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7400" windowHeight="11190" activeTab="7"/>
  </bookViews>
  <sheets>
    <sheet name="1.melléklet" sheetId="1" r:id="rId1"/>
    <sheet name="2.melléklet" sheetId="2" r:id="rId2"/>
    <sheet name="3.melléklet" sheetId="3" r:id="rId3"/>
    <sheet name="4.melléklet" sheetId="4" r:id="rId4"/>
    <sheet name="5.melléklet " sheetId="5" r:id="rId5"/>
    <sheet name="6.melléklet" sheetId="6" r:id="rId6"/>
    <sheet name="7.melléklet" sheetId="7" r:id="rId7"/>
    <sheet name="8.melléklet" sheetId="8" r:id="rId8"/>
    <sheet name="Munka1" sheetId="9" r:id="rId9"/>
  </sheets>
  <definedNames/>
  <calcPr fullCalcOnLoad="1"/>
</workbook>
</file>

<file path=xl/sharedStrings.xml><?xml version="1.0" encoding="utf-8"?>
<sst xmlns="http://schemas.openxmlformats.org/spreadsheetml/2006/main" count="668" uniqueCount="436">
  <si>
    <t>A</t>
  </si>
  <si>
    <t>B</t>
  </si>
  <si>
    <t>C</t>
  </si>
  <si>
    <t>D</t>
  </si>
  <si>
    <t>E</t>
  </si>
  <si>
    <t>F</t>
  </si>
  <si>
    <t>G</t>
  </si>
  <si>
    <t>Jogcím</t>
  </si>
  <si>
    <t>mennyiségi egység</t>
  </si>
  <si>
    <t>mutató</t>
  </si>
  <si>
    <t>Fajlagos összeg(Ft)</t>
  </si>
  <si>
    <t>Támogatás (Ft)</t>
  </si>
  <si>
    <t>Beszámítás (Ft)</t>
  </si>
  <si>
    <t>Támoagtás beszámítás után (Ft)</t>
  </si>
  <si>
    <t>7=(5-6)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</si>
  <si>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</si>
  <si>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</si>
  <si>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</si>
  <si>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</si>
  <si>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</si>
  <si>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</si>
  <si>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</si>
  <si>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</si>
  <si>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</si>
  <si>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</si>
  <si>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</si>
  <si>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</si>
  <si>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</si>
  <si>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</si>
  <si>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</si>
  <si>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</si>
  <si>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</si>
  <si>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</si>
  <si>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</si>
  <si>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</si>
  <si>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</si>
  <si>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</si>
  <si>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</si>
  <si>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</si>
  <si>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</si>
  <si>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</si>
  <si>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</si>
  <si>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</si>
  <si>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</si>
  <si>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</si>
  <si>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</si>
  <si>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Állami, állam
igazgatási feladatok</t>
  </si>
  <si>
    <t>Felhalmozási kiadások</t>
  </si>
  <si>
    <t>Beruházási feladatok</t>
  </si>
  <si>
    <t>Összeg</t>
  </si>
  <si>
    <t>Átvett összeg</t>
  </si>
  <si>
    <t>Pályázat</t>
  </si>
  <si>
    <t>Saját erő</t>
  </si>
  <si>
    <t>ezer Ft</t>
  </si>
  <si>
    <t>Ft</t>
  </si>
  <si>
    <t>Felújítási feladatok célonként</t>
  </si>
  <si>
    <t xml:space="preserve">Összeg </t>
  </si>
  <si>
    <t xml:space="preserve">Pályázat </t>
  </si>
  <si>
    <t>Megjegyzés</t>
  </si>
  <si>
    <t>Közalkalmazott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</si>
  <si>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</si>
  <si>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</si>
  <si>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</si>
  <si>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</si>
  <si>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</si>
  <si>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</si>
  <si>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</si>
  <si>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</si>
  <si>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</si>
  <si>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</si>
  <si>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</si>
  <si>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</si>
  <si>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</si>
  <si>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</si>
  <si>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</si>
  <si>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</si>
  <si>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</si>
  <si>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</si>
  <si>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</si>
  <si>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</si>
  <si>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</si>
  <si>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</si>
  <si>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</si>
  <si>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</si>
  <si>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</si>
  <si>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</si>
  <si>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</si>
  <si>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</si>
  <si>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</si>
  <si>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</si>
  <si>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</si>
  <si>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</si>
  <si>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</si>
  <si>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</si>
  <si>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</si>
  <si>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</si>
  <si>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</si>
  <si>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</si>
  <si>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</si>
  <si>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</si>
  <si>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</si>
  <si>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</si>
  <si>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</si>
  <si>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</si>
  <si>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Bevételek összesen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</si>
  <si>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</si>
  <si>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</si>
  <si>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</si>
  <si>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</si>
  <si>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</si>
  <si>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</si>
  <si>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</si>
  <si>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</si>
  <si>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</si>
  <si>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</si>
  <si>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</si>
  <si>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</si>
  <si>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</si>
  <si>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</si>
  <si>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</si>
  <si>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</si>
  <si>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</si>
  <si>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</si>
  <si>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</si>
  <si>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</si>
  <si>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</si>
  <si>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</si>
  <si>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</si>
  <si>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</si>
  <si>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</si>
  <si>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</si>
  <si>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</si>
  <si>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</si>
  <si>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</si>
  <si>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</si>
  <si>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</si>
  <si>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</si>
  <si>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</si>
  <si>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</si>
  <si>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</si>
  <si>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</si>
  <si>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</si>
  <si>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</si>
  <si>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</si>
  <si>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</si>
  <si>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</si>
  <si>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</si>
  <si>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</si>
  <si>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</si>
  <si>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</si>
  <si>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</si>
  <si>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Kötelező
feladatok</t>
  </si>
  <si>
    <t>Önként vállalt
feladatok</t>
  </si>
  <si>
    <t>Kiadások összesen</t>
  </si>
  <si>
    <t>Kisvásárhely község Önkormányzatánál  foglalkoztatottak
éves létszámkerete</t>
  </si>
  <si>
    <t>MT hatálya alá tartozó/
alkalmazott</t>
  </si>
  <si>
    <t>Kisvásárhely község Önkormányzata</t>
  </si>
  <si>
    <t>Sorszám</t>
  </si>
  <si>
    <t>Finanszírozási bevételek</t>
  </si>
  <si>
    <t>Működési kiadások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</si>
  <si>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</si>
  <si>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</si>
  <si>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</si>
  <si>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</si>
  <si>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</si>
  <si>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</si>
  <si>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</si>
  <si>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</si>
  <si>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</si>
  <si>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</si>
  <si>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</si>
  <si>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</si>
  <si>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</si>
  <si>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</si>
  <si>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</si>
  <si>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A költségevtési évet követő három év tervezett előirányzatainak keretszámai főbb csoportokban</t>
  </si>
  <si>
    <t>BEVÉTELEK ÖSSZESEN</t>
  </si>
  <si>
    <t>Felhalmozási célú kiadások összesen</t>
  </si>
  <si>
    <t>KIADÁSOK ÖSSZESEN</t>
  </si>
  <si>
    <t>Kisértékű tárgyi eszköz</t>
  </si>
  <si>
    <t>Közfoglakoztatott</t>
  </si>
  <si>
    <t>2018. évi tervezet</t>
  </si>
  <si>
    <t>ZALAVÍZ</t>
  </si>
  <si>
    <t>2019. évi tervezet</t>
  </si>
  <si>
    <t>2020. évi tervezet</t>
  </si>
  <si>
    <t>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</si>
  <si>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</si>
  <si>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</si>
  <si>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</si>
  <si>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</si>
  <si>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</si>
  <si>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</si>
  <si>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</si>
  <si>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</si>
  <si>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</si>
  <si>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</si>
  <si>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</si>
  <si>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 xml:space="preserve"> 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</si>
  <si>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</si>
  <si>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</si>
  <si>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</si>
  <si>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</si>
  <si>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</si>
  <si>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</si>
  <si>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</si>
  <si>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</si>
  <si>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</si>
  <si>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</si>
  <si>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</si>
  <si>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</si>
  <si>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</si>
  <si>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</si>
  <si>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</si>
  <si>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</si>
  <si>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</si>
  <si>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</si>
  <si>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</si>
  <si>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</si>
  <si>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</si>
  <si>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</si>
  <si>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</si>
  <si>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</si>
  <si>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</si>
  <si>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</si>
  <si>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</si>
  <si>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</si>
  <si>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</si>
  <si>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</si>
  <si>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</si>
  <si>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</si>
  <si>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</si>
  <si>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</si>
  <si>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</si>
  <si>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</si>
  <si>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</si>
  <si>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</si>
  <si>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</si>
  <si>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</si>
  <si>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</si>
  <si>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</si>
  <si>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</si>
  <si>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</si>
  <si>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</si>
  <si>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</si>
  <si>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</si>
  <si>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</si>
  <si>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</si>
  <si>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</si>
  <si>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</si>
  <si>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</si>
  <si>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</si>
  <si>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</si>
  <si>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</si>
  <si>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</si>
  <si>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</si>
  <si>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</si>
  <si>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</si>
  <si>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</si>
  <si>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</si>
  <si>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</si>
  <si>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</si>
  <si>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</si>
  <si>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</si>
  <si>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</si>
  <si>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</si>
  <si>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</si>
  <si>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</si>
  <si>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</si>
  <si>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</si>
  <si>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</si>
  <si>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</si>
  <si>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</si>
  <si>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</si>
  <si>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</si>
  <si>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</si>
  <si>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</si>
  <si>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</si>
  <si>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</si>
  <si>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</si>
  <si>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</si>
  <si>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</si>
  <si>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</si>
  <si>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</si>
  <si>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</si>
  <si>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</si>
  <si>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 xml:space="preserve">Költségvetési kiadások  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</si>
  <si>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</si>
  <si>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</si>
  <si>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</si>
  <si>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</si>
  <si>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</si>
  <si>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</si>
  <si>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</si>
  <si>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</si>
  <si>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</si>
  <si>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</si>
  <si>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</si>
  <si>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</si>
  <si>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</si>
  <si>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</si>
  <si>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</si>
  <si>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</si>
  <si>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</si>
  <si>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</si>
  <si>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</si>
  <si>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</si>
  <si>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</si>
  <si>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</si>
  <si>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</si>
  <si>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</si>
  <si>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</si>
  <si>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</si>
  <si>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</si>
  <si>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</si>
  <si>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</si>
  <si>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</si>
  <si>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</si>
  <si>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</si>
  <si>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</si>
  <si>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</si>
  <si>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</si>
  <si>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</si>
  <si>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</si>
  <si>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</si>
  <si>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</si>
  <si>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 (K352)</t>
  </si>
  <si>
    <t>Kamatkiadások 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</si>
  <si>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</si>
  <si>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</si>
  <si>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</si>
  <si>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</si>
  <si>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</si>
  <si>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</si>
  <si>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</si>
  <si>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</si>
  <si>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</si>
  <si>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</si>
  <si>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</si>
  <si>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</si>
  <si>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</si>
  <si>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</si>
  <si>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</si>
  <si>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</si>
  <si>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</si>
  <si>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</si>
  <si>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</si>
  <si>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</si>
  <si>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</si>
  <si>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</si>
  <si>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</si>
  <si>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</si>
  <si>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</si>
  <si>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</si>
  <si>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</si>
  <si>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</si>
  <si>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</si>
  <si>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</si>
  <si>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</si>
  <si>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</si>
  <si>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</si>
  <si>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</si>
  <si>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</si>
  <si>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</si>
  <si>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</si>
  <si>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</si>
  <si>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</si>
  <si>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</si>
  <si>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</si>
  <si>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</si>
  <si>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</si>
  <si>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</si>
  <si>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</si>
  <si>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</si>
  <si>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</si>
  <si>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</si>
  <si>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</si>
  <si>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</si>
  <si>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</si>
  <si>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</si>
  <si>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</si>
  <si>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</si>
  <si>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</si>
  <si>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</si>
  <si>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</si>
  <si>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</si>
  <si>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</si>
  <si>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 xml:space="preserve">Finanszírozási kiadások  </t>
  </si>
  <si>
    <t>Hosszú lejáratú hitelek, kölcsönök törlesztése pénzügyi vállalkozásnak (K9111)</t>
  </si>
  <si>
    <t>Likviditási célú hitelek, kölcsönök törlesztése pénzügyi vállalkozásnak (K9112)</t>
  </si>
  <si>
    <t>Rövid lejáratú hitelek, kölcsönök törlesztése pénzügyi vállalkozásnak (K9113)</t>
  </si>
  <si>
    <t>Hitel-, kölcsöntörlesztés államháztartáson kívülre (=01+02+03) (K911)</t>
  </si>
  <si>
    <t>Forgatási célú belföldi értékpapírok vásárlása (K9121)</t>
  </si>
  <si>
    <t>Befektetési célú belföldi értékpapírok vásárlása (K9122)</t>
  </si>
  <si>
    <t>Kincstárjegyek beváltása (K9123)</t>
  </si>
  <si>
    <t>Éven belüli lejáratú belföldi értékpapírok beváltása (K9124)</t>
  </si>
  <si>
    <t>Belföldi kötvények beváltása (K9125)</t>
  </si>
  <si>
    <t>Éven túli lejáratú belföldi értékpapírok beváltása (K9126)</t>
  </si>
  <si>
    <t>Belföldi értékpapírok kiadásai (=05+…+10)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</si>
  <si>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</si>
  <si>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</si>
  <si>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</si>
  <si>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</si>
  <si>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</si>
  <si>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</si>
  <si>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</si>
  <si>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</si>
  <si>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(=18+19) (K919)</t>
  </si>
  <si>
    <t>Belföldi finanszírozás kiadásai (=04+11+…+17+20)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</si>
  <si>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</si>
  <si>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</si>
  <si>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</si>
  <si>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Hitelek, kölcsönök törlesztése külföldi kormányoknak és nemzetközi szervezeteknek (K924)</t>
  </si>
  <si>
    <t>Hitelek, kölcsönök törlesztése külföldi pénzintézeteknek (K925)</t>
  </si>
  <si>
    <t>Külföldi finanszírozás kiadásai (=22+…+26) (K92)</t>
  </si>
  <si>
    <t>Adóssághoz nem kapcsolódó származékos ügyletek kiadásai (K93)</t>
  </si>
  <si>
    <t>Váltókiadások (K94)</t>
  </si>
  <si>
    <t>Finanszírozási kiadások (=21+27+28+29) (K9)</t>
  </si>
  <si>
    <t>I.6. Polgármester illetmény támogatás</t>
  </si>
  <si>
    <t>I.1.d-V. Lakott külterülettel kapcsolatos feladatok támogatása</t>
  </si>
  <si>
    <t>Leader (közösségi aszaló)</t>
  </si>
  <si>
    <t>Vendégház felújítása</t>
  </si>
  <si>
    <t>Petőfi u.23 felújítása</t>
  </si>
  <si>
    <t>Temető járda kialakítása</t>
  </si>
  <si>
    <t>2021. évi tervezet</t>
  </si>
  <si>
    <t>Kisvásárhely Község Önkormányzata bevételei és kiadásai</t>
  </si>
  <si>
    <t>2018.01.01. engedélyezett álláshely</t>
  </si>
  <si>
    <t>Kimutatás Kisvásárhelyközség Önkormányzata 
2018. évi központi támogatásainak összegéről</t>
  </si>
  <si>
    <t>Európai Uniós forrásból megvalósuló beruházás</t>
  </si>
  <si>
    <t>1. melléklet az 5/2019. (V.27.)</t>
  </si>
  <si>
    <t>2. melléklet az 5/2019. (V.27.</t>
  </si>
  <si>
    <t>3. melléklet az 5/2019. (V.27.)</t>
  </si>
  <si>
    <t>4. melléklet az 5/2019. (V.27.</t>
  </si>
  <si>
    <t>5. melléklet az 5/2019. (V.27.</t>
  </si>
  <si>
    <t>6. melléklet az 5/2019. (V.27.)</t>
  </si>
  <si>
    <t>7. melléklet az 5/2019. (V.27.)</t>
  </si>
  <si>
    <t xml:space="preserve">8. melléklet a 5/2019. (V.27.)                             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</si>
</sst>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0"/>
    <numFmt numFmtId="173" formatCode="0__"/>
    <numFmt numFmtId="174" formatCode="_-* #,##0.000\ _F_t_-;\-* #,##0.000\ _F_t_-;_-* &quot;-&quot;??\ _F_t_-;_-@_-"/>
    <numFmt numFmtId="175" formatCode="_-* #,##0.0\ _F_t_-;\-* #,##0.0\ _F_t_-;_-* &quot;-&quot;??\ _F_t_-;_-@_-"/>
    <numFmt numFmtId="176" formatCode="_-* #,##0\ _F_t_-;\-* #,##0\ _F_t_-;_-* &quot;-&quot;??\ _F_t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name val="Times New Roman CE"/>
      <family val="0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18" borderId="0" applyNumberFormat="0" applyBorder="0" applyAlignment="0" applyProtection="0"/>
    <xf numFmtId="0" fontId="12" fillId="19" borderId="0" applyNumberFormat="0" applyBorder="0" applyAlignment="0" applyProtection="0"/>
    <xf numFmtId="0" fontId="0" fillId="20" borderId="0" applyNumberFormat="0" applyBorder="0" applyAlignment="0" applyProtection="0"/>
    <xf numFmtId="0" fontId="12" fillId="9" borderId="0" applyNumberFormat="0" applyBorder="0" applyAlignment="0" applyProtection="0"/>
    <xf numFmtId="0" fontId="0" fillId="21" borderId="0" applyNumberFormat="0" applyBorder="0" applyAlignment="0" applyProtection="0"/>
    <xf numFmtId="0" fontId="12" fillId="15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48" fillId="24" borderId="0" applyNumberFormat="0" applyBorder="0" applyAlignment="0" applyProtection="0"/>
    <xf numFmtId="0" fontId="13" fillId="25" borderId="0" applyNumberFormat="0" applyBorder="0" applyAlignment="0" applyProtection="0"/>
    <xf numFmtId="0" fontId="48" fillId="26" borderId="0" applyNumberFormat="0" applyBorder="0" applyAlignment="0" applyProtection="0"/>
    <xf numFmtId="0" fontId="13" fillId="17" borderId="0" applyNumberFormat="0" applyBorder="0" applyAlignment="0" applyProtection="0"/>
    <xf numFmtId="0" fontId="48" fillId="27" borderId="0" applyNumberFormat="0" applyBorder="0" applyAlignment="0" applyProtection="0"/>
    <xf numFmtId="0" fontId="13" fillId="19" borderId="0" applyNumberFormat="0" applyBorder="0" applyAlignment="0" applyProtection="0"/>
    <xf numFmtId="0" fontId="48" fillId="28" borderId="0" applyNumberFormat="0" applyBorder="0" applyAlignment="0" applyProtection="0"/>
    <xf numFmtId="0" fontId="13" fillId="29" borderId="0" applyNumberFormat="0" applyBorder="0" applyAlignment="0" applyProtection="0"/>
    <xf numFmtId="0" fontId="48" fillId="30" borderId="0" applyNumberFormat="0" applyBorder="0" applyAlignment="0" applyProtection="0"/>
    <xf numFmtId="0" fontId="13" fillId="31" borderId="0" applyNumberFormat="0" applyBorder="0" applyAlignment="0" applyProtection="0"/>
    <xf numFmtId="0" fontId="48" fillId="32" borderId="0" applyNumberFormat="0" applyBorder="0" applyAlignment="0" applyProtection="0"/>
    <xf numFmtId="0" fontId="13" fillId="33" borderId="0" applyNumberFormat="0" applyBorder="0" applyAlignment="0" applyProtection="0"/>
    <xf numFmtId="0" fontId="49" fillId="34" borderId="1" applyNumberFormat="0" applyAlignment="0" applyProtection="0"/>
    <xf numFmtId="0" fontId="14" fillId="13" borderId="2" applyNumberFormat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15" fillId="0" borderId="4" applyNumberFormat="0" applyFill="0" applyAlignment="0" applyProtection="0"/>
    <xf numFmtId="0" fontId="52" fillId="0" borderId="5" applyNumberFormat="0" applyFill="0" applyAlignment="0" applyProtection="0"/>
    <xf numFmtId="0" fontId="16" fillId="0" borderId="6" applyNumberFormat="0" applyFill="0" applyAlignment="0" applyProtection="0"/>
    <xf numFmtId="0" fontId="53" fillId="0" borderId="7" applyNumberFormat="0" applyFill="0" applyAlignment="0" applyProtection="0"/>
    <xf numFmtId="0" fontId="17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35" borderId="9" applyNumberFormat="0" applyAlignment="0" applyProtection="0"/>
    <xf numFmtId="0" fontId="18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0" fillId="0" borderId="12" applyNumberFormat="0" applyFill="0" applyAlignment="0" applyProtection="0"/>
    <xf numFmtId="0" fontId="0" fillId="37" borderId="13" applyNumberFormat="0" applyFont="0" applyAlignment="0" applyProtection="0"/>
    <xf numFmtId="0" fontId="11" fillId="38" borderId="14" applyNumberFormat="0" applyFont="0" applyAlignment="0" applyProtection="0"/>
    <xf numFmtId="0" fontId="48" fillId="39" borderId="0" applyNumberFormat="0" applyBorder="0" applyAlignment="0" applyProtection="0"/>
    <xf numFmtId="0" fontId="13" fillId="40" borderId="0" applyNumberFormat="0" applyBorder="0" applyAlignment="0" applyProtection="0"/>
    <xf numFmtId="0" fontId="48" fillId="41" borderId="0" applyNumberFormat="0" applyBorder="0" applyAlignment="0" applyProtection="0"/>
    <xf numFmtId="0" fontId="13" fillId="42" borderId="0" applyNumberFormat="0" applyBorder="0" applyAlignment="0" applyProtection="0"/>
    <xf numFmtId="0" fontId="48" fillId="43" borderId="0" applyNumberFormat="0" applyBorder="0" applyAlignment="0" applyProtection="0"/>
    <xf numFmtId="0" fontId="13" fillId="44" borderId="0" applyNumberFormat="0" applyBorder="0" applyAlignment="0" applyProtection="0"/>
    <xf numFmtId="0" fontId="48" fillId="45" borderId="0" applyNumberFormat="0" applyBorder="0" applyAlignment="0" applyProtection="0"/>
    <xf numFmtId="0" fontId="13" fillId="29" borderId="0" applyNumberFormat="0" applyBorder="0" applyAlignment="0" applyProtection="0"/>
    <xf numFmtId="0" fontId="48" fillId="46" borderId="0" applyNumberFormat="0" applyBorder="0" applyAlignment="0" applyProtection="0"/>
    <xf numFmtId="0" fontId="13" fillId="31" borderId="0" applyNumberFormat="0" applyBorder="0" applyAlignment="0" applyProtection="0"/>
    <xf numFmtId="0" fontId="48" fillId="47" borderId="0" applyNumberFormat="0" applyBorder="0" applyAlignment="0" applyProtection="0"/>
    <xf numFmtId="0" fontId="13" fillId="48" borderId="0" applyNumberFormat="0" applyBorder="0" applyAlignment="0" applyProtection="0"/>
    <xf numFmtId="0" fontId="57" fillId="49" borderId="0" applyNumberFormat="0" applyBorder="0" applyAlignment="0" applyProtection="0"/>
    <xf numFmtId="0" fontId="21" fillId="7" borderId="0" applyNumberFormat="0" applyBorder="0" applyAlignment="0" applyProtection="0"/>
    <xf numFmtId="0" fontId="58" fillId="50" borderId="15" applyNumberFormat="0" applyAlignment="0" applyProtection="0"/>
    <xf numFmtId="0" fontId="22" fillId="51" borderId="16" applyNumberFormat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0" fillId="0" borderId="17" applyNumberFormat="0" applyFill="0" applyAlignment="0" applyProtection="0"/>
    <xf numFmtId="0" fontId="24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2" borderId="0" applyNumberFormat="0" applyBorder="0" applyAlignment="0" applyProtection="0"/>
    <xf numFmtId="0" fontId="25" fillId="5" borderId="0" applyNumberFormat="0" applyBorder="0" applyAlignment="0" applyProtection="0"/>
    <xf numFmtId="0" fontId="62" fillId="53" borderId="0" applyNumberFormat="0" applyBorder="0" applyAlignment="0" applyProtection="0"/>
    <xf numFmtId="0" fontId="26" fillId="54" borderId="0" applyNumberFormat="0" applyBorder="0" applyAlignment="0" applyProtection="0"/>
    <xf numFmtId="0" fontId="63" fillId="50" borderId="1" applyNumberFormat="0" applyAlignment="0" applyProtection="0"/>
    <xf numFmtId="0" fontId="27" fillId="51" borderId="2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0" fontId="60" fillId="0" borderId="19" xfId="0" applyFont="1" applyBorder="1" applyAlignment="1">
      <alignment horizontal="center"/>
    </xf>
    <xf numFmtId="0" fontId="60" fillId="55" borderId="19" xfId="0" applyFont="1" applyFill="1" applyBorder="1" applyAlignment="1">
      <alignment wrapText="1"/>
    </xf>
    <xf numFmtId="0" fontId="60" fillId="55" borderId="19" xfId="0" applyFont="1" applyFill="1" applyBorder="1" applyAlignment="1">
      <alignment/>
    </xf>
    <xf numFmtId="0" fontId="60" fillId="0" borderId="19" xfId="0" applyFont="1" applyBorder="1" applyAlignment="1">
      <alignment horizontal="center"/>
    </xf>
    <xf numFmtId="0" fontId="60" fillId="0" borderId="19" xfId="0" applyFont="1" applyBorder="1" applyAlignment="1">
      <alignment/>
    </xf>
    <xf numFmtId="0" fontId="60" fillId="0" borderId="19" xfId="0" applyFont="1" applyBorder="1" applyAlignment="1">
      <alignment wrapText="1"/>
    </xf>
    <xf numFmtId="0" fontId="0" fillId="0" borderId="0" xfId="0" applyAlignment="1">
      <alignment horizontal="right"/>
    </xf>
    <xf numFmtId="0" fontId="60" fillId="56" borderId="19" xfId="0" applyFont="1" applyFill="1" applyBorder="1" applyAlignment="1">
      <alignment/>
    </xf>
    <xf numFmtId="0" fontId="0" fillId="0" borderId="0" xfId="0" applyBorder="1" applyAlignment="1">
      <alignment/>
    </xf>
    <xf numFmtId="0" fontId="64" fillId="0" borderId="19" xfId="0" applyFont="1" applyBorder="1" applyAlignment="1">
      <alignment horizontal="center"/>
    </xf>
    <xf numFmtId="0" fontId="60" fillId="57" borderId="0" xfId="0" applyFont="1" applyFill="1" applyBorder="1" applyAlignment="1">
      <alignment/>
    </xf>
    <xf numFmtId="0" fontId="0" fillId="0" borderId="20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 horizontal="center"/>
    </xf>
    <xf numFmtId="3" fontId="60" fillId="0" borderId="19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60" fillId="55" borderId="19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60" fillId="56" borderId="19" xfId="0" applyNumberFormat="1" applyFont="1" applyFill="1" applyBorder="1" applyAlignment="1">
      <alignment/>
    </xf>
    <xf numFmtId="0" fontId="2" fillId="0" borderId="0" xfId="94">
      <alignment/>
      <protection/>
    </xf>
    <xf numFmtId="0" fontId="3" fillId="0" borderId="0" xfId="94" applyFont="1">
      <alignment/>
      <protection/>
    </xf>
    <xf numFmtId="0" fontId="2" fillId="0" borderId="19" xfId="94" applyBorder="1">
      <alignment/>
      <protection/>
    </xf>
    <xf numFmtId="0" fontId="3" fillId="58" borderId="19" xfId="94" applyFont="1" applyFill="1" applyBorder="1">
      <alignment/>
      <protection/>
    </xf>
    <xf numFmtId="3" fontId="3" fillId="0" borderId="0" xfId="94" applyNumberFormat="1" applyFont="1">
      <alignment/>
      <protection/>
    </xf>
    <xf numFmtId="3" fontId="2" fillId="0" borderId="0" xfId="94" applyNumberFormat="1">
      <alignment/>
      <protection/>
    </xf>
    <xf numFmtId="0" fontId="3" fillId="0" borderId="19" xfId="94" applyFont="1" applyBorder="1" applyAlignment="1">
      <alignment horizontal="center"/>
      <protection/>
    </xf>
    <xf numFmtId="3" fontId="3" fillId="0" borderId="19" xfId="94" applyNumberFormat="1" applyFont="1" applyBorder="1" applyAlignment="1">
      <alignment horizontal="center"/>
      <protection/>
    </xf>
    <xf numFmtId="3" fontId="2" fillId="0" borderId="19" xfId="94" applyNumberFormat="1" applyBorder="1">
      <alignment/>
      <protection/>
    </xf>
    <xf numFmtId="3" fontId="3" fillId="58" borderId="19" xfId="94" applyNumberFormat="1" applyFont="1" applyFill="1" applyBorder="1">
      <alignment/>
      <protection/>
    </xf>
    <xf numFmtId="0" fontId="2" fillId="0" borderId="21" xfId="94" applyBorder="1">
      <alignment/>
      <protection/>
    </xf>
    <xf numFmtId="3" fontId="2" fillId="0" borderId="22" xfId="94" applyNumberFormat="1" applyBorder="1">
      <alignment/>
      <protection/>
    </xf>
    <xf numFmtId="3" fontId="2" fillId="0" borderId="23" xfId="94" applyNumberFormat="1" applyBorder="1">
      <alignment/>
      <protection/>
    </xf>
    <xf numFmtId="0" fontId="2" fillId="0" borderId="24" xfId="94" applyFont="1" applyBorder="1" applyAlignment="1">
      <alignment horizontal="left" vertical="center"/>
      <protection/>
    </xf>
    <xf numFmtId="3" fontId="2" fillId="0" borderId="19" xfId="94" applyNumberFormat="1" applyFont="1" applyBorder="1" applyAlignment="1">
      <alignment horizontal="right" vertical="center"/>
      <protection/>
    </xf>
    <xf numFmtId="0" fontId="2" fillId="0" borderId="24" xfId="94" applyBorder="1">
      <alignment/>
      <protection/>
    </xf>
    <xf numFmtId="3" fontId="2" fillId="0" borderId="25" xfId="94" applyNumberFormat="1" applyBorder="1">
      <alignment/>
      <protection/>
    </xf>
    <xf numFmtId="0" fontId="3" fillId="0" borderId="24" xfId="94" applyFont="1" applyBorder="1">
      <alignment/>
      <protection/>
    </xf>
    <xf numFmtId="3" fontId="3" fillId="0" borderId="19" xfId="94" applyNumberFormat="1" applyFont="1" applyBorder="1">
      <alignment/>
      <protection/>
    </xf>
    <xf numFmtId="0" fontId="3" fillId="58" borderId="24" xfId="94" applyFont="1" applyFill="1" applyBorder="1">
      <alignment/>
      <protection/>
    </xf>
    <xf numFmtId="3" fontId="6" fillId="58" borderId="19" xfId="94" applyNumberFormat="1" applyFont="1" applyFill="1" applyBorder="1">
      <alignment/>
      <protection/>
    </xf>
    <xf numFmtId="0" fontId="6" fillId="58" borderId="24" xfId="94" applyFont="1" applyFill="1" applyBorder="1">
      <alignment/>
      <protection/>
    </xf>
    <xf numFmtId="3" fontId="6" fillId="58" borderId="26" xfId="94" applyNumberFormat="1" applyFont="1" applyFill="1" applyBorder="1">
      <alignment/>
      <protection/>
    </xf>
    <xf numFmtId="0" fontId="60" fillId="0" borderId="19" xfId="0" applyFont="1" applyBorder="1" applyAlignment="1">
      <alignment horizontal="center" wrapText="1"/>
    </xf>
    <xf numFmtId="176" fontId="0" fillId="0" borderId="19" xfId="65" applyNumberFormat="1" applyFont="1" applyBorder="1" applyAlignment="1">
      <alignment/>
    </xf>
    <xf numFmtId="176" fontId="60" fillId="56" borderId="19" xfId="65" applyNumberFormat="1" applyFont="1" applyFill="1" applyBorder="1" applyAlignment="1">
      <alignment/>
    </xf>
    <xf numFmtId="3" fontId="2" fillId="0" borderId="0" xfId="94" applyNumberFormat="1" applyAlignment="1">
      <alignment horizontal="right"/>
      <protection/>
    </xf>
    <xf numFmtId="0" fontId="8" fillId="57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58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top" wrapText="1"/>
    </xf>
    <xf numFmtId="176" fontId="11" fillId="0" borderId="19" xfId="67" applyNumberFormat="1" applyFont="1" applyBorder="1" applyAlignment="1">
      <alignment horizontal="left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176" fontId="10" fillId="0" borderId="19" xfId="67" applyNumberFormat="1" applyFont="1" applyBorder="1" applyAlignment="1">
      <alignment horizontal="left" vertical="top" wrapText="1"/>
    </xf>
    <xf numFmtId="176" fontId="11" fillId="57" borderId="19" xfId="67" applyNumberFormat="1" applyFont="1" applyFill="1" applyBorder="1" applyAlignment="1">
      <alignment horizontal="left" vertical="top" wrapText="1"/>
    </xf>
    <xf numFmtId="0" fontId="10" fillId="58" borderId="19" xfId="0" applyFont="1" applyFill="1" applyBorder="1" applyAlignment="1">
      <alignment horizontal="center" vertical="top" wrapText="1"/>
    </xf>
    <xf numFmtId="0" fontId="10" fillId="58" borderId="19" xfId="0" applyFont="1" applyFill="1" applyBorder="1" applyAlignment="1">
      <alignment horizontal="left" vertical="top" wrapText="1"/>
    </xf>
    <xf numFmtId="176" fontId="10" fillId="58" borderId="19" xfId="67" applyNumberFormat="1" applyFont="1" applyFill="1" applyBorder="1" applyAlignment="1">
      <alignment horizontal="left" vertical="top" wrapText="1"/>
    </xf>
    <xf numFmtId="0" fontId="11" fillId="57" borderId="19" xfId="0" applyFont="1" applyFill="1" applyBorder="1" applyAlignment="1">
      <alignment horizontal="left" vertical="top" wrapText="1"/>
    </xf>
    <xf numFmtId="0" fontId="65" fillId="0" borderId="0" xfId="0" applyFont="1" applyAlignment="1">
      <alignment vertical="center"/>
    </xf>
    <xf numFmtId="3" fontId="66" fillId="56" borderId="19" xfId="0" applyNumberFormat="1" applyFont="1" applyFill="1" applyBorder="1" applyAlignment="1">
      <alignment/>
    </xf>
    <xf numFmtId="176" fontId="66" fillId="56" borderId="19" xfId="67" applyNumberFormat="1" applyFont="1" applyFill="1" applyBorder="1" applyAlignment="1">
      <alignment/>
    </xf>
    <xf numFmtId="0" fontId="66" fillId="0" borderId="0" xfId="0" applyFont="1" applyBorder="1" applyAlignment="1">
      <alignment horizontal="center"/>
    </xf>
    <xf numFmtId="3" fontId="66" fillId="0" borderId="0" xfId="0" applyNumberFormat="1" applyFont="1" applyBorder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top" wrapText="1"/>
    </xf>
    <xf numFmtId="176" fontId="11" fillId="0" borderId="19" xfId="67" applyNumberFormat="1" applyFont="1" applyBorder="1" applyAlignment="1">
      <alignment horizontal="center" vertical="top" wrapText="1"/>
    </xf>
    <xf numFmtId="176" fontId="11" fillId="0" borderId="19" xfId="67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176" fontId="10" fillId="0" borderId="19" xfId="67" applyNumberFormat="1" applyFont="1" applyBorder="1" applyAlignment="1">
      <alignment horizontal="center" vertical="top" wrapText="1"/>
    </xf>
    <xf numFmtId="176" fontId="10" fillId="0" borderId="19" xfId="67" applyNumberFormat="1" applyFont="1" applyBorder="1" applyAlignment="1">
      <alignment horizontal="center" vertical="top" wrapText="1"/>
    </xf>
    <xf numFmtId="176" fontId="11" fillId="57" borderId="19" xfId="67" applyNumberFormat="1" applyFont="1" applyFill="1" applyBorder="1" applyAlignment="1">
      <alignment horizontal="center" vertical="top" wrapText="1"/>
    </xf>
    <xf numFmtId="0" fontId="10" fillId="58" borderId="19" xfId="0" applyFont="1" applyFill="1" applyBorder="1" applyAlignment="1">
      <alignment horizontal="center" vertical="top" wrapText="1"/>
    </xf>
    <xf numFmtId="0" fontId="10" fillId="58" borderId="19" xfId="0" applyFont="1" applyFill="1" applyBorder="1" applyAlignment="1">
      <alignment horizontal="left" vertical="top" wrapText="1"/>
    </xf>
    <xf numFmtId="176" fontId="10" fillId="58" borderId="19" xfId="67" applyNumberFormat="1" applyFont="1" applyFill="1" applyBorder="1" applyAlignment="1">
      <alignment horizontal="center" vertical="top" wrapText="1"/>
    </xf>
    <xf numFmtId="176" fontId="10" fillId="58" borderId="19" xfId="67" applyNumberFormat="1" applyFont="1" applyFill="1" applyBorder="1" applyAlignment="1">
      <alignment horizontal="center" vertical="top" wrapText="1"/>
    </xf>
    <xf numFmtId="0" fontId="11" fillId="58" borderId="19" xfId="0" applyFont="1" applyFill="1" applyBorder="1" applyAlignment="1">
      <alignment horizontal="center" vertical="center" wrapText="1"/>
    </xf>
    <xf numFmtId="176" fontId="11" fillId="0" borderId="19" xfId="0" applyNumberFormat="1" applyFont="1" applyBorder="1" applyAlignment="1">
      <alignment horizontal="left" vertical="top" wrapText="1"/>
    </xf>
    <xf numFmtId="176" fontId="11" fillId="0" borderId="19" xfId="67" applyNumberFormat="1" applyFont="1" applyBorder="1" applyAlignment="1">
      <alignment horizontal="right" vertical="top" wrapText="1"/>
    </xf>
    <xf numFmtId="176" fontId="10" fillId="0" borderId="19" xfId="0" applyNumberFormat="1" applyFont="1" applyBorder="1" applyAlignment="1">
      <alignment horizontal="left" vertical="top" wrapText="1"/>
    </xf>
    <xf numFmtId="176" fontId="10" fillId="58" borderId="19" xfId="0" applyNumberFormat="1" applyFont="1" applyFill="1" applyBorder="1" applyAlignment="1">
      <alignment horizontal="left" vertical="top" wrapText="1"/>
    </xf>
    <xf numFmtId="176" fontId="0" fillId="0" borderId="0" xfId="0" applyNumberFormat="1" applyAlignment="1">
      <alignment/>
    </xf>
    <xf numFmtId="0" fontId="67" fillId="0" borderId="0" xfId="0" applyFont="1" applyAlignment="1">
      <alignment wrapText="1"/>
    </xf>
    <xf numFmtId="0" fontId="68" fillId="0" borderId="19" xfId="0" applyFont="1" applyBorder="1" applyAlignment="1">
      <alignment horizontal="center" wrapText="1"/>
    </xf>
    <xf numFmtId="3" fontId="68" fillId="0" borderId="19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66" fillId="56" borderId="19" xfId="0" applyFont="1" applyFill="1" applyBorder="1" applyAlignment="1">
      <alignment horizontal="center"/>
    </xf>
    <xf numFmtId="0" fontId="60" fillId="58" borderId="19" xfId="0" applyFont="1" applyFill="1" applyBorder="1" applyAlignment="1">
      <alignment horizontal="center"/>
    </xf>
    <xf numFmtId="0" fontId="60" fillId="58" borderId="20" xfId="0" applyFont="1" applyFill="1" applyBorder="1" applyAlignment="1">
      <alignment horizontal="center"/>
    </xf>
    <xf numFmtId="0" fontId="60" fillId="58" borderId="27" xfId="0" applyFont="1" applyFill="1" applyBorder="1" applyAlignment="1">
      <alignment horizontal="center"/>
    </xf>
    <xf numFmtId="0" fontId="60" fillId="58" borderId="28" xfId="0" applyFont="1" applyFill="1" applyBorder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3" fillId="0" borderId="24" xfId="94" applyFont="1" applyBorder="1" applyAlignment="1">
      <alignment horizontal="center" vertical="center"/>
      <protection/>
    </xf>
    <xf numFmtId="0" fontId="3" fillId="0" borderId="19" xfId="94" applyFont="1" applyBorder="1" applyAlignment="1">
      <alignment horizontal="center" vertical="center"/>
      <protection/>
    </xf>
    <xf numFmtId="0" fontId="3" fillId="0" borderId="25" xfId="94" applyFont="1" applyBorder="1" applyAlignment="1">
      <alignment horizontal="center" vertical="center"/>
      <protection/>
    </xf>
    <xf numFmtId="0" fontId="3" fillId="0" borderId="20" xfId="94" applyNumberFormat="1" applyFont="1" applyBorder="1" applyAlignment="1">
      <alignment horizontal="center"/>
      <protection/>
    </xf>
    <xf numFmtId="0" fontId="3" fillId="0" borderId="28" xfId="94" applyNumberFormat="1" applyFont="1" applyBorder="1" applyAlignment="1">
      <alignment horizontal="center"/>
      <protection/>
    </xf>
    <xf numFmtId="0" fontId="3" fillId="0" borderId="20" xfId="94" applyFont="1" applyBorder="1" applyAlignment="1">
      <alignment horizontal="center"/>
      <protection/>
    </xf>
    <xf numFmtId="0" fontId="3" fillId="0" borderId="28" xfId="94" applyFont="1" applyBorder="1" applyAlignment="1">
      <alignment horizontal="center"/>
      <protection/>
    </xf>
  </cellXfs>
  <cellStyles count="94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Ellenőrzőcella" xfId="63"/>
    <cellStyle name="Ellenőrzőcella 2" xfId="64"/>
    <cellStyle name="Comma" xfId="65"/>
    <cellStyle name="Comma [0]" xfId="66"/>
    <cellStyle name="Ezres 2" xfId="67"/>
    <cellStyle name="Figyelmeztetés" xfId="68"/>
    <cellStyle name="Figyelmeztetés 2" xfId="69"/>
    <cellStyle name="Hiperhivatkozás" xfId="70"/>
    <cellStyle name="Hivatkozott cella" xfId="71"/>
    <cellStyle name="Hivatkozott cella 2" xfId="72"/>
    <cellStyle name="Jegyzet" xfId="73"/>
    <cellStyle name="Jegyzet 2" xfId="74"/>
    <cellStyle name="Jelölőszín (1)" xfId="75"/>
    <cellStyle name="Jelölőszín (1) 2" xfId="76"/>
    <cellStyle name="Jelölőszín (2)" xfId="77"/>
    <cellStyle name="Jelölőszín (2) 2" xfId="78"/>
    <cellStyle name="Jelölőszín (3)" xfId="79"/>
    <cellStyle name="Jelölőszín (3) 2" xfId="80"/>
    <cellStyle name="Jelölőszín (4)" xfId="81"/>
    <cellStyle name="Jelölőszín (4) 2" xfId="82"/>
    <cellStyle name="Jelölőszín (5)" xfId="83"/>
    <cellStyle name="Jelölőszín (5) 2" xfId="84"/>
    <cellStyle name="Jelölőszín (6)" xfId="85"/>
    <cellStyle name="Jelölőszín (6) 2" xfId="86"/>
    <cellStyle name="Jó" xfId="87"/>
    <cellStyle name="Jó 2" xfId="88"/>
    <cellStyle name="Kimenet" xfId="89"/>
    <cellStyle name="Kimenet 2" xfId="90"/>
    <cellStyle name="Magyarázó szöveg" xfId="91"/>
    <cellStyle name="Magyarázó szöveg 2" xfId="92"/>
    <cellStyle name="Már látott hiperhivatkozás" xfId="93"/>
    <cellStyle name="Normál 2" xfId="94"/>
    <cellStyle name="Normál 2 2" xfId="95"/>
    <cellStyle name="Normál 3" xfId="96"/>
    <cellStyle name="Összesen" xfId="97"/>
    <cellStyle name="Összesen 2" xfId="98"/>
    <cellStyle name="Currency" xfId="99"/>
    <cellStyle name="Currency [0]" xfId="100"/>
    <cellStyle name="Rossz" xfId="101"/>
    <cellStyle name="Rossz 2" xfId="102"/>
    <cellStyle name="Semleges" xfId="103"/>
    <cellStyle name="Semleges 2" xfId="104"/>
    <cellStyle name="Számítás" xfId="105"/>
    <cellStyle name="Számítás 2" xfId="106"/>
    <cellStyle name="Percen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F24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28125" style="0" customWidth="1"/>
    <col min="2" max="2" width="41.00390625" style="0" customWidth="1"/>
    <col min="3" max="3" width="16.7109375" style="0" bestFit="1" customWidth="1"/>
    <col min="4" max="4" width="14.421875" style="0" customWidth="1"/>
    <col min="5" max="5" width="16.00390625" style="0" customWidth="1"/>
    <col min="6" max="6" width="16.7109375" style="0" bestFit="1" customWidth="1"/>
  </cols>
  <sheetData>
    <row r="1" ht="15" customHeight="1"/>
    <row r="2" spans="1:2" s="51" customFormat="1" ht="15">
      <c r="A2" s="50" t="s">
        <v>428</v>
      </c>
      <c r="B2" s="50"/>
    </row>
    <row r="3" s="51" customFormat="1" ht="15">
      <c r="A3" s="51" t="s">
        <v>45</v>
      </c>
    </row>
    <row r="4" s="51" customFormat="1" ht="15"/>
    <row r="5" spans="1:6" s="51" customFormat="1" ht="18.75">
      <c r="A5" s="92" t="s">
        <v>424</v>
      </c>
      <c r="B5" s="92"/>
      <c r="C5" s="92"/>
      <c r="D5" s="92"/>
      <c r="E5" s="92"/>
      <c r="F5" s="92"/>
    </row>
    <row r="6" spans="1:5" s="51" customFormat="1" ht="18.75">
      <c r="A6" s="52"/>
      <c r="B6" s="52"/>
      <c r="C6" s="52"/>
      <c r="D6" s="52"/>
      <c r="E6" s="52"/>
    </row>
    <row r="7" spans="1:6" ht="38.25">
      <c r="A7" s="53" t="s">
        <v>157</v>
      </c>
      <c r="B7" s="53" t="s">
        <v>185</v>
      </c>
      <c r="C7" s="53" t="s">
        <v>151</v>
      </c>
      <c r="D7" s="53" t="s">
        <v>152</v>
      </c>
      <c r="E7" s="53" t="s">
        <v>46</v>
      </c>
      <c r="F7" s="53" t="s">
        <v>31</v>
      </c>
    </row>
    <row r="8" spans="1:6" ht="25.5">
      <c r="A8" s="54" t="s">
        <v>60</v>
      </c>
      <c r="B8" s="55" t="s">
        <v>186</v>
      </c>
      <c r="C8" s="56">
        <v>5857777</v>
      </c>
      <c r="D8" s="56"/>
      <c r="E8" s="56"/>
      <c r="F8" s="56">
        <f>SUM(C8:E8)</f>
        <v>5857777</v>
      </c>
    </row>
    <row r="9" spans="1:6" ht="25.5">
      <c r="A9" s="54" t="s">
        <v>61</v>
      </c>
      <c r="B9" s="55" t="s">
        <v>187</v>
      </c>
      <c r="C9" s="56"/>
      <c r="D9" s="56"/>
      <c r="E9" s="56"/>
      <c r="F9" s="56">
        <f aca="true" t="shared" si="0" ref="F9:F72">SUM(C9:E9)</f>
        <v>0</v>
      </c>
    </row>
    <row r="10" spans="1:6" ht="38.25">
      <c r="A10" s="54" t="s">
        <v>62</v>
      </c>
      <c r="B10" s="55" t="s">
        <v>188</v>
      </c>
      <c r="C10" s="56">
        <v>3365000</v>
      </c>
      <c r="D10" s="56"/>
      <c r="E10" s="56"/>
      <c r="F10" s="56">
        <f t="shared" si="0"/>
        <v>3365000</v>
      </c>
    </row>
    <row r="11" spans="1:6" ht="25.5">
      <c r="A11" s="54" t="s">
        <v>63</v>
      </c>
      <c r="B11" s="55" t="s">
        <v>189</v>
      </c>
      <c r="C11" s="56">
        <v>1800000</v>
      </c>
      <c r="D11" s="56"/>
      <c r="E11" s="56"/>
      <c r="F11" s="56">
        <f t="shared" si="0"/>
        <v>1800000</v>
      </c>
    </row>
    <row r="12" spans="1:6" ht="25.5">
      <c r="A12" s="54" t="s">
        <v>64</v>
      </c>
      <c r="B12" s="55" t="s">
        <v>190</v>
      </c>
      <c r="C12" s="56">
        <v>2126710</v>
      </c>
      <c r="D12" s="56"/>
      <c r="E12" s="56"/>
      <c r="F12" s="56">
        <f t="shared" si="0"/>
        <v>2126710</v>
      </c>
    </row>
    <row r="13" spans="1:6" ht="15">
      <c r="A13" s="54" t="s">
        <v>65</v>
      </c>
      <c r="B13" s="55" t="s">
        <v>191</v>
      </c>
      <c r="C13" s="56">
        <v>0</v>
      </c>
      <c r="D13" s="56"/>
      <c r="E13" s="56"/>
      <c r="F13" s="56">
        <f t="shared" si="0"/>
        <v>0</v>
      </c>
    </row>
    <row r="14" spans="1:6" ht="25.5">
      <c r="A14" s="57" t="s">
        <v>66</v>
      </c>
      <c r="B14" s="58" t="s">
        <v>192</v>
      </c>
      <c r="C14" s="59">
        <f>SUM(C8:C13)</f>
        <v>13149487</v>
      </c>
      <c r="D14" s="59">
        <f>SUM(D8:D13)</f>
        <v>0</v>
      </c>
      <c r="E14" s="59">
        <f>SUM(E8:E13)</f>
        <v>0</v>
      </c>
      <c r="F14" s="59">
        <f t="shared" si="0"/>
        <v>13149487</v>
      </c>
    </row>
    <row r="15" spans="1:6" ht="15">
      <c r="A15" s="54" t="s">
        <v>67</v>
      </c>
      <c r="B15" s="55" t="s">
        <v>193</v>
      </c>
      <c r="C15" s="56"/>
      <c r="D15" s="56"/>
      <c r="E15" s="56"/>
      <c r="F15" s="56">
        <f t="shared" si="0"/>
        <v>0</v>
      </c>
    </row>
    <row r="16" spans="1:6" ht="38.25">
      <c r="A16" s="54" t="s">
        <v>68</v>
      </c>
      <c r="B16" s="55" t="s">
        <v>194</v>
      </c>
      <c r="C16" s="56">
        <v>0</v>
      </c>
      <c r="D16" s="56"/>
      <c r="E16" s="56"/>
      <c r="F16" s="56">
        <f t="shared" si="0"/>
        <v>0</v>
      </c>
    </row>
    <row r="17" spans="1:6" ht="38.25">
      <c r="A17" s="54" t="s">
        <v>69</v>
      </c>
      <c r="B17" s="55" t="s">
        <v>195</v>
      </c>
      <c r="C17" s="56">
        <v>0</v>
      </c>
      <c r="D17" s="56"/>
      <c r="E17" s="56"/>
      <c r="F17" s="56">
        <f t="shared" si="0"/>
        <v>0</v>
      </c>
    </row>
    <row r="18" spans="1:6" ht="38.25">
      <c r="A18" s="54" t="s">
        <v>70</v>
      </c>
      <c r="B18" s="55" t="s">
        <v>196</v>
      </c>
      <c r="C18" s="56" t="s">
        <v>197</v>
      </c>
      <c r="D18" s="56"/>
      <c r="E18" s="56"/>
      <c r="F18" s="56">
        <f t="shared" si="0"/>
        <v>0</v>
      </c>
    </row>
    <row r="19" spans="1:6" ht="25.5">
      <c r="A19" s="54" t="s">
        <v>71</v>
      </c>
      <c r="B19" s="55" t="s">
        <v>198</v>
      </c>
      <c r="C19" s="60">
        <v>9265000</v>
      </c>
      <c r="D19" s="56"/>
      <c r="E19" s="56"/>
      <c r="F19" s="56">
        <f t="shared" si="0"/>
        <v>9265000</v>
      </c>
    </row>
    <row r="20" spans="1:6" ht="25.5">
      <c r="A20" s="57" t="s">
        <v>72</v>
      </c>
      <c r="B20" s="58" t="s">
        <v>199</v>
      </c>
      <c r="C20" s="59">
        <f>C14+C19</f>
        <v>22414487</v>
      </c>
      <c r="D20" s="59">
        <f>D14+D19</f>
        <v>0</v>
      </c>
      <c r="E20" s="59">
        <f>E14+E19</f>
        <v>0</v>
      </c>
      <c r="F20" s="59">
        <f t="shared" si="0"/>
        <v>22414487</v>
      </c>
    </row>
    <row r="21" spans="1:6" ht="25.5">
      <c r="A21" s="54" t="s">
        <v>73</v>
      </c>
      <c r="B21" s="55" t="s">
        <v>200</v>
      </c>
      <c r="C21" s="56"/>
      <c r="D21" s="56"/>
      <c r="E21" s="56"/>
      <c r="F21" s="56">
        <f t="shared" si="0"/>
        <v>0</v>
      </c>
    </row>
    <row r="22" spans="1:6" ht="38.25">
      <c r="A22" s="54" t="s">
        <v>74</v>
      </c>
      <c r="B22" s="55" t="s">
        <v>201</v>
      </c>
      <c r="C22" s="56">
        <v>0</v>
      </c>
      <c r="D22" s="56"/>
      <c r="E22" s="56"/>
      <c r="F22" s="56">
        <f t="shared" si="0"/>
        <v>0</v>
      </c>
    </row>
    <row r="23" spans="1:6" ht="38.25">
      <c r="A23" s="54" t="s">
        <v>75</v>
      </c>
      <c r="B23" s="55" t="s">
        <v>202</v>
      </c>
      <c r="C23" s="56">
        <v>0</v>
      </c>
      <c r="D23" s="56"/>
      <c r="E23" s="56"/>
      <c r="F23" s="56">
        <f t="shared" si="0"/>
        <v>0</v>
      </c>
    </row>
    <row r="24" spans="1:6" ht="38.25">
      <c r="A24" s="54" t="s">
        <v>76</v>
      </c>
      <c r="B24" s="55" t="s">
        <v>203</v>
      </c>
      <c r="C24" s="56">
        <v>0</v>
      </c>
      <c r="D24" s="56"/>
      <c r="E24" s="56"/>
      <c r="F24" s="56">
        <f t="shared" si="0"/>
        <v>0</v>
      </c>
    </row>
    <row r="25" spans="1:6" ht="25.5">
      <c r="A25" s="54" t="s">
        <v>77</v>
      </c>
      <c r="B25" s="55" t="s">
        <v>204</v>
      </c>
      <c r="C25" s="56">
        <v>6000000</v>
      </c>
      <c r="D25" s="56"/>
      <c r="E25" s="56"/>
      <c r="F25" s="56">
        <f t="shared" si="0"/>
        <v>6000000</v>
      </c>
    </row>
    <row r="26" spans="1:6" ht="25.5">
      <c r="A26" s="57" t="s">
        <v>78</v>
      </c>
      <c r="B26" s="58" t="s">
        <v>205</v>
      </c>
      <c r="C26" s="59">
        <f>SUM(C21:C25)</f>
        <v>6000000</v>
      </c>
      <c r="D26" s="59"/>
      <c r="E26" s="59"/>
      <c r="F26" s="59">
        <f t="shared" si="0"/>
        <v>6000000</v>
      </c>
    </row>
    <row r="27" spans="1:6" ht="38.25" customHeight="1">
      <c r="A27" s="54" t="s">
        <v>79</v>
      </c>
      <c r="B27" s="55" t="s">
        <v>206</v>
      </c>
      <c r="C27" s="56">
        <v>0</v>
      </c>
      <c r="D27" s="56"/>
      <c r="E27" s="56"/>
      <c r="F27" s="56">
        <f t="shared" si="0"/>
        <v>0</v>
      </c>
    </row>
    <row r="28" spans="1:6" ht="15">
      <c r="A28" s="54" t="s">
        <v>80</v>
      </c>
      <c r="B28" s="55" t="s">
        <v>207</v>
      </c>
      <c r="C28" s="56">
        <v>0</v>
      </c>
      <c r="D28" s="56"/>
      <c r="E28" s="56"/>
      <c r="F28" s="56">
        <f t="shared" si="0"/>
        <v>0</v>
      </c>
    </row>
    <row r="29" spans="1:6" ht="15">
      <c r="A29" s="57" t="s">
        <v>81</v>
      </c>
      <c r="B29" s="58" t="s">
        <v>208</v>
      </c>
      <c r="C29" s="59">
        <v>0</v>
      </c>
      <c r="D29" s="59"/>
      <c r="E29" s="59"/>
      <c r="F29" s="56">
        <f t="shared" si="0"/>
        <v>0</v>
      </c>
    </row>
    <row r="30" spans="1:6" ht="15">
      <c r="A30" s="54" t="s">
        <v>82</v>
      </c>
      <c r="B30" s="55" t="s">
        <v>209</v>
      </c>
      <c r="C30" s="56">
        <v>0</v>
      </c>
      <c r="D30" s="56"/>
      <c r="E30" s="56"/>
      <c r="F30" s="56">
        <f t="shared" si="0"/>
        <v>0</v>
      </c>
    </row>
    <row r="31" spans="1:6" ht="25.5">
      <c r="A31" s="54" t="s">
        <v>83</v>
      </c>
      <c r="B31" s="55" t="s">
        <v>210</v>
      </c>
      <c r="C31" s="56">
        <v>0</v>
      </c>
      <c r="D31" s="56"/>
      <c r="E31" s="56"/>
      <c r="F31" s="56">
        <f t="shared" si="0"/>
        <v>0</v>
      </c>
    </row>
    <row r="32" spans="1:6" ht="15.75" customHeight="1">
      <c r="A32" s="54" t="s">
        <v>84</v>
      </c>
      <c r="B32" s="55" t="s">
        <v>211</v>
      </c>
      <c r="C32" s="60">
        <v>430000</v>
      </c>
      <c r="D32" s="60"/>
      <c r="E32" s="56"/>
      <c r="F32" s="56">
        <f t="shared" si="0"/>
        <v>430000</v>
      </c>
    </row>
    <row r="33" spans="1:6" ht="15">
      <c r="A33" s="54" t="s">
        <v>85</v>
      </c>
      <c r="B33" s="55" t="s">
        <v>212</v>
      </c>
      <c r="C33" s="56">
        <v>1940000</v>
      </c>
      <c r="D33" s="56">
        <v>160000</v>
      </c>
      <c r="E33" s="56"/>
      <c r="F33" s="56">
        <f t="shared" si="0"/>
        <v>2100000</v>
      </c>
    </row>
    <row r="34" spans="1:6" ht="15">
      <c r="A34" s="54" t="s">
        <v>86</v>
      </c>
      <c r="B34" s="55" t="s">
        <v>213</v>
      </c>
      <c r="C34" s="56">
        <v>0</v>
      </c>
      <c r="D34" s="56"/>
      <c r="E34" s="56"/>
      <c r="F34" s="56">
        <f t="shared" si="0"/>
        <v>0</v>
      </c>
    </row>
    <row r="35" spans="1:6" ht="25.5">
      <c r="A35" s="54" t="s">
        <v>87</v>
      </c>
      <c r="B35" s="55" t="s">
        <v>214</v>
      </c>
      <c r="C35" s="56">
        <v>0</v>
      </c>
      <c r="D35" s="56"/>
      <c r="E35" s="56"/>
      <c r="F35" s="56">
        <f t="shared" si="0"/>
        <v>0</v>
      </c>
    </row>
    <row r="36" spans="1:6" ht="15">
      <c r="A36" s="54" t="s">
        <v>88</v>
      </c>
      <c r="B36" s="55" t="s">
        <v>215</v>
      </c>
      <c r="C36" s="56">
        <v>130000</v>
      </c>
      <c r="D36" s="56"/>
      <c r="E36" s="56"/>
      <c r="F36" s="56">
        <f t="shared" si="0"/>
        <v>130000</v>
      </c>
    </row>
    <row r="37" spans="1:6" ht="25.5">
      <c r="A37" s="54" t="s">
        <v>89</v>
      </c>
      <c r="B37" s="55" t="s">
        <v>216</v>
      </c>
      <c r="C37" s="56">
        <v>0</v>
      </c>
      <c r="D37" s="56"/>
      <c r="E37" s="56"/>
      <c r="F37" s="56">
        <f t="shared" si="0"/>
        <v>0</v>
      </c>
    </row>
    <row r="38" spans="1:6" ht="25.5">
      <c r="A38" s="57" t="s">
        <v>90</v>
      </c>
      <c r="B38" s="58" t="s">
        <v>217</v>
      </c>
      <c r="C38" s="59">
        <f>SUM(C33:C37)</f>
        <v>2070000</v>
      </c>
      <c r="D38" s="59">
        <f>SUM(D33:D37)</f>
        <v>160000</v>
      </c>
      <c r="E38" s="59">
        <f>SUM(E33:E37)</f>
        <v>0</v>
      </c>
      <c r="F38" s="59">
        <f t="shared" si="0"/>
        <v>2230000</v>
      </c>
    </row>
    <row r="39" spans="1:6" ht="15">
      <c r="A39" s="54" t="s">
        <v>91</v>
      </c>
      <c r="B39" s="55" t="s">
        <v>218</v>
      </c>
      <c r="C39" s="56">
        <v>30000</v>
      </c>
      <c r="D39" s="56"/>
      <c r="E39" s="56"/>
      <c r="F39" s="56">
        <f t="shared" si="0"/>
        <v>30000</v>
      </c>
    </row>
    <row r="40" spans="1:6" ht="25.5">
      <c r="A40" s="57" t="s">
        <v>92</v>
      </c>
      <c r="B40" s="58" t="s">
        <v>219</v>
      </c>
      <c r="C40" s="59">
        <f>C29+C30+C31+C32+C38+C39</f>
        <v>2530000</v>
      </c>
      <c r="D40" s="59">
        <f>D29+D30+D31+D32+D38+D39</f>
        <v>160000</v>
      </c>
      <c r="E40" s="59">
        <f>E29+E30+E31+E32+E38+E39</f>
        <v>0</v>
      </c>
      <c r="F40" s="59">
        <f t="shared" si="0"/>
        <v>2690000</v>
      </c>
    </row>
    <row r="41" spans="1:6" ht="15">
      <c r="A41" s="54" t="s">
        <v>93</v>
      </c>
      <c r="B41" s="55" t="s">
        <v>220</v>
      </c>
      <c r="C41" s="56">
        <v>2000000</v>
      </c>
      <c r="D41" s="56"/>
      <c r="E41" s="56"/>
      <c r="F41" s="56">
        <f t="shared" si="0"/>
        <v>2000000</v>
      </c>
    </row>
    <row r="42" spans="1:6" ht="15">
      <c r="A42" s="54" t="s">
        <v>94</v>
      </c>
      <c r="B42" s="55" t="s">
        <v>221</v>
      </c>
      <c r="C42" s="56">
        <v>1127000</v>
      </c>
      <c r="D42" s="56"/>
      <c r="E42" s="56"/>
      <c r="F42" s="56">
        <f t="shared" si="0"/>
        <v>1127000</v>
      </c>
    </row>
    <row r="43" spans="1:6" ht="15">
      <c r="A43" s="54" t="s">
        <v>95</v>
      </c>
      <c r="B43" s="55" t="s">
        <v>222</v>
      </c>
      <c r="C43" s="56"/>
      <c r="D43" s="56"/>
      <c r="E43" s="56"/>
      <c r="F43" s="56">
        <f t="shared" si="0"/>
        <v>0</v>
      </c>
    </row>
    <row r="44" spans="1:6" ht="15">
      <c r="A44" s="54" t="s">
        <v>96</v>
      </c>
      <c r="B44" s="55" t="s">
        <v>223</v>
      </c>
      <c r="C44" s="56">
        <v>0</v>
      </c>
      <c r="D44" s="56"/>
      <c r="E44" s="56"/>
      <c r="F44" s="56">
        <f t="shared" si="0"/>
        <v>0</v>
      </c>
    </row>
    <row r="45" spans="1:6" ht="15">
      <c r="A45" s="54" t="s">
        <v>97</v>
      </c>
      <c r="B45" s="55" t="s">
        <v>224</v>
      </c>
      <c r="C45" s="56">
        <v>0</v>
      </c>
      <c r="D45" s="56"/>
      <c r="E45" s="56"/>
      <c r="F45" s="56">
        <f t="shared" si="0"/>
        <v>0</v>
      </c>
    </row>
    <row r="46" spans="1:6" ht="15">
      <c r="A46" s="54" t="s">
        <v>98</v>
      </c>
      <c r="B46" s="55" t="s">
        <v>225</v>
      </c>
      <c r="C46" s="56">
        <v>0</v>
      </c>
      <c r="D46" s="56"/>
      <c r="E46" s="56"/>
      <c r="F46" s="56">
        <f t="shared" si="0"/>
        <v>0</v>
      </c>
    </row>
    <row r="47" spans="1:6" ht="15">
      <c r="A47" s="54" t="s">
        <v>99</v>
      </c>
      <c r="B47" s="55" t="s">
        <v>226</v>
      </c>
      <c r="C47" s="56">
        <v>0</v>
      </c>
      <c r="D47" s="56"/>
      <c r="E47" s="56"/>
      <c r="F47" s="56">
        <f t="shared" si="0"/>
        <v>0</v>
      </c>
    </row>
    <row r="48" spans="1:6" ht="25.5">
      <c r="A48" s="54" t="s">
        <v>100</v>
      </c>
      <c r="B48" s="55" t="s">
        <v>227</v>
      </c>
      <c r="C48" s="56">
        <v>0</v>
      </c>
      <c r="D48" s="56"/>
      <c r="E48" s="56"/>
      <c r="F48" s="56">
        <f t="shared" si="0"/>
        <v>0</v>
      </c>
    </row>
    <row r="49" spans="1:6" ht="25.5">
      <c r="A49" s="54" t="s">
        <v>101</v>
      </c>
      <c r="B49" s="55" t="s">
        <v>228</v>
      </c>
      <c r="C49" s="56">
        <v>1000</v>
      </c>
      <c r="D49" s="56"/>
      <c r="E49" s="56"/>
      <c r="F49" s="56">
        <f t="shared" si="0"/>
        <v>1000</v>
      </c>
    </row>
    <row r="50" spans="1:6" ht="25.5">
      <c r="A50" s="57" t="s">
        <v>102</v>
      </c>
      <c r="B50" s="58" t="s">
        <v>229</v>
      </c>
      <c r="C50" s="59">
        <f>SUM(C48:C49)</f>
        <v>1000</v>
      </c>
      <c r="D50" s="59">
        <f>SUM(D48:D49)</f>
        <v>0</v>
      </c>
      <c r="E50" s="59">
        <f>SUM(E48:E49)</f>
        <v>0</v>
      </c>
      <c r="F50" s="59">
        <f t="shared" si="0"/>
        <v>1000</v>
      </c>
    </row>
    <row r="51" spans="1:6" ht="25.5">
      <c r="A51" s="54" t="s">
        <v>103</v>
      </c>
      <c r="B51" s="55" t="s">
        <v>230</v>
      </c>
      <c r="C51" s="56">
        <v>0</v>
      </c>
      <c r="D51" s="56"/>
      <c r="E51" s="56"/>
      <c r="F51" s="56">
        <f t="shared" si="0"/>
        <v>0</v>
      </c>
    </row>
    <row r="52" spans="1:6" ht="25.5">
      <c r="A52" s="54" t="s">
        <v>105</v>
      </c>
      <c r="B52" s="55" t="s">
        <v>231</v>
      </c>
      <c r="C52" s="56">
        <v>0</v>
      </c>
      <c r="D52" s="56"/>
      <c r="E52" s="56"/>
      <c r="F52" s="56">
        <f t="shared" si="0"/>
        <v>0</v>
      </c>
    </row>
    <row r="53" spans="1:6" ht="25.5">
      <c r="A53" s="57" t="s">
        <v>106</v>
      </c>
      <c r="B53" s="58" t="s">
        <v>232</v>
      </c>
      <c r="C53" s="59">
        <v>0</v>
      </c>
      <c r="D53" s="59"/>
      <c r="E53" s="59"/>
      <c r="F53" s="56">
        <f t="shared" si="0"/>
        <v>0</v>
      </c>
    </row>
    <row r="54" spans="1:6" ht="15">
      <c r="A54" s="54" t="s">
        <v>107</v>
      </c>
      <c r="B54" s="55" t="s">
        <v>233</v>
      </c>
      <c r="C54" s="56">
        <v>0</v>
      </c>
      <c r="D54" s="56"/>
      <c r="E54" s="56"/>
      <c r="F54" s="56">
        <f t="shared" si="0"/>
        <v>0</v>
      </c>
    </row>
    <row r="55" spans="1:6" ht="15">
      <c r="A55" s="54" t="s">
        <v>108</v>
      </c>
      <c r="B55" s="55" t="s">
        <v>234</v>
      </c>
      <c r="C55" s="56">
        <v>139780</v>
      </c>
      <c r="D55" s="56"/>
      <c r="E55" s="56"/>
      <c r="F55" s="56">
        <f t="shared" si="0"/>
        <v>139780</v>
      </c>
    </row>
    <row r="56" spans="1:6" ht="25.5">
      <c r="A56" s="57" t="s">
        <v>109</v>
      </c>
      <c r="B56" s="58" t="s">
        <v>235</v>
      </c>
      <c r="C56" s="59">
        <f>C41+C42+C43+C44+C45+C46+C47+C50+C53+C54+C55</f>
        <v>3267780</v>
      </c>
      <c r="D56" s="59">
        <f>D41+D42+D43+D44+D45+D46+D47+D50+D53+D54+D55</f>
        <v>0</v>
      </c>
      <c r="E56" s="59">
        <f>E41+E42+E43+E44+E45+E46+E47+E50+E53+E54+E55</f>
        <v>0</v>
      </c>
      <c r="F56" s="59">
        <f t="shared" si="0"/>
        <v>3267780</v>
      </c>
    </row>
    <row r="57" spans="1:6" ht="15">
      <c r="A57" s="54" t="s">
        <v>110</v>
      </c>
      <c r="B57" s="55" t="s">
        <v>236</v>
      </c>
      <c r="C57" s="56">
        <v>0</v>
      </c>
      <c r="D57" s="56"/>
      <c r="E57" s="56"/>
      <c r="F57" s="56">
        <f t="shared" si="0"/>
        <v>0</v>
      </c>
    </row>
    <row r="58" spans="1:6" ht="15">
      <c r="A58" s="54" t="s">
        <v>111</v>
      </c>
      <c r="B58" s="55" t="s">
        <v>237</v>
      </c>
      <c r="C58" s="56">
        <v>0</v>
      </c>
      <c r="D58" s="56"/>
      <c r="E58" s="56"/>
      <c r="F58" s="56">
        <f t="shared" si="0"/>
        <v>0</v>
      </c>
    </row>
    <row r="59" spans="1:6" ht="15">
      <c r="A59" s="54" t="s">
        <v>112</v>
      </c>
      <c r="B59" s="55" t="s">
        <v>238</v>
      </c>
      <c r="C59" s="56">
        <v>0</v>
      </c>
      <c r="D59" s="56"/>
      <c r="E59" s="56"/>
      <c r="F59" s="56">
        <f t="shared" si="0"/>
        <v>0</v>
      </c>
    </row>
    <row r="60" spans="1:6" ht="15">
      <c r="A60" s="54" t="s">
        <v>113</v>
      </c>
      <c r="B60" s="55" t="s">
        <v>239</v>
      </c>
      <c r="C60" s="56">
        <v>0</v>
      </c>
      <c r="D60" s="56"/>
      <c r="E60" s="56"/>
      <c r="F60" s="56">
        <f t="shared" si="0"/>
        <v>0</v>
      </c>
    </row>
    <row r="61" spans="1:6" ht="25.5">
      <c r="A61" s="54" t="s">
        <v>114</v>
      </c>
      <c r="B61" s="55" t="s">
        <v>240</v>
      </c>
      <c r="C61" s="56">
        <v>0</v>
      </c>
      <c r="D61" s="56"/>
      <c r="E61" s="56"/>
      <c r="F61" s="56">
        <f t="shared" si="0"/>
        <v>0</v>
      </c>
    </row>
    <row r="62" spans="1:6" ht="15">
      <c r="A62" s="57" t="s">
        <v>115</v>
      </c>
      <c r="B62" s="58" t="s">
        <v>241</v>
      </c>
      <c r="C62" s="59">
        <f>SUM(C57:C61)</f>
        <v>0</v>
      </c>
      <c r="D62" s="59"/>
      <c r="E62" s="59"/>
      <c r="F62" s="56">
        <f t="shared" si="0"/>
        <v>0</v>
      </c>
    </row>
    <row r="63" spans="1:6" ht="38.25">
      <c r="A63" s="54" t="s">
        <v>116</v>
      </c>
      <c r="B63" s="55" t="s">
        <v>242</v>
      </c>
      <c r="C63" s="56">
        <v>0</v>
      </c>
      <c r="D63" s="56"/>
      <c r="E63" s="56"/>
      <c r="F63" s="56">
        <f t="shared" si="0"/>
        <v>0</v>
      </c>
    </row>
    <row r="64" spans="1:6" ht="38.25">
      <c r="A64" s="54" t="s">
        <v>117</v>
      </c>
      <c r="B64" s="55" t="s">
        <v>243</v>
      </c>
      <c r="C64" s="56">
        <v>0</v>
      </c>
      <c r="D64" s="56"/>
      <c r="E64" s="56"/>
      <c r="F64" s="56">
        <f t="shared" si="0"/>
        <v>0</v>
      </c>
    </row>
    <row r="65" spans="1:6" ht="38.25">
      <c r="A65" s="54" t="s">
        <v>118</v>
      </c>
      <c r="B65" s="55" t="s">
        <v>244</v>
      </c>
      <c r="C65" s="56">
        <v>0</v>
      </c>
      <c r="D65" s="56"/>
      <c r="E65" s="56"/>
      <c r="F65" s="56">
        <f t="shared" si="0"/>
        <v>0</v>
      </c>
    </row>
    <row r="66" spans="1:6" ht="14.25" customHeight="1">
      <c r="A66" s="54" t="s">
        <v>119</v>
      </c>
      <c r="B66" s="55" t="s">
        <v>245</v>
      </c>
      <c r="C66" s="56">
        <v>0</v>
      </c>
      <c r="D66" s="56"/>
      <c r="E66" s="56"/>
      <c r="F66" s="56">
        <f t="shared" si="0"/>
        <v>0</v>
      </c>
    </row>
    <row r="67" spans="1:6" ht="25.5">
      <c r="A67" s="54" t="s">
        <v>120</v>
      </c>
      <c r="B67" s="55" t="s">
        <v>246</v>
      </c>
      <c r="C67" s="56">
        <v>60000</v>
      </c>
      <c r="D67" s="56"/>
      <c r="E67" s="56"/>
      <c r="F67" s="56">
        <f t="shared" si="0"/>
        <v>60000</v>
      </c>
    </row>
    <row r="68" spans="1:6" ht="25.5">
      <c r="A68" s="57" t="s">
        <v>121</v>
      </c>
      <c r="B68" s="58" t="s">
        <v>247</v>
      </c>
      <c r="C68" s="59">
        <f>SUM(C63:C67)</f>
        <v>60000</v>
      </c>
      <c r="D68" s="59"/>
      <c r="E68" s="59"/>
      <c r="F68" s="56">
        <f t="shared" si="0"/>
        <v>60000</v>
      </c>
    </row>
    <row r="69" spans="1:6" ht="38.25">
      <c r="A69" s="54" t="s">
        <v>122</v>
      </c>
      <c r="B69" s="55" t="s">
        <v>248</v>
      </c>
      <c r="C69" s="56">
        <v>0</v>
      </c>
      <c r="D69" s="56"/>
      <c r="E69" s="56"/>
      <c r="F69" s="56">
        <f t="shared" si="0"/>
        <v>0</v>
      </c>
    </row>
    <row r="70" spans="1:6" ht="38.25">
      <c r="A70" s="54" t="s">
        <v>123</v>
      </c>
      <c r="B70" s="55" t="s">
        <v>249</v>
      </c>
      <c r="C70" s="56">
        <v>0</v>
      </c>
      <c r="D70" s="56"/>
      <c r="E70" s="56"/>
      <c r="F70" s="56">
        <f t="shared" si="0"/>
        <v>0</v>
      </c>
    </row>
    <row r="71" spans="1:6" ht="38.25" customHeight="1">
      <c r="A71" s="54" t="s">
        <v>124</v>
      </c>
      <c r="B71" s="55" t="s">
        <v>250</v>
      </c>
      <c r="C71" s="56">
        <v>0</v>
      </c>
      <c r="D71" s="56"/>
      <c r="E71" s="56"/>
      <c r="F71" s="56">
        <f t="shared" si="0"/>
        <v>0</v>
      </c>
    </row>
    <row r="72" spans="1:6" ht="38.25">
      <c r="A72" s="54" t="s">
        <v>125</v>
      </c>
      <c r="B72" s="55" t="s">
        <v>251</v>
      </c>
      <c r="C72" s="56">
        <v>0</v>
      </c>
      <c r="D72" s="56"/>
      <c r="E72" s="56"/>
      <c r="F72" s="56">
        <f t="shared" si="0"/>
        <v>0</v>
      </c>
    </row>
    <row r="73" spans="1:6" ht="25.5">
      <c r="A73" s="54" t="s">
        <v>126</v>
      </c>
      <c r="B73" s="55" t="s">
        <v>252</v>
      </c>
      <c r="C73" s="56">
        <v>0</v>
      </c>
      <c r="D73" s="56"/>
      <c r="E73" s="56"/>
      <c r="F73" s="56">
        <f>SUM(C73:E73)</f>
        <v>0</v>
      </c>
    </row>
    <row r="74" spans="1:6" ht="25.5">
      <c r="A74" s="57" t="s">
        <v>127</v>
      </c>
      <c r="B74" s="58" t="s">
        <v>253</v>
      </c>
      <c r="C74" s="59">
        <f>SUM(C69:C73)</f>
        <v>0</v>
      </c>
      <c r="D74" s="59"/>
      <c r="E74" s="59"/>
      <c r="F74" s="56">
        <f>SUM(C74:E74)</f>
        <v>0</v>
      </c>
    </row>
    <row r="75" spans="1:6" ht="25.5">
      <c r="A75" s="61" t="s">
        <v>128</v>
      </c>
      <c r="B75" s="62" t="s">
        <v>254</v>
      </c>
      <c r="C75" s="63">
        <f>C20+C26+C40+C56+C62+C68+C74</f>
        <v>34272267</v>
      </c>
      <c r="D75" s="63">
        <f>D20+D26+D40+D56+D62+D68+D74</f>
        <v>160000</v>
      </c>
      <c r="E75" s="63">
        <f>E20+E26+E40+E56+E62+E68+E74</f>
        <v>0</v>
      </c>
      <c r="F75" s="63">
        <f>SUM(C75:E75)</f>
        <v>34432267</v>
      </c>
    </row>
    <row r="77" spans="1:6" ht="38.25">
      <c r="A77" s="53" t="s">
        <v>157</v>
      </c>
      <c r="B77" s="53" t="s">
        <v>158</v>
      </c>
      <c r="C77" s="53" t="s">
        <v>151</v>
      </c>
      <c r="D77" s="53" t="s">
        <v>152</v>
      </c>
      <c r="E77" s="53" t="s">
        <v>46</v>
      </c>
      <c r="F77" s="53" t="s">
        <v>31</v>
      </c>
    </row>
    <row r="78" spans="1:6" ht="25.5">
      <c r="A78" s="54" t="s">
        <v>60</v>
      </c>
      <c r="B78" s="55" t="s">
        <v>255</v>
      </c>
      <c r="C78" s="56">
        <v>0</v>
      </c>
      <c r="D78" s="56"/>
      <c r="E78" s="56"/>
      <c r="F78" s="56">
        <f>SUM(C78:E78)</f>
        <v>0</v>
      </c>
    </row>
    <row r="79" spans="1:6" ht="25.5">
      <c r="A79" s="54" t="s">
        <v>61</v>
      </c>
      <c r="B79" s="55" t="s">
        <v>256</v>
      </c>
      <c r="C79" s="56">
        <v>0</v>
      </c>
      <c r="D79" s="56"/>
      <c r="E79" s="56"/>
      <c r="F79" s="56">
        <f aca="true" t="shared" si="1" ref="F79:F107">SUM(C79:E79)</f>
        <v>0</v>
      </c>
    </row>
    <row r="80" spans="1:6" ht="25.5">
      <c r="A80" s="54" t="s">
        <v>62</v>
      </c>
      <c r="B80" s="55" t="s">
        <v>257</v>
      </c>
      <c r="C80" s="56">
        <v>0</v>
      </c>
      <c r="D80" s="56"/>
      <c r="E80" s="56"/>
      <c r="F80" s="56">
        <f t="shared" si="1"/>
        <v>0</v>
      </c>
    </row>
    <row r="81" spans="1:6" ht="25.5">
      <c r="A81" s="57" t="s">
        <v>63</v>
      </c>
      <c r="B81" s="58" t="s">
        <v>258</v>
      </c>
      <c r="C81" s="59">
        <f>SUM(C78:C80)</f>
        <v>0</v>
      </c>
      <c r="D81" s="59"/>
      <c r="E81" s="59"/>
      <c r="F81" s="56">
        <f t="shared" si="1"/>
        <v>0</v>
      </c>
    </row>
    <row r="82" spans="1:6" ht="25.5">
      <c r="A82" s="54" t="s">
        <v>64</v>
      </c>
      <c r="B82" s="55" t="s">
        <v>259</v>
      </c>
      <c r="C82" s="56">
        <v>0</v>
      </c>
      <c r="D82" s="56"/>
      <c r="E82" s="56"/>
      <c r="F82" s="56">
        <f t="shared" si="1"/>
        <v>0</v>
      </c>
    </row>
    <row r="83" spans="1:6" ht="25.5">
      <c r="A83" s="54" t="s">
        <v>65</v>
      </c>
      <c r="B83" s="55" t="s">
        <v>260</v>
      </c>
      <c r="C83" s="56">
        <v>0</v>
      </c>
      <c r="D83" s="56"/>
      <c r="E83" s="56"/>
      <c r="F83" s="56">
        <f t="shared" si="1"/>
        <v>0</v>
      </c>
    </row>
    <row r="84" spans="1:6" ht="25.5">
      <c r="A84" s="54" t="s">
        <v>66</v>
      </c>
      <c r="B84" s="55" t="s">
        <v>261</v>
      </c>
      <c r="C84" s="56">
        <v>0</v>
      </c>
      <c r="D84" s="56"/>
      <c r="E84" s="56"/>
      <c r="F84" s="56">
        <f t="shared" si="1"/>
        <v>0</v>
      </c>
    </row>
    <row r="85" spans="1:6" ht="25.5">
      <c r="A85" s="54" t="s">
        <v>67</v>
      </c>
      <c r="B85" s="55" t="s">
        <v>262</v>
      </c>
      <c r="C85" s="56">
        <v>0</v>
      </c>
      <c r="D85" s="56"/>
      <c r="E85" s="56"/>
      <c r="F85" s="56">
        <f t="shared" si="1"/>
        <v>0</v>
      </c>
    </row>
    <row r="86" spans="1:6" ht="25.5">
      <c r="A86" s="57" t="s">
        <v>68</v>
      </c>
      <c r="B86" s="58" t="s">
        <v>263</v>
      </c>
      <c r="C86" s="59">
        <f>SUM(C82:C85)</f>
        <v>0</v>
      </c>
      <c r="D86" s="59"/>
      <c r="E86" s="59"/>
      <c r="F86" s="56">
        <f t="shared" si="1"/>
        <v>0</v>
      </c>
    </row>
    <row r="87" spans="1:6" ht="25.5">
      <c r="A87" s="54" t="s">
        <v>69</v>
      </c>
      <c r="B87" s="55" t="s">
        <v>264</v>
      </c>
      <c r="C87" s="56">
        <v>7067733</v>
      </c>
      <c r="D87" s="56"/>
      <c r="E87" s="56"/>
      <c r="F87" s="56">
        <f t="shared" si="1"/>
        <v>7067733</v>
      </c>
    </row>
    <row r="88" spans="1:6" ht="25.5">
      <c r="A88" s="54" t="s">
        <v>70</v>
      </c>
      <c r="B88" s="55" t="s">
        <v>265</v>
      </c>
      <c r="C88" s="56">
        <v>0</v>
      </c>
      <c r="D88" s="56"/>
      <c r="E88" s="56"/>
      <c r="F88" s="56">
        <f t="shared" si="1"/>
        <v>0</v>
      </c>
    </row>
    <row r="89" spans="1:6" ht="15">
      <c r="A89" s="57" t="s">
        <v>71</v>
      </c>
      <c r="B89" s="58" t="s">
        <v>266</v>
      </c>
      <c r="C89" s="59">
        <f>SUM(C87:C88)</f>
        <v>7067733</v>
      </c>
      <c r="D89" s="59">
        <f>SUM(D87:D88)</f>
        <v>0</v>
      </c>
      <c r="E89" s="59">
        <f>SUM(E87:E88)</f>
        <v>0</v>
      </c>
      <c r="F89" s="59">
        <f t="shared" si="1"/>
        <v>7067733</v>
      </c>
    </row>
    <row r="90" spans="1:6" ht="25.5">
      <c r="A90" s="54" t="s">
        <v>72</v>
      </c>
      <c r="B90" s="55" t="s">
        <v>267</v>
      </c>
      <c r="C90" s="56">
        <v>0</v>
      </c>
      <c r="D90" s="56"/>
      <c r="E90" s="56"/>
      <c r="F90" s="56">
        <f t="shared" si="1"/>
        <v>0</v>
      </c>
    </row>
    <row r="91" spans="1:6" ht="25.5">
      <c r="A91" s="54" t="s">
        <v>73</v>
      </c>
      <c r="B91" s="55" t="s">
        <v>268</v>
      </c>
      <c r="C91" s="56">
        <v>0</v>
      </c>
      <c r="D91" s="56"/>
      <c r="E91" s="56"/>
      <c r="F91" s="56">
        <f t="shared" si="1"/>
        <v>0</v>
      </c>
    </row>
    <row r="92" spans="1:6" ht="15">
      <c r="A92" s="54" t="s">
        <v>74</v>
      </c>
      <c r="B92" s="64" t="s">
        <v>269</v>
      </c>
      <c r="C92" s="60">
        <v>0</v>
      </c>
      <c r="D92" s="60"/>
      <c r="E92" s="60"/>
      <c r="F92" s="56">
        <f t="shared" si="1"/>
        <v>0</v>
      </c>
    </row>
    <row r="93" spans="1:6" ht="15">
      <c r="A93" s="54" t="s">
        <v>75</v>
      </c>
      <c r="B93" s="55" t="s">
        <v>270</v>
      </c>
      <c r="C93" s="56">
        <v>0</v>
      </c>
      <c r="D93" s="56"/>
      <c r="E93" s="56"/>
      <c r="F93" s="56">
        <f t="shared" si="1"/>
        <v>0</v>
      </c>
    </row>
    <row r="94" spans="1:6" ht="25.5">
      <c r="A94" s="54" t="s">
        <v>76</v>
      </c>
      <c r="B94" s="64" t="s">
        <v>271</v>
      </c>
      <c r="C94" s="60">
        <v>0</v>
      </c>
      <c r="D94" s="60"/>
      <c r="E94" s="60"/>
      <c r="F94" s="56">
        <f t="shared" si="1"/>
        <v>0</v>
      </c>
    </row>
    <row r="95" spans="1:6" ht="25.5">
      <c r="A95" s="54" t="s">
        <v>77</v>
      </c>
      <c r="B95" s="55" t="s">
        <v>272</v>
      </c>
      <c r="C95" s="56">
        <v>0</v>
      </c>
      <c r="D95" s="56"/>
      <c r="E95" s="56"/>
      <c r="F95" s="56">
        <f t="shared" si="1"/>
        <v>0</v>
      </c>
    </row>
    <row r="96" spans="1:6" ht="25.5">
      <c r="A96" s="54" t="s">
        <v>78</v>
      </c>
      <c r="B96" s="55" t="s">
        <v>273</v>
      </c>
      <c r="C96" s="56">
        <v>0</v>
      </c>
      <c r="D96" s="56"/>
      <c r="E96" s="56"/>
      <c r="F96" s="56">
        <f t="shared" si="1"/>
        <v>0</v>
      </c>
    </row>
    <row r="97" spans="1:6" ht="25.5">
      <c r="A97" s="57" t="s">
        <v>79</v>
      </c>
      <c r="B97" s="58" t="s">
        <v>274</v>
      </c>
      <c r="C97" s="59">
        <f>SUM(C95:C96)</f>
        <v>0</v>
      </c>
      <c r="D97" s="59"/>
      <c r="E97" s="59"/>
      <c r="F97" s="56">
        <f t="shared" si="1"/>
        <v>0</v>
      </c>
    </row>
    <row r="98" spans="1:6" ht="25.5">
      <c r="A98" s="57" t="s">
        <v>80</v>
      </c>
      <c r="B98" s="58" t="s">
        <v>275</v>
      </c>
      <c r="C98" s="59">
        <f>C81+C86+C89+C90+C91+C92+C93+C94+C97</f>
        <v>7067733</v>
      </c>
      <c r="D98" s="59">
        <f>D81+D86+D89+D90+D91+D92+D93+D94+D97</f>
        <v>0</v>
      </c>
      <c r="E98" s="59">
        <f>E81+E86+E89+E90+E91+E92+E93+E94+E97</f>
        <v>0</v>
      </c>
      <c r="F98" s="59">
        <f t="shared" si="1"/>
        <v>7067733</v>
      </c>
    </row>
    <row r="99" spans="1:6" ht="25.5">
      <c r="A99" s="54" t="s">
        <v>81</v>
      </c>
      <c r="B99" s="55" t="s">
        <v>276</v>
      </c>
      <c r="C99" s="56">
        <v>0</v>
      </c>
      <c r="D99" s="56"/>
      <c r="E99" s="56"/>
      <c r="F99" s="56">
        <f t="shared" si="1"/>
        <v>0</v>
      </c>
    </row>
    <row r="100" spans="1:6" ht="25.5">
      <c r="A100" s="54" t="s">
        <v>82</v>
      </c>
      <c r="B100" s="55" t="s">
        <v>277</v>
      </c>
      <c r="C100" s="56">
        <v>0</v>
      </c>
      <c r="D100" s="56"/>
      <c r="E100" s="56"/>
      <c r="F100" s="56">
        <f t="shared" si="1"/>
        <v>0</v>
      </c>
    </row>
    <row r="101" spans="1:6" ht="15">
      <c r="A101" s="54" t="s">
        <v>83</v>
      </c>
      <c r="B101" s="55" t="s">
        <v>278</v>
      </c>
      <c r="C101" s="56">
        <v>0</v>
      </c>
      <c r="D101" s="56"/>
      <c r="E101" s="56"/>
      <c r="F101" s="56">
        <f t="shared" si="1"/>
        <v>0</v>
      </c>
    </row>
    <row r="102" spans="1:6" ht="38.25">
      <c r="A102" s="54" t="s">
        <v>84</v>
      </c>
      <c r="B102" s="55" t="s">
        <v>279</v>
      </c>
      <c r="C102" s="56">
        <v>0</v>
      </c>
      <c r="D102" s="56"/>
      <c r="E102" s="56"/>
      <c r="F102" s="56">
        <f t="shared" si="1"/>
        <v>0</v>
      </c>
    </row>
    <row r="103" spans="1:6" ht="25.5">
      <c r="A103" s="54" t="s">
        <v>85</v>
      </c>
      <c r="B103" s="55" t="s">
        <v>280</v>
      </c>
      <c r="C103" s="56">
        <v>0</v>
      </c>
      <c r="D103" s="56"/>
      <c r="E103" s="56"/>
      <c r="F103" s="56">
        <f t="shared" si="1"/>
        <v>0</v>
      </c>
    </row>
    <row r="104" spans="1:6" s="65" customFormat="1" ht="25.5">
      <c r="A104" s="57" t="s">
        <v>86</v>
      </c>
      <c r="B104" s="58" t="s">
        <v>281</v>
      </c>
      <c r="C104" s="59">
        <f>SUM(C99:C103)</f>
        <v>0</v>
      </c>
      <c r="D104" s="59"/>
      <c r="E104" s="59"/>
      <c r="F104" s="56">
        <f t="shared" si="1"/>
        <v>0</v>
      </c>
    </row>
    <row r="105" spans="1:6" ht="25.5">
      <c r="A105" s="54" t="s">
        <v>87</v>
      </c>
      <c r="B105" s="55" t="s">
        <v>282</v>
      </c>
      <c r="C105" s="56">
        <v>0</v>
      </c>
      <c r="D105" s="56"/>
      <c r="E105" s="56"/>
      <c r="F105" s="56">
        <f t="shared" si="1"/>
        <v>0</v>
      </c>
    </row>
    <row r="106" spans="1:6" ht="15">
      <c r="A106" s="54" t="s">
        <v>88</v>
      </c>
      <c r="B106" s="55" t="s">
        <v>283</v>
      </c>
      <c r="C106" s="56">
        <v>0</v>
      </c>
      <c r="D106" s="56"/>
      <c r="E106" s="56"/>
      <c r="F106" s="56">
        <f t="shared" si="1"/>
        <v>0</v>
      </c>
    </row>
    <row r="107" spans="1:6" ht="25.5">
      <c r="A107" s="61" t="s">
        <v>89</v>
      </c>
      <c r="B107" s="62" t="s">
        <v>284</v>
      </c>
      <c r="C107" s="63">
        <f>C98+C104+C105+C106</f>
        <v>7067733</v>
      </c>
      <c r="D107" s="63">
        <f>D98+D104+D105+D106</f>
        <v>0</v>
      </c>
      <c r="E107" s="63">
        <f>E98+E104+E105+E106</f>
        <v>0</v>
      </c>
      <c r="F107" s="63">
        <f t="shared" si="1"/>
        <v>7067733</v>
      </c>
    </row>
    <row r="109" spans="1:6" ht="18.75">
      <c r="A109" s="93" t="s">
        <v>104</v>
      </c>
      <c r="B109" s="93"/>
      <c r="C109" s="66">
        <f>C107+C75</f>
        <v>41340000</v>
      </c>
      <c r="D109" s="66">
        <f>D107+D75</f>
        <v>160000</v>
      </c>
      <c r="E109" s="67">
        <f>E107+E75</f>
        <v>0</v>
      </c>
      <c r="F109" s="66">
        <f>F107+F75</f>
        <v>41500000</v>
      </c>
    </row>
    <row r="110" spans="1:6" ht="15" customHeight="1">
      <c r="A110" s="68"/>
      <c r="B110" s="68"/>
      <c r="C110" s="69"/>
      <c r="D110" s="69"/>
      <c r="E110" s="69"/>
      <c r="F110" s="69"/>
    </row>
    <row r="112" spans="1:6" ht="38.25">
      <c r="A112" s="53" t="s">
        <v>157</v>
      </c>
      <c r="B112" s="53" t="s">
        <v>285</v>
      </c>
      <c r="C112" s="53" t="s">
        <v>151</v>
      </c>
      <c r="D112" s="53" t="s">
        <v>152</v>
      </c>
      <c r="E112" s="53" t="s">
        <v>46</v>
      </c>
      <c r="F112" s="53" t="s">
        <v>31</v>
      </c>
    </row>
    <row r="113" spans="1:6" ht="25.5">
      <c r="A113" s="70" t="s">
        <v>60</v>
      </c>
      <c r="B113" s="71" t="s">
        <v>286</v>
      </c>
      <c r="C113" s="72">
        <v>9475000</v>
      </c>
      <c r="D113" s="73"/>
      <c r="E113" s="73"/>
      <c r="F113" s="72">
        <f>SUM(C113:E113)</f>
        <v>9475000</v>
      </c>
    </row>
    <row r="114" spans="1:6" ht="15">
      <c r="A114" s="70" t="s">
        <v>61</v>
      </c>
      <c r="B114" s="71" t="s">
        <v>287</v>
      </c>
      <c r="C114" s="72"/>
      <c r="D114" s="73"/>
      <c r="E114" s="73"/>
      <c r="F114" s="72">
        <f aca="true" t="shared" si="2" ref="F114:F126">SUM(C114:E114)</f>
        <v>0</v>
      </c>
    </row>
    <row r="115" spans="1:6" ht="15">
      <c r="A115" s="70" t="s">
        <v>62</v>
      </c>
      <c r="B115" s="71" t="s">
        <v>288</v>
      </c>
      <c r="C115" s="72"/>
      <c r="D115" s="73"/>
      <c r="E115" s="73"/>
      <c r="F115" s="72">
        <f t="shared" si="2"/>
        <v>0</v>
      </c>
    </row>
    <row r="116" spans="1:6" ht="25.5">
      <c r="A116" s="70" t="s">
        <v>63</v>
      </c>
      <c r="B116" s="71" t="s">
        <v>289</v>
      </c>
      <c r="C116" s="72"/>
      <c r="D116" s="73"/>
      <c r="E116" s="73"/>
      <c r="F116" s="72">
        <f t="shared" si="2"/>
        <v>0</v>
      </c>
    </row>
    <row r="117" spans="1:6" ht="15">
      <c r="A117" s="70" t="s">
        <v>64</v>
      </c>
      <c r="B117" s="71" t="s">
        <v>290</v>
      </c>
      <c r="C117" s="72"/>
      <c r="D117" s="73"/>
      <c r="E117" s="73"/>
      <c r="F117" s="72">
        <f t="shared" si="2"/>
        <v>0</v>
      </c>
    </row>
    <row r="118" spans="1:6" ht="15">
      <c r="A118" s="70" t="s">
        <v>65</v>
      </c>
      <c r="B118" s="71" t="s">
        <v>291</v>
      </c>
      <c r="C118" s="72"/>
      <c r="D118" s="73"/>
      <c r="E118" s="73"/>
      <c r="F118" s="72">
        <f t="shared" si="2"/>
        <v>0</v>
      </c>
    </row>
    <row r="119" spans="1:6" ht="15">
      <c r="A119" s="70" t="s">
        <v>66</v>
      </c>
      <c r="B119" s="71" t="s">
        <v>292</v>
      </c>
      <c r="C119" s="72"/>
      <c r="D119" s="73"/>
      <c r="E119" s="73"/>
      <c r="F119" s="72">
        <f t="shared" si="2"/>
        <v>0</v>
      </c>
    </row>
    <row r="120" spans="1:6" ht="15">
      <c r="A120" s="70" t="s">
        <v>67</v>
      </c>
      <c r="B120" s="71" t="s">
        <v>293</v>
      </c>
      <c r="C120" s="72"/>
      <c r="D120" s="73"/>
      <c r="E120" s="73"/>
      <c r="F120" s="72">
        <f t="shared" si="2"/>
        <v>0</v>
      </c>
    </row>
    <row r="121" spans="1:6" ht="15">
      <c r="A121" s="70" t="s">
        <v>68</v>
      </c>
      <c r="B121" s="71" t="s">
        <v>294</v>
      </c>
      <c r="C121" s="72"/>
      <c r="D121" s="73"/>
      <c r="E121" s="73"/>
      <c r="F121" s="72">
        <f t="shared" si="2"/>
        <v>0</v>
      </c>
    </row>
    <row r="122" spans="1:6" ht="15">
      <c r="A122" s="70" t="s">
        <v>69</v>
      </c>
      <c r="B122" s="71" t="s">
        <v>295</v>
      </c>
      <c r="C122" s="72"/>
      <c r="D122" s="73"/>
      <c r="E122" s="73"/>
      <c r="F122" s="72">
        <f t="shared" si="2"/>
        <v>0</v>
      </c>
    </row>
    <row r="123" spans="1:6" ht="15">
      <c r="A123" s="70" t="s">
        <v>70</v>
      </c>
      <c r="B123" s="71" t="s">
        <v>296</v>
      </c>
      <c r="C123" s="72">
        <v>0</v>
      </c>
      <c r="D123" s="73"/>
      <c r="E123" s="73"/>
      <c r="F123" s="72">
        <f t="shared" si="2"/>
        <v>0</v>
      </c>
    </row>
    <row r="124" spans="1:6" ht="15">
      <c r="A124" s="70" t="s">
        <v>71</v>
      </c>
      <c r="B124" s="71" t="s">
        <v>297</v>
      </c>
      <c r="C124" s="72">
        <v>0</v>
      </c>
      <c r="D124" s="73"/>
      <c r="E124" s="73"/>
      <c r="F124" s="72">
        <f t="shared" si="2"/>
        <v>0</v>
      </c>
    </row>
    <row r="125" spans="1:6" ht="25.5">
      <c r="A125" s="70" t="s">
        <v>72</v>
      </c>
      <c r="B125" s="71" t="s">
        <v>298</v>
      </c>
      <c r="C125" s="72">
        <v>0</v>
      </c>
      <c r="D125" s="73"/>
      <c r="E125" s="73"/>
      <c r="F125" s="72">
        <f t="shared" si="2"/>
        <v>0</v>
      </c>
    </row>
    <row r="126" spans="1:6" ht="25.5">
      <c r="A126" s="74" t="s">
        <v>73</v>
      </c>
      <c r="B126" s="75" t="s">
        <v>299</v>
      </c>
      <c r="C126" s="76">
        <f>SUM(C113:C125)</f>
        <v>9475000</v>
      </c>
      <c r="D126" s="76">
        <f>SUM(D113:D125)</f>
        <v>0</v>
      </c>
      <c r="E126" s="76">
        <f>SUM(E113:E125)</f>
        <v>0</v>
      </c>
      <c r="F126" s="76">
        <f t="shared" si="2"/>
        <v>9475000</v>
      </c>
    </row>
    <row r="127" spans="1:6" ht="15">
      <c r="A127" s="70" t="s">
        <v>74</v>
      </c>
      <c r="B127" s="71" t="s">
        <v>300</v>
      </c>
      <c r="C127" s="72">
        <v>4158000</v>
      </c>
      <c r="D127" s="73"/>
      <c r="E127" s="73"/>
      <c r="F127" s="72">
        <f>SUM(C127:E127)</f>
        <v>4158000</v>
      </c>
    </row>
    <row r="128" spans="1:6" ht="38.25">
      <c r="A128" s="70" t="s">
        <v>75</v>
      </c>
      <c r="B128" s="71" t="s">
        <v>301</v>
      </c>
      <c r="C128" s="72">
        <v>0</v>
      </c>
      <c r="D128" s="73"/>
      <c r="E128" s="73"/>
      <c r="F128" s="72">
        <f aca="true" t="shared" si="3" ref="F128:F191">SUM(C128:E128)</f>
        <v>0</v>
      </c>
    </row>
    <row r="129" spans="1:6" ht="15">
      <c r="A129" s="70" t="s">
        <v>76</v>
      </c>
      <c r="B129" s="71" t="s">
        <v>302</v>
      </c>
      <c r="C129" s="72"/>
      <c r="D129" s="73"/>
      <c r="E129" s="73"/>
      <c r="F129" s="72">
        <f t="shared" si="3"/>
        <v>0</v>
      </c>
    </row>
    <row r="130" spans="1:6" ht="15">
      <c r="A130" s="74" t="s">
        <v>77</v>
      </c>
      <c r="B130" s="75" t="s">
        <v>303</v>
      </c>
      <c r="C130" s="76">
        <f>SUM(C127:C129)</f>
        <v>4158000</v>
      </c>
      <c r="D130" s="76">
        <f>SUM(D127:D129)</f>
        <v>0</v>
      </c>
      <c r="E130" s="76">
        <f>SUM(E127:E129)</f>
        <v>0</v>
      </c>
      <c r="F130" s="76">
        <f t="shared" si="3"/>
        <v>4158000</v>
      </c>
    </row>
    <row r="131" spans="1:6" ht="15">
      <c r="A131" s="74" t="s">
        <v>78</v>
      </c>
      <c r="B131" s="75" t="s">
        <v>304</v>
      </c>
      <c r="C131" s="76">
        <f>C126+C130</f>
        <v>13633000</v>
      </c>
      <c r="D131" s="76">
        <f>D126+D130</f>
        <v>0</v>
      </c>
      <c r="E131" s="76">
        <f>E126+E130</f>
        <v>0</v>
      </c>
      <c r="F131" s="76">
        <f t="shared" si="3"/>
        <v>13633000</v>
      </c>
    </row>
    <row r="132" spans="1:6" ht="38.25">
      <c r="A132" s="74" t="s">
        <v>79</v>
      </c>
      <c r="B132" s="75" t="s">
        <v>305</v>
      </c>
      <c r="C132" s="76">
        <v>2005000</v>
      </c>
      <c r="D132" s="77">
        <v>0</v>
      </c>
      <c r="E132" s="77">
        <v>0</v>
      </c>
      <c r="F132" s="76">
        <f t="shared" si="3"/>
        <v>2005000</v>
      </c>
    </row>
    <row r="133" spans="1:6" ht="15">
      <c r="A133" s="70" t="s">
        <v>80</v>
      </c>
      <c r="B133" s="71" t="s">
        <v>306</v>
      </c>
      <c r="C133" s="72"/>
      <c r="D133" s="73"/>
      <c r="E133" s="73"/>
      <c r="F133" s="72">
        <f t="shared" si="3"/>
        <v>0</v>
      </c>
    </row>
    <row r="134" spans="1:6" ht="15">
      <c r="A134" s="70" t="s">
        <v>81</v>
      </c>
      <c r="B134" s="71" t="s">
        <v>307</v>
      </c>
      <c r="C134" s="72">
        <v>4390000</v>
      </c>
      <c r="D134" s="73"/>
      <c r="E134" s="73"/>
      <c r="F134" s="72">
        <f t="shared" si="3"/>
        <v>4390000</v>
      </c>
    </row>
    <row r="135" spans="1:6" ht="15">
      <c r="A135" s="70" t="s">
        <v>82</v>
      </c>
      <c r="B135" s="71" t="s">
        <v>308</v>
      </c>
      <c r="C135" s="72">
        <v>0</v>
      </c>
      <c r="D135" s="73"/>
      <c r="E135" s="73"/>
      <c r="F135" s="72">
        <f t="shared" si="3"/>
        <v>0</v>
      </c>
    </row>
    <row r="136" spans="1:6" ht="15">
      <c r="A136" s="74" t="s">
        <v>83</v>
      </c>
      <c r="B136" s="75" t="s">
        <v>309</v>
      </c>
      <c r="C136" s="76">
        <f>SUM(C133:C135)</f>
        <v>4390000</v>
      </c>
      <c r="D136" s="76">
        <f>SUM(D133:D135)</f>
        <v>0</v>
      </c>
      <c r="E136" s="76">
        <f>SUM(E133:E135)</f>
        <v>0</v>
      </c>
      <c r="F136" s="76">
        <f t="shared" si="3"/>
        <v>4390000</v>
      </c>
    </row>
    <row r="137" spans="1:6" ht="25.5">
      <c r="A137" s="70" t="s">
        <v>84</v>
      </c>
      <c r="B137" s="71" t="s">
        <v>310</v>
      </c>
      <c r="C137" s="72">
        <v>100000</v>
      </c>
      <c r="D137" s="73"/>
      <c r="E137" s="73"/>
      <c r="F137" s="72">
        <f t="shared" si="3"/>
        <v>100000</v>
      </c>
    </row>
    <row r="138" spans="1:6" ht="15">
      <c r="A138" s="70" t="s">
        <v>85</v>
      </c>
      <c r="B138" s="71" t="s">
        <v>311</v>
      </c>
      <c r="C138" s="72"/>
      <c r="D138" s="73"/>
      <c r="E138" s="73"/>
      <c r="F138" s="72">
        <f t="shared" si="3"/>
        <v>0</v>
      </c>
    </row>
    <row r="139" spans="1:6" ht="25.5">
      <c r="A139" s="74" t="s">
        <v>86</v>
      </c>
      <c r="B139" s="75" t="s">
        <v>312</v>
      </c>
      <c r="C139" s="76">
        <f>SUM(C137:C138)</f>
        <v>100000</v>
      </c>
      <c r="D139" s="76">
        <f>SUM(D137:D138)</f>
        <v>0</v>
      </c>
      <c r="E139" s="76">
        <f>SUM(E137:E138)</f>
        <v>0</v>
      </c>
      <c r="F139" s="76">
        <f t="shared" si="3"/>
        <v>100000</v>
      </c>
    </row>
    <row r="140" spans="1:6" ht="15">
      <c r="A140" s="70" t="s">
        <v>87</v>
      </c>
      <c r="B140" s="71" t="s">
        <v>313</v>
      </c>
      <c r="C140" s="72">
        <v>1375000</v>
      </c>
      <c r="D140" s="73"/>
      <c r="E140" s="73"/>
      <c r="F140" s="72">
        <f t="shared" si="3"/>
        <v>1375000</v>
      </c>
    </row>
    <row r="141" spans="1:6" ht="15">
      <c r="A141" s="70" t="s">
        <v>88</v>
      </c>
      <c r="B141" s="71" t="s">
        <v>314</v>
      </c>
      <c r="C141" s="72"/>
      <c r="D141" s="73"/>
      <c r="E141" s="73"/>
      <c r="F141" s="72">
        <f t="shared" si="3"/>
        <v>0</v>
      </c>
    </row>
    <row r="142" spans="1:6" ht="15">
      <c r="A142" s="70" t="s">
        <v>89</v>
      </c>
      <c r="B142" s="71" t="s">
        <v>315</v>
      </c>
      <c r="C142" s="72"/>
      <c r="D142" s="73"/>
      <c r="E142" s="73"/>
      <c r="F142" s="72">
        <f t="shared" si="3"/>
        <v>0</v>
      </c>
    </row>
    <row r="143" spans="1:6" ht="15">
      <c r="A143" s="70" t="s">
        <v>90</v>
      </c>
      <c r="B143" s="71" t="s">
        <v>316</v>
      </c>
      <c r="C143" s="72">
        <v>2360000</v>
      </c>
      <c r="D143" s="73"/>
      <c r="E143" s="73"/>
      <c r="F143" s="72">
        <f t="shared" si="3"/>
        <v>2360000</v>
      </c>
    </row>
    <row r="144" spans="1:6" ht="15">
      <c r="A144" s="70" t="s">
        <v>91</v>
      </c>
      <c r="B144" s="71" t="s">
        <v>317</v>
      </c>
      <c r="C144" s="72"/>
      <c r="D144" s="73"/>
      <c r="E144" s="73"/>
      <c r="F144" s="72">
        <f t="shared" si="3"/>
        <v>0</v>
      </c>
    </row>
    <row r="145" spans="1:6" ht="25.5">
      <c r="A145" s="70" t="s">
        <v>92</v>
      </c>
      <c r="B145" s="71" t="s">
        <v>318</v>
      </c>
      <c r="C145" s="72">
        <v>120000</v>
      </c>
      <c r="D145" s="73"/>
      <c r="E145" s="73"/>
      <c r="F145" s="72">
        <f t="shared" si="3"/>
        <v>120000</v>
      </c>
    </row>
    <row r="146" spans="1:6" ht="15">
      <c r="A146" s="70" t="s">
        <v>93</v>
      </c>
      <c r="B146" s="71" t="s">
        <v>319</v>
      </c>
      <c r="C146" s="72">
        <v>880000</v>
      </c>
      <c r="D146" s="73"/>
      <c r="E146" s="73"/>
      <c r="F146" s="72">
        <f t="shared" si="3"/>
        <v>880000</v>
      </c>
    </row>
    <row r="147" spans="1:6" ht="15">
      <c r="A147" s="74" t="s">
        <v>94</v>
      </c>
      <c r="B147" s="75" t="s">
        <v>320</v>
      </c>
      <c r="C147" s="76">
        <f>SUM(C140:C146)</f>
        <v>4735000</v>
      </c>
      <c r="D147" s="76">
        <f>SUM(D140:D146)</f>
        <v>0</v>
      </c>
      <c r="E147" s="76">
        <f>SUM(E140:E146)</f>
        <v>0</v>
      </c>
      <c r="F147" s="76">
        <f t="shared" si="3"/>
        <v>4735000</v>
      </c>
    </row>
    <row r="148" spans="1:6" ht="15">
      <c r="A148" s="70" t="s">
        <v>95</v>
      </c>
      <c r="B148" s="71" t="s">
        <v>321</v>
      </c>
      <c r="C148" s="72"/>
      <c r="D148" s="73"/>
      <c r="E148" s="73"/>
      <c r="F148" s="72">
        <f t="shared" si="3"/>
        <v>0</v>
      </c>
    </row>
    <row r="149" spans="1:6" ht="15">
      <c r="A149" s="70" t="s">
        <v>96</v>
      </c>
      <c r="B149" s="71" t="s">
        <v>322</v>
      </c>
      <c r="C149" s="72">
        <v>0</v>
      </c>
      <c r="D149" s="73"/>
      <c r="E149" s="73"/>
      <c r="F149" s="72">
        <f t="shared" si="3"/>
        <v>0</v>
      </c>
    </row>
    <row r="150" spans="1:6" ht="25.5">
      <c r="A150" s="74" t="s">
        <v>97</v>
      </c>
      <c r="B150" s="75" t="s">
        <v>323</v>
      </c>
      <c r="C150" s="76">
        <f>SUM(C148:C149)</f>
        <v>0</v>
      </c>
      <c r="D150" s="76">
        <f>SUM(D148:D149)</f>
        <v>0</v>
      </c>
      <c r="E150" s="76">
        <f>SUM(E148:E149)</f>
        <v>0</v>
      </c>
      <c r="F150" s="76">
        <f t="shared" si="3"/>
        <v>0</v>
      </c>
    </row>
    <row r="151" spans="1:6" ht="25.5">
      <c r="A151" s="70" t="s">
        <v>98</v>
      </c>
      <c r="B151" s="71" t="s">
        <v>324</v>
      </c>
      <c r="C151" s="72">
        <v>1990089</v>
      </c>
      <c r="D151" s="73"/>
      <c r="E151" s="73"/>
      <c r="F151" s="72">
        <f t="shared" si="3"/>
        <v>1990089</v>
      </c>
    </row>
    <row r="152" spans="1:6" ht="15">
      <c r="A152" s="70" t="s">
        <v>99</v>
      </c>
      <c r="B152" s="71" t="s">
        <v>325</v>
      </c>
      <c r="C152" s="72">
        <v>0</v>
      </c>
      <c r="D152" s="73"/>
      <c r="E152" s="73"/>
      <c r="F152" s="72">
        <f t="shared" si="3"/>
        <v>0</v>
      </c>
    </row>
    <row r="153" spans="1:6" ht="15">
      <c r="A153" s="70" t="s">
        <v>100</v>
      </c>
      <c r="B153" s="71" t="s">
        <v>326</v>
      </c>
      <c r="C153" s="72">
        <v>0</v>
      </c>
      <c r="D153" s="73"/>
      <c r="E153" s="73"/>
      <c r="F153" s="72">
        <f t="shared" si="3"/>
        <v>0</v>
      </c>
    </row>
    <row r="154" spans="1:6" ht="15">
      <c r="A154" s="70" t="s">
        <v>101</v>
      </c>
      <c r="B154" s="71" t="s">
        <v>327</v>
      </c>
      <c r="C154" s="72">
        <v>0</v>
      </c>
      <c r="D154" s="73"/>
      <c r="E154" s="73"/>
      <c r="F154" s="72">
        <f t="shared" si="3"/>
        <v>0</v>
      </c>
    </row>
    <row r="155" spans="1:6" ht="15">
      <c r="A155" s="70" t="s">
        <v>102</v>
      </c>
      <c r="B155" s="71" t="s">
        <v>328</v>
      </c>
      <c r="C155" s="72">
        <v>100000</v>
      </c>
      <c r="D155" s="73"/>
      <c r="E155" s="73"/>
      <c r="F155" s="72">
        <f t="shared" si="3"/>
        <v>100000</v>
      </c>
    </row>
    <row r="156" spans="1:6" ht="25.5">
      <c r="A156" s="74" t="s">
        <v>103</v>
      </c>
      <c r="B156" s="75" t="s">
        <v>329</v>
      </c>
      <c r="C156" s="76">
        <f>SUM(C151:C155)</f>
        <v>2090089</v>
      </c>
      <c r="D156" s="76">
        <f>SUM(D151:D155)</f>
        <v>0</v>
      </c>
      <c r="E156" s="76">
        <f>SUM(E151:E155)</f>
        <v>0</v>
      </c>
      <c r="F156" s="76">
        <f t="shared" si="3"/>
        <v>2090089</v>
      </c>
    </row>
    <row r="157" spans="1:6" ht="15">
      <c r="A157" s="74" t="s">
        <v>105</v>
      </c>
      <c r="B157" s="75" t="s">
        <v>330</v>
      </c>
      <c r="C157" s="76">
        <f>C136+C139+C147+C150+C156</f>
        <v>11315089</v>
      </c>
      <c r="D157" s="76">
        <f>D136+D139+D147+D150+D156</f>
        <v>0</v>
      </c>
      <c r="E157" s="76">
        <f>E136+E139+E147+E150+E156</f>
        <v>0</v>
      </c>
      <c r="F157" s="76">
        <f t="shared" si="3"/>
        <v>11315089</v>
      </c>
    </row>
    <row r="158" spans="1:6" ht="15">
      <c r="A158" s="70" t="s">
        <v>106</v>
      </c>
      <c r="B158" s="71" t="s">
        <v>331</v>
      </c>
      <c r="C158" s="72">
        <v>0</v>
      </c>
      <c r="D158" s="73"/>
      <c r="E158" s="73"/>
      <c r="F158" s="72">
        <f t="shared" si="3"/>
        <v>0</v>
      </c>
    </row>
    <row r="159" spans="1:6" ht="15">
      <c r="A159" s="70" t="s">
        <v>107</v>
      </c>
      <c r="B159" s="71" t="s">
        <v>332</v>
      </c>
      <c r="C159" s="72"/>
      <c r="D159" s="73"/>
      <c r="E159" s="73"/>
      <c r="F159" s="72">
        <f t="shared" si="3"/>
        <v>0</v>
      </c>
    </row>
    <row r="160" spans="1:6" ht="15">
      <c r="A160" s="70" t="s">
        <v>108</v>
      </c>
      <c r="B160" s="71" t="s">
        <v>333</v>
      </c>
      <c r="C160" s="72">
        <v>0</v>
      </c>
      <c r="D160" s="73"/>
      <c r="E160" s="73"/>
      <c r="F160" s="72">
        <f t="shared" si="3"/>
        <v>0</v>
      </c>
    </row>
    <row r="161" spans="1:6" ht="25.5">
      <c r="A161" s="70" t="s">
        <v>109</v>
      </c>
      <c r="B161" s="71" t="s">
        <v>334</v>
      </c>
      <c r="C161" s="72">
        <v>0</v>
      </c>
      <c r="D161" s="73"/>
      <c r="E161" s="73"/>
      <c r="F161" s="72">
        <f t="shared" si="3"/>
        <v>0</v>
      </c>
    </row>
    <row r="162" spans="1:6" ht="25.5">
      <c r="A162" s="70" t="s">
        <v>110</v>
      </c>
      <c r="B162" s="71" t="s">
        <v>335</v>
      </c>
      <c r="C162" s="72">
        <v>0</v>
      </c>
      <c r="D162" s="73"/>
      <c r="E162" s="73"/>
      <c r="F162" s="72">
        <f t="shared" si="3"/>
        <v>0</v>
      </c>
    </row>
    <row r="163" spans="1:6" ht="15">
      <c r="A163" s="70" t="s">
        <v>111</v>
      </c>
      <c r="B163" s="71" t="s">
        <v>336</v>
      </c>
      <c r="C163" s="72">
        <v>0</v>
      </c>
      <c r="D163" s="73"/>
      <c r="E163" s="73"/>
      <c r="F163" s="72">
        <f t="shared" si="3"/>
        <v>0</v>
      </c>
    </row>
    <row r="164" spans="1:6" ht="15">
      <c r="A164" s="70" t="s">
        <v>112</v>
      </c>
      <c r="B164" s="71" t="s">
        <v>337</v>
      </c>
      <c r="C164" s="72">
        <v>0</v>
      </c>
      <c r="D164" s="73"/>
      <c r="E164" s="73"/>
      <c r="F164" s="72">
        <f t="shared" si="3"/>
        <v>0</v>
      </c>
    </row>
    <row r="165" spans="1:6" ht="15">
      <c r="A165" s="70" t="s">
        <v>113</v>
      </c>
      <c r="B165" s="71" t="s">
        <v>338</v>
      </c>
      <c r="C165" s="72">
        <v>1136000</v>
      </c>
      <c r="D165" s="73"/>
      <c r="E165" s="73"/>
      <c r="F165" s="72">
        <f t="shared" si="3"/>
        <v>1136000</v>
      </c>
    </row>
    <row r="166" spans="1:6" ht="25.5">
      <c r="A166" s="74" t="s">
        <v>114</v>
      </c>
      <c r="B166" s="75" t="s">
        <v>339</v>
      </c>
      <c r="C166" s="76">
        <f>SUM(C158:C165)</f>
        <v>1136000</v>
      </c>
      <c r="D166" s="76">
        <f>SUM(D158:D165)</f>
        <v>0</v>
      </c>
      <c r="E166" s="76">
        <f>SUM(E158:E165)</f>
        <v>0</v>
      </c>
      <c r="F166" s="76">
        <f t="shared" si="3"/>
        <v>1136000</v>
      </c>
    </row>
    <row r="167" spans="1:6" ht="15">
      <c r="A167" s="70" t="s">
        <v>115</v>
      </c>
      <c r="B167" s="71" t="s">
        <v>340</v>
      </c>
      <c r="C167" s="72">
        <v>0</v>
      </c>
      <c r="D167" s="73"/>
      <c r="E167" s="73"/>
      <c r="F167" s="72">
        <f t="shared" si="3"/>
        <v>0</v>
      </c>
    </row>
    <row r="168" spans="1:6" ht="25.5">
      <c r="A168" s="70" t="s">
        <v>116</v>
      </c>
      <c r="B168" s="71" t="s">
        <v>341</v>
      </c>
      <c r="C168" s="72"/>
      <c r="D168" s="73"/>
      <c r="E168" s="73"/>
      <c r="F168" s="72">
        <f t="shared" si="3"/>
        <v>0</v>
      </c>
    </row>
    <row r="169" spans="1:6" ht="25.5">
      <c r="A169" s="70" t="s">
        <v>117</v>
      </c>
      <c r="B169" s="71" t="s">
        <v>342</v>
      </c>
      <c r="C169" s="72">
        <v>0</v>
      </c>
      <c r="D169" s="73"/>
      <c r="E169" s="73"/>
      <c r="F169" s="72">
        <f t="shared" si="3"/>
        <v>0</v>
      </c>
    </row>
    <row r="170" spans="1:6" ht="15">
      <c r="A170" s="70" t="s">
        <v>118</v>
      </c>
      <c r="B170" s="71" t="s">
        <v>343</v>
      </c>
      <c r="C170" s="72">
        <v>0</v>
      </c>
      <c r="D170" s="73"/>
      <c r="E170" s="73"/>
      <c r="F170" s="72">
        <f t="shared" si="3"/>
        <v>0</v>
      </c>
    </row>
    <row r="171" spans="1:6" ht="25.5">
      <c r="A171" s="74" t="s">
        <v>119</v>
      </c>
      <c r="B171" s="75" t="s">
        <v>344</v>
      </c>
      <c r="C171" s="76">
        <f>SUM(C168:C170)</f>
        <v>0</v>
      </c>
      <c r="D171" s="76">
        <f>SUM(D168:D170)</f>
        <v>0</v>
      </c>
      <c r="E171" s="76">
        <f>SUM(E168:E170)</f>
        <v>0</v>
      </c>
      <c r="F171" s="76">
        <f t="shared" si="3"/>
        <v>0</v>
      </c>
    </row>
    <row r="172" spans="1:6" ht="38.25">
      <c r="A172" s="70" t="s">
        <v>120</v>
      </c>
      <c r="B172" s="71" t="s">
        <v>345</v>
      </c>
      <c r="C172" s="72">
        <v>0</v>
      </c>
      <c r="D172" s="73"/>
      <c r="E172" s="73"/>
      <c r="F172" s="72">
        <f t="shared" si="3"/>
        <v>0</v>
      </c>
    </row>
    <row r="173" spans="1:6" ht="38.25">
      <c r="A173" s="70" t="s">
        <v>121</v>
      </c>
      <c r="B173" s="71" t="s">
        <v>346</v>
      </c>
      <c r="C173" s="72">
        <v>0</v>
      </c>
      <c r="D173" s="73"/>
      <c r="E173" s="73"/>
      <c r="F173" s="72">
        <f t="shared" si="3"/>
        <v>0</v>
      </c>
    </row>
    <row r="174" spans="1:6" ht="38.25">
      <c r="A174" s="70" t="s">
        <v>122</v>
      </c>
      <c r="B174" s="71" t="s">
        <v>347</v>
      </c>
      <c r="C174" s="72">
        <v>0</v>
      </c>
      <c r="D174" s="73"/>
      <c r="E174" s="73"/>
      <c r="F174" s="72">
        <f t="shared" si="3"/>
        <v>0</v>
      </c>
    </row>
    <row r="175" spans="1:6" ht="25.5">
      <c r="A175" s="70" t="s">
        <v>123</v>
      </c>
      <c r="B175" s="71" t="s">
        <v>348</v>
      </c>
      <c r="C175" s="72">
        <v>345000</v>
      </c>
      <c r="D175" s="73"/>
      <c r="E175" s="73"/>
      <c r="F175" s="72">
        <f t="shared" si="3"/>
        <v>345000</v>
      </c>
    </row>
    <row r="176" spans="1:6" ht="38.25">
      <c r="A176" s="70" t="s">
        <v>124</v>
      </c>
      <c r="B176" s="71" t="s">
        <v>349</v>
      </c>
      <c r="C176" s="72">
        <v>0</v>
      </c>
      <c r="D176" s="73"/>
      <c r="E176" s="73"/>
      <c r="F176" s="72">
        <f t="shared" si="3"/>
        <v>0</v>
      </c>
    </row>
    <row r="177" spans="1:6" ht="38.25">
      <c r="A177" s="70" t="s">
        <v>125</v>
      </c>
      <c r="B177" s="71" t="s">
        <v>350</v>
      </c>
      <c r="C177" s="72">
        <v>0</v>
      </c>
      <c r="D177" s="73"/>
      <c r="E177" s="73"/>
      <c r="F177" s="72">
        <f t="shared" si="3"/>
        <v>0</v>
      </c>
    </row>
    <row r="178" spans="1:6" ht="15">
      <c r="A178" s="70" t="s">
        <v>126</v>
      </c>
      <c r="B178" s="71" t="s">
        <v>351</v>
      </c>
      <c r="C178" s="72">
        <v>0</v>
      </c>
      <c r="D178" s="73"/>
      <c r="E178" s="73"/>
      <c r="F178" s="72">
        <f t="shared" si="3"/>
        <v>0</v>
      </c>
    </row>
    <row r="179" spans="1:6" ht="15">
      <c r="A179" s="70" t="s">
        <v>127</v>
      </c>
      <c r="B179" s="71" t="s">
        <v>352</v>
      </c>
      <c r="C179" s="72">
        <v>0</v>
      </c>
      <c r="D179" s="73"/>
      <c r="E179" s="73"/>
      <c r="F179" s="72">
        <f t="shared" si="3"/>
        <v>0</v>
      </c>
    </row>
    <row r="180" spans="1:6" ht="25.5">
      <c r="A180" s="70" t="s">
        <v>128</v>
      </c>
      <c r="B180" s="71" t="s">
        <v>353</v>
      </c>
      <c r="C180" s="72">
        <v>0</v>
      </c>
      <c r="D180" s="73"/>
      <c r="E180" s="73"/>
      <c r="F180" s="72">
        <f t="shared" si="3"/>
        <v>0</v>
      </c>
    </row>
    <row r="181" spans="1:6" ht="25.5">
      <c r="A181" s="70" t="s">
        <v>129</v>
      </c>
      <c r="B181" s="71" t="s">
        <v>354</v>
      </c>
      <c r="C181" s="72">
        <v>0</v>
      </c>
      <c r="D181" s="78">
        <v>160000</v>
      </c>
      <c r="E181" s="73"/>
      <c r="F181" s="73">
        <f t="shared" si="3"/>
        <v>160000</v>
      </c>
    </row>
    <row r="182" spans="1:6" ht="15">
      <c r="A182" s="70" t="s">
        <v>130</v>
      </c>
      <c r="B182" s="71" t="s">
        <v>355</v>
      </c>
      <c r="C182" s="78"/>
      <c r="D182" s="73"/>
      <c r="E182" s="73"/>
      <c r="F182" s="73">
        <f t="shared" si="3"/>
        <v>0</v>
      </c>
    </row>
    <row r="183" spans="1:6" ht="25.5">
      <c r="A183" s="74" t="s">
        <v>131</v>
      </c>
      <c r="B183" s="75" t="s">
        <v>356</v>
      </c>
      <c r="C183" s="76">
        <f>C167+C171+C172+C173+C174+C175+C176+C177+C178+C179+C180+C181+C182</f>
        <v>345000</v>
      </c>
      <c r="D183" s="76">
        <f>D167+D171+D172+D173+D174+D175+D176+D177+D178+D179+D180+D181+D182</f>
        <v>160000</v>
      </c>
      <c r="E183" s="76">
        <f>E167+E171+E172+E173+E174+E175+E176+E177+E178+E179+E180+E181+E182</f>
        <v>0</v>
      </c>
      <c r="F183" s="77">
        <f t="shared" si="3"/>
        <v>505000</v>
      </c>
    </row>
    <row r="184" spans="1:6" ht="15">
      <c r="A184" s="70" t="s">
        <v>132</v>
      </c>
      <c r="B184" s="71" t="s">
        <v>357</v>
      </c>
      <c r="C184" s="72">
        <v>0</v>
      </c>
      <c r="D184" s="73"/>
      <c r="E184" s="73"/>
      <c r="F184" s="73">
        <f t="shared" si="3"/>
        <v>0</v>
      </c>
    </row>
    <row r="185" spans="1:6" ht="15">
      <c r="A185" s="70" t="s">
        <v>133</v>
      </c>
      <c r="B185" s="71" t="s">
        <v>358</v>
      </c>
      <c r="C185" s="72">
        <v>0</v>
      </c>
      <c r="D185" s="73"/>
      <c r="E185" s="73"/>
      <c r="F185" s="73">
        <f t="shared" si="3"/>
        <v>0</v>
      </c>
    </row>
    <row r="186" spans="1:6" ht="25.5">
      <c r="A186" s="70" t="s">
        <v>134</v>
      </c>
      <c r="B186" s="71" t="s">
        <v>359</v>
      </c>
      <c r="C186" s="72">
        <v>100000</v>
      </c>
      <c r="D186" s="73"/>
      <c r="E186" s="73"/>
      <c r="F186" s="73">
        <f t="shared" si="3"/>
        <v>100000</v>
      </c>
    </row>
    <row r="187" spans="1:6" ht="25.5">
      <c r="A187" s="70" t="s">
        <v>135</v>
      </c>
      <c r="B187" s="71" t="s">
        <v>360</v>
      </c>
      <c r="C187" s="72">
        <v>5500000</v>
      </c>
      <c r="D187" s="73"/>
      <c r="E187" s="73"/>
      <c r="F187" s="73">
        <f t="shared" si="3"/>
        <v>5500000</v>
      </c>
    </row>
    <row r="188" spans="1:6" ht="15">
      <c r="A188" s="70" t="s">
        <v>136</v>
      </c>
      <c r="B188" s="71" t="s">
        <v>361</v>
      </c>
      <c r="C188" s="72">
        <v>0</v>
      </c>
      <c r="D188" s="73"/>
      <c r="E188" s="73"/>
      <c r="F188" s="73">
        <f t="shared" si="3"/>
        <v>0</v>
      </c>
    </row>
    <row r="189" spans="1:6" ht="25.5">
      <c r="A189" s="70" t="s">
        <v>137</v>
      </c>
      <c r="B189" s="71" t="s">
        <v>362</v>
      </c>
      <c r="C189" s="72">
        <v>0</v>
      </c>
      <c r="D189" s="73"/>
      <c r="E189" s="73"/>
      <c r="F189" s="73">
        <f t="shared" si="3"/>
        <v>0</v>
      </c>
    </row>
    <row r="190" spans="1:6" ht="25.5">
      <c r="A190" s="70" t="s">
        <v>138</v>
      </c>
      <c r="B190" s="71" t="s">
        <v>363</v>
      </c>
      <c r="C190" s="72">
        <v>1430000</v>
      </c>
      <c r="D190" s="73"/>
      <c r="E190" s="73"/>
      <c r="F190" s="73">
        <f t="shared" si="3"/>
        <v>1430000</v>
      </c>
    </row>
    <row r="191" spans="1:6" ht="15">
      <c r="A191" s="74" t="s">
        <v>139</v>
      </c>
      <c r="B191" s="75" t="s">
        <v>364</v>
      </c>
      <c r="C191" s="76">
        <f>SUM(C184:C190)</f>
        <v>7030000</v>
      </c>
      <c r="D191" s="76">
        <f>SUM(D184:D190)</f>
        <v>0</v>
      </c>
      <c r="E191" s="76">
        <f>SUM(E184:E190)</f>
        <v>0</v>
      </c>
      <c r="F191" s="77">
        <f t="shared" si="3"/>
        <v>7030000</v>
      </c>
    </row>
    <row r="192" spans="1:6" ht="15">
      <c r="A192" s="70" t="s">
        <v>140</v>
      </c>
      <c r="B192" s="71" t="s">
        <v>365</v>
      </c>
      <c r="C192" s="72">
        <v>4400000</v>
      </c>
      <c r="D192" s="73"/>
      <c r="E192" s="73"/>
      <c r="F192" s="73">
        <f aca="true" t="shared" si="4" ref="F192:F207">SUM(C192:E192)</f>
        <v>4400000</v>
      </c>
    </row>
    <row r="193" spans="1:6" ht="15">
      <c r="A193" s="70" t="s">
        <v>141</v>
      </c>
      <c r="B193" s="71" t="s">
        <v>366</v>
      </c>
      <c r="C193" s="72">
        <v>0</v>
      </c>
      <c r="D193" s="73"/>
      <c r="E193" s="73"/>
      <c r="F193" s="73">
        <f t="shared" si="4"/>
        <v>0</v>
      </c>
    </row>
    <row r="194" spans="1:6" ht="15">
      <c r="A194" s="70" t="s">
        <v>142</v>
      </c>
      <c r="B194" s="71" t="s">
        <v>367</v>
      </c>
      <c r="C194" s="72">
        <v>0</v>
      </c>
      <c r="D194" s="73"/>
      <c r="E194" s="73"/>
      <c r="F194" s="73">
        <f t="shared" si="4"/>
        <v>0</v>
      </c>
    </row>
    <row r="195" spans="1:6" ht="25.5">
      <c r="A195" s="70" t="s">
        <v>143</v>
      </c>
      <c r="B195" s="71" t="s">
        <v>368</v>
      </c>
      <c r="C195" s="72">
        <v>1035000</v>
      </c>
      <c r="D195" s="73"/>
      <c r="E195" s="73"/>
      <c r="F195" s="73">
        <f t="shared" si="4"/>
        <v>1035000</v>
      </c>
    </row>
    <row r="196" spans="1:6" ht="15">
      <c r="A196" s="74" t="s">
        <v>144</v>
      </c>
      <c r="B196" s="75" t="s">
        <v>369</v>
      </c>
      <c r="C196" s="76">
        <f>SUM(C192:C195)</f>
        <v>5435000</v>
      </c>
      <c r="D196" s="76">
        <f>SUM(D192:D195)</f>
        <v>0</v>
      </c>
      <c r="E196" s="76">
        <f>SUM(E192:E195)</f>
        <v>0</v>
      </c>
      <c r="F196" s="77">
        <f t="shared" si="4"/>
        <v>5435000</v>
      </c>
    </row>
    <row r="197" spans="1:6" ht="38.25">
      <c r="A197" s="70" t="s">
        <v>145</v>
      </c>
      <c r="B197" s="71" t="s">
        <v>370</v>
      </c>
      <c r="C197" s="72">
        <v>0</v>
      </c>
      <c r="D197" s="73"/>
      <c r="E197" s="73"/>
      <c r="F197" s="73">
        <f t="shared" si="4"/>
        <v>0</v>
      </c>
    </row>
    <row r="198" spans="1:6" ht="38.25">
      <c r="A198" s="70" t="s">
        <v>146</v>
      </c>
      <c r="B198" s="71" t="s">
        <v>371</v>
      </c>
      <c r="C198" s="72">
        <v>0</v>
      </c>
      <c r="D198" s="73"/>
      <c r="E198" s="73"/>
      <c r="F198" s="73">
        <f t="shared" si="4"/>
        <v>0</v>
      </c>
    </row>
    <row r="199" spans="1:6" ht="38.25">
      <c r="A199" s="70" t="s">
        <v>147</v>
      </c>
      <c r="B199" s="71" t="s">
        <v>372</v>
      </c>
      <c r="C199" s="72">
        <v>0</v>
      </c>
      <c r="D199" s="73"/>
      <c r="E199" s="73"/>
      <c r="F199" s="73">
        <f t="shared" si="4"/>
        <v>0</v>
      </c>
    </row>
    <row r="200" spans="1:6" ht="25.5">
      <c r="A200" s="70" t="s">
        <v>148</v>
      </c>
      <c r="B200" s="71" t="s">
        <v>373</v>
      </c>
      <c r="C200" s="72">
        <v>0</v>
      </c>
      <c r="D200" s="73"/>
      <c r="E200" s="73"/>
      <c r="F200" s="73">
        <f t="shared" si="4"/>
        <v>0</v>
      </c>
    </row>
    <row r="201" spans="1:6" ht="38.25">
      <c r="A201" s="70" t="s">
        <v>149</v>
      </c>
      <c r="B201" s="71" t="s">
        <v>374</v>
      </c>
      <c r="C201" s="72">
        <v>0</v>
      </c>
      <c r="D201" s="73"/>
      <c r="E201" s="73"/>
      <c r="F201" s="73">
        <f t="shared" si="4"/>
        <v>0</v>
      </c>
    </row>
    <row r="202" spans="1:6" ht="38.25">
      <c r="A202" s="70" t="s">
        <v>150</v>
      </c>
      <c r="B202" s="71" t="s">
        <v>375</v>
      </c>
      <c r="C202" s="72">
        <v>0</v>
      </c>
      <c r="D202" s="73"/>
      <c r="E202" s="73"/>
      <c r="F202" s="73">
        <f t="shared" si="4"/>
        <v>0</v>
      </c>
    </row>
    <row r="203" spans="1:6" ht="15">
      <c r="A203" s="70" t="s">
        <v>376</v>
      </c>
      <c r="B203" s="71" t="s">
        <v>377</v>
      </c>
      <c r="C203" s="72">
        <v>0</v>
      </c>
      <c r="D203" s="73"/>
      <c r="E203" s="73"/>
      <c r="F203" s="73">
        <f t="shared" si="4"/>
        <v>0</v>
      </c>
    </row>
    <row r="204" spans="1:6" ht="25.5">
      <c r="A204" s="70" t="s">
        <v>378</v>
      </c>
      <c r="B204" s="71" t="s">
        <v>379</v>
      </c>
      <c r="C204" s="72">
        <v>0</v>
      </c>
      <c r="D204" s="73"/>
      <c r="E204" s="73"/>
      <c r="F204" s="73">
        <f t="shared" si="4"/>
        <v>0</v>
      </c>
    </row>
    <row r="205" spans="1:6" ht="25.5">
      <c r="A205" s="70" t="s">
        <v>380</v>
      </c>
      <c r="B205" s="71" t="s">
        <v>381</v>
      </c>
      <c r="C205" s="72">
        <v>0</v>
      </c>
      <c r="D205" s="73"/>
      <c r="E205" s="73"/>
      <c r="F205" s="73">
        <f t="shared" si="4"/>
        <v>0</v>
      </c>
    </row>
    <row r="206" spans="1:6" ht="25.5">
      <c r="A206" s="74" t="s">
        <v>382</v>
      </c>
      <c r="B206" s="75" t="s">
        <v>383</v>
      </c>
      <c r="C206" s="72">
        <f>SUM(C197:C205)</f>
        <v>0</v>
      </c>
      <c r="D206" s="77"/>
      <c r="E206" s="77"/>
      <c r="F206" s="77">
        <f t="shared" si="4"/>
        <v>0</v>
      </c>
    </row>
    <row r="207" spans="1:6" ht="25.5">
      <c r="A207" s="79" t="s">
        <v>384</v>
      </c>
      <c r="B207" s="80" t="s">
        <v>385</v>
      </c>
      <c r="C207" s="81">
        <f>C131+C132+C157+C166+C183+C191+C196+C206</f>
        <v>40899089</v>
      </c>
      <c r="D207" s="81">
        <f>D131+D132+D157+D166+D183+D191+D196+D206</f>
        <v>160000</v>
      </c>
      <c r="E207" s="81">
        <f>E131+E132+E157+E166+E183+E191+E196+E206</f>
        <v>0</v>
      </c>
      <c r="F207" s="82">
        <f t="shared" si="4"/>
        <v>41059089</v>
      </c>
    </row>
    <row r="209" spans="1:6" ht="38.25">
      <c r="A209" s="83" t="s">
        <v>157</v>
      </c>
      <c r="B209" s="83" t="s">
        <v>386</v>
      </c>
      <c r="C209" s="83" t="s">
        <v>151</v>
      </c>
      <c r="D209" s="83" t="s">
        <v>152</v>
      </c>
      <c r="E209" s="83" t="s">
        <v>46</v>
      </c>
      <c r="F209" s="83" t="s">
        <v>31</v>
      </c>
    </row>
    <row r="210" spans="1:6" ht="25.5">
      <c r="A210" s="54" t="s">
        <v>60</v>
      </c>
      <c r="B210" s="55" t="s">
        <v>387</v>
      </c>
      <c r="C210" s="56">
        <v>0</v>
      </c>
      <c r="D210" s="55"/>
      <c r="E210" s="55"/>
      <c r="F210" s="84">
        <f>SUM(C210:E210)</f>
        <v>0</v>
      </c>
    </row>
    <row r="211" spans="1:6" ht="25.5">
      <c r="A211" s="54" t="s">
        <v>61</v>
      </c>
      <c r="B211" s="55" t="s">
        <v>388</v>
      </c>
      <c r="C211" s="56">
        <v>0</v>
      </c>
      <c r="D211" s="55"/>
      <c r="E211" s="55"/>
      <c r="F211" s="84">
        <f aca="true" t="shared" si="5" ref="F211:F239">SUM(C211:E211)</f>
        <v>0</v>
      </c>
    </row>
    <row r="212" spans="1:6" ht="25.5">
      <c r="A212" s="54" t="s">
        <v>62</v>
      </c>
      <c r="B212" s="55" t="s">
        <v>389</v>
      </c>
      <c r="C212" s="56">
        <v>0</v>
      </c>
      <c r="D212" s="55"/>
      <c r="E212" s="55"/>
      <c r="F212" s="84">
        <f t="shared" si="5"/>
        <v>0</v>
      </c>
    </row>
    <row r="213" spans="1:6" ht="25.5">
      <c r="A213" s="57" t="s">
        <v>63</v>
      </c>
      <c r="B213" s="58" t="s">
        <v>390</v>
      </c>
      <c r="C213" s="56">
        <f>SUM(C210:C212)</f>
        <v>0</v>
      </c>
      <c r="D213" s="56">
        <f>SUM(D210:D212)</f>
        <v>0</v>
      </c>
      <c r="E213" s="56">
        <f>SUM(E210:E212)</f>
        <v>0</v>
      </c>
      <c r="F213" s="84">
        <f t="shared" si="5"/>
        <v>0</v>
      </c>
    </row>
    <row r="214" spans="1:6" ht="25.5">
      <c r="A214" s="54" t="s">
        <v>64</v>
      </c>
      <c r="B214" s="55" t="s">
        <v>391</v>
      </c>
      <c r="C214" s="56">
        <v>0</v>
      </c>
      <c r="D214" s="55"/>
      <c r="E214" s="55"/>
      <c r="F214" s="84">
        <f t="shared" si="5"/>
        <v>0</v>
      </c>
    </row>
    <row r="215" spans="1:6" ht="25.5">
      <c r="A215" s="54" t="s">
        <v>65</v>
      </c>
      <c r="B215" s="55" t="s">
        <v>392</v>
      </c>
      <c r="C215" s="56">
        <v>0</v>
      </c>
      <c r="D215" s="55"/>
      <c r="E215" s="55"/>
      <c r="F215" s="84">
        <f t="shared" si="5"/>
        <v>0</v>
      </c>
    </row>
    <row r="216" spans="1:6" ht="15">
      <c r="A216" s="54" t="s">
        <v>66</v>
      </c>
      <c r="B216" s="55" t="s">
        <v>393</v>
      </c>
      <c r="C216" s="56">
        <v>0</v>
      </c>
      <c r="D216" s="55"/>
      <c r="E216" s="55"/>
      <c r="F216" s="84">
        <f t="shared" si="5"/>
        <v>0</v>
      </c>
    </row>
    <row r="217" spans="1:6" ht="25.5">
      <c r="A217" s="54" t="s">
        <v>67</v>
      </c>
      <c r="B217" s="55" t="s">
        <v>394</v>
      </c>
      <c r="C217" s="56">
        <v>0</v>
      </c>
      <c r="D217" s="55"/>
      <c r="E217" s="55"/>
      <c r="F217" s="84">
        <f t="shared" si="5"/>
        <v>0</v>
      </c>
    </row>
    <row r="218" spans="1:6" ht="15">
      <c r="A218" s="54" t="s">
        <v>68</v>
      </c>
      <c r="B218" s="55" t="s">
        <v>395</v>
      </c>
      <c r="C218" s="56">
        <v>0</v>
      </c>
      <c r="D218" s="55"/>
      <c r="E218" s="55"/>
      <c r="F218" s="84">
        <f t="shared" si="5"/>
        <v>0</v>
      </c>
    </row>
    <row r="219" spans="1:6" ht="25.5">
      <c r="A219" s="54" t="s">
        <v>69</v>
      </c>
      <c r="B219" s="55" t="s">
        <v>396</v>
      </c>
      <c r="C219" s="56">
        <v>0</v>
      </c>
      <c r="D219" s="55"/>
      <c r="E219" s="55"/>
      <c r="F219" s="84">
        <f t="shared" si="5"/>
        <v>0</v>
      </c>
    </row>
    <row r="220" spans="1:6" ht="25.5">
      <c r="A220" s="57" t="s">
        <v>70</v>
      </c>
      <c r="B220" s="58" t="s">
        <v>397</v>
      </c>
      <c r="C220" s="56">
        <f>SUM(C214:C219)</f>
        <v>0</v>
      </c>
      <c r="D220" s="56">
        <f>SUM(D214:D219)</f>
        <v>0</v>
      </c>
      <c r="E220" s="56">
        <f>SUM(E214:E219)</f>
        <v>0</v>
      </c>
      <c r="F220" s="84">
        <f t="shared" si="5"/>
        <v>0</v>
      </c>
    </row>
    <row r="221" spans="1:6" ht="25.5">
      <c r="A221" s="54" t="s">
        <v>71</v>
      </c>
      <c r="B221" s="55" t="s">
        <v>398</v>
      </c>
      <c r="C221" s="56">
        <v>0</v>
      </c>
      <c r="D221" s="55"/>
      <c r="E221" s="55"/>
      <c r="F221" s="84">
        <f t="shared" si="5"/>
        <v>0</v>
      </c>
    </row>
    <row r="222" spans="1:6" ht="25.5">
      <c r="A222" s="54" t="s">
        <v>72</v>
      </c>
      <c r="B222" s="55" t="s">
        <v>399</v>
      </c>
      <c r="C222" s="84">
        <v>440911</v>
      </c>
      <c r="D222" s="85">
        <v>0</v>
      </c>
      <c r="E222" s="85">
        <v>0</v>
      </c>
      <c r="F222" s="84">
        <f t="shared" si="5"/>
        <v>440911</v>
      </c>
    </row>
    <row r="223" spans="1:6" ht="25.5">
      <c r="A223" s="54" t="s">
        <v>73</v>
      </c>
      <c r="B223" s="64" t="s">
        <v>400</v>
      </c>
      <c r="C223" s="56"/>
      <c r="D223" s="64"/>
      <c r="E223" s="64"/>
      <c r="F223" s="84">
        <f t="shared" si="5"/>
        <v>0</v>
      </c>
    </row>
    <row r="224" spans="1:6" ht="25.5">
      <c r="A224" s="54" t="s">
        <v>74</v>
      </c>
      <c r="B224" s="55" t="s">
        <v>401</v>
      </c>
      <c r="C224" s="56">
        <v>0</v>
      </c>
      <c r="D224" s="55"/>
      <c r="E224" s="55"/>
      <c r="F224" s="84">
        <f t="shared" si="5"/>
        <v>0</v>
      </c>
    </row>
    <row r="225" spans="1:6" ht="15">
      <c r="A225" s="54" t="s">
        <v>75</v>
      </c>
      <c r="B225" s="55" t="s">
        <v>402</v>
      </c>
      <c r="C225" s="56">
        <v>0</v>
      </c>
      <c r="D225" s="55"/>
      <c r="E225" s="55"/>
      <c r="F225" s="84">
        <f t="shared" si="5"/>
        <v>0</v>
      </c>
    </row>
    <row r="226" spans="1:6" ht="25.5">
      <c r="A226" s="54" t="s">
        <v>76</v>
      </c>
      <c r="B226" s="55" t="s">
        <v>403</v>
      </c>
      <c r="C226" s="56">
        <v>0</v>
      </c>
      <c r="D226" s="55"/>
      <c r="E226" s="55"/>
      <c r="F226" s="84">
        <f t="shared" si="5"/>
        <v>0</v>
      </c>
    </row>
    <row r="227" spans="1:6" ht="25.5">
      <c r="A227" s="54" t="s">
        <v>77</v>
      </c>
      <c r="B227" s="55" t="s">
        <v>404</v>
      </c>
      <c r="C227" s="56">
        <v>0</v>
      </c>
      <c r="D227" s="55"/>
      <c r="E227" s="55"/>
      <c r="F227" s="84">
        <f t="shared" si="5"/>
        <v>0</v>
      </c>
    </row>
    <row r="228" spans="1:6" ht="25.5">
      <c r="A228" s="54" t="s">
        <v>78</v>
      </c>
      <c r="B228" s="55" t="s">
        <v>405</v>
      </c>
      <c r="C228" s="56">
        <v>0</v>
      </c>
      <c r="D228" s="55"/>
      <c r="E228" s="55"/>
      <c r="F228" s="84">
        <f t="shared" si="5"/>
        <v>0</v>
      </c>
    </row>
    <row r="229" spans="1:6" ht="25.5">
      <c r="A229" s="57" t="s">
        <v>79</v>
      </c>
      <c r="B229" s="58" t="s">
        <v>406</v>
      </c>
      <c r="C229" s="56">
        <f>SUM(C227:C228)</f>
        <v>0</v>
      </c>
      <c r="D229" s="56">
        <f>SUM(D227:D228)</f>
        <v>0</v>
      </c>
      <c r="E229" s="56">
        <f>SUM(E227:E228)</f>
        <v>0</v>
      </c>
      <c r="F229" s="84">
        <f t="shared" si="5"/>
        <v>0</v>
      </c>
    </row>
    <row r="230" spans="1:6" ht="25.5">
      <c r="A230" s="57" t="s">
        <v>80</v>
      </c>
      <c r="B230" s="58" t="s">
        <v>407</v>
      </c>
      <c r="C230" s="59">
        <f>C213+C220+C221+C222+C223+C224+C225+C226+C229</f>
        <v>440911</v>
      </c>
      <c r="D230" s="59">
        <f>D213+D220+D221+D222+D223+D224+D225+D226+D229</f>
        <v>0</v>
      </c>
      <c r="E230" s="59">
        <f>E213+E220+E221+E222+E223+E224+E225+E226+E229</f>
        <v>0</v>
      </c>
      <c r="F230" s="86">
        <f t="shared" si="5"/>
        <v>440911</v>
      </c>
    </row>
    <row r="231" spans="1:6" ht="25.5">
      <c r="A231" s="54" t="s">
        <v>81</v>
      </c>
      <c r="B231" s="55" t="s">
        <v>408</v>
      </c>
      <c r="C231" s="56">
        <v>0</v>
      </c>
      <c r="D231" s="55"/>
      <c r="E231" s="55"/>
      <c r="F231" s="84">
        <f t="shared" si="5"/>
        <v>0</v>
      </c>
    </row>
    <row r="232" spans="1:6" ht="25.5">
      <c r="A232" s="54" t="s">
        <v>82</v>
      </c>
      <c r="B232" s="55" t="s">
        <v>409</v>
      </c>
      <c r="C232" s="56">
        <v>0</v>
      </c>
      <c r="D232" s="55"/>
      <c r="E232" s="55"/>
      <c r="F232" s="84">
        <f t="shared" si="5"/>
        <v>0</v>
      </c>
    </row>
    <row r="233" spans="1:6" ht="15">
      <c r="A233" s="54" t="s">
        <v>83</v>
      </c>
      <c r="B233" s="55" t="s">
        <v>410</v>
      </c>
      <c r="C233" s="56">
        <v>0</v>
      </c>
      <c r="D233" s="55"/>
      <c r="E233" s="55"/>
      <c r="F233" s="84">
        <f t="shared" si="5"/>
        <v>0</v>
      </c>
    </row>
    <row r="234" spans="1:6" ht="38.25">
      <c r="A234" s="54" t="s">
        <v>84</v>
      </c>
      <c r="B234" s="55" t="s">
        <v>411</v>
      </c>
      <c r="C234" s="56">
        <v>0</v>
      </c>
      <c r="D234" s="55"/>
      <c r="E234" s="55"/>
      <c r="F234" s="84">
        <f t="shared" si="5"/>
        <v>0</v>
      </c>
    </row>
    <row r="235" spans="1:6" ht="25.5">
      <c r="A235" s="54" t="s">
        <v>85</v>
      </c>
      <c r="B235" s="55" t="s">
        <v>412</v>
      </c>
      <c r="C235" s="56">
        <v>0</v>
      </c>
      <c r="D235" s="55"/>
      <c r="E235" s="55"/>
      <c r="F235" s="84">
        <f t="shared" si="5"/>
        <v>0</v>
      </c>
    </row>
    <row r="236" spans="1:6" ht="25.5">
      <c r="A236" s="57" t="s">
        <v>86</v>
      </c>
      <c r="B236" s="58" t="s">
        <v>413</v>
      </c>
      <c r="C236" s="56">
        <f>SUM(C231:C235)</f>
        <v>0</v>
      </c>
      <c r="D236" s="56">
        <f>SUM(D231:D235)</f>
        <v>0</v>
      </c>
      <c r="E236" s="56">
        <f>SUM(E231:E235)</f>
        <v>0</v>
      </c>
      <c r="F236" s="84">
        <f t="shared" si="5"/>
        <v>0</v>
      </c>
    </row>
    <row r="237" spans="1:6" ht="25.5">
      <c r="A237" s="54" t="s">
        <v>87</v>
      </c>
      <c r="B237" s="55" t="s">
        <v>414</v>
      </c>
      <c r="C237" s="56">
        <v>0</v>
      </c>
      <c r="D237" s="55"/>
      <c r="E237" s="55"/>
      <c r="F237" s="84">
        <f t="shared" si="5"/>
        <v>0</v>
      </c>
    </row>
    <row r="238" spans="1:6" ht="15">
      <c r="A238" s="54" t="s">
        <v>88</v>
      </c>
      <c r="B238" s="55" t="s">
        <v>415</v>
      </c>
      <c r="C238" s="56">
        <v>0</v>
      </c>
      <c r="D238" s="55"/>
      <c r="E238" s="55"/>
      <c r="F238" s="84">
        <f t="shared" si="5"/>
        <v>0</v>
      </c>
    </row>
    <row r="239" spans="1:6" ht="25.5">
      <c r="A239" s="61" t="s">
        <v>89</v>
      </c>
      <c r="B239" s="62" t="s">
        <v>416</v>
      </c>
      <c r="C239" s="63">
        <f>C230+C236+C237+C238</f>
        <v>440911</v>
      </c>
      <c r="D239" s="63">
        <f>D230+D236+D237+D238</f>
        <v>0</v>
      </c>
      <c r="E239" s="63">
        <v>0</v>
      </c>
      <c r="F239" s="87">
        <f t="shared" si="5"/>
        <v>440911</v>
      </c>
    </row>
    <row r="241" spans="1:6" ht="18.75">
      <c r="A241" s="93" t="s">
        <v>153</v>
      </c>
      <c r="B241" s="93"/>
      <c r="C241" s="66">
        <f>C239+C207</f>
        <v>41340000</v>
      </c>
      <c r="D241" s="66">
        <f>D239+D207</f>
        <v>160000</v>
      </c>
      <c r="E241" s="67">
        <f>E239+E207</f>
        <v>0</v>
      </c>
      <c r="F241" s="66">
        <f>F239+F207</f>
        <v>41500000</v>
      </c>
    </row>
  </sheetData>
  <sheetProtection/>
  <mergeCells count="3">
    <mergeCell ref="A5:F5"/>
    <mergeCell ref="A109:B109"/>
    <mergeCell ref="A241:B241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28125" style="0" customWidth="1"/>
    <col min="2" max="2" width="31.8515625" style="0" customWidth="1"/>
    <col min="3" max="3" width="10.00390625" style="0" customWidth="1"/>
    <col min="4" max="4" width="5.7109375" style="0" customWidth="1"/>
    <col min="5" max="5" width="7.140625" style="0" customWidth="1"/>
    <col min="6" max="6" width="10.28125" style="16" customWidth="1"/>
    <col min="7" max="7" width="12.00390625" style="0" customWidth="1"/>
    <col min="8" max="8" width="15.140625" style="0" customWidth="1"/>
    <col min="9" max="9" width="12.421875" style="0" bestFit="1" customWidth="1"/>
  </cols>
  <sheetData>
    <row r="2" ht="15">
      <c r="A2" t="s">
        <v>429</v>
      </c>
    </row>
    <row r="4" spans="2:8" ht="37.5" customHeight="1">
      <c r="B4" s="98" t="s">
        <v>426</v>
      </c>
      <c r="C4" s="99"/>
      <c r="D4" s="99"/>
      <c r="E4" s="99"/>
      <c r="F4" s="99"/>
      <c r="G4" s="99"/>
      <c r="H4" s="99"/>
    </row>
    <row r="6" ht="15">
      <c r="H6" s="10" t="s">
        <v>54</v>
      </c>
    </row>
    <row r="7" spans="2:8" ht="15">
      <c r="B7" s="2" t="s">
        <v>0</v>
      </c>
      <c r="C7" s="2" t="s">
        <v>1</v>
      </c>
      <c r="D7" s="2" t="s">
        <v>2</v>
      </c>
      <c r="E7" s="2" t="s">
        <v>3</v>
      </c>
      <c r="F7" s="17" t="s">
        <v>4</v>
      </c>
      <c r="G7" s="2" t="s">
        <v>5</v>
      </c>
      <c r="H7" s="2" t="s">
        <v>6</v>
      </c>
    </row>
    <row r="8" spans="2:8" s="89" customFormat="1" ht="27.75" customHeight="1">
      <c r="B8" s="90" t="s">
        <v>7</v>
      </c>
      <c r="C8" s="90" t="s">
        <v>8</v>
      </c>
      <c r="D8" s="90" t="s">
        <v>9</v>
      </c>
      <c r="E8" s="90" t="s">
        <v>10</v>
      </c>
      <c r="F8" s="91" t="s">
        <v>11</v>
      </c>
      <c r="G8" s="90" t="s">
        <v>12</v>
      </c>
      <c r="H8" s="90" t="s">
        <v>13</v>
      </c>
    </row>
    <row r="9" spans="2:8" ht="15">
      <c r="B9" s="2">
        <v>1</v>
      </c>
      <c r="C9" s="2">
        <v>2</v>
      </c>
      <c r="D9" s="2">
        <v>3</v>
      </c>
      <c r="E9" s="2">
        <v>4</v>
      </c>
      <c r="F9" s="17">
        <v>5</v>
      </c>
      <c r="G9" s="2">
        <v>6</v>
      </c>
      <c r="H9" s="2" t="s">
        <v>14</v>
      </c>
    </row>
    <row r="10" spans="2:8" ht="25.5" customHeight="1">
      <c r="B10" s="94" t="s">
        <v>15</v>
      </c>
      <c r="C10" s="94"/>
      <c r="D10" s="94"/>
      <c r="E10" s="94"/>
      <c r="F10" s="94"/>
      <c r="G10" s="94"/>
      <c r="H10" s="94"/>
    </row>
    <row r="11" spans="2:8" ht="59.25" customHeight="1">
      <c r="B11" s="3" t="s">
        <v>16</v>
      </c>
      <c r="C11" s="1" t="s">
        <v>17</v>
      </c>
      <c r="D11" s="1"/>
      <c r="E11" s="1"/>
      <c r="F11" s="19">
        <f>D11*E11</f>
        <v>0</v>
      </c>
      <c r="G11" s="1">
        <v>0</v>
      </c>
      <c r="H11" s="47">
        <f aca="true" t="shared" si="0" ref="H11:H17">F11-G11</f>
        <v>0</v>
      </c>
    </row>
    <row r="12" spans="2:8" ht="52.5" customHeight="1">
      <c r="B12" s="3" t="s">
        <v>18</v>
      </c>
      <c r="C12" s="1"/>
      <c r="D12" s="1"/>
      <c r="E12" s="1"/>
      <c r="F12" s="19">
        <v>196240</v>
      </c>
      <c r="G12" s="1">
        <v>0</v>
      </c>
      <c r="H12" s="47">
        <f t="shared" si="0"/>
        <v>196240</v>
      </c>
    </row>
    <row r="13" spans="2:8" ht="45">
      <c r="B13" s="3" t="s">
        <v>19</v>
      </c>
      <c r="C13" s="1"/>
      <c r="D13" s="1"/>
      <c r="E13" s="1"/>
      <c r="F13" s="19">
        <v>448000</v>
      </c>
      <c r="G13" s="1">
        <v>0</v>
      </c>
      <c r="H13" s="47">
        <f t="shared" si="0"/>
        <v>448000</v>
      </c>
    </row>
    <row r="14" spans="2:8" ht="42.75" customHeight="1">
      <c r="B14" s="3" t="s">
        <v>20</v>
      </c>
      <c r="C14" s="1"/>
      <c r="D14" s="1"/>
      <c r="E14" s="1"/>
      <c r="F14" s="19">
        <v>239637</v>
      </c>
      <c r="G14" s="1">
        <v>0</v>
      </c>
      <c r="H14" s="47">
        <v>100000</v>
      </c>
    </row>
    <row r="15" spans="2:8" ht="30">
      <c r="B15" s="3" t="s">
        <v>21</v>
      </c>
      <c r="C15" s="1"/>
      <c r="D15" s="1"/>
      <c r="E15" s="1"/>
      <c r="F15" s="19">
        <v>99880</v>
      </c>
      <c r="G15" s="1">
        <v>0</v>
      </c>
      <c r="H15" s="47">
        <f t="shared" si="0"/>
        <v>99880</v>
      </c>
    </row>
    <row r="16" spans="2:8" ht="45">
      <c r="B16" s="3" t="s">
        <v>22</v>
      </c>
      <c r="C16" s="1"/>
      <c r="D16" s="1"/>
      <c r="E16" s="1"/>
      <c r="F16" s="19">
        <v>5000000</v>
      </c>
      <c r="G16" s="47">
        <v>536743</v>
      </c>
      <c r="H16" s="47">
        <f t="shared" si="0"/>
        <v>4463257</v>
      </c>
    </row>
    <row r="17" spans="2:8" ht="30">
      <c r="B17" s="3" t="s">
        <v>417</v>
      </c>
      <c r="C17" s="1"/>
      <c r="D17" s="1"/>
      <c r="E17" s="1"/>
      <c r="F17" s="19">
        <v>504500</v>
      </c>
      <c r="G17" s="47"/>
      <c r="H17" s="47">
        <f t="shared" si="0"/>
        <v>504500</v>
      </c>
    </row>
    <row r="18" spans="2:8" ht="44.25" customHeight="1">
      <c r="B18" s="3" t="s">
        <v>418</v>
      </c>
      <c r="C18" s="1"/>
      <c r="D18" s="1"/>
      <c r="E18" s="1"/>
      <c r="F18" s="19">
        <v>45900</v>
      </c>
      <c r="G18" s="1">
        <v>0</v>
      </c>
      <c r="H18" s="47">
        <f>F18-G18</f>
        <v>45900</v>
      </c>
    </row>
    <row r="19" spans="2:9" ht="15">
      <c r="B19" s="94" t="s">
        <v>23</v>
      </c>
      <c r="C19" s="94"/>
      <c r="D19" s="94"/>
      <c r="E19" s="94"/>
      <c r="F19" s="94"/>
      <c r="G19" s="94"/>
      <c r="H19" s="94"/>
      <c r="I19" s="88"/>
    </row>
    <row r="20" spans="2:8" ht="45">
      <c r="B20" s="3" t="s">
        <v>24</v>
      </c>
      <c r="C20" s="1"/>
      <c r="D20" s="1"/>
      <c r="E20" s="1"/>
      <c r="F20" s="19">
        <v>265000</v>
      </c>
      <c r="G20" s="1"/>
      <c r="H20" s="47">
        <f>F20-G20</f>
        <v>265000</v>
      </c>
    </row>
    <row r="21" spans="2:8" ht="15">
      <c r="B21" s="1" t="s">
        <v>27</v>
      </c>
      <c r="C21" s="1"/>
      <c r="D21" s="1"/>
      <c r="E21" s="1">
        <v>2500000</v>
      </c>
      <c r="F21" s="19">
        <v>3100000</v>
      </c>
      <c r="G21" s="1">
        <v>0</v>
      </c>
      <c r="H21" s="47">
        <f>F21-G21</f>
        <v>3100000</v>
      </c>
    </row>
    <row r="22" spans="2:8" ht="15">
      <c r="B22" s="95" t="s">
        <v>25</v>
      </c>
      <c r="C22" s="96"/>
      <c r="D22" s="96"/>
      <c r="E22" s="96"/>
      <c r="F22" s="96"/>
      <c r="G22" s="96"/>
      <c r="H22" s="97"/>
    </row>
    <row r="23" spans="2:8" ht="75">
      <c r="B23" s="3" t="s">
        <v>26</v>
      </c>
      <c r="C23" s="1"/>
      <c r="D23" s="1"/>
      <c r="E23" s="1"/>
      <c r="F23" s="19">
        <v>1800000</v>
      </c>
      <c r="G23" s="1">
        <v>0</v>
      </c>
      <c r="H23" s="47">
        <f>F23-G23</f>
        <v>1800000</v>
      </c>
    </row>
    <row r="24" spans="2:8" ht="15">
      <c r="B24" s="5" t="s">
        <v>28</v>
      </c>
      <c r="C24" s="6"/>
      <c r="D24" s="6"/>
      <c r="E24" s="6"/>
      <c r="F24" s="20">
        <f>SUM(F11:F17,F20:F21,F23:F23)</f>
        <v>11653257</v>
      </c>
      <c r="G24" s="20">
        <f>SUM(G11:G17,G20:G21,G23:G23)</f>
        <v>536743</v>
      </c>
      <c r="H24" s="20">
        <f>SUM(H11:H17,H20:H21,H23:H23)</f>
        <v>10976877</v>
      </c>
    </row>
  </sheetData>
  <sheetProtection/>
  <mergeCells count="4">
    <mergeCell ref="B10:H10"/>
    <mergeCell ref="B19:H19"/>
    <mergeCell ref="B22:H22"/>
    <mergeCell ref="B4:H4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A3" sqref="A3"/>
    </sheetView>
  </sheetViews>
  <sheetFormatPr defaultColWidth="9.140625" defaultRowHeight="15"/>
  <cols>
    <col min="3" max="3" width="28.8515625" style="0" customWidth="1"/>
    <col min="4" max="4" width="21.00390625" style="0" bestFit="1" customWidth="1"/>
    <col min="5" max="5" width="12.8515625" style="0" bestFit="1" customWidth="1"/>
    <col min="6" max="6" width="14.140625" style="0" customWidth="1"/>
    <col min="7" max="7" width="20.57421875" style="0" customWidth="1"/>
  </cols>
  <sheetData>
    <row r="2" ht="15">
      <c r="A2" t="s">
        <v>430</v>
      </c>
    </row>
    <row r="3" ht="15">
      <c r="A3" t="s">
        <v>45</v>
      </c>
    </row>
    <row r="6" spans="2:7" ht="15">
      <c r="B6" s="100" t="s">
        <v>47</v>
      </c>
      <c r="C6" s="100"/>
      <c r="D6" s="100"/>
      <c r="E6" s="100"/>
      <c r="F6" s="100"/>
      <c r="G6" s="100"/>
    </row>
    <row r="7" spans="2:7" ht="15">
      <c r="B7" s="100" t="s">
        <v>48</v>
      </c>
      <c r="C7" s="100"/>
      <c r="D7" s="100"/>
      <c r="E7" s="100"/>
      <c r="F7" s="100"/>
      <c r="G7" s="100"/>
    </row>
    <row r="9" ht="15">
      <c r="G9" s="10" t="s">
        <v>53</v>
      </c>
    </row>
    <row r="10" spans="1:7" ht="15">
      <c r="A10" s="12"/>
      <c r="B10" s="7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6</v>
      </c>
    </row>
    <row r="11" spans="1:7" ht="15">
      <c r="A11" s="12"/>
      <c r="B11" s="7" t="s">
        <v>29</v>
      </c>
      <c r="C11" s="4" t="s">
        <v>30</v>
      </c>
      <c r="D11" s="4" t="s">
        <v>49</v>
      </c>
      <c r="E11" s="4" t="s">
        <v>50</v>
      </c>
      <c r="F11" s="4" t="s">
        <v>51</v>
      </c>
      <c r="G11" s="4" t="s">
        <v>52</v>
      </c>
    </row>
    <row r="12" spans="1:7" ht="15">
      <c r="A12" s="12"/>
      <c r="B12" s="1" t="s">
        <v>32</v>
      </c>
      <c r="C12" s="1" t="s">
        <v>179</v>
      </c>
      <c r="D12" s="47">
        <v>1395000</v>
      </c>
      <c r="E12" s="47"/>
      <c r="F12" s="47"/>
      <c r="G12" s="47">
        <f>D12-E12-F12</f>
        <v>1395000</v>
      </c>
    </row>
    <row r="13" spans="1:7" ht="15">
      <c r="A13" s="12"/>
      <c r="B13" s="1" t="s">
        <v>33</v>
      </c>
      <c r="C13" s="1" t="s">
        <v>422</v>
      </c>
      <c r="D13" s="47">
        <v>635000</v>
      </c>
      <c r="E13" s="47"/>
      <c r="F13" s="47">
        <v>500000</v>
      </c>
      <c r="G13" s="47">
        <f>D13-E13-F13</f>
        <v>135000</v>
      </c>
    </row>
    <row r="14" spans="1:7" ht="15">
      <c r="A14" s="12"/>
      <c r="B14" s="1" t="s">
        <v>34</v>
      </c>
      <c r="C14" s="1" t="s">
        <v>419</v>
      </c>
      <c r="D14" s="47">
        <v>5000000</v>
      </c>
      <c r="E14" s="47"/>
      <c r="F14" s="47"/>
      <c r="G14" s="47">
        <f>D14-E14-F14</f>
        <v>5000000</v>
      </c>
    </row>
    <row r="15" spans="3:7" ht="15">
      <c r="C15" s="11" t="s">
        <v>28</v>
      </c>
      <c r="D15" s="48">
        <f>SUM(D12:D14)</f>
        <v>7030000</v>
      </c>
      <c r="E15" s="48"/>
      <c r="F15" s="48">
        <f>SUM(F12:F14)</f>
        <v>500000</v>
      </c>
      <c r="G15" s="48">
        <f>D15-E15-F15</f>
        <v>6530000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9.421875" style="0" customWidth="1"/>
    <col min="3" max="3" width="33.57421875" style="0" customWidth="1"/>
    <col min="4" max="4" width="12.28125" style="16" customWidth="1"/>
    <col min="5" max="5" width="12.8515625" style="16" bestFit="1" customWidth="1"/>
    <col min="6" max="6" width="12.140625" style="16" customWidth="1"/>
    <col min="7" max="7" width="17.8515625" style="16" customWidth="1"/>
  </cols>
  <sheetData>
    <row r="2" ht="15">
      <c r="A2" t="s">
        <v>431</v>
      </c>
    </row>
    <row r="3" ht="15">
      <c r="A3" t="s">
        <v>45</v>
      </c>
    </row>
    <row r="6" spans="2:7" ht="15">
      <c r="B6" s="100" t="s">
        <v>47</v>
      </c>
      <c r="C6" s="100"/>
      <c r="D6" s="100"/>
      <c r="E6" s="100"/>
      <c r="F6" s="100"/>
      <c r="G6" s="100"/>
    </row>
    <row r="7" spans="2:7" ht="15">
      <c r="B7" s="100" t="s">
        <v>55</v>
      </c>
      <c r="C7" s="100"/>
      <c r="D7" s="100"/>
      <c r="E7" s="100"/>
      <c r="F7" s="100"/>
      <c r="G7" s="100"/>
    </row>
    <row r="9" ht="15">
      <c r="G9" s="21" t="s">
        <v>53</v>
      </c>
    </row>
    <row r="10" spans="2:7" ht="15">
      <c r="B10" s="7" t="s">
        <v>0</v>
      </c>
      <c r="C10" s="7" t="s">
        <v>1</v>
      </c>
      <c r="D10" s="18" t="s">
        <v>2</v>
      </c>
      <c r="E10" s="18" t="s">
        <v>3</v>
      </c>
      <c r="F10" s="18" t="s">
        <v>4</v>
      </c>
      <c r="G10" s="18" t="s">
        <v>5</v>
      </c>
    </row>
    <row r="11" spans="2:7" ht="15">
      <c r="B11" s="8" t="s">
        <v>29</v>
      </c>
      <c r="C11" s="7" t="s">
        <v>30</v>
      </c>
      <c r="D11" s="18" t="s">
        <v>56</v>
      </c>
      <c r="E11" s="18" t="s">
        <v>50</v>
      </c>
      <c r="F11" s="18" t="s">
        <v>57</v>
      </c>
      <c r="G11" s="18" t="s">
        <v>52</v>
      </c>
    </row>
    <row r="12" spans="2:7" ht="15">
      <c r="B12" s="1" t="s">
        <v>32</v>
      </c>
      <c r="C12" s="1" t="s">
        <v>182</v>
      </c>
      <c r="D12" s="19">
        <v>635000</v>
      </c>
      <c r="E12" s="19"/>
      <c r="F12" s="19">
        <v>0</v>
      </c>
      <c r="G12" s="19">
        <v>635000</v>
      </c>
    </row>
    <row r="13" spans="2:7" ht="15">
      <c r="B13" s="1" t="s">
        <v>33</v>
      </c>
      <c r="C13" s="1" t="s">
        <v>420</v>
      </c>
      <c r="D13" s="19">
        <v>3100000</v>
      </c>
      <c r="E13" s="19"/>
      <c r="F13" s="19"/>
      <c r="G13" s="19">
        <v>3100000</v>
      </c>
    </row>
    <row r="14" spans="2:7" ht="15">
      <c r="B14" s="1" t="s">
        <v>34</v>
      </c>
      <c r="C14" s="1" t="s">
        <v>421</v>
      </c>
      <c r="D14" s="19">
        <v>1700000</v>
      </c>
      <c r="E14" s="19"/>
      <c r="F14" s="19"/>
      <c r="G14" s="19">
        <v>1700000</v>
      </c>
    </row>
    <row r="15" spans="2:7" ht="15">
      <c r="B15" s="1" t="s">
        <v>35</v>
      </c>
      <c r="C15" s="1"/>
      <c r="D15" s="19"/>
      <c r="E15" s="19"/>
      <c r="F15" s="19"/>
      <c r="G15" s="19"/>
    </row>
    <row r="16" spans="3:7" ht="15">
      <c r="C16" s="11" t="s">
        <v>28</v>
      </c>
      <c r="D16" s="22">
        <f>SUM(D12:D15)</f>
        <v>5435000</v>
      </c>
      <c r="E16" s="22">
        <f>SUM(E12:E15)</f>
        <v>0</v>
      </c>
      <c r="F16" s="22">
        <f>SUM(F12:F15)</f>
        <v>0</v>
      </c>
      <c r="G16" s="22">
        <f>SUM(G12:G15)</f>
        <v>5435000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9.421875" style="0" customWidth="1"/>
    <col min="3" max="3" width="33.57421875" style="0" customWidth="1"/>
    <col min="4" max="4" width="12.28125" style="16" customWidth="1"/>
    <col min="5" max="5" width="12.8515625" style="16" bestFit="1" customWidth="1"/>
    <col min="6" max="6" width="12.140625" style="16" customWidth="1"/>
    <col min="7" max="7" width="22.140625" style="16" customWidth="1"/>
  </cols>
  <sheetData>
    <row r="2" ht="15">
      <c r="A2" t="s">
        <v>432</v>
      </c>
    </row>
    <row r="3" ht="15">
      <c r="A3" t="s">
        <v>45</v>
      </c>
    </row>
    <row r="6" spans="2:7" ht="15">
      <c r="B6" s="100" t="s">
        <v>427</v>
      </c>
      <c r="C6" s="100"/>
      <c r="D6" s="100"/>
      <c r="E6" s="100"/>
      <c r="F6" s="100"/>
      <c r="G6" s="100"/>
    </row>
    <row r="7" spans="2:7" ht="15">
      <c r="B7" s="100"/>
      <c r="C7" s="100"/>
      <c r="D7" s="100"/>
      <c r="E7" s="100"/>
      <c r="F7" s="100"/>
      <c r="G7" s="100"/>
    </row>
    <row r="9" ht="15">
      <c r="G9" s="21" t="s">
        <v>53</v>
      </c>
    </row>
    <row r="10" spans="2:7" ht="15">
      <c r="B10" s="7" t="s">
        <v>0</v>
      </c>
      <c r="C10" s="7" t="s">
        <v>1</v>
      </c>
      <c r="D10" s="18" t="s">
        <v>2</v>
      </c>
      <c r="E10" s="18" t="s">
        <v>3</v>
      </c>
      <c r="F10" s="18" t="s">
        <v>4</v>
      </c>
      <c r="G10" s="18" t="s">
        <v>5</v>
      </c>
    </row>
    <row r="11" spans="2:7" ht="15">
      <c r="B11" s="8" t="s">
        <v>29</v>
      </c>
      <c r="C11" s="7" t="s">
        <v>30</v>
      </c>
      <c r="D11" s="18" t="s">
        <v>56</v>
      </c>
      <c r="E11" s="18" t="s">
        <v>50</v>
      </c>
      <c r="F11" s="18" t="s">
        <v>57</v>
      </c>
      <c r="G11" s="18" t="s">
        <v>52</v>
      </c>
    </row>
    <row r="12" spans="2:7" ht="15">
      <c r="B12" s="1" t="s">
        <v>32</v>
      </c>
      <c r="C12" s="1" t="s">
        <v>419</v>
      </c>
      <c r="D12" s="19">
        <v>5000000</v>
      </c>
      <c r="E12" s="19"/>
      <c r="F12" s="19">
        <v>4000000</v>
      </c>
      <c r="G12" s="19">
        <f>D12-E12-F12</f>
        <v>1000000</v>
      </c>
    </row>
    <row r="13" spans="3:7" ht="15">
      <c r="C13" s="11" t="s">
        <v>28</v>
      </c>
      <c r="D13" s="22">
        <f>SUM(D12:D12)</f>
        <v>5000000</v>
      </c>
      <c r="E13" s="22">
        <f>SUM(E12:E12)</f>
        <v>0</v>
      </c>
      <c r="F13" s="22">
        <f>SUM(F12:F12)</f>
        <v>4000000</v>
      </c>
      <c r="G13" s="22">
        <f>SUM(G12:G12)</f>
        <v>1000000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D2" sqref="D2:D3"/>
    </sheetView>
  </sheetViews>
  <sheetFormatPr defaultColWidth="9.140625" defaultRowHeight="15"/>
  <cols>
    <col min="1" max="1" width="6.57421875" style="0" customWidth="1"/>
    <col min="2" max="2" width="23.7109375" style="0" customWidth="1"/>
    <col min="3" max="3" width="24.140625" style="0" customWidth="1"/>
    <col min="4" max="4" width="24.8515625" style="0" customWidth="1"/>
  </cols>
  <sheetData>
    <row r="2" ht="15">
      <c r="A2" t="s">
        <v>433</v>
      </c>
    </row>
    <row r="3" ht="15">
      <c r="A3" t="s">
        <v>45</v>
      </c>
    </row>
    <row r="6" spans="2:4" ht="45" customHeight="1">
      <c r="B6" s="101" t="s">
        <v>154</v>
      </c>
      <c r="C6" s="100"/>
      <c r="D6" s="100"/>
    </row>
    <row r="8" ht="15">
      <c r="D8" s="10" t="s">
        <v>17</v>
      </c>
    </row>
    <row r="9" spans="2:4" ht="15">
      <c r="B9" s="1" t="s">
        <v>0</v>
      </c>
      <c r="C9" s="15" t="s">
        <v>1</v>
      </c>
      <c r="D9" s="1" t="s">
        <v>2</v>
      </c>
    </row>
    <row r="10" spans="2:4" ht="31.5" customHeight="1">
      <c r="B10" s="7" t="s">
        <v>30</v>
      </c>
      <c r="C10" s="46" t="s">
        <v>425</v>
      </c>
      <c r="D10" s="7" t="s">
        <v>58</v>
      </c>
    </row>
    <row r="11" spans="2:4" ht="15">
      <c r="B11" s="1"/>
      <c r="C11" s="13" t="s">
        <v>156</v>
      </c>
      <c r="D11" s="1"/>
    </row>
    <row r="12" spans="2:4" ht="30" customHeight="1">
      <c r="B12" s="8" t="s">
        <v>59</v>
      </c>
      <c r="C12" s="1">
        <v>1</v>
      </c>
      <c r="D12" s="1"/>
    </row>
    <row r="13" spans="2:4" ht="42" customHeight="1">
      <c r="B13" s="9" t="s">
        <v>155</v>
      </c>
      <c r="C13" s="1">
        <v>1</v>
      </c>
      <c r="D13" s="3"/>
    </row>
    <row r="14" spans="2:4" ht="42" customHeight="1">
      <c r="B14" s="9" t="s">
        <v>180</v>
      </c>
      <c r="C14" s="1">
        <v>7</v>
      </c>
      <c r="D14" s="3"/>
    </row>
    <row r="15" spans="2:4" ht="15">
      <c r="B15" s="11" t="s">
        <v>31</v>
      </c>
      <c r="C15" s="11">
        <f>SUM(C12:C14)</f>
        <v>9</v>
      </c>
      <c r="D15" s="14"/>
    </row>
  </sheetData>
  <sheetProtection/>
  <mergeCells count="1"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421875" style="23" customWidth="1"/>
    <col min="2" max="2" width="4.7109375" style="23" customWidth="1"/>
    <col min="3" max="3" width="57.28125" style="23" customWidth="1"/>
    <col min="4" max="7" width="14.140625" style="28" bestFit="1" customWidth="1"/>
    <col min="8" max="16384" width="9.140625" style="23" customWidth="1"/>
  </cols>
  <sheetData>
    <row r="2" ht="15">
      <c r="A2" t="s">
        <v>434</v>
      </c>
    </row>
    <row r="3" ht="15">
      <c r="A3" t="s">
        <v>45</v>
      </c>
    </row>
    <row r="5" ht="12.75">
      <c r="C5" s="24" t="s">
        <v>175</v>
      </c>
    </row>
    <row r="7" ht="13.5" thickBot="1">
      <c r="G7" s="49" t="s">
        <v>53</v>
      </c>
    </row>
    <row r="8" spans="3:7" ht="12.75">
      <c r="C8" s="33" t="s">
        <v>30</v>
      </c>
      <c r="D8" s="34" t="s">
        <v>181</v>
      </c>
      <c r="E8" s="34" t="s">
        <v>183</v>
      </c>
      <c r="F8" s="34" t="s">
        <v>184</v>
      </c>
      <c r="G8" s="35" t="s">
        <v>423</v>
      </c>
    </row>
    <row r="9" spans="3:7" ht="12.75">
      <c r="C9" s="102" t="s">
        <v>36</v>
      </c>
      <c r="D9" s="103"/>
      <c r="E9" s="103"/>
      <c r="F9" s="103"/>
      <c r="G9" s="104"/>
    </row>
    <row r="10" spans="3:7" ht="12.75">
      <c r="C10" s="36" t="s">
        <v>36</v>
      </c>
      <c r="D10" s="37">
        <v>3267780</v>
      </c>
      <c r="E10" s="37">
        <v>600000</v>
      </c>
      <c r="F10" s="37">
        <v>500000</v>
      </c>
      <c r="G10" s="37">
        <v>500000</v>
      </c>
    </row>
    <row r="11" spans="3:7" ht="12.75">
      <c r="C11" s="38" t="s">
        <v>37</v>
      </c>
      <c r="D11" s="31">
        <v>2690000</v>
      </c>
      <c r="E11" s="31">
        <v>980000</v>
      </c>
      <c r="F11" s="31">
        <v>1000000</v>
      </c>
      <c r="G11" s="39">
        <v>1000000</v>
      </c>
    </row>
    <row r="12" spans="3:7" ht="12.75">
      <c r="C12" s="38" t="s">
        <v>162</v>
      </c>
      <c r="D12" s="31">
        <v>22414487</v>
      </c>
      <c r="E12" s="31">
        <v>23000000</v>
      </c>
      <c r="F12" s="31">
        <v>18000000</v>
      </c>
      <c r="G12" s="39">
        <v>18000000</v>
      </c>
    </row>
    <row r="13" spans="3:7" ht="12.75">
      <c r="C13" s="38" t="s">
        <v>164</v>
      </c>
      <c r="D13" s="31">
        <v>60000</v>
      </c>
      <c r="E13" s="31">
        <v>60000</v>
      </c>
      <c r="F13" s="31">
        <v>60000</v>
      </c>
      <c r="G13" s="31">
        <v>60000</v>
      </c>
    </row>
    <row r="14" spans="3:7" ht="12.75">
      <c r="C14" s="38" t="s">
        <v>166</v>
      </c>
      <c r="D14" s="31">
        <v>7067733</v>
      </c>
      <c r="E14" s="31">
        <v>2500000</v>
      </c>
      <c r="F14" s="31">
        <v>2500000</v>
      </c>
      <c r="G14" s="31">
        <v>2500000</v>
      </c>
    </row>
    <row r="15" spans="3:7" ht="12.75">
      <c r="C15" s="38" t="s">
        <v>39</v>
      </c>
      <c r="D15" s="31"/>
      <c r="E15" s="31"/>
      <c r="F15" s="31"/>
      <c r="G15" s="39"/>
    </row>
    <row r="16" spans="3:7" ht="12.75">
      <c r="C16" s="40" t="s">
        <v>167</v>
      </c>
      <c r="D16" s="41">
        <f>SUM(D10:D15)</f>
        <v>35500000</v>
      </c>
      <c r="E16" s="41">
        <f>SUM(E10:E15)</f>
        <v>27140000</v>
      </c>
      <c r="F16" s="41">
        <f>SUM(F10:F15)</f>
        <v>22060000</v>
      </c>
      <c r="G16" s="41">
        <f>SUM(G10:G15)</f>
        <v>22060000</v>
      </c>
    </row>
    <row r="17" spans="3:7" ht="12.75">
      <c r="C17" s="102" t="s">
        <v>38</v>
      </c>
      <c r="D17" s="103"/>
      <c r="E17" s="103"/>
      <c r="F17" s="103"/>
      <c r="G17" s="104"/>
    </row>
    <row r="18" spans="3:7" ht="12.75">
      <c r="C18" s="38" t="s">
        <v>38</v>
      </c>
      <c r="D18" s="31"/>
      <c r="E18" s="31">
        <v>0</v>
      </c>
      <c r="F18" s="31"/>
      <c r="G18" s="39"/>
    </row>
    <row r="19" spans="3:7" ht="12.75">
      <c r="C19" s="38" t="s">
        <v>161</v>
      </c>
      <c r="D19" s="31">
        <v>6000000</v>
      </c>
      <c r="E19" s="31">
        <v>0</v>
      </c>
      <c r="F19" s="31"/>
      <c r="G19" s="39"/>
    </row>
    <row r="20" spans="3:7" ht="12.75">
      <c r="C20" s="38" t="s">
        <v>163</v>
      </c>
      <c r="D20" s="31"/>
      <c r="E20" s="31"/>
      <c r="F20" s="31"/>
      <c r="G20" s="39"/>
    </row>
    <row r="21" spans="3:7" ht="12.75">
      <c r="C21" s="38" t="s">
        <v>165</v>
      </c>
      <c r="D21" s="31"/>
      <c r="E21" s="31"/>
      <c r="F21" s="31"/>
      <c r="G21" s="39"/>
    </row>
    <row r="22" spans="3:7" ht="12.75">
      <c r="C22" s="38" t="s">
        <v>40</v>
      </c>
      <c r="D22" s="31"/>
      <c r="E22" s="31"/>
      <c r="F22" s="31"/>
      <c r="G22" s="39"/>
    </row>
    <row r="23" spans="3:7" ht="12.75">
      <c r="C23" s="40" t="s">
        <v>168</v>
      </c>
      <c r="D23" s="41">
        <f>SUM(D18:D22)</f>
        <v>6000000</v>
      </c>
      <c r="E23" s="41">
        <f>SUM(E18:E22)</f>
        <v>0</v>
      </c>
      <c r="F23" s="41">
        <f>SUM(F18:F22)</f>
        <v>0</v>
      </c>
      <c r="G23" s="41">
        <f>SUM(G18:G22)</f>
        <v>0</v>
      </c>
    </row>
    <row r="24" spans="3:7" ht="14.25">
      <c r="C24" s="42" t="s">
        <v>176</v>
      </c>
      <c r="D24" s="43">
        <f>SUM(D16,D23)</f>
        <v>41500000</v>
      </c>
      <c r="E24" s="43">
        <f>SUM(E16,E23)</f>
        <v>27140000</v>
      </c>
      <c r="F24" s="43">
        <f>SUM(F16,F23)</f>
        <v>22060000</v>
      </c>
      <c r="G24" s="43">
        <f>SUM(G16,G23)</f>
        <v>22060000</v>
      </c>
    </row>
    <row r="25" spans="3:7" ht="12.75">
      <c r="C25" s="102" t="s">
        <v>159</v>
      </c>
      <c r="D25" s="103"/>
      <c r="E25" s="103"/>
      <c r="F25" s="103"/>
      <c r="G25" s="104"/>
    </row>
    <row r="26" spans="3:7" ht="12.75">
      <c r="C26" s="38" t="s">
        <v>169</v>
      </c>
      <c r="D26" s="31">
        <v>13633000</v>
      </c>
      <c r="E26" s="31">
        <v>10940000</v>
      </c>
      <c r="F26" s="31">
        <v>8000000</v>
      </c>
      <c r="G26" s="31">
        <v>8000000</v>
      </c>
    </row>
    <row r="27" spans="3:7" ht="12.75">
      <c r="C27" s="38" t="s">
        <v>170</v>
      </c>
      <c r="D27" s="31">
        <v>2005000</v>
      </c>
      <c r="E27" s="31">
        <v>2052000</v>
      </c>
      <c r="F27" s="31">
        <v>1500000</v>
      </c>
      <c r="G27" s="39">
        <v>1500000</v>
      </c>
    </row>
    <row r="28" spans="3:7" ht="12.75">
      <c r="C28" s="38" t="s">
        <v>41</v>
      </c>
      <c r="D28" s="31">
        <v>11315089</v>
      </c>
      <c r="E28" s="31">
        <v>10530000</v>
      </c>
      <c r="F28" s="31">
        <v>9000000</v>
      </c>
      <c r="G28" s="31">
        <v>9000000</v>
      </c>
    </row>
    <row r="29" spans="3:7" ht="12.75">
      <c r="C29" s="38" t="s">
        <v>172</v>
      </c>
      <c r="D29" s="31">
        <v>505000</v>
      </c>
      <c r="E29" s="31">
        <v>250000</v>
      </c>
      <c r="F29" s="31">
        <v>250000</v>
      </c>
      <c r="G29" s="31">
        <v>250000</v>
      </c>
    </row>
    <row r="30" spans="3:7" ht="12.75">
      <c r="C30" s="38" t="s">
        <v>42</v>
      </c>
      <c r="D30" s="31">
        <v>1136000</v>
      </c>
      <c r="E30" s="31">
        <v>1050000</v>
      </c>
      <c r="F30" s="31">
        <v>1050000</v>
      </c>
      <c r="G30" s="31">
        <v>1050000</v>
      </c>
    </row>
    <row r="31" spans="3:7" ht="12.75">
      <c r="C31" s="38" t="s">
        <v>44</v>
      </c>
      <c r="D31" s="31">
        <v>440911</v>
      </c>
      <c r="E31" s="31"/>
      <c r="F31" s="31"/>
      <c r="G31" s="39"/>
    </row>
    <row r="32" spans="3:7" ht="12.75">
      <c r="C32" s="40" t="s">
        <v>173</v>
      </c>
      <c r="D32" s="41">
        <f>SUM(D26:D31)</f>
        <v>29035000</v>
      </c>
      <c r="E32" s="41">
        <f>SUM(E26:E31)</f>
        <v>24822000</v>
      </c>
      <c r="F32" s="41">
        <f>SUM(F26:F31)</f>
        <v>19800000</v>
      </c>
      <c r="G32" s="41">
        <f>SUM(G26:G31)</f>
        <v>19800000</v>
      </c>
    </row>
    <row r="33" spans="3:7" ht="12.75">
      <c r="C33" s="102" t="s">
        <v>47</v>
      </c>
      <c r="D33" s="103"/>
      <c r="E33" s="103"/>
      <c r="F33" s="103"/>
      <c r="G33" s="104"/>
    </row>
    <row r="34" spans="3:7" ht="12.75">
      <c r="C34" s="38" t="s">
        <v>48</v>
      </c>
      <c r="D34" s="31">
        <v>7030000</v>
      </c>
      <c r="E34" s="31">
        <v>1768000</v>
      </c>
      <c r="F34" s="31">
        <v>1710000</v>
      </c>
      <c r="G34" s="31">
        <v>1710000</v>
      </c>
    </row>
    <row r="35" spans="3:7" ht="12.75">
      <c r="C35" s="38" t="s">
        <v>171</v>
      </c>
      <c r="D35" s="31">
        <v>5435000</v>
      </c>
      <c r="E35" s="31">
        <v>500000</v>
      </c>
      <c r="F35" s="31">
        <v>500000</v>
      </c>
      <c r="G35" s="31">
        <v>500000</v>
      </c>
    </row>
    <row r="36" spans="3:7" ht="12.75">
      <c r="C36" s="38" t="s">
        <v>43</v>
      </c>
      <c r="D36" s="31"/>
      <c r="E36" s="31">
        <v>50000</v>
      </c>
      <c r="F36" s="31">
        <v>50000</v>
      </c>
      <c r="G36" s="31">
        <v>50000</v>
      </c>
    </row>
    <row r="37" spans="3:7" ht="12.75">
      <c r="C37" s="40" t="s">
        <v>177</v>
      </c>
      <c r="D37" s="41">
        <f>SUM(D34:D36)</f>
        <v>12465000</v>
      </c>
      <c r="E37" s="41">
        <f>SUM(E34:E36)</f>
        <v>2318000</v>
      </c>
      <c r="F37" s="41">
        <f>SUM(F34:F36)</f>
        <v>2260000</v>
      </c>
      <c r="G37" s="41">
        <f>SUM(G34:G36)</f>
        <v>2260000</v>
      </c>
    </row>
    <row r="38" spans="3:7" ht="15" thickBot="1">
      <c r="C38" s="44" t="s">
        <v>178</v>
      </c>
      <c r="D38" s="45">
        <f>SUM(D32,D37)</f>
        <v>41500000</v>
      </c>
      <c r="E38" s="45">
        <f>SUM(E32,E37)</f>
        <v>27140000</v>
      </c>
      <c r="F38" s="45">
        <f>SUM(F32,F37)</f>
        <v>22060000</v>
      </c>
      <c r="G38" s="45">
        <f>SUM(G32,G37)</f>
        <v>22060000</v>
      </c>
    </row>
  </sheetData>
  <sheetProtection/>
  <mergeCells count="4">
    <mergeCell ref="C9:G9"/>
    <mergeCell ref="C17:G17"/>
    <mergeCell ref="C25:G25"/>
    <mergeCell ref="C33:G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.8515625" style="23" customWidth="1"/>
    <col min="2" max="2" width="43.57421875" style="23" customWidth="1"/>
    <col min="3" max="3" width="18.140625" style="28" customWidth="1"/>
    <col min="4" max="4" width="36.00390625" style="23" customWidth="1"/>
    <col min="5" max="5" width="18.28125" style="28" customWidth="1"/>
    <col min="6" max="16384" width="9.140625" style="23" customWidth="1"/>
  </cols>
  <sheetData>
    <row r="2" ht="15">
      <c r="A2" t="s">
        <v>435</v>
      </c>
    </row>
    <row r="3" ht="15">
      <c r="A3" t="s">
        <v>45</v>
      </c>
    </row>
    <row r="5" ht="12.75">
      <c r="C5" s="27" t="s">
        <v>160</v>
      </c>
    </row>
    <row r="7" ht="12.75">
      <c r="E7" s="28" t="s">
        <v>53</v>
      </c>
    </row>
    <row r="8" spans="2:5" ht="12.75">
      <c r="B8" s="29" t="s">
        <v>30</v>
      </c>
      <c r="C8" s="30" t="s">
        <v>181</v>
      </c>
      <c r="D8" s="29" t="s">
        <v>30</v>
      </c>
      <c r="E8" s="30" t="s">
        <v>181</v>
      </c>
    </row>
    <row r="9" spans="2:5" ht="12.75">
      <c r="B9" s="105" t="s">
        <v>36</v>
      </c>
      <c r="C9" s="106"/>
      <c r="D9" s="107" t="s">
        <v>38</v>
      </c>
      <c r="E9" s="108"/>
    </row>
    <row r="10" spans="2:5" ht="12.75">
      <c r="B10" s="25" t="s">
        <v>36</v>
      </c>
      <c r="C10" s="31">
        <v>3267780</v>
      </c>
      <c r="D10" s="25" t="s">
        <v>38</v>
      </c>
      <c r="E10" s="31"/>
    </row>
    <row r="11" spans="2:5" ht="12.75">
      <c r="B11" s="25" t="s">
        <v>37</v>
      </c>
      <c r="C11" s="31">
        <v>2690000</v>
      </c>
      <c r="D11" s="25" t="s">
        <v>161</v>
      </c>
      <c r="E11" s="31">
        <v>6000000</v>
      </c>
    </row>
    <row r="12" spans="2:5" ht="12.75">
      <c r="B12" s="25" t="s">
        <v>162</v>
      </c>
      <c r="C12" s="31">
        <v>22414487</v>
      </c>
      <c r="D12" s="25" t="s">
        <v>163</v>
      </c>
      <c r="E12" s="31"/>
    </row>
    <row r="13" spans="2:5" ht="12.75">
      <c r="B13" s="25" t="s">
        <v>164</v>
      </c>
      <c r="C13" s="31">
        <v>60000</v>
      </c>
      <c r="D13" s="25" t="s">
        <v>165</v>
      </c>
      <c r="E13" s="31"/>
    </row>
    <row r="14" spans="2:5" ht="12.75">
      <c r="B14" s="25" t="s">
        <v>166</v>
      </c>
      <c r="C14" s="31">
        <v>7067733</v>
      </c>
      <c r="D14" s="25" t="s">
        <v>40</v>
      </c>
      <c r="E14" s="31"/>
    </row>
    <row r="15" spans="2:5" ht="12.75">
      <c r="B15" s="25" t="s">
        <v>39</v>
      </c>
      <c r="C15" s="31"/>
      <c r="D15" s="25"/>
      <c r="E15" s="31"/>
    </row>
    <row r="16" spans="2:5" ht="12.75">
      <c r="B16" s="26" t="s">
        <v>167</v>
      </c>
      <c r="C16" s="32">
        <f>SUM(C10:C15)</f>
        <v>35500000</v>
      </c>
      <c r="D16" s="26" t="s">
        <v>168</v>
      </c>
      <c r="E16" s="32">
        <f>SUM(E10:E15)</f>
        <v>6000000</v>
      </c>
    </row>
    <row r="17" spans="2:5" ht="12.75">
      <c r="B17" s="107" t="s">
        <v>159</v>
      </c>
      <c r="C17" s="108"/>
      <c r="D17" s="107" t="s">
        <v>47</v>
      </c>
      <c r="E17" s="108"/>
    </row>
    <row r="18" spans="2:5" ht="12.75">
      <c r="B18" s="25" t="s">
        <v>169</v>
      </c>
      <c r="C18" s="31">
        <v>13633000</v>
      </c>
      <c r="D18" s="25" t="s">
        <v>48</v>
      </c>
      <c r="E18" s="31">
        <v>7030000</v>
      </c>
    </row>
    <row r="19" spans="2:5" ht="12.75">
      <c r="B19" s="25" t="s">
        <v>170</v>
      </c>
      <c r="C19" s="31">
        <v>2005000</v>
      </c>
      <c r="D19" s="25" t="s">
        <v>171</v>
      </c>
      <c r="E19" s="31">
        <v>5435000</v>
      </c>
    </row>
    <row r="20" spans="2:5" ht="12.75">
      <c r="B20" s="25" t="s">
        <v>41</v>
      </c>
      <c r="C20" s="31">
        <v>11315089</v>
      </c>
      <c r="D20" s="25" t="s">
        <v>43</v>
      </c>
      <c r="E20" s="31"/>
    </row>
    <row r="21" spans="2:5" ht="12.75">
      <c r="B21" s="25" t="s">
        <v>172</v>
      </c>
      <c r="C21" s="31">
        <v>505000</v>
      </c>
      <c r="D21" s="25"/>
      <c r="E21" s="31"/>
    </row>
    <row r="22" spans="2:5" ht="12.75">
      <c r="B22" s="25" t="s">
        <v>42</v>
      </c>
      <c r="C22" s="31">
        <v>1136000</v>
      </c>
      <c r="D22" s="25"/>
      <c r="E22" s="31"/>
    </row>
    <row r="23" spans="2:5" ht="12.75">
      <c r="B23" s="25" t="s">
        <v>44</v>
      </c>
      <c r="C23" s="31">
        <v>440911</v>
      </c>
      <c r="D23" s="25"/>
      <c r="E23" s="31"/>
    </row>
    <row r="24" spans="2:5" ht="12.75">
      <c r="B24" s="26" t="s">
        <v>173</v>
      </c>
      <c r="C24" s="32">
        <f>SUM(C18:C23)</f>
        <v>29035000</v>
      </c>
      <c r="D24" s="26" t="s">
        <v>174</v>
      </c>
      <c r="E24" s="32">
        <f>SUM(E18:E23)</f>
        <v>12465000</v>
      </c>
    </row>
  </sheetData>
  <sheetProtection/>
  <mergeCells count="4">
    <mergeCell ref="B9:C9"/>
    <mergeCell ref="D9:E9"/>
    <mergeCell ref="B17:C17"/>
    <mergeCell ref="D17:E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Ohid03</cp:lastModifiedBy>
  <cp:lastPrinted>2019-05-29T11:45:53Z</cp:lastPrinted>
  <dcterms:created xsi:type="dcterms:W3CDTF">2014-02-10T13:59:11Z</dcterms:created>
  <dcterms:modified xsi:type="dcterms:W3CDTF">2019-05-29T11:45:59Z</dcterms:modified>
  <cp:category/>
  <cp:version/>
  <cp:contentType/>
  <cp:contentStatus/>
</cp:coreProperties>
</file>