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3" activeTab="16"/>
  </bookViews>
  <sheets>
    <sheet name="ÖSSZEFÜGGÉSEK" sheetId="1" r:id="rId1"/>
    <sheet name="1. mell. összesített" sheetId="2" r:id="rId2"/>
    <sheet name="1. mell. kötelező" sheetId="3" r:id="rId3"/>
    <sheet name="1. mell. önként" sheetId="4" r:id="rId4"/>
    <sheet name="1. mell. állami" sheetId="5" r:id="rId5"/>
    <sheet name="2. mell. működés " sheetId="6" r:id="rId6"/>
    <sheet name="2. mell. felhalmozás  " sheetId="7" r:id="rId7"/>
    <sheet name="3. mell. Maradványkimutatás" sheetId="8" r:id="rId8"/>
    <sheet name="4. mell. Eredménykimutatás" sheetId="9" r:id="rId9"/>
    <sheet name="5. mell. Vagyonkimut.eszközök" sheetId="10" r:id="rId10"/>
    <sheet name="5. mell. Vagyonkimut.források" sheetId="11" r:id="rId11"/>
    <sheet name="6. mell. Pénzeszközváltozás" sheetId="12" r:id="rId12"/>
    <sheet name="7. mell. Adósság állomány " sheetId="13" r:id="rId13"/>
    <sheet name="8. mell. Több éves kihatás" sheetId="14" r:id="rId14"/>
    <sheet name="9.mell. közvetett támogatások" sheetId="15" r:id="rId15"/>
    <sheet name="10. mell. Ellátottak juttatásai" sheetId="16" r:id="rId16"/>
    <sheet name="11. mell. Beruházás, felújítás" sheetId="17" r:id="rId17"/>
    <sheet name="Munka2" sheetId="18" r:id="rId18"/>
  </sheets>
  <definedNames>
    <definedName name="_xlfn.IFERROR" hidden="1">#NAME?</definedName>
    <definedName name="_xlnm.Print_Area" localSheetId="4">'1. mell. állami'!$A$1:$F$161</definedName>
    <definedName name="_xlnm.Print_Area" localSheetId="2">'1. mell. kötelező'!$A$1:$F$161</definedName>
    <definedName name="_xlnm.Print_Area" localSheetId="3">'1. mell. önként'!$A$1:$F$161</definedName>
    <definedName name="_xlnm.Print_Area" localSheetId="1">'1. mell. összesített'!$A$1:$F$161</definedName>
    <definedName name="_xlnm.Print_Area" localSheetId="8">'4. mell. Eredménykimutatás'!$A$1:$E$43</definedName>
    <definedName name="_xlnm.Print_Area" localSheetId="9">'5. mell. Vagyonkimut.eszközök'!$A$1:$D$67</definedName>
  </definedNames>
  <calcPr fullCalcOnLoad="1"/>
</workbook>
</file>

<file path=xl/sharedStrings.xml><?xml version="1.0" encoding="utf-8"?>
<sst xmlns="http://schemas.openxmlformats.org/spreadsheetml/2006/main" count="2010" uniqueCount="725">
  <si>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</si>
  <si>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</si>
  <si>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</si>
  <si>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</si>
  <si>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</si>
  <si>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</si>
  <si>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</si>
  <si>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</si>
  <si>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</si>
  <si>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</si>
  <si>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</si>
  <si>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</si>
  <si>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</si>
  <si>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</si>
  <si>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</si>
  <si>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</si>
  <si>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</si>
  <si>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</si>
  <si>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</si>
  <si>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</si>
  <si>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</si>
  <si>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</si>
  <si>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</si>
  <si>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</si>
  <si>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</si>
  <si>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</si>
  <si>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</si>
  <si>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</si>
  <si>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</si>
  <si>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</si>
  <si>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</si>
  <si>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</si>
  <si>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</si>
  <si>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</si>
  <si>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</si>
  <si>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</si>
  <si>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</si>
  <si>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</si>
  <si>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</si>
  <si>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</si>
  <si>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</si>
  <si>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</si>
  <si>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</si>
  <si>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</si>
  <si>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</si>
  <si>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</si>
  <si>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</si>
  <si>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</si>
  <si>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</si>
  <si>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</si>
  <si>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Sor-
szám</t>
  </si>
  <si>
    <t>............................</t>
  </si>
  <si>
    <t>Kedvezmény nélkül elérhető bevétel</t>
  </si>
  <si>
    <t>Kedvezmények összege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</si>
  <si>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</si>
  <si>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</si>
  <si>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</si>
  <si>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</si>
  <si>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</si>
  <si>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</si>
  <si>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</si>
  <si>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</si>
  <si>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</si>
  <si>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</si>
  <si>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</si>
  <si>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</si>
  <si>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</si>
  <si>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</si>
  <si>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</si>
  <si>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</si>
  <si>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</si>
  <si>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</si>
  <si>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</si>
  <si>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</si>
  <si>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</si>
  <si>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</si>
  <si>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</si>
  <si>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</si>
  <si>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</si>
  <si>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</si>
  <si>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</si>
  <si>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</si>
  <si>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</si>
  <si>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</si>
  <si>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</si>
  <si>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</si>
  <si>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</si>
  <si>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</si>
  <si>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</si>
  <si>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</si>
  <si>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</si>
  <si>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32.</t>
  </si>
  <si>
    <t>33.</t>
  </si>
  <si>
    <t>Ezer forintban!</t>
  </si>
  <si>
    <t>Dologi  kiadások</t>
  </si>
  <si>
    <t>Összesen (1+4+7+9+11)</t>
  </si>
  <si>
    <t>1.5.</t>
  </si>
  <si>
    <t>11.1.</t>
  </si>
  <si>
    <t>11.2.</t>
  </si>
  <si>
    <t>Költségvetési rendelet űrlapjainak összefüggései: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</si>
  <si>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</si>
  <si>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</si>
  <si>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</si>
  <si>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</si>
  <si>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</si>
  <si>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</si>
  <si>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</si>
  <si>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</si>
  <si>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</si>
  <si>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</si>
  <si>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</si>
  <si>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</si>
  <si>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</si>
  <si>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</si>
  <si>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</si>
  <si>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</si>
  <si>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</si>
  <si>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</si>
  <si>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</si>
  <si>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</si>
  <si>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</si>
  <si>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</si>
  <si>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</si>
  <si>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</si>
  <si>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</si>
  <si>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</si>
  <si>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</si>
  <si>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</si>
  <si>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</si>
  <si>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</si>
  <si>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</si>
  <si>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</si>
  <si>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</si>
  <si>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</si>
  <si>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</si>
  <si>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</si>
  <si>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</si>
  <si>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</si>
  <si>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</si>
  <si>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</si>
  <si>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</si>
  <si>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</si>
  <si>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</si>
  <si>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</si>
  <si>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</si>
  <si>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</si>
  <si>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</si>
  <si>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</si>
  <si>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</si>
  <si>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</si>
  <si>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</si>
  <si>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</si>
  <si>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</si>
  <si>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</si>
  <si>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</si>
  <si>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</si>
  <si>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</si>
  <si>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</si>
  <si>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</si>
  <si>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</si>
  <si>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</si>
  <si>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</si>
  <si>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</si>
  <si>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</si>
  <si>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</si>
  <si>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</si>
  <si>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</si>
  <si>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</si>
  <si>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</si>
  <si>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</si>
  <si>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</si>
  <si>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</si>
  <si>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</si>
  <si>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</si>
  <si>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</si>
  <si>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</si>
  <si>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</si>
  <si>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</si>
  <si>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</si>
  <si>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</si>
  <si>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</si>
  <si>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</si>
  <si>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</si>
  <si>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</si>
  <si>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</si>
  <si>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</si>
  <si>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</si>
  <si>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</si>
  <si>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</si>
  <si>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</si>
  <si>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</si>
  <si>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</si>
  <si>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</si>
  <si>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</si>
  <si>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</si>
  <si>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</si>
  <si>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</si>
  <si>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</si>
  <si>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</si>
  <si>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</si>
  <si>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</si>
  <si>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</si>
  <si>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</si>
  <si>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</si>
  <si>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</si>
  <si>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</si>
  <si>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</si>
  <si>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</si>
  <si>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</si>
  <si>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</si>
  <si>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</si>
  <si>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</si>
  <si>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</si>
  <si>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</si>
  <si>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</si>
  <si>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</si>
  <si>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</si>
  <si>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</si>
  <si>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</si>
  <si>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</si>
  <si>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</si>
  <si>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</si>
  <si>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</si>
  <si>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</si>
  <si>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</si>
  <si>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</si>
  <si>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</si>
  <si>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</si>
  <si>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</si>
  <si>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</si>
  <si>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</si>
  <si>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</si>
  <si>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</si>
  <si>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</si>
  <si>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</si>
  <si>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</si>
  <si>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</si>
  <si>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</si>
  <si>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</si>
  <si>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</si>
  <si>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</si>
  <si>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</si>
  <si>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</si>
  <si>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</si>
  <si>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</si>
  <si>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</si>
  <si>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</si>
  <si>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</si>
  <si>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</si>
  <si>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</si>
  <si>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</si>
  <si>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</si>
  <si>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</si>
  <si>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</si>
  <si>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</si>
  <si>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</si>
  <si>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</si>
  <si>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</si>
  <si>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</si>
  <si>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</si>
  <si>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</si>
  <si>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</si>
  <si>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</si>
  <si>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</si>
  <si>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</si>
  <si>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</si>
  <si>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</si>
  <si>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</si>
  <si>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</si>
  <si>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</si>
  <si>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</si>
  <si>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</si>
  <si>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</si>
  <si>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</si>
  <si>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</si>
  <si>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</si>
  <si>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</si>
  <si>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</si>
  <si>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</si>
  <si>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</si>
  <si>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</si>
  <si>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</si>
  <si>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</si>
  <si>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</si>
  <si>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</si>
  <si>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</si>
  <si>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</si>
  <si>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</si>
  <si>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</si>
  <si>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</si>
  <si>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</si>
  <si>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</si>
  <si>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</si>
  <si>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</si>
  <si>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</si>
  <si>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</si>
  <si>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</si>
  <si>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</si>
  <si>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</si>
  <si>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</si>
  <si>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</si>
  <si>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</si>
  <si>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</si>
  <si>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</si>
  <si>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</si>
  <si>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</si>
  <si>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</si>
  <si>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</si>
  <si>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</si>
  <si>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</si>
  <si>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</si>
  <si>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</si>
  <si>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</si>
  <si>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</si>
  <si>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</si>
  <si>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</si>
  <si>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</si>
  <si>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</si>
  <si>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</si>
  <si>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</si>
  <si>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</si>
  <si>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</si>
  <si>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</si>
  <si>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</si>
  <si>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</si>
  <si>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</si>
  <si>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</si>
  <si>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</si>
  <si>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</si>
  <si>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</si>
  <si>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</si>
  <si>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</si>
  <si>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</si>
  <si>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</si>
  <si>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</si>
  <si>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</si>
  <si>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</si>
  <si>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</si>
  <si>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</si>
  <si>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</si>
  <si>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</si>
  <si>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</si>
  <si>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</si>
  <si>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</si>
  <si>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</si>
  <si>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</si>
  <si>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</si>
  <si>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</si>
  <si>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</si>
  <si>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</si>
  <si>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</si>
  <si>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</si>
  <si>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</si>
  <si>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</si>
  <si>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</si>
  <si>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</si>
  <si>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</si>
  <si>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</si>
  <si>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</si>
  <si>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</si>
  <si>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</si>
  <si>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</si>
  <si>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</si>
  <si>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</si>
  <si>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</si>
  <si>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</si>
  <si>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</si>
  <si>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</si>
  <si>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</si>
  <si>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</si>
  <si>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</si>
  <si>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</si>
  <si>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</si>
  <si>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</si>
  <si>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</si>
  <si>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</si>
  <si>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</si>
  <si>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</si>
  <si>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</si>
  <si>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</si>
  <si>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</si>
  <si>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</si>
  <si>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</si>
  <si>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</si>
  <si>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</si>
  <si>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</si>
  <si>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</si>
  <si>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</si>
  <si>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</si>
  <si>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</si>
  <si>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</si>
  <si>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</si>
  <si>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</si>
  <si>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</si>
  <si>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</si>
  <si>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</si>
  <si>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</si>
  <si>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</si>
  <si>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</si>
  <si>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</si>
  <si>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</si>
  <si>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</si>
  <si>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</si>
  <si>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</si>
  <si>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</si>
  <si>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</si>
  <si>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</si>
  <si>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</si>
  <si>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</si>
  <si>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2015. év</t>
  </si>
  <si>
    <t xml:space="preserve">Eredeit </t>
  </si>
  <si>
    <t>előirányzat</t>
  </si>
  <si>
    <t>Rászorultságtól függő szociális ellátások</t>
  </si>
  <si>
    <t>Rendszeres szociális segély összesen:</t>
  </si>
  <si>
    <t>Foglalkoztatást helyettesítő támogatás</t>
  </si>
  <si>
    <t xml:space="preserve">Lakásfenntartási támogatás összesen: </t>
  </si>
  <si>
    <t xml:space="preserve">        Normatív lakásfenntartási támogatás:</t>
  </si>
  <si>
    <t xml:space="preserve">        Egyéb lakásfenntartási támogatás:</t>
  </si>
  <si>
    <t>Köztemetés</t>
  </si>
  <si>
    <t>Juttatások mindösszesen:</t>
  </si>
  <si>
    <t>Települési támogatások</t>
  </si>
  <si>
    <t>Temetési támogatás</t>
  </si>
  <si>
    <t>Lakhatáshoz nyújtott települési támogatás</t>
  </si>
  <si>
    <t>Gyógyszertámogatás</t>
  </si>
  <si>
    <t>1. számú táblázat</t>
  </si>
  <si>
    <t>Eredeti előirányzat</t>
  </si>
  <si>
    <t>Módosított előirányzat</t>
  </si>
  <si>
    <t>2015. évi</t>
  </si>
  <si>
    <t>Teljesítés %</t>
  </si>
  <si>
    <t>Teljesítés</t>
  </si>
  <si>
    <t>2. számú táblázat</t>
  </si>
  <si>
    <t>3. számú táblázat</t>
  </si>
  <si>
    <t>I</t>
  </si>
  <si>
    <t>J</t>
  </si>
  <si>
    <t>K</t>
  </si>
  <si>
    <t>Belföldi finanszírozás kiadásai</t>
  </si>
  <si>
    <t>Sorszám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</si>
  <si>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</si>
  <si>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</si>
  <si>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</si>
  <si>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</si>
  <si>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</si>
  <si>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</si>
  <si>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</si>
  <si>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</si>
  <si>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</si>
  <si>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</si>
  <si>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</si>
  <si>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</si>
  <si>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</si>
  <si>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</si>
  <si>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</si>
  <si>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</si>
  <si>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</si>
  <si>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</si>
  <si>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</si>
  <si>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</si>
  <si>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</si>
  <si>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</si>
  <si>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</si>
  <si>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</si>
  <si>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</si>
  <si>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</si>
  <si>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</si>
  <si>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</si>
  <si>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</si>
  <si>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</si>
  <si>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</si>
  <si>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</si>
  <si>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</si>
  <si>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</si>
  <si>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Előző időszak</t>
  </si>
  <si>
    <t>Módosí-tások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</si>
  <si>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</si>
  <si>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</si>
  <si>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</si>
  <si>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</si>
  <si>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</si>
  <si>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</si>
  <si>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</si>
  <si>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</si>
  <si>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</si>
  <si>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</si>
  <si>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</si>
  <si>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</si>
  <si>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</si>
  <si>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</si>
  <si>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</si>
  <si>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</si>
  <si>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</si>
  <si>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</si>
  <si>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</si>
  <si>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</si>
  <si>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</si>
  <si>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</si>
  <si>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</si>
  <si>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</si>
  <si>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</si>
  <si>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</si>
  <si>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</si>
  <si>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</si>
  <si>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</si>
  <si>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</si>
  <si>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</si>
  <si>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</si>
  <si>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</si>
  <si>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</si>
  <si>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</si>
  <si>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</si>
  <si>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</si>
  <si>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</si>
  <si>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</si>
  <si>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</si>
  <si>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</si>
  <si>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</si>
  <si>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</si>
  <si>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</si>
  <si>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</si>
  <si>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</si>
  <si>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</si>
  <si>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</si>
  <si>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</si>
  <si>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</si>
  <si>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</si>
  <si>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</si>
  <si>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</si>
  <si>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</si>
  <si>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</si>
  <si>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</si>
  <si>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</si>
  <si>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</si>
  <si>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</si>
  <si>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</si>
  <si>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</si>
  <si>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</si>
  <si>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</si>
  <si>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</si>
  <si>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</si>
  <si>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</si>
  <si>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</si>
  <si>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</si>
  <si>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</si>
  <si>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Módosított </t>
  </si>
  <si>
    <t>Gyermekvédelmi támogatás:</t>
  </si>
  <si>
    <t>Saját döntés alapján juttatott támogatás</t>
  </si>
  <si>
    <t>Szoc.tüzifa támogatás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</si>
  <si>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</si>
  <si>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</si>
  <si>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</si>
  <si>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</si>
  <si>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</si>
  <si>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</si>
  <si>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</si>
  <si>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</si>
  <si>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</si>
  <si>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</si>
  <si>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</si>
  <si>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</si>
  <si>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</si>
  <si>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</si>
  <si>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</si>
  <si>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</si>
  <si>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</si>
  <si>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</si>
  <si>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</si>
  <si>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</si>
  <si>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2015. december 31-én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</si>
  <si>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</si>
  <si>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</si>
  <si>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</si>
  <si>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</si>
  <si>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</si>
  <si>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2015.</t>
  </si>
  <si>
    <t>2016.</t>
  </si>
  <si>
    <t>2017.</t>
  </si>
  <si>
    <t>10=(6+…+9)</t>
  </si>
  <si>
    <t>Működési célú
hiteltörlesztés (tőke+kamat)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</si>
  <si>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</si>
  <si>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</si>
  <si>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</si>
  <si>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</si>
  <si>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</si>
  <si>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</si>
  <si>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Talajterherhelési díj</t>
  </si>
  <si>
    <t>Pótlék</t>
  </si>
  <si>
    <t>VAGYONKIMUTATÁS
a könyvviteli mérlegben értékkel szereplő eszközökről
2014.</t>
  </si>
  <si>
    <t>Adatok: ezer forintban!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</si>
  <si>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</si>
  <si>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</si>
  <si>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</si>
  <si>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</si>
  <si>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</si>
  <si>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</si>
  <si>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</si>
  <si>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</si>
  <si>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</si>
  <si>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</si>
  <si>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</si>
  <si>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</si>
  <si>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</si>
  <si>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</si>
  <si>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</si>
  <si>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</si>
  <si>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</si>
  <si>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</si>
  <si>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</si>
  <si>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</si>
  <si>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</si>
  <si>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</si>
  <si>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</si>
  <si>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</si>
  <si>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</si>
  <si>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</si>
  <si>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</si>
  <si>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</si>
  <si>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</si>
  <si>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</si>
  <si>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</si>
  <si>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</si>
  <si>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</si>
  <si>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</si>
  <si>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</si>
  <si>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</si>
  <si>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</si>
  <si>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</si>
  <si>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</si>
  <si>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</si>
  <si>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</si>
  <si>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</si>
  <si>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</si>
  <si>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</si>
  <si>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</si>
  <si>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</si>
  <si>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</si>
  <si>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</si>
  <si>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</si>
  <si>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</si>
  <si>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</si>
  <si>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</si>
  <si>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</si>
  <si>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</si>
  <si>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</si>
  <si>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</si>
  <si>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</si>
  <si>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</si>
  <si>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</si>
  <si>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</si>
  <si>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</si>
  <si>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</si>
  <si>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</si>
  <si>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</si>
  <si>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</si>
  <si>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</si>
  <si>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</si>
  <si>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</si>
  <si>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</si>
  <si>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</si>
  <si>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</si>
  <si>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</si>
  <si>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</si>
  <si>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</si>
  <si>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</si>
  <si>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</si>
  <si>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</si>
  <si>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</si>
  <si>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</si>
  <si>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</si>
  <si>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</si>
  <si>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</si>
  <si>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</si>
  <si>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</si>
  <si>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</si>
  <si>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</si>
  <si>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</si>
  <si>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</si>
  <si>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</si>
  <si>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</si>
  <si>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</si>
  <si>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</si>
  <si>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</si>
  <si>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</si>
  <si>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</si>
  <si>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</si>
  <si>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</si>
  <si>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</si>
  <si>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</si>
  <si>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</si>
  <si>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</si>
  <si>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</si>
  <si>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</si>
  <si>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</si>
  <si>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</si>
  <si>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</si>
  <si>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</si>
  <si>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</si>
  <si>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</si>
  <si>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</si>
  <si>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</si>
  <si>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</si>
  <si>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</si>
  <si>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</si>
  <si>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</si>
  <si>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</si>
  <si>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</si>
  <si>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</si>
  <si>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Időskorúak támogatása</t>
  </si>
  <si>
    <t>Átmeneti létfenntartáshoz nyújtott települési támogatás</t>
  </si>
  <si>
    <t>Gyermekek részére nyújtott települési támogatás (beiskolázási, mikulásnap)</t>
  </si>
  <si>
    <r>
      <t>Pénzkészlet 2015. január 1-jén
e</t>
    </r>
    <r>
      <rPr>
        <i/>
        <sz val="10"/>
        <rFont val="Times New Roman CE"/>
        <family val="0"/>
      </rPr>
      <t>bből:</t>
    </r>
  </si>
  <si>
    <r>
      <t>Záró pénzkészlet 2015. december 31-én
e</t>
    </r>
    <r>
      <rPr>
        <i/>
        <sz val="10"/>
        <rFont val="Times New Roman CE"/>
        <family val="0"/>
      </rPr>
      <t>bből:</t>
    </r>
  </si>
  <si>
    <t>2015.
évi
teljesítés</t>
  </si>
  <si>
    <t>2018.</t>
  </si>
  <si>
    <t>2018. 
után</t>
  </si>
  <si>
    <t>Könyvtári infrastruktúra növelése</t>
  </si>
  <si>
    <t>Vis Maior kár helyreállítása</t>
  </si>
  <si>
    <t>Művelődési Ház felújítása</t>
  </si>
  <si>
    <t>Polgármesteri Hivatal felújítása</t>
  </si>
  <si>
    <t>Beruházási (felhalmozási) kiadások előirányzata beruházásonként</t>
  </si>
  <si>
    <t>Beruházás  megnevezése</t>
  </si>
  <si>
    <t>Kivitelezés kezdési és befejezési éve</t>
  </si>
  <si>
    <t>Felújítási kiadások előirányzata felújításonként</t>
  </si>
  <si>
    <t>Felújítás  megnevezése</t>
  </si>
  <si>
    <t>Vis Maior felújítás</t>
  </si>
  <si>
    <t>Polgármestei Hivatal helyiségének felújítása</t>
  </si>
  <si>
    <t>Gép berendezések vásárlására (fűnyíró vásárlás)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</si>
</sst>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#__"/>
    <numFmt numFmtId="174" formatCode="00"/>
    <numFmt numFmtId="175" formatCode="#,###__;\-#,###__"/>
    <numFmt numFmtId="176" formatCode="#,###\ _F_t;\-#,###\ _F_t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91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Times New Roman"/>
      <family val="1"/>
    </font>
    <font>
      <sz val="10"/>
      <name val="Arial CE"/>
      <family val="0"/>
    </font>
    <font>
      <b/>
      <sz val="12"/>
      <name val="Calibri"/>
      <family val="2"/>
    </font>
    <font>
      <sz val="10"/>
      <name val="Wingdings"/>
      <family val="0"/>
    </font>
    <font>
      <i/>
      <sz val="10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5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61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40" xfId="0" applyFont="1" applyBorder="1" applyAlignment="1" applyProtection="1">
      <alignment horizontal="left" vertical="center" wrapText="1" indent="1"/>
      <protection/>
    </xf>
    <xf numFmtId="0" fontId="9" fillId="0" borderId="0" xfId="61" applyFont="1" applyFill="1" applyProtection="1">
      <alignment/>
      <protection/>
    </xf>
    <xf numFmtId="0" fontId="9" fillId="0" borderId="0" xfId="61" applyFont="1" applyFill="1" applyAlignment="1" applyProtection="1">
      <alignment horizontal="right" vertical="center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9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40" xfId="0" applyFont="1" applyBorder="1" applyAlignment="1" applyProtection="1">
      <alignment wrapText="1"/>
      <protection/>
    </xf>
    <xf numFmtId="0" fontId="9" fillId="0" borderId="0" xfId="61" applyFill="1" applyAlignment="1" applyProtection="1">
      <alignment/>
      <protection/>
    </xf>
    <xf numFmtId="0" fontId="19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1" applyFont="1" applyFill="1">
      <alignment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40" xfId="61" applyFont="1" applyFill="1" applyBorder="1" applyAlignment="1" applyProtection="1">
      <alignment vertical="center" wrapText="1"/>
      <protection/>
    </xf>
    <xf numFmtId="0" fontId="17" fillId="0" borderId="42" xfId="61" applyFont="1" applyFill="1" applyBorder="1" applyAlignment="1" applyProtection="1">
      <alignment horizontal="left" vertical="center" wrapText="1" indent="7"/>
      <protection/>
    </xf>
    <xf numFmtId="0" fontId="15" fillId="0" borderId="22" xfId="61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Continuous" vertical="center"/>
    </xf>
    <xf numFmtId="0" fontId="28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1" fillId="0" borderId="11" xfId="0" applyFont="1" applyBorder="1" applyAlignment="1">
      <alignment/>
    </xf>
    <xf numFmtId="0" fontId="15" fillId="0" borderId="47" xfId="61" applyFont="1" applyFill="1" applyBorder="1" applyAlignment="1" applyProtection="1">
      <alignment horizontal="center" vertical="center" wrapText="1"/>
      <protection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61" applyFont="1" applyFill="1" applyBorder="1" applyAlignment="1" applyProtection="1">
      <alignment horizontal="center" vertical="center" wrapText="1"/>
      <protection/>
    </xf>
    <xf numFmtId="0" fontId="6" fillId="0" borderId="42" xfId="61" applyFont="1" applyFill="1" applyBorder="1" applyAlignment="1" applyProtection="1">
      <alignment horizontal="center" vertical="center" wrapText="1"/>
      <protection/>
    </xf>
    <xf numFmtId="0" fontId="15" fillId="0" borderId="48" xfId="61" applyFont="1" applyFill="1" applyBorder="1" applyAlignment="1" applyProtection="1">
      <alignment horizontal="center" vertical="center" wrapText="1"/>
      <protection/>
    </xf>
    <xf numFmtId="164" fontId="15" fillId="0" borderId="4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56" xfId="61" applyFont="1" applyFill="1" applyBorder="1" applyAlignment="1" applyProtection="1">
      <alignment horizontal="center" vertical="center" wrapTex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61" applyFont="1" applyFill="1" applyBorder="1" applyAlignment="1" applyProtection="1">
      <alignment horizontal="center" vertical="center" wrapText="1"/>
      <protection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9">
      <alignment/>
      <protection/>
    </xf>
    <xf numFmtId="0" fontId="36" fillId="0" borderId="11" xfId="59" applyFont="1" applyBorder="1" applyAlignment="1">
      <alignment horizontal="center" vertical="center"/>
      <protection/>
    </xf>
    <xf numFmtId="0" fontId="31" fillId="0" borderId="11" xfId="59" applyFont="1" applyBorder="1" applyAlignment="1">
      <alignment horizontal="center" vertical="top" wrapText="1"/>
      <protection/>
    </xf>
    <xf numFmtId="0" fontId="31" fillId="0" borderId="11" xfId="59" applyFont="1" applyBorder="1" applyAlignment="1">
      <alignment horizontal="left" vertical="top" wrapText="1"/>
      <protection/>
    </xf>
    <xf numFmtId="0" fontId="33" fillId="0" borderId="11" xfId="59" applyFont="1" applyBorder="1" applyAlignment="1">
      <alignment horizontal="center" vertical="top" wrapText="1"/>
      <protection/>
    </xf>
    <xf numFmtId="0" fontId="33" fillId="0" borderId="11" xfId="59" applyFont="1" applyBorder="1" applyAlignment="1">
      <alignment horizontal="left" vertical="top" wrapText="1"/>
      <protection/>
    </xf>
    <xf numFmtId="0" fontId="26" fillId="0" borderId="11" xfId="59" applyFont="1" applyBorder="1" applyAlignment="1">
      <alignment horizontal="left" vertical="top" wrapText="1"/>
      <protection/>
    </xf>
    <xf numFmtId="0" fontId="37" fillId="0" borderId="0" xfId="59" applyFont="1" applyAlignment="1">
      <alignment horizontal="right"/>
      <protection/>
    </xf>
    <xf numFmtId="0" fontId="39" fillId="0" borderId="11" xfId="60" applyFont="1" applyFill="1" applyBorder="1" applyAlignment="1">
      <alignment horizontal="center" vertical="center" wrapText="1"/>
      <protection/>
    </xf>
    <xf numFmtId="3" fontId="31" fillId="0" borderId="11" xfId="59" applyNumberFormat="1" applyFont="1" applyBorder="1" applyAlignment="1">
      <alignment horizontal="right" vertical="top" wrapText="1"/>
      <protection/>
    </xf>
    <xf numFmtId="3" fontId="33" fillId="0" borderId="11" xfId="59" applyNumberFormat="1" applyFont="1" applyBorder="1" applyAlignment="1">
      <alignment horizontal="right" vertical="top" wrapText="1"/>
      <protection/>
    </xf>
    <xf numFmtId="0" fontId="31" fillId="0" borderId="18" xfId="59" applyFont="1" applyBorder="1" applyAlignment="1">
      <alignment horizontal="center" vertical="top" wrapText="1"/>
      <protection/>
    </xf>
    <xf numFmtId="0" fontId="31" fillId="0" borderId="12" xfId="59" applyFont="1" applyBorder="1" applyAlignment="1">
      <alignment horizontal="left" vertical="top" wrapText="1"/>
      <protection/>
    </xf>
    <xf numFmtId="166" fontId="31" fillId="0" borderId="12" xfId="40" applyNumberFormat="1" applyFont="1" applyBorder="1" applyAlignment="1">
      <alignment horizontal="right" vertical="top" wrapText="1"/>
    </xf>
    <xf numFmtId="166" fontId="31" fillId="0" borderId="63" xfId="40" applyNumberFormat="1" applyFont="1" applyBorder="1" applyAlignment="1">
      <alignment horizontal="right" vertical="top" wrapText="1"/>
    </xf>
    <xf numFmtId="0" fontId="31" fillId="0" borderId="17" xfId="59" applyFont="1" applyBorder="1" applyAlignment="1">
      <alignment horizontal="center" vertical="top" wrapText="1"/>
      <protection/>
    </xf>
    <xf numFmtId="166" fontId="31" fillId="0" borderId="11" xfId="40" applyNumberFormat="1" applyFont="1" applyBorder="1" applyAlignment="1">
      <alignment horizontal="right" vertical="top" wrapText="1"/>
    </xf>
    <xf numFmtId="166" fontId="31" fillId="0" borderId="33" xfId="40" applyNumberFormat="1" applyFont="1" applyBorder="1" applyAlignment="1">
      <alignment horizontal="right" vertical="top" wrapText="1"/>
    </xf>
    <xf numFmtId="0" fontId="31" fillId="0" borderId="19" xfId="59" applyFont="1" applyBorder="1" applyAlignment="1">
      <alignment horizontal="center" vertical="top" wrapText="1"/>
      <protection/>
    </xf>
    <xf numFmtId="0" fontId="31" fillId="0" borderId="15" xfId="59" applyFont="1" applyBorder="1" applyAlignment="1">
      <alignment horizontal="left" vertical="top" wrapText="1"/>
      <protection/>
    </xf>
    <xf numFmtId="166" fontId="31" fillId="0" borderId="15" xfId="40" applyNumberFormat="1" applyFont="1" applyBorder="1" applyAlignment="1">
      <alignment horizontal="right" vertical="top" wrapText="1"/>
    </xf>
    <xf numFmtId="166" fontId="31" fillId="0" borderId="64" xfId="40" applyNumberFormat="1" applyFont="1" applyBorder="1" applyAlignment="1">
      <alignment horizontal="right" vertical="top" wrapText="1"/>
    </xf>
    <xf numFmtId="0" fontId="33" fillId="0" borderId="22" xfId="59" applyFont="1" applyBorder="1" applyAlignment="1">
      <alignment horizontal="center" vertical="top" wrapText="1"/>
      <protection/>
    </xf>
    <xf numFmtId="0" fontId="33" fillId="0" borderId="23" xfId="59" applyFont="1" applyBorder="1" applyAlignment="1">
      <alignment horizontal="left" vertical="top" wrapText="1"/>
      <protection/>
    </xf>
    <xf numFmtId="166" fontId="33" fillId="0" borderId="23" xfId="40" applyNumberFormat="1" applyFont="1" applyBorder="1" applyAlignment="1">
      <alignment horizontal="right" vertical="top" wrapText="1"/>
    </xf>
    <xf numFmtId="166" fontId="33" fillId="0" borderId="32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8" fillId="0" borderId="0" xfId="58" applyFont="1" applyFill="1" applyAlignment="1">
      <alignment horizontal="right"/>
      <protection/>
    </xf>
    <xf numFmtId="0" fontId="3" fillId="0" borderId="0" xfId="58" applyFont="1" applyFill="1" applyAlignment="1">
      <alignment horizontal="center"/>
      <protection/>
    </xf>
    <xf numFmtId="0" fontId="18" fillId="0" borderId="0" xfId="58" applyFont="1" applyFill="1" applyAlignment="1">
      <alignment horizontal="right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0" fillId="0" borderId="18" xfId="58" applyFill="1" applyBorder="1" applyAlignment="1">
      <alignment horizontal="center" vertical="center"/>
      <protection/>
    </xf>
    <xf numFmtId="173" fontId="6" fillId="0" borderId="63" xfId="58" applyNumberFormat="1" applyFont="1" applyFill="1" applyBorder="1" applyAlignment="1" applyProtection="1">
      <alignment horizontal="right" vertical="center"/>
      <protection/>
    </xf>
    <xf numFmtId="0" fontId="0" fillId="0" borderId="17" xfId="58" applyFill="1" applyBorder="1" applyAlignment="1">
      <alignment horizontal="center" vertical="center"/>
      <protection/>
    </xf>
    <xf numFmtId="0" fontId="40" fillId="0" borderId="11" xfId="58" applyFont="1" applyFill="1" applyBorder="1" applyAlignment="1">
      <alignment horizontal="left" vertical="center" indent="5"/>
      <protection/>
    </xf>
    <xf numFmtId="173" fontId="14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>
      <alignment horizontal="left" vertical="center" indent="1"/>
      <protection/>
    </xf>
    <xf numFmtId="0" fontId="0" fillId="0" borderId="19" xfId="58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indent="1"/>
      <protection/>
    </xf>
    <xf numFmtId="173" fontId="14" fillId="0" borderId="64" xfId="58" applyNumberFormat="1" applyFont="1" applyFill="1" applyBorder="1" applyAlignment="1" applyProtection="1">
      <alignment horizontal="right" vertical="center"/>
      <protection locked="0"/>
    </xf>
    <xf numFmtId="0" fontId="0" fillId="0" borderId="20" xfId="58" applyFill="1" applyBorder="1" applyAlignment="1">
      <alignment horizontal="center" vertical="center"/>
      <protection/>
    </xf>
    <xf numFmtId="173" fontId="6" fillId="0" borderId="62" xfId="58" applyNumberFormat="1" applyFont="1" applyFill="1" applyBorder="1" applyAlignment="1" applyProtection="1">
      <alignment horizontal="right" vertical="center"/>
      <protection/>
    </xf>
    <xf numFmtId="0" fontId="0" fillId="0" borderId="21" xfId="58" applyFill="1" applyBorder="1" applyAlignment="1">
      <alignment horizontal="center" vertical="center"/>
      <protection/>
    </xf>
    <xf numFmtId="0" fontId="40" fillId="0" borderId="42" xfId="58" applyFont="1" applyFill="1" applyBorder="1" applyAlignment="1">
      <alignment horizontal="left" vertical="center" indent="5"/>
      <protection/>
    </xf>
    <xf numFmtId="173" fontId="14" fillId="0" borderId="65" xfId="58" applyNumberFormat="1" applyFont="1" applyFill="1" applyBorder="1" applyAlignment="1" applyProtection="1">
      <alignment horizontal="right" vertical="center"/>
      <protection locked="0"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48" xfId="58" applyFont="1" applyFill="1" applyBorder="1" applyAlignment="1">
      <alignment horizontal="center" vertical="center" wrapText="1"/>
      <protection/>
    </xf>
    <xf numFmtId="0" fontId="15" fillId="0" borderId="22" xfId="58" applyFont="1" applyFill="1" applyBorder="1" applyAlignment="1">
      <alignment horizontal="center" vertical="center" wrapText="1"/>
      <protection/>
    </xf>
    <xf numFmtId="0" fontId="15" fillId="0" borderId="23" xfId="58" applyFont="1" applyFill="1" applyBorder="1" applyAlignment="1">
      <alignment horizontal="center" vertical="center" wrapText="1"/>
      <protection/>
    </xf>
    <xf numFmtId="0" fontId="15" fillId="0" borderId="32" xfId="58" applyFont="1" applyFill="1" applyBorder="1" applyAlignment="1">
      <alignment horizontal="center" vertical="center" wrapText="1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vertical="center" wrapText="1"/>
      <protection/>
    </xf>
    <xf numFmtId="0" fontId="17" fillId="0" borderId="11" xfId="58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vertical="center"/>
      <protection locked="0"/>
    </xf>
    <xf numFmtId="164" fontId="17" fillId="0" borderId="34" xfId="58" applyNumberFormat="1" applyFont="1" applyFill="1" applyBorder="1" applyAlignment="1" applyProtection="1">
      <alignment vertical="center"/>
      <protection locked="0"/>
    </xf>
    <xf numFmtId="164" fontId="15" fillId="0" borderId="34" xfId="58" applyNumberFormat="1" applyFont="1" applyFill="1" applyBorder="1" applyAlignment="1" applyProtection="1">
      <alignment vertical="center"/>
      <protection/>
    </xf>
    <xf numFmtId="164" fontId="15" fillId="0" borderId="33" xfId="58" applyNumberFormat="1" applyFont="1" applyFill="1" applyBorder="1" applyAlignment="1" applyProtection="1">
      <alignment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0" fontId="17" fillId="0" borderId="15" xfId="58" applyFont="1" applyFill="1" applyBorder="1" applyAlignment="1" applyProtection="1">
      <alignment vertical="center" wrapText="1"/>
      <protection/>
    </xf>
    <xf numFmtId="0" fontId="17" fillId="0" borderId="15" xfId="58" applyFont="1" applyFill="1" applyBorder="1" applyAlignment="1" applyProtection="1">
      <alignment vertical="center" wrapText="1"/>
      <protection locked="0"/>
    </xf>
    <xf numFmtId="164" fontId="17" fillId="0" borderId="15" xfId="58" applyNumberFormat="1" applyFont="1" applyFill="1" applyBorder="1" applyAlignment="1" applyProtection="1">
      <alignment vertical="center"/>
      <protection locked="0"/>
    </xf>
    <xf numFmtId="164" fontId="17" fillId="0" borderId="50" xfId="58" applyNumberFormat="1" applyFont="1" applyFill="1" applyBorder="1" applyAlignment="1" applyProtection="1">
      <alignment vertical="center"/>
      <protection locked="0"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42" xfId="58" applyFont="1" applyFill="1" applyBorder="1" applyAlignment="1" applyProtection="1">
      <alignment vertical="center" wrapText="1"/>
      <protection/>
    </xf>
    <xf numFmtId="0" fontId="17" fillId="0" borderId="42" xfId="58" applyFont="1" applyFill="1" applyBorder="1" applyAlignment="1" applyProtection="1">
      <alignment vertical="center" wrapText="1"/>
      <protection locked="0"/>
    </xf>
    <xf numFmtId="164" fontId="17" fillId="0" borderId="42" xfId="58" applyNumberFormat="1" applyFont="1" applyFill="1" applyBorder="1" applyAlignment="1" applyProtection="1">
      <alignment vertical="center"/>
      <protection locked="0"/>
    </xf>
    <xf numFmtId="164" fontId="17" fillId="0" borderId="51" xfId="58" applyNumberFormat="1" applyFont="1" applyFill="1" applyBorder="1" applyAlignment="1" applyProtection="1">
      <alignment vertical="center"/>
      <protection locked="0"/>
    </xf>
    <xf numFmtId="164" fontId="15" fillId="0" borderId="23" xfId="58" applyNumberFormat="1" applyFont="1" applyFill="1" applyBorder="1" applyAlignment="1" applyProtection="1">
      <alignment vertical="center"/>
      <protection/>
    </xf>
    <xf numFmtId="164" fontId="15" fillId="0" borderId="48" xfId="58" applyNumberFormat="1" applyFont="1" applyFill="1" applyBorder="1" applyAlignment="1" applyProtection="1">
      <alignment vertical="center"/>
      <protection/>
    </xf>
    <xf numFmtId="164" fontId="15" fillId="0" borderId="32" xfId="58" applyNumberFormat="1" applyFont="1" applyFill="1" applyBorder="1" applyAlignment="1" applyProtection="1">
      <alignment vertical="center"/>
      <protection/>
    </xf>
    <xf numFmtId="164" fontId="15" fillId="0" borderId="65" xfId="58" applyNumberFormat="1" applyFont="1" applyFill="1" applyBorder="1" applyAlignment="1" applyProtection="1">
      <alignment vertical="center"/>
      <protection/>
    </xf>
    <xf numFmtId="164" fontId="6" fillId="0" borderId="23" xfId="58" applyNumberFormat="1" applyFont="1" applyFill="1" applyBorder="1" applyAlignment="1" applyProtection="1">
      <alignment vertical="center"/>
      <protection/>
    </xf>
    <xf numFmtId="164" fontId="0" fillId="0" borderId="0" xfId="58" applyNumberFormat="1" applyFill="1" applyAlignment="1" applyProtection="1">
      <alignment horizontal="center" vertical="center" wrapText="1"/>
      <protection locked="0"/>
    </xf>
    <xf numFmtId="164" fontId="0" fillId="0" borderId="0" xfId="58" applyNumberFormat="1" applyFill="1" applyAlignment="1" applyProtection="1">
      <alignment vertical="center" wrapText="1"/>
      <protection locked="0"/>
    </xf>
    <xf numFmtId="164" fontId="4" fillId="0" borderId="0" xfId="58" applyNumberFormat="1" applyFont="1" applyFill="1" applyAlignment="1" applyProtection="1">
      <alignment horizontal="right" vertical="center"/>
      <protection locked="0"/>
    </xf>
    <xf numFmtId="164" fontId="6" fillId="0" borderId="52" xfId="58" applyNumberFormat="1" applyFont="1" applyFill="1" applyBorder="1" applyAlignment="1" applyProtection="1">
      <alignment horizontal="centerContinuous" vertical="center"/>
      <protection/>
    </xf>
    <xf numFmtId="164" fontId="6" fillId="0" borderId="66" xfId="58" applyNumberFormat="1" applyFont="1" applyFill="1" applyBorder="1" applyAlignment="1" applyProtection="1">
      <alignment horizontal="centerContinuous" vertical="center"/>
      <protection/>
    </xf>
    <xf numFmtId="164" fontId="6" fillId="0" borderId="44" xfId="58" applyNumberFormat="1" applyFont="1" applyFill="1" applyBorder="1" applyAlignment="1" applyProtection="1">
      <alignment horizontal="centerContinuous" vertical="center"/>
      <protection/>
    </xf>
    <xf numFmtId="164" fontId="6" fillId="0" borderId="67" xfId="58" applyNumberFormat="1" applyFont="1" applyFill="1" applyBorder="1" applyAlignment="1" applyProtection="1">
      <alignment horizontal="center" vertical="center" wrapText="1"/>
      <protection/>
    </xf>
    <xf numFmtId="164" fontId="6" fillId="0" borderId="51" xfId="58" applyNumberFormat="1" applyFont="1" applyFill="1" applyBorder="1" applyAlignment="1" applyProtection="1">
      <alignment horizontal="center" vertical="center"/>
      <protection/>
    </xf>
    <xf numFmtId="164" fontId="6" fillId="0" borderId="65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center" vertical="center" wrapText="1"/>
      <protection/>
    </xf>
    <xf numFmtId="164" fontId="15" fillId="0" borderId="23" xfId="58" applyNumberFormat="1" applyFont="1" applyFill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center" vertical="center" wrapText="1"/>
      <protection/>
    </xf>
    <xf numFmtId="164" fontId="15" fillId="0" borderId="39" xfId="58" applyNumberFormat="1" applyFont="1" applyFill="1" applyBorder="1" applyAlignment="1" applyProtection="1">
      <alignment horizontal="center" vertical="center" wrapText="1"/>
      <protection/>
    </xf>
    <xf numFmtId="164" fontId="15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2" fillId="33" borderId="13" xfId="58" applyNumberFormat="1" applyFont="1" applyFill="1" applyBorder="1" applyAlignment="1" applyProtection="1">
      <alignment horizontal="center" vertical="center" wrapText="1"/>
      <protection/>
    </xf>
    <xf numFmtId="164" fontId="15" fillId="0" borderId="13" xfId="58" applyNumberFormat="1" applyFont="1" applyFill="1" applyBorder="1" applyAlignment="1" applyProtection="1">
      <alignment vertical="center" wrapText="1"/>
      <protection/>
    </xf>
    <xf numFmtId="164" fontId="15" fillId="0" borderId="52" xfId="58" applyNumberFormat="1" applyFont="1" applyFill="1" applyBorder="1" applyAlignment="1" applyProtection="1">
      <alignment vertical="center" wrapText="1"/>
      <protection/>
    </xf>
    <xf numFmtId="164" fontId="15" fillId="0" borderId="69" xfId="58" applyNumberFormat="1" applyFont="1" applyFill="1" applyBorder="1" applyAlignment="1" applyProtection="1">
      <alignment vertical="center" wrapText="1"/>
      <protection/>
    </xf>
    <xf numFmtId="164" fontId="15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17" fillId="0" borderId="11" xfId="58" applyNumberFormat="1" applyFont="1" applyFill="1" applyBorder="1" applyAlignment="1" applyProtection="1">
      <alignment vertical="center" wrapText="1"/>
      <protection locked="0"/>
    </xf>
    <xf numFmtId="164" fontId="17" fillId="0" borderId="34" xfId="58" applyNumberFormat="1" applyFont="1" applyFill="1" applyBorder="1" applyAlignment="1" applyProtection="1">
      <alignment vertical="center" wrapText="1"/>
      <protection locked="0"/>
    </xf>
    <xf numFmtId="164" fontId="17" fillId="0" borderId="37" xfId="58" applyNumberFormat="1" applyFont="1" applyFill="1" applyBorder="1" applyAlignment="1" applyProtection="1">
      <alignment vertical="center" wrapText="1"/>
      <protection/>
    </xf>
    <xf numFmtId="164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1" fontId="2" fillId="33" borderId="11" xfId="58" applyNumberFormat="1" applyFont="1" applyFill="1" applyBorder="1" applyAlignment="1" applyProtection="1">
      <alignment horizontal="center" vertical="center" wrapText="1"/>
      <protection/>
    </xf>
    <xf numFmtId="164" fontId="15" fillId="0" borderId="11" xfId="58" applyNumberFormat="1" applyFont="1" applyFill="1" applyBorder="1" applyAlignment="1" applyProtection="1">
      <alignment vertical="center" wrapText="1"/>
      <protection/>
    </xf>
    <xf numFmtId="164" fontId="15" fillId="0" borderId="34" xfId="58" applyNumberFormat="1" applyFont="1" applyFill="1" applyBorder="1" applyAlignment="1" applyProtection="1">
      <alignment vertical="center" wrapText="1"/>
      <protection/>
    </xf>
    <xf numFmtId="164" fontId="15" fillId="0" borderId="37" xfId="58" applyNumberFormat="1" applyFont="1" applyFill="1" applyBorder="1" applyAlignment="1" applyProtection="1">
      <alignment vertical="center" wrapText="1"/>
      <protection/>
    </xf>
    <xf numFmtId="164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2" fillId="33" borderId="15" xfId="58" applyNumberFormat="1" applyFont="1" applyFill="1" applyBorder="1" applyAlignment="1" applyProtection="1">
      <alignment horizontal="center" vertical="center" wrapText="1"/>
      <protection/>
    </xf>
    <xf numFmtId="1" fontId="0" fillId="0" borderId="41" xfId="58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58" applyNumberFormat="1" applyFont="1" applyFill="1" applyBorder="1" applyAlignment="1" applyProtection="1">
      <alignment vertical="center" wrapText="1"/>
      <protection locked="0"/>
    </xf>
    <xf numFmtId="164" fontId="17" fillId="0" borderId="41" xfId="58" applyNumberFormat="1" applyFont="1" applyFill="1" applyBorder="1" applyAlignment="1" applyProtection="1">
      <alignment vertical="center" wrapText="1"/>
      <protection locked="0"/>
    </xf>
    <xf numFmtId="164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1" fontId="17" fillId="33" borderId="48" xfId="58" applyNumberFormat="1" applyFont="1" applyFill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vertical="center" wrapText="1"/>
      <protection/>
    </xf>
    <xf numFmtId="164" fontId="15" fillId="0" borderId="48" xfId="58" applyNumberFormat="1" applyFont="1" applyFill="1" applyBorder="1" applyAlignment="1" applyProtection="1">
      <alignment vertical="center" wrapText="1"/>
      <protection/>
    </xf>
    <xf numFmtId="164" fontId="0" fillId="0" borderId="0" xfId="58" applyNumberFormat="1" applyFill="1" applyAlignment="1">
      <alignment horizontal="center" vertical="center" wrapText="1"/>
      <protection/>
    </xf>
    <xf numFmtId="164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12" fillId="0" borderId="0" xfId="58" applyFont="1" applyAlignment="1">
      <alignment horizontal="center" wrapText="1"/>
      <protection/>
    </xf>
    <xf numFmtId="164" fontId="7" fillId="0" borderId="0" xfId="58" applyNumberFormat="1" applyFont="1" applyFill="1" applyAlignment="1">
      <alignment horizontal="center" vertical="center" wrapText="1"/>
      <protection/>
    </xf>
    <xf numFmtId="164" fontId="7" fillId="0" borderId="0" xfId="58" applyNumberFormat="1" applyFont="1" applyFill="1" applyAlignment="1">
      <alignment vertical="center" wrapText="1"/>
      <protection/>
    </xf>
    <xf numFmtId="164" fontId="4" fillId="0" borderId="0" xfId="58" applyNumberFormat="1" applyFont="1" applyFill="1" applyAlignment="1">
      <alignment horizontal="right" vertical="center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7" fillId="0" borderId="20" xfId="58" applyFont="1" applyFill="1" applyBorder="1" applyAlignment="1">
      <alignment horizontal="center" vertical="center" wrapText="1"/>
      <protection/>
    </xf>
    <xf numFmtId="0" fontId="21" fillId="0" borderId="26" xfId="58" applyFont="1" applyFill="1" applyBorder="1" applyAlignment="1" applyProtection="1">
      <alignment horizontal="lef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58" applyFont="1" applyFill="1" applyBorder="1" applyAlignment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left" vertical="center" wrapText="1" indent="1"/>
      <protection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58" applyFont="1" applyFill="1" applyBorder="1" applyAlignment="1" applyProtection="1">
      <alignment horizontal="left" vertical="center" wrapText="1" indent="8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58" applyFont="1" applyFill="1" applyBorder="1" applyAlignment="1">
      <alignment horizontal="center" vertical="center" wrapTex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 applyProtection="1">
      <alignment vertical="center" wrapText="1"/>
      <protection/>
    </xf>
    <xf numFmtId="164" fontId="15" fillId="0" borderId="40" xfId="58" applyNumberFormat="1" applyFont="1" applyFill="1" applyBorder="1" applyAlignment="1" applyProtection="1">
      <alignment vertical="center" wrapText="1"/>
      <protection/>
    </xf>
    <xf numFmtId="164" fontId="15" fillId="0" borderId="70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2" fillId="0" borderId="0" xfId="63" applyFill="1" applyProtection="1">
      <alignment/>
      <protection/>
    </xf>
    <xf numFmtId="0" fontId="43" fillId="0" borderId="0" xfId="63" applyFont="1" applyFill="1" applyProtection="1">
      <alignment/>
      <protection/>
    </xf>
    <xf numFmtId="0" fontId="46" fillId="0" borderId="21" xfId="63" applyFont="1" applyFill="1" applyBorder="1" applyAlignment="1" applyProtection="1">
      <alignment horizontal="center" vertical="center" wrapText="1"/>
      <protection/>
    </xf>
    <xf numFmtId="0" fontId="46" fillId="0" borderId="42" xfId="63" applyFont="1" applyFill="1" applyBorder="1" applyAlignment="1" applyProtection="1">
      <alignment horizontal="center" vertical="center" wrapText="1"/>
      <protection/>
    </xf>
    <xf numFmtId="0" fontId="22" fillId="0" borderId="20" xfId="63" applyFont="1" applyFill="1" applyBorder="1" applyAlignment="1" applyProtection="1">
      <alignment vertical="center" wrapText="1"/>
      <protection/>
    </xf>
    <xf numFmtId="174" fontId="17" fillId="0" borderId="13" xfId="62" applyNumberFormat="1" applyFont="1" applyFill="1" applyBorder="1" applyAlignment="1" applyProtection="1">
      <alignment horizontal="center" vertical="center"/>
      <protection/>
    </xf>
    <xf numFmtId="175" fontId="22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63" applyFont="1" applyFill="1" applyBorder="1" applyAlignment="1" applyProtection="1">
      <alignment vertical="center" wrapText="1"/>
      <protection/>
    </xf>
    <xf numFmtId="174" fontId="17" fillId="0" borderId="11" xfId="62" applyNumberFormat="1" applyFont="1" applyFill="1" applyBorder="1" applyAlignment="1" applyProtection="1">
      <alignment horizontal="center" vertical="center"/>
      <protection/>
    </xf>
    <xf numFmtId="175" fontId="22" fillId="0" borderId="11" xfId="63" applyNumberFormat="1" applyFont="1" applyFill="1" applyBorder="1" applyAlignment="1" applyProtection="1">
      <alignment horizontal="right" vertical="center" wrapText="1"/>
      <protection/>
    </xf>
    <xf numFmtId="0" fontId="47" fillId="0" borderId="17" xfId="63" applyFont="1" applyFill="1" applyBorder="1" applyAlignment="1" applyProtection="1">
      <alignment horizontal="left" vertical="center" wrapText="1" indent="1"/>
      <protection/>
    </xf>
    <xf numFmtId="175" fontId="46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21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21" fillId="0" borderId="11" xfId="63" applyNumberFormat="1" applyFont="1" applyFill="1" applyBorder="1" applyAlignment="1" applyProtection="1">
      <alignment horizontal="right" vertical="center" wrapText="1"/>
      <protection/>
    </xf>
    <xf numFmtId="0" fontId="22" fillId="0" borderId="21" xfId="63" applyFont="1" applyFill="1" applyBorder="1" applyAlignment="1" applyProtection="1">
      <alignment vertical="center" wrapText="1"/>
      <protection/>
    </xf>
    <xf numFmtId="174" fontId="17" fillId="0" borderId="42" xfId="62" applyNumberFormat="1" applyFont="1" applyFill="1" applyBorder="1" applyAlignment="1" applyProtection="1">
      <alignment horizontal="center" vertical="center"/>
      <protection/>
    </xf>
    <xf numFmtId="175" fontId="22" fillId="0" borderId="42" xfId="63" applyNumberFormat="1" applyFont="1" applyFill="1" applyBorder="1" applyAlignment="1" applyProtection="1">
      <alignment horizontal="right" vertical="center" wrapText="1"/>
      <protection/>
    </xf>
    <xf numFmtId="0" fontId="21" fillId="0" borderId="0" xfId="63" applyFont="1" applyFill="1" applyProtection="1">
      <alignment/>
      <protection/>
    </xf>
    <xf numFmtId="3" fontId="42" fillId="0" borderId="0" xfId="63" applyNumberFormat="1" applyFont="1" applyFill="1" applyProtection="1">
      <alignment/>
      <protection/>
    </xf>
    <xf numFmtId="0" fontId="42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4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15" fillId="0" borderId="21" xfId="62" applyNumberFormat="1" applyFont="1" applyFill="1" applyBorder="1" applyAlignment="1" applyProtection="1">
      <alignment horizontal="center" vertical="center" wrapText="1"/>
      <protection/>
    </xf>
    <xf numFmtId="49" fontId="15" fillId="0" borderId="42" xfId="62" applyNumberFormat="1" applyFont="1" applyFill="1" applyBorder="1" applyAlignment="1" applyProtection="1">
      <alignment horizontal="center" vertical="center"/>
      <protection/>
    </xf>
    <xf numFmtId="49" fontId="15" fillId="0" borderId="51" xfId="62" applyNumberFormat="1" applyFont="1" applyFill="1" applyBorder="1" applyAlignment="1" applyProtection="1">
      <alignment horizontal="center" vertical="center"/>
      <protection/>
    </xf>
    <xf numFmtId="49" fontId="15" fillId="0" borderId="65" xfId="62" applyNumberFormat="1" applyFont="1" applyFill="1" applyBorder="1" applyAlignment="1" applyProtection="1">
      <alignment horizontal="center" vertical="center"/>
      <protection/>
    </xf>
    <xf numFmtId="176" fontId="17" fillId="0" borderId="13" xfId="62" applyNumberFormat="1" applyFont="1" applyFill="1" applyBorder="1" applyAlignment="1" applyProtection="1">
      <alignment vertical="center"/>
      <protection locked="0"/>
    </xf>
    <xf numFmtId="176" fontId="17" fillId="0" borderId="44" xfId="62" applyNumberFormat="1" applyFont="1" applyFill="1" applyBorder="1" applyAlignment="1" applyProtection="1">
      <alignment vertical="center"/>
      <protection locked="0"/>
    </xf>
    <xf numFmtId="176" fontId="17" fillId="0" borderId="12" xfId="62" applyNumberFormat="1" applyFont="1" applyFill="1" applyBorder="1" applyAlignment="1" applyProtection="1">
      <alignment vertical="center"/>
      <protection locked="0"/>
    </xf>
    <xf numFmtId="176" fontId="17" fillId="0" borderId="29" xfId="62" applyNumberFormat="1" applyFont="1" applyFill="1" applyBorder="1" applyAlignment="1" applyProtection="1">
      <alignment vertical="center"/>
      <protection locked="0"/>
    </xf>
    <xf numFmtId="176" fontId="17" fillId="0" borderId="11" xfId="62" applyNumberFormat="1" applyFont="1" applyFill="1" applyBorder="1" applyAlignment="1" applyProtection="1">
      <alignment vertical="center"/>
      <protection locked="0"/>
    </xf>
    <xf numFmtId="176" fontId="17" fillId="0" borderId="28" xfId="62" applyNumberFormat="1" applyFont="1" applyFill="1" applyBorder="1" applyAlignment="1" applyProtection="1">
      <alignment vertical="center"/>
      <protection locked="0"/>
    </xf>
    <xf numFmtId="176" fontId="15" fillId="0" borderId="11" xfId="62" applyNumberFormat="1" applyFont="1" applyFill="1" applyBorder="1" applyAlignment="1" applyProtection="1">
      <alignment vertical="center"/>
      <protection/>
    </xf>
    <xf numFmtId="176" fontId="15" fillId="0" borderId="28" xfId="62" applyNumberFormat="1" applyFont="1" applyFill="1" applyBorder="1" applyAlignment="1" applyProtection="1">
      <alignment vertical="center"/>
      <protection/>
    </xf>
    <xf numFmtId="176" fontId="17" fillId="0" borderId="11" xfId="62" applyNumberFormat="1" applyFont="1" applyFill="1" applyBorder="1" applyAlignment="1" applyProtection="1">
      <alignment vertical="center"/>
      <protection locked="0"/>
    </xf>
    <xf numFmtId="176" fontId="17" fillId="0" borderId="28" xfId="62" applyNumberFormat="1" applyFont="1" applyFill="1" applyBorder="1" applyAlignment="1" applyProtection="1">
      <alignment vertical="center"/>
      <protection locked="0"/>
    </xf>
    <xf numFmtId="176" fontId="15" fillId="0" borderId="11" xfId="62" applyNumberFormat="1" applyFont="1" applyFill="1" applyBorder="1" applyAlignment="1" applyProtection="1">
      <alignment vertical="center"/>
      <protection locked="0"/>
    </xf>
    <xf numFmtId="176" fontId="15" fillId="0" borderId="28" xfId="62" applyNumberFormat="1" applyFont="1" applyFill="1" applyBorder="1" applyAlignment="1" applyProtection="1">
      <alignment vertical="center"/>
      <protection locked="0"/>
    </xf>
    <xf numFmtId="0" fontId="15" fillId="0" borderId="21" xfId="62" applyFont="1" applyFill="1" applyBorder="1" applyAlignment="1" applyProtection="1">
      <alignment horizontal="left" vertical="center" wrapText="1"/>
      <protection/>
    </xf>
    <xf numFmtId="176" fontId="15" fillId="0" borderId="42" xfId="62" applyNumberFormat="1" applyFont="1" applyFill="1" applyBorder="1" applyAlignment="1" applyProtection="1">
      <alignment vertical="center"/>
      <protection/>
    </xf>
    <xf numFmtId="176" fontId="15" fillId="0" borderId="45" xfId="62" applyNumberFormat="1" applyFont="1" applyFill="1" applyBorder="1" applyAlignment="1" applyProtection="1">
      <alignment vertical="center"/>
      <protection/>
    </xf>
    <xf numFmtId="166" fontId="31" fillId="0" borderId="26" xfId="40" applyNumberFormat="1" applyFont="1" applyBorder="1" applyAlignment="1">
      <alignment horizontal="right" vertical="top" wrapText="1"/>
    </xf>
    <xf numFmtId="166" fontId="31" fillId="0" borderId="14" xfId="40" applyNumberFormat="1" applyFont="1" applyBorder="1" applyAlignment="1">
      <alignment horizontal="right" vertical="top" wrapText="1"/>
    </xf>
    <xf numFmtId="166" fontId="31" fillId="0" borderId="71" xfId="40" applyNumberFormat="1" applyFont="1" applyBorder="1" applyAlignment="1">
      <alignment horizontal="right" vertical="top" wrapText="1"/>
    </xf>
    <xf numFmtId="166" fontId="33" fillId="0" borderId="27" xfId="40" applyNumberFormat="1" applyFont="1" applyBorder="1" applyAlignment="1">
      <alignment horizontal="right" vertical="top" wrapText="1"/>
    </xf>
    <xf numFmtId="166" fontId="33" fillId="0" borderId="57" xfId="40" applyNumberFormat="1" applyFont="1" applyBorder="1" applyAlignment="1">
      <alignment horizontal="right" vertical="top" wrapText="1"/>
    </xf>
    <xf numFmtId="176" fontId="17" fillId="0" borderId="33" xfId="62" applyNumberFormat="1" applyFont="1" applyFill="1" applyBorder="1" applyAlignment="1" applyProtection="1">
      <alignment vertical="center"/>
      <protection locked="0"/>
    </xf>
    <xf numFmtId="0" fontId="0" fillId="0" borderId="12" xfId="58" applyFont="1" applyFill="1" applyBorder="1" applyAlignment="1" applyProtection="1">
      <alignment horizontal="left" vertical="center" wrapText="1" indent="1"/>
      <protection locked="0"/>
    </xf>
    <xf numFmtId="0" fontId="0" fillId="0" borderId="13" xfId="58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72" xfId="58" applyNumberFormat="1" applyFont="1" applyFill="1" applyBorder="1" applyAlignment="1" applyProtection="1">
      <alignment horizontal="right" vertical="center" wrapText="1" indent="1"/>
      <protection/>
    </xf>
    <xf numFmtId="1" fontId="0" fillId="0" borderId="14" xfId="58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58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vertical="center" wrapText="1"/>
      <protection/>
    </xf>
    <xf numFmtId="164" fontId="0" fillId="0" borderId="35" xfId="58" applyNumberFormat="1" applyFill="1" applyBorder="1" applyAlignment="1">
      <alignment vertical="center" wrapText="1"/>
      <protection/>
    </xf>
    <xf numFmtId="164" fontId="17" fillId="0" borderId="73" xfId="58" applyNumberFormat="1" applyFont="1" applyFill="1" applyBorder="1" applyAlignment="1" applyProtection="1">
      <alignment vertical="center" wrapText="1"/>
      <protection/>
    </xf>
    <xf numFmtId="164" fontId="15" fillId="0" borderId="74" xfId="58" applyNumberFormat="1" applyFont="1" applyFill="1" applyBorder="1" applyAlignment="1" applyProtection="1">
      <alignment vertical="center" wrapText="1"/>
      <protection/>
    </xf>
    <xf numFmtId="164" fontId="17" fillId="0" borderId="33" xfId="58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70" xfId="0" applyNumberFormat="1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4" fontId="15" fillId="34" borderId="0" xfId="0" applyNumberFormat="1" applyFont="1" applyFill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0" fontId="29" fillId="0" borderId="38" xfId="0" applyFont="1" applyBorder="1" applyAlignment="1">
      <alignment horizontal="centerContinuous" vertical="center"/>
    </xf>
    <xf numFmtId="0" fontId="28" fillId="0" borderId="59" xfId="0" applyFont="1" applyBorder="1" applyAlignment="1">
      <alignment horizontal="centerContinuous" vertical="center"/>
    </xf>
    <xf numFmtId="0" fontId="29" fillId="0" borderId="17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1" fontId="28" fillId="0" borderId="33" xfId="0" applyNumberFormat="1" applyFont="1" applyBorder="1" applyAlignment="1">
      <alignment vertical="center" wrapText="1"/>
    </xf>
    <xf numFmtId="0" fontId="3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0" fillId="0" borderId="17" xfId="0" applyFont="1" applyBorder="1" applyAlignment="1">
      <alignment/>
    </xf>
    <xf numFmtId="1" fontId="31" fillId="0" borderId="33" xfId="0" applyNumberFormat="1" applyFont="1" applyBorder="1" applyAlignment="1">
      <alignment/>
    </xf>
    <xf numFmtId="0" fontId="31" fillId="0" borderId="33" xfId="0" applyFont="1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49" fillId="0" borderId="11" xfId="0" applyFont="1" applyBorder="1" applyAlignment="1">
      <alignment vertical="center" wrapText="1"/>
    </xf>
    <xf numFmtId="1" fontId="49" fillId="0" borderId="33" xfId="0" applyNumberFormat="1" applyFont="1" applyBorder="1" applyAlignment="1">
      <alignment vertical="center" wrapText="1"/>
    </xf>
    <xf numFmtId="1" fontId="33" fillId="0" borderId="33" xfId="0" applyNumberFormat="1" applyFont="1" applyBorder="1" applyAlignment="1">
      <alignment/>
    </xf>
    <xf numFmtId="0" fontId="27" fillId="0" borderId="21" xfId="0" applyFont="1" applyBorder="1" applyAlignment="1">
      <alignment/>
    </xf>
    <xf numFmtId="0" fontId="50" fillId="0" borderId="42" xfId="0" applyFont="1" applyBorder="1" applyAlignment="1">
      <alignment vertical="center" wrapText="1"/>
    </xf>
    <xf numFmtId="1" fontId="50" fillId="0" borderId="65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centerContinuous" vertical="center"/>
    </xf>
    <xf numFmtId="0" fontId="48" fillId="0" borderId="38" xfId="0" applyFont="1" applyBorder="1" applyAlignment="1">
      <alignment horizontal="centerContinuous" vertical="center"/>
    </xf>
    <xf numFmtId="0" fontId="6" fillId="0" borderId="40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center" vertical="top" wrapText="1"/>
      <protection locked="0"/>
    </xf>
    <xf numFmtId="164" fontId="16" fillId="0" borderId="56" xfId="61" applyNumberFormat="1" applyFont="1" applyFill="1" applyBorder="1" applyAlignment="1" applyProtection="1">
      <alignment horizontal="left" vertical="center"/>
      <protection/>
    </xf>
    <xf numFmtId="164" fontId="16" fillId="0" borderId="56" xfId="61" applyNumberFormat="1" applyFont="1" applyFill="1" applyBorder="1" applyAlignment="1" applyProtection="1">
      <alignment horizontal="left"/>
      <protection/>
    </xf>
    <xf numFmtId="0" fontId="5" fillId="0" borderId="0" xfId="61" applyFont="1" applyFill="1" applyAlignment="1" applyProtection="1">
      <alignment horizontal="center"/>
      <protection/>
    </xf>
    <xf numFmtId="164" fontId="5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righ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/>
    </xf>
    <xf numFmtId="0" fontId="6" fillId="0" borderId="75" xfId="61" applyFont="1" applyFill="1" applyBorder="1" applyAlignment="1" applyProtection="1">
      <alignment horizontal="center" vertical="center" wrapText="1"/>
      <protection/>
    </xf>
    <xf numFmtId="0" fontId="6" fillId="0" borderId="56" xfId="61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6" fillId="0" borderId="43" xfId="61" applyFont="1" applyFill="1" applyBorder="1" applyAlignment="1" applyProtection="1">
      <alignment horizontal="center" vertical="center" wrapText="1"/>
      <protection/>
    </xf>
    <xf numFmtId="0" fontId="6" fillId="0" borderId="46" xfId="61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right"/>
      <protection/>
    </xf>
    <xf numFmtId="0" fontId="6" fillId="0" borderId="77" xfId="61" applyFont="1" applyFill="1" applyBorder="1" applyAlignment="1" applyProtection="1">
      <alignment horizontal="center" vertical="center" wrapText="1"/>
      <protection/>
    </xf>
    <xf numFmtId="0" fontId="6" fillId="0" borderId="70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40" xfId="61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75" xfId="0" applyFont="1" applyFill="1" applyBorder="1" applyAlignment="1" applyProtection="1">
      <alignment horizontal="center"/>
      <protection/>
    </xf>
    <xf numFmtId="0" fontId="4" fillId="0" borderId="76" xfId="0" applyFont="1" applyFill="1" applyBorder="1" applyAlignment="1" applyProtection="1">
      <alignment horizontal="center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90" fillId="0" borderId="75" xfId="0" applyNumberFormat="1" applyFont="1" applyFill="1" applyBorder="1" applyAlignment="1" applyProtection="1">
      <alignment horizontal="center" vertical="center" wrapText="1"/>
      <protection/>
    </xf>
    <xf numFmtId="164" fontId="4" fillId="0" borderId="56" xfId="0" applyNumberFormat="1" applyFont="1" applyFill="1" applyBorder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47" xfId="0" applyNumberFormat="1" applyFont="1" applyFill="1" applyBorder="1" applyAlignment="1" applyProtection="1">
      <alignment horizontal="center" vertical="center" wrapText="1"/>
      <protection/>
    </xf>
    <xf numFmtId="164" fontId="16" fillId="0" borderId="75" xfId="0" applyNumberFormat="1" applyFont="1" applyFill="1" applyBorder="1" applyAlignment="1" applyProtection="1">
      <alignment horizontal="center" vertical="center" wrapText="1"/>
      <protection/>
    </xf>
    <xf numFmtId="164" fontId="16" fillId="0" borderId="76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5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4" fillId="0" borderId="13" xfId="59" applyFont="1" applyFill="1" applyBorder="1" applyAlignment="1">
      <alignment horizontal="center" vertical="center" wrapText="1"/>
      <protection/>
    </xf>
    <xf numFmtId="0" fontId="34" fillId="0" borderId="11" xfId="5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4" fillId="0" borderId="77" xfId="59" applyFont="1" applyFill="1" applyBorder="1" applyAlignment="1">
      <alignment horizontal="center" vertical="center" wrapText="1"/>
      <protection/>
    </xf>
    <xf numFmtId="0" fontId="34" fillId="0" borderId="63" xfId="59" applyFont="1" applyFill="1" applyBorder="1" applyAlignment="1">
      <alignment horizontal="center" vertical="center" wrapText="1"/>
      <protection/>
    </xf>
    <xf numFmtId="0" fontId="42" fillId="0" borderId="0" xfId="63" applyFont="1" applyFill="1" applyAlignment="1" applyProtection="1">
      <alignment horizontal="left"/>
      <protection/>
    </xf>
    <xf numFmtId="0" fontId="12" fillId="0" borderId="0" xfId="63" applyFont="1" applyFill="1" applyAlignment="1" applyProtection="1">
      <alignment horizontal="center" vertical="center" wrapText="1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44" fillId="0" borderId="0" xfId="63" applyFont="1" applyFill="1" applyBorder="1" applyAlignment="1" applyProtection="1">
      <alignment horizontal="right"/>
      <protection/>
    </xf>
    <xf numFmtId="0" fontId="45" fillId="0" borderId="24" xfId="63" applyFont="1" applyFill="1" applyBorder="1" applyAlignment="1" applyProtection="1">
      <alignment horizontal="center" vertical="center" wrapText="1"/>
      <protection/>
    </xf>
    <xf numFmtId="0" fontId="45" fillId="0" borderId="16" xfId="63" applyFont="1" applyFill="1" applyBorder="1" applyAlignment="1" applyProtection="1">
      <alignment horizontal="center" vertical="center" wrapText="1"/>
      <protection/>
    </xf>
    <xf numFmtId="0" fontId="45" fillId="0" borderId="18" xfId="63" applyFont="1" applyFill="1" applyBorder="1" applyAlignment="1" applyProtection="1">
      <alignment horizontal="center" vertical="center" wrapText="1"/>
      <protection/>
    </xf>
    <xf numFmtId="0" fontId="16" fillId="0" borderId="25" xfId="62" applyFont="1" applyFill="1" applyBorder="1" applyAlignment="1" applyProtection="1">
      <alignment horizontal="center" vertical="center" textRotation="90"/>
      <protection/>
    </xf>
    <xf numFmtId="0" fontId="16" fillId="0" borderId="10" xfId="62" applyFont="1" applyFill="1" applyBorder="1" applyAlignment="1" applyProtection="1">
      <alignment horizontal="center" vertical="center" textRotation="90"/>
      <protection/>
    </xf>
    <xf numFmtId="0" fontId="16" fillId="0" borderId="12" xfId="62" applyFont="1" applyFill="1" applyBorder="1" applyAlignment="1" applyProtection="1">
      <alignment horizontal="center" vertical="center" textRotation="90"/>
      <protection/>
    </xf>
    <xf numFmtId="0" fontId="44" fillId="0" borderId="13" xfId="63" applyFont="1" applyFill="1" applyBorder="1" applyAlignment="1" applyProtection="1">
      <alignment horizontal="center" vertical="center" wrapText="1"/>
      <protection/>
    </xf>
    <xf numFmtId="0" fontId="44" fillId="0" borderId="11" xfId="63" applyFont="1" applyFill="1" applyBorder="1" applyAlignment="1" applyProtection="1">
      <alignment horizontal="center" vertical="center" wrapText="1"/>
      <protection/>
    </xf>
    <xf numFmtId="0" fontId="44" fillId="0" borderId="11" xfId="63" applyFont="1" applyFill="1" applyBorder="1" applyAlignment="1" applyProtection="1">
      <alignment horizontal="center" wrapText="1"/>
      <protection/>
    </xf>
    <xf numFmtId="0" fontId="2" fillId="0" borderId="0" xfId="62" applyFont="1" applyFill="1" applyAlignment="1" applyProtection="1">
      <alignment horizontal="center" vertical="center" wrapText="1"/>
      <protection/>
    </xf>
    <xf numFmtId="0" fontId="42" fillId="0" borderId="0" xfId="63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 horizontal="center" vertical="center" wrapText="1"/>
      <protection/>
    </xf>
    <xf numFmtId="0" fontId="16" fillId="0" borderId="0" xfId="62" applyFont="1" applyFill="1" applyBorder="1" applyAlignment="1" applyProtection="1">
      <alignment horizontal="right" vertical="center"/>
      <protection/>
    </xf>
    <xf numFmtId="0" fontId="5" fillId="0" borderId="24" xfId="62" applyFont="1" applyFill="1" applyBorder="1" applyAlignment="1" applyProtection="1">
      <alignment horizontal="center" vertical="center" wrapText="1"/>
      <protection/>
    </xf>
    <xf numFmtId="0" fontId="5" fillId="0" borderId="16" xfId="62" applyFont="1" applyFill="1" applyBorder="1" applyAlignment="1" applyProtection="1">
      <alignment horizontal="center" vertical="center" wrapText="1"/>
      <protection/>
    </xf>
    <xf numFmtId="0" fontId="5" fillId="0" borderId="18" xfId="62" applyFont="1" applyFill="1" applyBorder="1" applyAlignment="1" applyProtection="1">
      <alignment horizontal="center" vertical="center" wrapText="1"/>
      <protection/>
    </xf>
    <xf numFmtId="0" fontId="44" fillId="0" borderId="62" xfId="63" applyFont="1" applyFill="1" applyBorder="1" applyAlignment="1" applyProtection="1">
      <alignment horizontal="center" vertical="center" wrapText="1"/>
      <protection/>
    </xf>
    <xf numFmtId="0" fontId="44" fillId="0" borderId="33" xfId="63" applyFont="1" applyFill="1" applyBorder="1" applyAlignment="1" applyProtection="1">
      <alignment horizontal="center" vertical="center" wrapText="1"/>
      <protection/>
    </xf>
    <xf numFmtId="0" fontId="44" fillId="0" borderId="33" xfId="63" applyFont="1" applyFill="1" applyBorder="1" applyAlignment="1" applyProtection="1">
      <alignment horizontal="center" wrapText="1"/>
      <protection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2" fillId="0" borderId="68" xfId="58" applyFont="1" applyFill="1" applyBorder="1" applyAlignment="1" applyProtection="1">
      <alignment horizontal="left" vertical="center"/>
      <protection/>
    </xf>
    <xf numFmtId="0" fontId="2" fillId="0" borderId="57" xfId="58" applyFont="1" applyFill="1" applyBorder="1" applyAlignment="1" applyProtection="1">
      <alignment horizontal="left" vertical="center"/>
      <protection/>
    </xf>
    <xf numFmtId="0" fontId="6" fillId="0" borderId="48" xfId="58" applyFont="1" applyFill="1" applyBorder="1" applyAlignment="1">
      <alignment horizontal="center"/>
      <protection/>
    </xf>
    <xf numFmtId="0" fontId="6" fillId="0" borderId="58" xfId="58" applyFont="1" applyFill="1" applyBorder="1" applyAlignment="1">
      <alignment horizontal="center"/>
      <protection/>
    </xf>
    <xf numFmtId="0" fontId="6" fillId="0" borderId="77" xfId="58" applyFont="1" applyFill="1" applyBorder="1" applyAlignment="1">
      <alignment horizontal="center" vertical="center" wrapText="1"/>
      <protection/>
    </xf>
    <xf numFmtId="0" fontId="6" fillId="0" borderId="70" xfId="58" applyFont="1" applyFill="1" applyBorder="1" applyAlignment="1">
      <alignment horizontal="center" vertical="center" wrapText="1"/>
      <protection/>
    </xf>
    <xf numFmtId="0" fontId="6" fillId="0" borderId="80" xfId="58" applyFont="1" applyFill="1" applyBorder="1" applyAlignment="1">
      <alignment horizontal="left" vertical="center" wrapText="1"/>
      <protection/>
    </xf>
    <xf numFmtId="0" fontId="6" fillId="0" borderId="75" xfId="58" applyFont="1" applyFill="1" applyBorder="1" applyAlignment="1">
      <alignment horizontal="left" vertical="center" wrapText="1"/>
      <protection/>
    </xf>
    <xf numFmtId="0" fontId="6" fillId="0" borderId="43" xfId="58" applyFont="1" applyFill="1" applyBorder="1" applyAlignment="1">
      <alignment horizontal="left" vertical="center" wrapText="1"/>
      <protection/>
    </xf>
    <xf numFmtId="0" fontId="15" fillId="0" borderId="68" xfId="58" applyFont="1" applyFill="1" applyBorder="1" applyAlignment="1" applyProtection="1">
      <alignment horizontal="left" vertical="center"/>
      <protection/>
    </xf>
    <xf numFmtId="0" fontId="15" fillId="0" borderId="57" xfId="58" applyFont="1" applyFill="1" applyBorder="1" applyAlignment="1" applyProtection="1">
      <alignment horizontal="left" vertical="center"/>
      <protection/>
    </xf>
    <xf numFmtId="0" fontId="6" fillId="0" borderId="80" xfId="58" applyFont="1" applyFill="1" applyBorder="1" applyAlignment="1" applyProtection="1">
      <alignment horizontal="left" vertical="center" wrapText="1"/>
      <protection/>
    </xf>
    <xf numFmtId="0" fontId="6" fillId="0" borderId="75" xfId="58" applyFont="1" applyFill="1" applyBorder="1" applyAlignment="1" applyProtection="1">
      <alignment horizontal="left" vertical="center" wrapText="1"/>
      <protection/>
    </xf>
    <xf numFmtId="0" fontId="6" fillId="0" borderId="43" xfId="58" applyFont="1" applyFill="1" applyBorder="1" applyAlignment="1" applyProtection="1">
      <alignment horizontal="left" vertical="center" wrapText="1"/>
      <protection/>
    </xf>
    <xf numFmtId="0" fontId="6" fillId="0" borderId="80" xfId="58" applyFont="1" applyFill="1" applyBorder="1" applyAlignment="1">
      <alignment horizontal="center" vertical="center" wrapText="1"/>
      <protection/>
    </xf>
    <xf numFmtId="0" fontId="6" fillId="0" borderId="81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/>
      <protection/>
    </xf>
    <xf numFmtId="0" fontId="4" fillId="0" borderId="56" xfId="58" applyFont="1" applyFill="1" applyBorder="1" applyAlignment="1">
      <alignment horizontal="right"/>
      <protection/>
    </xf>
    <xf numFmtId="0" fontId="6" fillId="0" borderId="75" xfId="58" applyFont="1" applyFill="1" applyBorder="1" applyAlignment="1">
      <alignment horizontal="center" vertical="center" wrapText="1"/>
      <protection/>
    </xf>
    <xf numFmtId="0" fontId="6" fillId="0" borderId="56" xfId="58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25" xfId="58" applyNumberFormat="1" applyFont="1" applyFill="1" applyBorder="1" applyAlignment="1" applyProtection="1">
      <alignment horizontal="center" vertical="center" wrapText="1"/>
      <protection/>
    </xf>
    <xf numFmtId="164" fontId="6" fillId="0" borderId="40" xfId="58" applyNumberFormat="1" applyFont="1" applyFill="1" applyBorder="1" applyAlignment="1" applyProtection="1">
      <alignment horizontal="center" vertical="center" wrapText="1"/>
      <protection/>
    </xf>
    <xf numFmtId="164" fontId="6" fillId="0" borderId="24" xfId="58" applyNumberFormat="1" applyFont="1" applyFill="1" applyBorder="1" applyAlignment="1" applyProtection="1">
      <alignment horizontal="center" vertical="center" wrapText="1"/>
      <protection/>
    </xf>
    <xf numFmtId="164" fontId="6" fillId="0" borderId="31" xfId="58" applyNumberFormat="1" applyFont="1" applyFill="1" applyBorder="1" applyAlignment="1" applyProtection="1">
      <alignment horizontal="center" vertical="center" wrapText="1"/>
      <protection/>
    </xf>
    <xf numFmtId="164" fontId="6" fillId="0" borderId="40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center" wrapText="1"/>
      <protection/>
    </xf>
    <xf numFmtId="0" fontId="17" fillId="0" borderId="75" xfId="58" applyFont="1" applyFill="1" applyBorder="1" applyAlignment="1">
      <alignment horizontal="justify" vertical="center" wrapText="1"/>
      <protection/>
    </xf>
    <xf numFmtId="0" fontId="48" fillId="0" borderId="25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8" fillId="0" borderId="2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99</v>
      </c>
    </row>
    <row r="4" spans="1:2" ht="12.75">
      <c r="A4" s="33"/>
      <c r="B4" s="33"/>
    </row>
    <row r="5" spans="1:2" s="38" customFormat="1" ht="15.75">
      <c r="A5" s="27" t="s">
        <v>330</v>
      </c>
      <c r="B5" s="37"/>
    </row>
    <row r="6" spans="1:2" ht="12.75">
      <c r="A6" s="33"/>
      <c r="B6" s="33"/>
    </row>
    <row r="7" spans="1:2" ht="12.75">
      <c r="A7" s="33" t="s">
        <v>403</v>
      </c>
      <c r="B7" s="33" t="s">
        <v>389</v>
      </c>
    </row>
    <row r="8" spans="1:2" ht="12.75">
      <c r="A8" s="33" t="s">
        <v>404</v>
      </c>
      <c r="B8" s="33" t="s">
        <v>390</v>
      </c>
    </row>
    <row r="9" spans="1:2" ht="12.75">
      <c r="A9" s="33" t="s">
        <v>405</v>
      </c>
      <c r="B9" s="33" t="s">
        <v>391</v>
      </c>
    </row>
    <row r="10" spans="1:2" ht="12.75">
      <c r="A10" s="33"/>
      <c r="B10" s="33"/>
    </row>
    <row r="11" spans="1:2" ht="12.75">
      <c r="A11" s="33"/>
      <c r="B11" s="33"/>
    </row>
    <row r="12" spans="1:2" s="38" customFormat="1" ht="15.75">
      <c r="A12" s="27" t="str">
        <f>+CONCATENATE(LEFT(A5,4),". évi előirányzat KIADÁSOK")</f>
        <v>2015. évi előirányzat KIADÁSOK</v>
      </c>
      <c r="B12" s="37"/>
    </row>
    <row r="13" spans="1:2" ht="12.75">
      <c r="A13" s="33"/>
      <c r="B13" s="33"/>
    </row>
    <row r="14" spans="1:2" ht="12.75">
      <c r="A14" s="33" t="s">
        <v>406</v>
      </c>
      <c r="B14" s="33" t="s">
        <v>392</v>
      </c>
    </row>
    <row r="15" spans="1:2" ht="12.75">
      <c r="A15" s="33" t="s">
        <v>407</v>
      </c>
      <c r="B15" s="33" t="s">
        <v>393</v>
      </c>
    </row>
    <row r="16" spans="1:2" ht="12.75">
      <c r="A16" s="33" t="s">
        <v>408</v>
      </c>
      <c r="B16" s="33" t="s">
        <v>394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64" sqref="A64"/>
    </sheetView>
  </sheetViews>
  <sheetFormatPr defaultColWidth="9.00390625" defaultRowHeight="12.75"/>
  <cols>
    <col min="1" max="1" width="67.125" style="367" customWidth="1"/>
    <col min="2" max="2" width="6.125" style="368" customWidth="1"/>
    <col min="3" max="4" width="12.125" style="367" customWidth="1"/>
  </cols>
  <sheetData>
    <row r="1" spans="1:4" ht="15.75">
      <c r="A1" s="537" t="s">
        <v>585</v>
      </c>
      <c r="B1" s="538"/>
      <c r="C1" s="538"/>
      <c r="D1" s="538"/>
    </row>
    <row r="2" spans="1:4" ht="15.75">
      <c r="A2" s="537" t="s">
        <v>409</v>
      </c>
      <c r="B2" s="537"/>
      <c r="C2" s="537"/>
      <c r="D2" s="537"/>
    </row>
    <row r="3" spans="3:4" ht="16.5" thickBot="1">
      <c r="C3" s="539" t="s">
        <v>586</v>
      </c>
      <c r="D3" s="539"/>
    </row>
    <row r="4" spans="1:4" ht="12.75">
      <c r="A4" s="540" t="s">
        <v>587</v>
      </c>
      <c r="B4" s="543" t="s">
        <v>436</v>
      </c>
      <c r="C4" s="546" t="s">
        <v>588</v>
      </c>
      <c r="D4" s="546" t="s">
        <v>589</v>
      </c>
    </row>
    <row r="5" spans="1:4" ht="12.75">
      <c r="A5" s="541"/>
      <c r="B5" s="544"/>
      <c r="C5" s="547"/>
      <c r="D5" s="547"/>
    </row>
    <row r="6" spans="1:4" ht="12.75">
      <c r="A6" s="542"/>
      <c r="B6" s="545"/>
      <c r="C6" s="548" t="s">
        <v>590</v>
      </c>
      <c r="D6" s="548"/>
    </row>
    <row r="7" spans="1:4" ht="13.5" thickBot="1">
      <c r="A7" s="369" t="s">
        <v>591</v>
      </c>
      <c r="B7" s="370" t="s">
        <v>396</v>
      </c>
      <c r="C7" s="370" t="s">
        <v>397</v>
      </c>
      <c r="D7" s="370" t="s">
        <v>399</v>
      </c>
    </row>
    <row r="8" spans="1:4" ht="12.75">
      <c r="A8" s="371" t="s">
        <v>592</v>
      </c>
      <c r="B8" s="372" t="s">
        <v>593</v>
      </c>
      <c r="C8" s="373"/>
      <c r="D8" s="373"/>
    </row>
    <row r="9" spans="1:4" ht="12.75">
      <c r="A9" s="374" t="s">
        <v>594</v>
      </c>
      <c r="B9" s="375" t="s">
        <v>595</v>
      </c>
      <c r="C9" s="376">
        <v>135492</v>
      </c>
      <c r="D9" s="376">
        <v>133554</v>
      </c>
    </row>
    <row r="10" spans="1:4" ht="12.75">
      <c r="A10" s="374" t="s">
        <v>596</v>
      </c>
      <c r="B10" s="375" t="s">
        <v>597</v>
      </c>
      <c r="C10" s="376">
        <v>134764</v>
      </c>
      <c r="D10" s="376">
        <f>SUM(D11:D14)</f>
        <v>132894</v>
      </c>
    </row>
    <row r="11" spans="1:4" ht="12.75">
      <c r="A11" s="377" t="s">
        <v>598</v>
      </c>
      <c r="B11" s="375" t="s">
        <v>599</v>
      </c>
      <c r="C11" s="378">
        <v>134764</v>
      </c>
      <c r="D11" s="378">
        <v>132894</v>
      </c>
    </row>
    <row r="12" spans="1:4" ht="33.75">
      <c r="A12" s="377" t="s">
        <v>600</v>
      </c>
      <c r="B12" s="375" t="s">
        <v>601</v>
      </c>
      <c r="C12" s="379"/>
      <c r="D12" s="379"/>
    </row>
    <row r="13" spans="1:4" ht="22.5">
      <c r="A13" s="377" t="s">
        <v>602</v>
      </c>
      <c r="B13" s="375" t="s">
        <v>603</v>
      </c>
      <c r="C13" s="379"/>
      <c r="D13" s="379"/>
    </row>
    <row r="14" spans="1:4" ht="12.75">
      <c r="A14" s="377" t="s">
        <v>604</v>
      </c>
      <c r="B14" s="375" t="s">
        <v>605</v>
      </c>
      <c r="C14" s="379"/>
      <c r="D14" s="379"/>
    </row>
    <row r="15" spans="1:4" ht="12.75">
      <c r="A15" s="374" t="s">
        <v>606</v>
      </c>
      <c r="B15" s="375" t="s">
        <v>607</v>
      </c>
      <c r="C15" s="380">
        <v>728</v>
      </c>
      <c r="D15" s="380">
        <f>SUM(D16:D19)</f>
        <v>660</v>
      </c>
    </row>
    <row r="16" spans="1:4" ht="12.75">
      <c r="A16" s="377" t="s">
        <v>608</v>
      </c>
      <c r="B16" s="375" t="s">
        <v>609</v>
      </c>
      <c r="C16" s="379">
        <v>0</v>
      </c>
      <c r="D16" s="379">
        <v>0</v>
      </c>
    </row>
    <row r="17" spans="1:4" ht="22.5">
      <c r="A17" s="377" t="s">
        <v>610</v>
      </c>
      <c r="B17" s="375" t="s">
        <v>16</v>
      </c>
      <c r="C17" s="379">
        <v>0</v>
      </c>
      <c r="D17" s="379">
        <v>0</v>
      </c>
    </row>
    <row r="18" spans="1:4" ht="12.75">
      <c r="A18" s="377" t="s">
        <v>611</v>
      </c>
      <c r="B18" s="375" t="s">
        <v>17</v>
      </c>
      <c r="C18" s="379">
        <v>728</v>
      </c>
      <c r="D18" s="379">
        <v>660</v>
      </c>
    </row>
    <row r="19" spans="1:4" ht="12.75">
      <c r="A19" s="377" t="s">
        <v>612</v>
      </c>
      <c r="B19" s="375" t="s">
        <v>18</v>
      </c>
      <c r="C19" s="379"/>
      <c r="D19" s="379"/>
    </row>
    <row r="20" spans="1:4" ht="12.75">
      <c r="A20" s="374" t="s">
        <v>613</v>
      </c>
      <c r="B20" s="375" t="s">
        <v>19</v>
      </c>
      <c r="C20" s="380"/>
      <c r="D20" s="380"/>
    </row>
    <row r="21" spans="1:4" ht="12.75">
      <c r="A21" s="377" t="s">
        <v>614</v>
      </c>
      <c r="B21" s="375" t="s">
        <v>20</v>
      </c>
      <c r="C21" s="379">
        <v>0</v>
      </c>
      <c r="D21" s="379">
        <v>0</v>
      </c>
    </row>
    <row r="22" spans="1:4" ht="12.75">
      <c r="A22" s="377" t="s">
        <v>615</v>
      </c>
      <c r="B22" s="375" t="s">
        <v>21</v>
      </c>
      <c r="C22" s="379">
        <v>0</v>
      </c>
      <c r="D22" s="379">
        <v>0</v>
      </c>
    </row>
    <row r="23" spans="1:4" ht="12.75">
      <c r="A23" s="377" t="s">
        <v>616</v>
      </c>
      <c r="B23" s="375" t="s">
        <v>22</v>
      </c>
      <c r="C23" s="379">
        <v>0</v>
      </c>
      <c r="D23" s="379">
        <v>0</v>
      </c>
    </row>
    <row r="24" spans="1:4" ht="12.75">
      <c r="A24" s="377" t="s">
        <v>617</v>
      </c>
      <c r="B24" s="375" t="s">
        <v>23</v>
      </c>
      <c r="C24" s="379">
        <v>0</v>
      </c>
      <c r="D24" s="379">
        <v>0</v>
      </c>
    </row>
    <row r="25" spans="1:4" ht="12.75">
      <c r="A25" s="374" t="s">
        <v>618</v>
      </c>
      <c r="B25" s="375" t="s">
        <v>24</v>
      </c>
      <c r="C25" s="380"/>
      <c r="D25" s="380"/>
    </row>
    <row r="26" spans="1:4" ht="12.75">
      <c r="A26" s="377" t="s">
        <v>619</v>
      </c>
      <c r="B26" s="375" t="s">
        <v>25</v>
      </c>
      <c r="C26" s="379">
        <v>0</v>
      </c>
      <c r="D26" s="379">
        <v>0</v>
      </c>
    </row>
    <row r="27" spans="1:4" ht="12.75">
      <c r="A27" s="377" t="s">
        <v>620</v>
      </c>
      <c r="B27" s="375" t="s">
        <v>26</v>
      </c>
      <c r="C27" s="379">
        <v>0</v>
      </c>
      <c r="D27" s="379">
        <v>0</v>
      </c>
    </row>
    <row r="28" spans="1:4" ht="12.75">
      <c r="A28" s="377" t="s">
        <v>621</v>
      </c>
      <c r="B28" s="375" t="s">
        <v>27</v>
      </c>
      <c r="C28" s="379"/>
      <c r="D28" s="379"/>
    </row>
    <row r="29" spans="1:4" ht="12.75">
      <c r="A29" s="377" t="s">
        <v>622</v>
      </c>
      <c r="B29" s="375" t="s">
        <v>28</v>
      </c>
      <c r="C29" s="379">
        <v>0</v>
      </c>
      <c r="D29" s="379">
        <v>0</v>
      </c>
    </row>
    <row r="30" spans="1:4" ht="12.75">
      <c r="A30" s="374" t="s">
        <v>623</v>
      </c>
      <c r="B30" s="375" t="s">
        <v>29</v>
      </c>
      <c r="C30" s="380">
        <v>0</v>
      </c>
      <c r="D30" s="380">
        <v>0</v>
      </c>
    </row>
    <row r="31" spans="1:4" ht="12.75">
      <c r="A31" s="377" t="s">
        <v>624</v>
      </c>
      <c r="B31" s="375" t="s">
        <v>30</v>
      </c>
      <c r="C31" s="379">
        <v>0</v>
      </c>
      <c r="D31" s="379">
        <v>0</v>
      </c>
    </row>
    <row r="32" spans="1:4" ht="22.5">
      <c r="A32" s="377" t="s">
        <v>625</v>
      </c>
      <c r="B32" s="375" t="s">
        <v>31</v>
      </c>
      <c r="C32" s="379">
        <v>0</v>
      </c>
      <c r="D32" s="379">
        <v>0</v>
      </c>
    </row>
    <row r="33" spans="1:4" ht="12.75">
      <c r="A33" s="377" t="s">
        <v>626</v>
      </c>
      <c r="B33" s="375" t="s">
        <v>32</v>
      </c>
      <c r="C33" s="379">
        <v>0</v>
      </c>
      <c r="D33" s="379">
        <v>0</v>
      </c>
    </row>
    <row r="34" spans="1:4" ht="12.75">
      <c r="A34" s="377" t="s">
        <v>627</v>
      </c>
      <c r="B34" s="375" t="s">
        <v>33</v>
      </c>
      <c r="C34" s="379">
        <v>0</v>
      </c>
      <c r="D34" s="379">
        <v>0</v>
      </c>
    </row>
    <row r="35" spans="1:4" ht="12.75">
      <c r="A35" s="374" t="s">
        <v>628</v>
      </c>
      <c r="B35" s="375" t="s">
        <v>34</v>
      </c>
      <c r="C35" s="380">
        <v>140</v>
      </c>
      <c r="D35" s="380">
        <v>140</v>
      </c>
    </row>
    <row r="36" spans="1:4" ht="12.75">
      <c r="A36" s="374" t="s">
        <v>629</v>
      </c>
      <c r="B36" s="375" t="s">
        <v>35</v>
      </c>
      <c r="C36" s="380"/>
      <c r="D36" s="380"/>
    </row>
    <row r="37" spans="1:4" ht="12.75">
      <c r="A37" s="377" t="s">
        <v>630</v>
      </c>
      <c r="B37" s="375" t="s">
        <v>89</v>
      </c>
      <c r="C37" s="379">
        <v>0</v>
      </c>
      <c r="D37" s="379">
        <v>0</v>
      </c>
    </row>
    <row r="38" spans="1:4" ht="12.75">
      <c r="A38" s="377" t="s">
        <v>631</v>
      </c>
      <c r="B38" s="375" t="s">
        <v>90</v>
      </c>
      <c r="C38" s="379">
        <v>0</v>
      </c>
      <c r="D38" s="379">
        <v>0</v>
      </c>
    </row>
    <row r="39" spans="1:4" ht="12.75">
      <c r="A39" s="377" t="s">
        <v>632</v>
      </c>
      <c r="B39" s="375" t="s">
        <v>91</v>
      </c>
      <c r="C39" s="379"/>
      <c r="D39" s="379"/>
    </row>
    <row r="40" spans="1:4" ht="12.75">
      <c r="A40" s="377" t="s">
        <v>633</v>
      </c>
      <c r="B40" s="375" t="s">
        <v>92</v>
      </c>
      <c r="C40" s="379">
        <v>140</v>
      </c>
      <c r="D40" s="379">
        <v>140</v>
      </c>
    </row>
    <row r="41" spans="1:4" ht="12.75">
      <c r="A41" s="374" t="s">
        <v>634</v>
      </c>
      <c r="B41" s="375" t="s">
        <v>635</v>
      </c>
      <c r="C41" s="380">
        <v>0</v>
      </c>
      <c r="D41" s="380">
        <v>0</v>
      </c>
    </row>
    <row r="42" spans="1:4" ht="12.75">
      <c r="A42" s="377" t="s">
        <v>636</v>
      </c>
      <c r="B42" s="375" t="s">
        <v>637</v>
      </c>
      <c r="C42" s="379">
        <v>0</v>
      </c>
      <c r="D42" s="379">
        <v>0</v>
      </c>
    </row>
    <row r="43" spans="1:4" ht="22.5">
      <c r="A43" s="377" t="s">
        <v>638</v>
      </c>
      <c r="B43" s="375" t="s">
        <v>639</v>
      </c>
      <c r="C43" s="379">
        <v>0</v>
      </c>
      <c r="D43" s="379">
        <v>0</v>
      </c>
    </row>
    <row r="44" spans="1:4" ht="12.75">
      <c r="A44" s="377" t="s">
        <v>640</v>
      </c>
      <c r="B44" s="375" t="s">
        <v>641</v>
      </c>
      <c r="C44" s="379">
        <v>0</v>
      </c>
      <c r="D44" s="379">
        <v>0</v>
      </c>
    </row>
    <row r="45" spans="1:4" ht="12.75">
      <c r="A45" s="377" t="s">
        <v>642</v>
      </c>
      <c r="B45" s="375" t="s">
        <v>643</v>
      </c>
      <c r="C45" s="379">
        <v>0</v>
      </c>
      <c r="D45" s="379">
        <v>0</v>
      </c>
    </row>
    <row r="46" spans="1:4" ht="12.75">
      <c r="A46" s="374" t="s">
        <v>644</v>
      </c>
      <c r="B46" s="375" t="s">
        <v>645</v>
      </c>
      <c r="C46" s="380">
        <v>0</v>
      </c>
      <c r="D46" s="380">
        <v>0</v>
      </c>
    </row>
    <row r="47" spans="1:4" ht="12.75">
      <c r="A47" s="377" t="s">
        <v>646</v>
      </c>
      <c r="B47" s="375" t="s">
        <v>647</v>
      </c>
      <c r="C47" s="379">
        <v>0</v>
      </c>
      <c r="D47" s="379">
        <v>0</v>
      </c>
    </row>
    <row r="48" spans="1:4" ht="22.5">
      <c r="A48" s="377" t="s">
        <v>648</v>
      </c>
      <c r="B48" s="375" t="s">
        <v>649</v>
      </c>
      <c r="C48" s="379">
        <v>0</v>
      </c>
      <c r="D48" s="379">
        <v>0</v>
      </c>
    </row>
    <row r="49" spans="1:4" ht="12.75">
      <c r="A49" s="377" t="s">
        <v>650</v>
      </c>
      <c r="B49" s="375" t="s">
        <v>651</v>
      </c>
      <c r="C49" s="379">
        <v>0</v>
      </c>
      <c r="D49" s="379">
        <v>0</v>
      </c>
    </row>
    <row r="50" spans="1:4" ht="12.75">
      <c r="A50" s="377" t="s">
        <v>652</v>
      </c>
      <c r="B50" s="375" t="s">
        <v>653</v>
      </c>
      <c r="C50" s="379">
        <v>0</v>
      </c>
      <c r="D50" s="379">
        <v>0</v>
      </c>
    </row>
    <row r="51" spans="1:4" ht="12.75">
      <c r="A51" s="374" t="s">
        <v>654</v>
      </c>
      <c r="B51" s="375" t="s">
        <v>655</v>
      </c>
      <c r="C51" s="379"/>
      <c r="D51" s="379"/>
    </row>
    <row r="52" spans="1:4" ht="21">
      <c r="A52" s="374" t="s">
        <v>656</v>
      </c>
      <c r="B52" s="375" t="s">
        <v>657</v>
      </c>
      <c r="C52" s="380">
        <v>135632</v>
      </c>
      <c r="D52" s="380">
        <v>133694</v>
      </c>
    </row>
    <row r="53" spans="1:4" ht="12.75">
      <c r="A53" s="374" t="s">
        <v>658</v>
      </c>
      <c r="B53" s="375" t="s">
        <v>659</v>
      </c>
      <c r="C53" s="379"/>
      <c r="D53" s="379"/>
    </row>
    <row r="54" spans="1:4" ht="12.75">
      <c r="A54" s="374" t="s">
        <v>660</v>
      </c>
      <c r="B54" s="375" t="s">
        <v>661</v>
      </c>
      <c r="C54" s="379"/>
      <c r="D54" s="379"/>
    </row>
    <row r="55" spans="1:4" ht="12.75">
      <c r="A55" s="374" t="s">
        <v>662</v>
      </c>
      <c r="B55" s="375" t="s">
        <v>663</v>
      </c>
      <c r="C55" s="380"/>
      <c r="D55" s="380"/>
    </row>
    <row r="56" spans="1:4" ht="12.75">
      <c r="A56" s="374" t="s">
        <v>664</v>
      </c>
      <c r="B56" s="375" t="s">
        <v>665</v>
      </c>
      <c r="C56" s="379">
        <v>0</v>
      </c>
      <c r="D56" s="379">
        <v>0</v>
      </c>
    </row>
    <row r="57" spans="1:4" ht="12.75">
      <c r="A57" s="374" t="s">
        <v>666</v>
      </c>
      <c r="B57" s="375" t="s">
        <v>667</v>
      </c>
      <c r="C57" s="379"/>
      <c r="D57" s="379"/>
    </row>
    <row r="58" spans="1:4" ht="12.75">
      <c r="A58" s="374" t="s">
        <v>668</v>
      </c>
      <c r="B58" s="375" t="s">
        <v>669</v>
      </c>
      <c r="C58" s="379">
        <v>3130</v>
      </c>
      <c r="D58" s="379">
        <v>4285</v>
      </c>
    </row>
    <row r="59" spans="1:4" ht="12.75">
      <c r="A59" s="374" t="s">
        <v>670</v>
      </c>
      <c r="B59" s="375" t="s">
        <v>671</v>
      </c>
      <c r="C59" s="379"/>
      <c r="D59" s="379"/>
    </row>
    <row r="60" spans="1:4" ht="12.75">
      <c r="A60" s="374" t="s">
        <v>672</v>
      </c>
      <c r="B60" s="375" t="s">
        <v>673</v>
      </c>
      <c r="C60" s="380">
        <v>3130</v>
      </c>
      <c r="D60" s="380">
        <v>4285</v>
      </c>
    </row>
    <row r="61" spans="1:4" ht="12.75">
      <c r="A61" s="374" t="s">
        <v>674</v>
      </c>
      <c r="B61" s="375" t="s">
        <v>675</v>
      </c>
      <c r="C61" s="379">
        <v>166</v>
      </c>
      <c r="D61" s="379">
        <v>95</v>
      </c>
    </row>
    <row r="62" spans="1:4" ht="12.75">
      <c r="A62" s="374" t="s">
        <v>676</v>
      </c>
      <c r="B62" s="375" t="s">
        <v>677</v>
      </c>
      <c r="C62" s="379">
        <v>0</v>
      </c>
      <c r="D62" s="379">
        <v>0</v>
      </c>
    </row>
    <row r="63" spans="1:4" ht="12.75">
      <c r="A63" s="374" t="s">
        <v>678</v>
      </c>
      <c r="B63" s="375" t="s">
        <v>679</v>
      </c>
      <c r="C63" s="379">
        <v>0</v>
      </c>
      <c r="D63" s="379">
        <v>0</v>
      </c>
    </row>
    <row r="64" spans="1:4" ht="12.75">
      <c r="A64" s="374" t="s">
        <v>680</v>
      </c>
      <c r="B64" s="375" t="s">
        <v>681</v>
      </c>
      <c r="C64" s="380">
        <v>95</v>
      </c>
      <c r="D64" s="380">
        <v>166</v>
      </c>
    </row>
    <row r="65" spans="1:4" ht="12.75">
      <c r="A65" s="374" t="s">
        <v>682</v>
      </c>
      <c r="B65" s="375" t="s">
        <v>683</v>
      </c>
      <c r="C65" s="380">
        <v>104</v>
      </c>
      <c r="D65" s="380">
        <v>27</v>
      </c>
    </row>
    <row r="66" spans="1:4" ht="12.75">
      <c r="A66" s="374" t="s">
        <v>684</v>
      </c>
      <c r="B66" s="375" t="s">
        <v>685</v>
      </c>
      <c r="C66" s="379">
        <v>0</v>
      </c>
      <c r="D66" s="379">
        <v>0</v>
      </c>
    </row>
    <row r="67" spans="1:4" ht="13.5" thickBot="1">
      <c r="A67" s="381" t="s">
        <v>686</v>
      </c>
      <c r="B67" s="382" t="s">
        <v>687</v>
      </c>
      <c r="C67" s="383">
        <v>139032</v>
      </c>
      <c r="D67" s="383">
        <v>138101</v>
      </c>
    </row>
    <row r="68" spans="1:4" ht="15.75">
      <c r="A68" s="384"/>
      <c r="C68" s="385"/>
      <c r="D68" s="385"/>
    </row>
    <row r="69" spans="1:4" ht="15.75">
      <c r="A69" s="384"/>
      <c r="C69" s="385"/>
      <c r="D69" s="385"/>
    </row>
    <row r="70" spans="1:4" ht="15.75">
      <c r="A70" s="386"/>
      <c r="C70" s="385"/>
      <c r="D70" s="385"/>
    </row>
    <row r="71" spans="1:4" ht="15.75">
      <c r="A71" s="536"/>
      <c r="B71" s="536"/>
      <c r="C71" s="536"/>
      <c r="D71" s="536"/>
    </row>
    <row r="72" spans="1:4" ht="15.75">
      <c r="A72" s="536"/>
      <c r="B72" s="536"/>
      <c r="C72" s="536"/>
      <c r="D72" s="536"/>
    </row>
  </sheetData>
  <sheetProtection/>
  <mergeCells count="10">
    <mergeCell ref="A71:D71"/>
    <mergeCell ref="A72:D72"/>
    <mergeCell ref="A2:D2"/>
    <mergeCell ref="A1:D1"/>
    <mergeCell ref="C3:D3"/>
    <mergeCell ref="A4:A6"/>
    <mergeCell ref="B4:B6"/>
    <mergeCell ref="C4:C5"/>
    <mergeCell ref="D4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>
    <oddHeader>&amp;C&amp;"Times New Roman CE,Félkövér"&amp;12Grábóc Községi Önkormányzat&amp;R&amp;"Times New Roman CE,Félkövér dőlt"&amp;12 5. melléklet</oddHeader>
  </headerFooter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71.125" style="387" customWidth="1"/>
    <col min="2" max="2" width="6.125" style="388" customWidth="1"/>
    <col min="3" max="3" width="13.625" style="388" customWidth="1"/>
    <col min="4" max="4" width="11.625" style="389" customWidth="1"/>
  </cols>
  <sheetData>
    <row r="1" spans="1:4" ht="15.75" customHeight="1">
      <c r="A1" s="549" t="s">
        <v>688</v>
      </c>
      <c r="B1" s="549"/>
      <c r="C1" s="549"/>
      <c r="D1" s="549"/>
    </row>
    <row r="2" spans="1:4" ht="15.75">
      <c r="A2" s="551" t="s">
        <v>409</v>
      </c>
      <c r="B2" s="551"/>
      <c r="C2" s="551"/>
      <c r="D2" s="551"/>
    </row>
    <row r="3" ht="12.75" customHeight="1"/>
    <row r="4" spans="2:4" ht="12.75" customHeight="1" thickBot="1">
      <c r="B4" s="552" t="s">
        <v>586</v>
      </c>
      <c r="C4" s="552"/>
      <c r="D4" s="552"/>
    </row>
    <row r="5" spans="1:4" ht="12.75" customHeight="1">
      <c r="A5" s="553" t="s">
        <v>689</v>
      </c>
      <c r="B5" s="543" t="s">
        <v>436</v>
      </c>
      <c r="C5" s="546" t="s">
        <v>588</v>
      </c>
      <c r="D5" s="556" t="s">
        <v>589</v>
      </c>
    </row>
    <row r="6" spans="1:4" ht="12.75">
      <c r="A6" s="554"/>
      <c r="B6" s="544"/>
      <c r="C6" s="547"/>
      <c r="D6" s="557"/>
    </row>
    <row r="7" spans="1:4" ht="12.75">
      <c r="A7" s="555"/>
      <c r="B7" s="545"/>
      <c r="C7" s="548" t="s">
        <v>590</v>
      </c>
      <c r="D7" s="558"/>
    </row>
    <row r="8" spans="1:4" ht="13.5" thickBot="1">
      <c r="A8" s="390" t="s">
        <v>395</v>
      </c>
      <c r="B8" s="391" t="s">
        <v>396</v>
      </c>
      <c r="C8" s="392" t="s">
        <v>397</v>
      </c>
      <c r="D8" s="393" t="s">
        <v>399</v>
      </c>
    </row>
    <row r="9" spans="1:4" ht="12.75">
      <c r="A9" s="371" t="s">
        <v>690</v>
      </c>
      <c r="B9" s="372" t="s">
        <v>593</v>
      </c>
      <c r="C9" s="394">
        <v>200169</v>
      </c>
      <c r="D9" s="395">
        <v>200169</v>
      </c>
    </row>
    <row r="10" spans="1:4" ht="12.75">
      <c r="A10" s="374" t="s">
        <v>691</v>
      </c>
      <c r="B10" s="375" t="s">
        <v>595</v>
      </c>
      <c r="C10" s="396"/>
      <c r="D10" s="397"/>
    </row>
    <row r="11" spans="1:4" ht="12.75">
      <c r="A11" s="374" t="s">
        <v>692</v>
      </c>
      <c r="B11" s="375" t="s">
        <v>597</v>
      </c>
      <c r="C11" s="396">
        <v>1768</v>
      </c>
      <c r="D11" s="397">
        <v>1768</v>
      </c>
    </row>
    <row r="12" spans="1:4" ht="12.75">
      <c r="A12" s="374" t="s">
        <v>693</v>
      </c>
      <c r="B12" s="375" t="s">
        <v>599</v>
      </c>
      <c r="C12" s="398">
        <v>-55957</v>
      </c>
      <c r="D12" s="414">
        <v>-63425</v>
      </c>
    </row>
    <row r="13" spans="1:4" ht="12.75">
      <c r="A13" s="374" t="s">
        <v>694</v>
      </c>
      <c r="B13" s="375" t="s">
        <v>601</v>
      </c>
      <c r="C13" s="398"/>
      <c r="D13" s="399">
        <v>0</v>
      </c>
    </row>
    <row r="14" spans="1:4" ht="12.75">
      <c r="A14" s="374" t="s">
        <v>695</v>
      </c>
      <c r="B14" s="375" t="s">
        <v>603</v>
      </c>
      <c r="C14" s="398">
        <v>-7468</v>
      </c>
      <c r="D14" s="399">
        <v>-972</v>
      </c>
    </row>
    <row r="15" spans="1:4" ht="12.75">
      <c r="A15" s="374" t="s">
        <v>696</v>
      </c>
      <c r="B15" s="375" t="s">
        <v>605</v>
      </c>
      <c r="C15" s="400">
        <f>+C9+C10+C11+C12+C13+C14</f>
        <v>138512</v>
      </c>
      <c r="D15" s="401">
        <f>+D9+D10+D11+D12+D13+D14</f>
        <v>137540</v>
      </c>
    </row>
    <row r="16" spans="1:4" ht="12.75">
      <c r="A16" s="374" t="s">
        <v>697</v>
      </c>
      <c r="B16" s="375" t="s">
        <v>607</v>
      </c>
      <c r="C16" s="402">
        <v>63</v>
      </c>
      <c r="D16" s="403">
        <v>36</v>
      </c>
    </row>
    <row r="17" spans="1:4" ht="12.75">
      <c r="A17" s="374" t="s">
        <v>698</v>
      </c>
      <c r="B17" s="375" t="s">
        <v>609</v>
      </c>
      <c r="C17" s="398">
        <v>457</v>
      </c>
      <c r="D17" s="399">
        <v>525</v>
      </c>
    </row>
    <row r="18" spans="1:4" ht="12.75">
      <c r="A18" s="374" t="s">
        <v>699</v>
      </c>
      <c r="B18" s="375" t="s">
        <v>16</v>
      </c>
      <c r="C18" s="398">
        <v>0</v>
      </c>
      <c r="D18" s="399">
        <v>0</v>
      </c>
    </row>
    <row r="19" spans="1:4" ht="12.75">
      <c r="A19" s="374" t="s">
        <v>700</v>
      </c>
      <c r="B19" s="375" t="s">
        <v>17</v>
      </c>
      <c r="C19" s="400">
        <f>SUM(C16:C18)</f>
        <v>520</v>
      </c>
      <c r="D19" s="401">
        <f>+D16+D17+D18</f>
        <v>561</v>
      </c>
    </row>
    <row r="20" spans="1:4" ht="12.75">
      <c r="A20" s="374" t="s">
        <v>701</v>
      </c>
      <c r="B20" s="375" t="s">
        <v>18</v>
      </c>
      <c r="C20" s="400"/>
      <c r="D20" s="401"/>
    </row>
    <row r="21" spans="1:4" ht="12.75">
      <c r="A21" s="374" t="s">
        <v>702</v>
      </c>
      <c r="B21" s="375" t="s">
        <v>19</v>
      </c>
      <c r="C21" s="398"/>
      <c r="D21" s="399"/>
    </row>
    <row r="22" spans="1:4" ht="12.75">
      <c r="A22" s="374" t="s">
        <v>703</v>
      </c>
      <c r="B22" s="375" t="s">
        <v>20</v>
      </c>
      <c r="C22" s="404"/>
      <c r="D22" s="405"/>
    </row>
    <row r="23" spans="1:4" ht="13.5" thickBot="1">
      <c r="A23" s="406" t="s">
        <v>704</v>
      </c>
      <c r="B23" s="382" t="s">
        <v>21</v>
      </c>
      <c r="C23" s="407">
        <f>+C15+C19+C21+C22+C20</f>
        <v>139032</v>
      </c>
      <c r="D23" s="408">
        <f>+D15+D19+D21+D22+D20</f>
        <v>138101</v>
      </c>
    </row>
    <row r="24" spans="1:4" ht="15.75">
      <c r="A24" s="384"/>
      <c r="B24" s="386"/>
      <c r="C24" s="386"/>
      <c r="D24" s="385"/>
    </row>
    <row r="25" spans="1:4" ht="15.75">
      <c r="A25" s="384"/>
      <c r="B25" s="386"/>
      <c r="C25" s="386"/>
      <c r="D25" s="385"/>
    </row>
    <row r="26" spans="1:4" ht="15.75">
      <c r="A26" s="386"/>
      <c r="B26" s="386"/>
      <c r="C26" s="386"/>
      <c r="D26" s="385"/>
    </row>
    <row r="27" spans="1:4" ht="15.75">
      <c r="A27" s="550"/>
      <c r="B27" s="550"/>
      <c r="C27" s="550"/>
      <c r="D27" s="550"/>
    </row>
    <row r="28" spans="1:4" ht="15.75">
      <c r="A28" s="550"/>
      <c r="B28" s="550"/>
      <c r="C28" s="550"/>
      <c r="D28" s="550"/>
    </row>
  </sheetData>
  <sheetProtection/>
  <mergeCells count="10">
    <mergeCell ref="A1:D1"/>
    <mergeCell ref="A28:D28"/>
    <mergeCell ref="A2:D2"/>
    <mergeCell ref="B4:D4"/>
    <mergeCell ref="A5:A7"/>
    <mergeCell ref="B5:B7"/>
    <mergeCell ref="C5:C6"/>
    <mergeCell ref="D5:D6"/>
    <mergeCell ref="C7:D7"/>
    <mergeCell ref="A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CE,Félkövér"&amp;12Grábóc Községi Önkormányzata&amp;R&amp;"Times New Roman CE,Félkövér dőlt"&amp;12 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625" style="248" customWidth="1"/>
    <col min="2" max="2" width="60.875" style="248" customWidth="1"/>
    <col min="3" max="3" width="25.625" style="248" customWidth="1"/>
  </cols>
  <sheetData>
    <row r="1" ht="15">
      <c r="C1" s="249"/>
    </row>
    <row r="2" spans="1:3" ht="14.25">
      <c r="A2" s="250"/>
      <c r="B2" s="250"/>
      <c r="C2" s="250"/>
    </row>
    <row r="3" spans="1:3" ht="14.25">
      <c r="A3" s="559" t="s">
        <v>536</v>
      </c>
      <c r="B3" s="559"/>
      <c r="C3" s="559"/>
    </row>
    <row r="4" spans="1:3" ht="14.25">
      <c r="A4" s="488"/>
      <c r="B4" s="488"/>
      <c r="C4" s="488"/>
    </row>
    <row r="5" ht="13.5" thickBot="1">
      <c r="C5" s="251"/>
    </row>
    <row r="6" spans="1:3" ht="26.25" thickBot="1">
      <c r="A6" s="252" t="s">
        <v>5</v>
      </c>
      <c r="B6" s="253" t="s">
        <v>47</v>
      </c>
      <c r="C6" s="254" t="s">
        <v>537</v>
      </c>
    </row>
    <row r="7" spans="1:3" ht="25.5">
      <c r="A7" s="255" t="s">
        <v>7</v>
      </c>
      <c r="B7" s="415" t="s">
        <v>708</v>
      </c>
      <c r="C7" s="256">
        <f>SUM(C8:C9)</f>
        <v>3130</v>
      </c>
    </row>
    <row r="8" spans="1:3" ht="12.75">
      <c r="A8" s="257" t="s">
        <v>8</v>
      </c>
      <c r="B8" s="258" t="s">
        <v>538</v>
      </c>
      <c r="C8" s="259">
        <v>3130</v>
      </c>
    </row>
    <row r="9" spans="1:3" ht="12.75">
      <c r="A9" s="257" t="s">
        <v>9</v>
      </c>
      <c r="B9" s="258" t="s">
        <v>539</v>
      </c>
      <c r="C9" s="259"/>
    </row>
    <row r="10" spans="1:3" ht="12.75">
      <c r="A10" s="257" t="s">
        <v>10</v>
      </c>
      <c r="B10" s="260" t="s">
        <v>540</v>
      </c>
      <c r="C10" s="259">
        <v>19804</v>
      </c>
    </row>
    <row r="11" spans="1:3" ht="13.5" thickBot="1">
      <c r="A11" s="261" t="s">
        <v>11</v>
      </c>
      <c r="B11" s="262" t="s">
        <v>541</v>
      </c>
      <c r="C11" s="263">
        <v>18649</v>
      </c>
    </row>
    <row r="12" spans="1:3" ht="25.5">
      <c r="A12" s="264" t="s">
        <v>12</v>
      </c>
      <c r="B12" s="416" t="s">
        <v>709</v>
      </c>
      <c r="C12" s="265">
        <f>C7+C10-C11</f>
        <v>4285</v>
      </c>
    </row>
    <row r="13" spans="1:3" ht="12.75">
      <c r="A13" s="257" t="s">
        <v>13</v>
      </c>
      <c r="B13" s="258" t="s">
        <v>538</v>
      </c>
      <c r="C13" s="259">
        <v>4285</v>
      </c>
    </row>
    <row r="14" spans="1:3" ht="13.5" thickBot="1">
      <c r="A14" s="266" t="s">
        <v>14</v>
      </c>
      <c r="B14" s="267" t="s">
        <v>539</v>
      </c>
      <c r="C14" s="268"/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CE,Félkövér"&amp;14Grábóc Községi Önkormányzat&amp;R&amp;"Times New Roman CE,Félkövér dőlt"&amp;12 6.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20" zoomScaleNormal="120" workbookViewId="0" topLeftCell="A1">
      <selection activeCell="F5" sqref="F5"/>
    </sheetView>
  </sheetViews>
  <sheetFormatPr defaultColWidth="9.00390625" defaultRowHeight="12.75"/>
  <cols>
    <col min="1" max="1" width="5.50390625" style="248" customWidth="1"/>
    <col min="2" max="2" width="39.375" style="248" customWidth="1"/>
    <col min="3" max="8" width="13.875" style="248" customWidth="1"/>
    <col min="9" max="9" width="15.125" style="248" customWidth="1"/>
    <col min="10" max="16384" width="9.375" style="39" customWidth="1"/>
  </cols>
  <sheetData>
    <row r="1" spans="1:9" ht="33" customHeight="1">
      <c r="A1" s="578" t="s">
        <v>566</v>
      </c>
      <c r="B1" s="579"/>
      <c r="C1" s="579"/>
      <c r="D1" s="579"/>
      <c r="E1" s="579"/>
      <c r="F1" s="579"/>
      <c r="G1" s="579"/>
      <c r="H1" s="579"/>
      <c r="I1" s="579"/>
    </row>
    <row r="2" spans="8:9" ht="15.75" customHeight="1" thickBot="1">
      <c r="H2" s="580" t="s">
        <v>93</v>
      </c>
      <c r="I2" s="580"/>
    </row>
    <row r="3" spans="1:9" ht="63" customHeight="1" thickBot="1">
      <c r="A3" s="574" t="s">
        <v>5</v>
      </c>
      <c r="B3" s="576" t="s">
        <v>546</v>
      </c>
      <c r="C3" s="581" t="s">
        <v>547</v>
      </c>
      <c r="D3" s="562" t="s">
        <v>548</v>
      </c>
      <c r="E3" s="563"/>
      <c r="F3" s="563"/>
      <c r="G3" s="563"/>
      <c r="H3" s="563"/>
      <c r="I3" s="564" t="s">
        <v>549</v>
      </c>
    </row>
    <row r="4" spans="1:9" ht="24.75" thickBot="1">
      <c r="A4" s="575"/>
      <c r="B4" s="577"/>
      <c r="C4" s="582"/>
      <c r="D4" s="269" t="s">
        <v>550</v>
      </c>
      <c r="E4" s="269" t="s">
        <v>551</v>
      </c>
      <c r="F4" s="269" t="s">
        <v>552</v>
      </c>
      <c r="G4" s="270" t="s">
        <v>553</v>
      </c>
      <c r="H4" s="270" t="s">
        <v>554</v>
      </c>
      <c r="I4" s="565"/>
    </row>
    <row r="5" spans="1:9" ht="15.75" thickBot="1">
      <c r="A5" s="271">
        <v>1</v>
      </c>
      <c r="B5" s="272">
        <v>2</v>
      </c>
      <c r="C5" s="272">
        <v>3</v>
      </c>
      <c r="D5" s="272">
        <v>4</v>
      </c>
      <c r="E5" s="272">
        <v>5</v>
      </c>
      <c r="F5" s="272">
        <v>6</v>
      </c>
      <c r="G5" s="272">
        <v>7</v>
      </c>
      <c r="H5" s="272" t="s">
        <v>555</v>
      </c>
      <c r="I5" s="273" t="s">
        <v>556</v>
      </c>
    </row>
    <row r="6" spans="1:9" ht="15">
      <c r="A6" s="566" t="s">
        <v>557</v>
      </c>
      <c r="B6" s="567"/>
      <c r="C6" s="567"/>
      <c r="D6" s="567"/>
      <c r="E6" s="567"/>
      <c r="F6" s="567"/>
      <c r="G6" s="567"/>
      <c r="H6" s="567"/>
      <c r="I6" s="568"/>
    </row>
    <row r="7" spans="1:9" ht="15">
      <c r="A7" s="274" t="s">
        <v>7</v>
      </c>
      <c r="B7" s="275" t="s">
        <v>558</v>
      </c>
      <c r="C7" s="276"/>
      <c r="D7" s="277"/>
      <c r="E7" s="277"/>
      <c r="F7" s="277"/>
      <c r="G7" s="278"/>
      <c r="H7" s="279">
        <f aca="true" t="shared" si="0" ref="H7:H13">SUM(D7:G7)</f>
        <v>0</v>
      </c>
      <c r="I7" s="280">
        <f aca="true" t="shared" si="1" ref="I7:I13">C7+H7</f>
        <v>0</v>
      </c>
    </row>
    <row r="8" spans="1:9" ht="22.5">
      <c r="A8" s="274" t="s">
        <v>8</v>
      </c>
      <c r="B8" s="275" t="s">
        <v>140</v>
      </c>
      <c r="C8" s="276"/>
      <c r="D8" s="277"/>
      <c r="E8" s="277"/>
      <c r="F8" s="277"/>
      <c r="G8" s="278"/>
      <c r="H8" s="279">
        <f t="shared" si="0"/>
        <v>0</v>
      </c>
      <c r="I8" s="280">
        <f t="shared" si="1"/>
        <v>0</v>
      </c>
    </row>
    <row r="9" spans="1:9" ht="22.5">
      <c r="A9" s="274" t="s">
        <v>9</v>
      </c>
      <c r="B9" s="275" t="s">
        <v>141</v>
      </c>
      <c r="C9" s="276"/>
      <c r="D9" s="277"/>
      <c r="E9" s="277"/>
      <c r="F9" s="277"/>
      <c r="G9" s="278"/>
      <c r="H9" s="279">
        <f t="shared" si="0"/>
        <v>0</v>
      </c>
      <c r="I9" s="280">
        <f t="shared" si="1"/>
        <v>0</v>
      </c>
    </row>
    <row r="10" spans="1:9" ht="15">
      <c r="A10" s="274" t="s">
        <v>10</v>
      </c>
      <c r="B10" s="275" t="s">
        <v>142</v>
      </c>
      <c r="C10" s="276"/>
      <c r="D10" s="277"/>
      <c r="E10" s="277"/>
      <c r="F10" s="277"/>
      <c r="G10" s="278"/>
      <c r="H10" s="279">
        <f t="shared" si="0"/>
        <v>0</v>
      </c>
      <c r="I10" s="280">
        <f t="shared" si="1"/>
        <v>0</v>
      </c>
    </row>
    <row r="11" spans="1:9" s="139" customFormat="1" ht="22.5">
      <c r="A11" s="274" t="s">
        <v>11</v>
      </c>
      <c r="B11" s="275" t="s">
        <v>143</v>
      </c>
      <c r="C11" s="276"/>
      <c r="D11" s="277"/>
      <c r="E11" s="277"/>
      <c r="F11" s="277"/>
      <c r="G11" s="278"/>
      <c r="H11" s="279">
        <f t="shared" si="0"/>
        <v>0</v>
      </c>
      <c r="I11" s="280">
        <f t="shared" si="1"/>
        <v>0</v>
      </c>
    </row>
    <row r="12" spans="1:9" ht="15">
      <c r="A12" s="281" t="s">
        <v>12</v>
      </c>
      <c r="B12" s="282" t="s">
        <v>559</v>
      </c>
      <c r="C12" s="283"/>
      <c r="D12" s="284"/>
      <c r="E12" s="284"/>
      <c r="F12" s="284"/>
      <c r="G12" s="285"/>
      <c r="H12" s="279">
        <f t="shared" si="0"/>
        <v>0</v>
      </c>
      <c r="I12" s="280">
        <f t="shared" si="1"/>
        <v>0</v>
      </c>
    </row>
    <row r="13" spans="1:9" ht="15.75" thickBot="1">
      <c r="A13" s="286" t="s">
        <v>13</v>
      </c>
      <c r="B13" s="287" t="s">
        <v>560</v>
      </c>
      <c r="C13" s="288"/>
      <c r="D13" s="289"/>
      <c r="E13" s="289"/>
      <c r="F13" s="289"/>
      <c r="G13" s="290"/>
      <c r="H13" s="279">
        <f t="shared" si="0"/>
        <v>0</v>
      </c>
      <c r="I13" s="280">
        <f t="shared" si="1"/>
        <v>0</v>
      </c>
    </row>
    <row r="14" spans="1:9" ht="15.75" thickBot="1">
      <c r="A14" s="569" t="s">
        <v>561</v>
      </c>
      <c r="B14" s="570"/>
      <c r="C14" s="291">
        <f aca="true" t="shared" si="2" ref="C14:I14">SUM(C7:C13)</f>
        <v>0</v>
      </c>
      <c r="D14" s="291">
        <f t="shared" si="2"/>
        <v>0</v>
      </c>
      <c r="E14" s="291">
        <f t="shared" si="2"/>
        <v>0</v>
      </c>
      <c r="F14" s="291">
        <f t="shared" si="2"/>
        <v>0</v>
      </c>
      <c r="G14" s="292">
        <f t="shared" si="2"/>
        <v>0</v>
      </c>
      <c r="H14" s="292">
        <f t="shared" si="2"/>
        <v>0</v>
      </c>
      <c r="I14" s="293">
        <f t="shared" si="2"/>
        <v>0</v>
      </c>
    </row>
    <row r="15" spans="1:9" ht="15">
      <c r="A15" s="571" t="s">
        <v>562</v>
      </c>
      <c r="B15" s="572"/>
      <c r="C15" s="572"/>
      <c r="D15" s="572"/>
      <c r="E15" s="572"/>
      <c r="F15" s="572"/>
      <c r="G15" s="572"/>
      <c r="H15" s="572"/>
      <c r="I15" s="573"/>
    </row>
    <row r="16" spans="1:9" ht="15">
      <c r="A16" s="274" t="s">
        <v>7</v>
      </c>
      <c r="B16" s="275" t="s">
        <v>563</v>
      </c>
      <c r="C16" s="276"/>
      <c r="D16" s="277"/>
      <c r="E16" s="277"/>
      <c r="F16" s="277"/>
      <c r="G16" s="278"/>
      <c r="H16" s="279">
        <f>SUM(D16:G16)</f>
        <v>0</v>
      </c>
      <c r="I16" s="280">
        <f>C16+H16</f>
        <v>0</v>
      </c>
    </row>
    <row r="17" spans="1:9" ht="15.75" thickBot="1">
      <c r="A17" s="286" t="s">
        <v>8</v>
      </c>
      <c r="B17" s="287" t="s">
        <v>560</v>
      </c>
      <c r="C17" s="288"/>
      <c r="D17" s="289"/>
      <c r="E17" s="289"/>
      <c r="F17" s="289"/>
      <c r="G17" s="290"/>
      <c r="H17" s="279">
        <f>SUM(D17:G17)</f>
        <v>0</v>
      </c>
      <c r="I17" s="294">
        <f>C17+H17</f>
        <v>0</v>
      </c>
    </row>
    <row r="18" spans="1:9" ht="15.75" thickBot="1">
      <c r="A18" s="569" t="s">
        <v>564</v>
      </c>
      <c r="B18" s="570"/>
      <c r="C18" s="291">
        <f aca="true" t="shared" si="3" ref="C18:I18">SUM(C16:C17)</f>
        <v>0</v>
      </c>
      <c r="D18" s="291">
        <f t="shared" si="3"/>
        <v>0</v>
      </c>
      <c r="E18" s="291">
        <f t="shared" si="3"/>
        <v>0</v>
      </c>
      <c r="F18" s="291">
        <f t="shared" si="3"/>
        <v>0</v>
      </c>
      <c r="G18" s="292">
        <f t="shared" si="3"/>
        <v>0</v>
      </c>
      <c r="H18" s="292">
        <f t="shared" si="3"/>
        <v>0</v>
      </c>
      <c r="I18" s="293">
        <f t="shared" si="3"/>
        <v>0</v>
      </c>
    </row>
    <row r="19" spans="1:9" ht="15.75" thickBot="1">
      <c r="A19" s="560" t="s">
        <v>565</v>
      </c>
      <c r="B19" s="561"/>
      <c r="C19" s="295">
        <f aca="true" t="shared" si="4" ref="C19:I19">C14+C18</f>
        <v>0</v>
      </c>
      <c r="D19" s="295">
        <f t="shared" si="4"/>
        <v>0</v>
      </c>
      <c r="E19" s="295">
        <f t="shared" si="4"/>
        <v>0</v>
      </c>
      <c r="F19" s="295">
        <f t="shared" si="4"/>
        <v>0</v>
      </c>
      <c r="G19" s="295">
        <f t="shared" si="4"/>
        <v>0</v>
      </c>
      <c r="H19" s="295">
        <f t="shared" si="4"/>
        <v>0</v>
      </c>
      <c r="I19" s="293">
        <f t="shared" si="4"/>
        <v>0</v>
      </c>
    </row>
  </sheetData>
  <sheetProtection/>
  <mergeCells count="12">
    <mergeCell ref="A1:I1"/>
    <mergeCell ref="H2:I2"/>
    <mergeCell ref="C3:C4"/>
    <mergeCell ref="A19:B19"/>
    <mergeCell ref="D3:H3"/>
    <mergeCell ref="I3:I4"/>
    <mergeCell ref="A6:I6"/>
    <mergeCell ref="A14:B14"/>
    <mergeCell ref="A15:I15"/>
    <mergeCell ref="A18:B18"/>
    <mergeCell ref="A3:A4"/>
    <mergeCell ref="B3:B4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CE,Félkövér"&amp;14Grábóc Községi Önkormányzat&amp;R&amp;"Times New Roman CE,Félkövér dőlt"&amp;11 7. melléklet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zoomScale="120" zoomScaleNormal="120" workbookViewId="0" topLeftCell="A13">
      <selection activeCell="D15" sqref="D15:E15"/>
    </sheetView>
  </sheetViews>
  <sheetFormatPr defaultColWidth="9.00390625" defaultRowHeight="12.75"/>
  <cols>
    <col min="1" max="1" width="6.875" style="336" customWidth="1"/>
    <col min="2" max="2" width="36.00390625" style="337" customWidth="1"/>
    <col min="3" max="3" width="17.00390625" style="337" customWidth="1"/>
    <col min="4" max="9" width="12.875" style="337" customWidth="1"/>
    <col min="10" max="10" width="13.875" style="337" customWidth="1"/>
    <col min="11" max="16384" width="9.375" style="39" customWidth="1"/>
  </cols>
  <sheetData>
    <row r="1" spans="1:10" ht="33" customHeight="1">
      <c r="A1" s="583"/>
      <c r="B1" s="583"/>
      <c r="C1" s="583"/>
      <c r="D1" s="583"/>
      <c r="E1" s="583"/>
      <c r="F1" s="583"/>
      <c r="G1" s="583"/>
      <c r="H1" s="583"/>
      <c r="I1" s="583"/>
      <c r="J1" s="39"/>
    </row>
    <row r="2" spans="1:10" ht="33" customHeight="1">
      <c r="A2" s="417"/>
      <c r="B2" s="417"/>
      <c r="C2" s="417"/>
      <c r="D2" s="417"/>
      <c r="E2" s="417"/>
      <c r="F2" s="417"/>
      <c r="G2" s="417"/>
      <c r="H2" s="417"/>
      <c r="I2" s="417"/>
      <c r="J2" s="298" t="s">
        <v>46</v>
      </c>
    </row>
    <row r="3" spans="1:10" ht="15.75" customHeight="1" thickBot="1">
      <c r="A3" s="296"/>
      <c r="B3" s="297"/>
      <c r="C3" s="297"/>
      <c r="D3" s="297"/>
      <c r="E3" s="297"/>
      <c r="F3" s="297"/>
      <c r="G3" s="297"/>
      <c r="H3" s="297"/>
      <c r="I3" s="297"/>
      <c r="J3" s="39"/>
    </row>
    <row r="4" spans="1:10" ht="26.25" customHeight="1">
      <c r="A4" s="586" t="s">
        <v>50</v>
      </c>
      <c r="B4" s="584" t="s">
        <v>567</v>
      </c>
      <c r="C4" s="584" t="s">
        <v>568</v>
      </c>
      <c r="D4" s="584" t="s">
        <v>569</v>
      </c>
      <c r="E4" s="584" t="s">
        <v>710</v>
      </c>
      <c r="F4" s="299" t="s">
        <v>570</v>
      </c>
      <c r="G4" s="300"/>
      <c r="H4" s="300"/>
      <c r="I4" s="301"/>
      <c r="J4" s="302" t="s">
        <v>571</v>
      </c>
    </row>
    <row r="5" spans="1:10" ht="24.75" thickBot="1">
      <c r="A5" s="587"/>
      <c r="B5" s="588"/>
      <c r="C5" s="588"/>
      <c r="D5" s="585"/>
      <c r="E5" s="585"/>
      <c r="F5" s="303" t="s">
        <v>573</v>
      </c>
      <c r="G5" s="303" t="s">
        <v>574</v>
      </c>
      <c r="H5" s="303" t="s">
        <v>711</v>
      </c>
      <c r="I5" s="304" t="s">
        <v>712</v>
      </c>
      <c r="J5" s="308" t="s">
        <v>575</v>
      </c>
    </row>
    <row r="6" spans="1:10" ht="15.75" thickBot="1">
      <c r="A6" s="305">
        <v>1</v>
      </c>
      <c r="B6" s="306">
        <v>2</v>
      </c>
      <c r="C6" s="307">
        <v>3</v>
      </c>
      <c r="D6" s="307">
        <v>4</v>
      </c>
      <c r="E6" s="307">
        <v>5</v>
      </c>
      <c r="F6" s="307">
        <v>6</v>
      </c>
      <c r="G6" s="307">
        <v>7</v>
      </c>
      <c r="H6" s="307">
        <v>8</v>
      </c>
      <c r="I6" s="307">
        <v>9</v>
      </c>
      <c r="J6" s="314">
        <f aca="true" t="shared" si="0" ref="J6:J20">SUM(F7:I7)</f>
        <v>0</v>
      </c>
    </row>
    <row r="7" spans="1:10" ht="21">
      <c r="A7" s="309" t="s">
        <v>7</v>
      </c>
      <c r="B7" s="310" t="s">
        <v>576</v>
      </c>
      <c r="C7" s="311"/>
      <c r="D7" s="312">
        <f aca="true" t="shared" si="1" ref="D7:I7">SUM(D8:D9)</f>
        <v>0</v>
      </c>
      <c r="E7" s="312">
        <f t="shared" si="1"/>
        <v>0</v>
      </c>
      <c r="F7" s="312">
        <f t="shared" si="1"/>
        <v>0</v>
      </c>
      <c r="G7" s="312">
        <f t="shared" si="1"/>
        <v>0</v>
      </c>
      <c r="H7" s="312">
        <f t="shared" si="1"/>
        <v>0</v>
      </c>
      <c r="I7" s="313">
        <f t="shared" si="1"/>
        <v>0</v>
      </c>
      <c r="J7" s="320">
        <f t="shared" si="0"/>
        <v>0</v>
      </c>
    </row>
    <row r="8" spans="1:10" ht="15">
      <c r="A8" s="315" t="s">
        <v>8</v>
      </c>
      <c r="B8" s="316"/>
      <c r="C8" s="317"/>
      <c r="D8" s="318"/>
      <c r="E8" s="318"/>
      <c r="F8" s="318"/>
      <c r="G8" s="318"/>
      <c r="H8" s="318"/>
      <c r="I8" s="319"/>
      <c r="J8" s="320">
        <f t="shared" si="0"/>
        <v>0</v>
      </c>
    </row>
    <row r="9" spans="1:10" ht="15">
      <c r="A9" s="315" t="s">
        <v>9</v>
      </c>
      <c r="B9" s="316" t="s">
        <v>51</v>
      </c>
      <c r="C9" s="317"/>
      <c r="D9" s="318"/>
      <c r="E9" s="318"/>
      <c r="F9" s="318"/>
      <c r="G9" s="318"/>
      <c r="H9" s="318"/>
      <c r="I9" s="319"/>
      <c r="J9" s="325">
        <f t="shared" si="0"/>
        <v>0</v>
      </c>
    </row>
    <row r="10" spans="1:10" ht="21">
      <c r="A10" s="315" t="s">
        <v>10</v>
      </c>
      <c r="B10" s="321" t="s">
        <v>577</v>
      </c>
      <c r="C10" s="322"/>
      <c r="D10" s="323"/>
      <c r="E10" s="323">
        <f>SUM(E11:E12)</f>
        <v>0</v>
      </c>
      <c r="F10" s="323">
        <f>SUM(F11:F12)</f>
        <v>0</v>
      </c>
      <c r="G10" s="323">
        <f>SUM(G11:G12)</f>
        <v>0</v>
      </c>
      <c r="H10" s="323">
        <f>SUM(H11:H12)</f>
        <v>0</v>
      </c>
      <c r="I10" s="324">
        <f>SUM(I11:I12)</f>
        <v>0</v>
      </c>
      <c r="J10" s="320">
        <f t="shared" si="0"/>
        <v>0</v>
      </c>
    </row>
    <row r="11" spans="1:10" ht="15">
      <c r="A11" s="315" t="s">
        <v>11</v>
      </c>
      <c r="B11" s="316" t="s">
        <v>578</v>
      </c>
      <c r="C11" s="317"/>
      <c r="D11" s="318"/>
      <c r="E11" s="318"/>
      <c r="F11" s="318"/>
      <c r="G11" s="318"/>
      <c r="H11" s="318"/>
      <c r="I11" s="319"/>
      <c r="J11" s="320">
        <f t="shared" si="0"/>
        <v>0</v>
      </c>
    </row>
    <row r="12" spans="1:10" ht="15">
      <c r="A12" s="315" t="s">
        <v>12</v>
      </c>
      <c r="B12" s="316"/>
      <c r="C12" s="317"/>
      <c r="D12" s="318"/>
      <c r="E12" s="318"/>
      <c r="F12" s="318"/>
      <c r="G12" s="318"/>
      <c r="H12" s="318"/>
      <c r="I12" s="319"/>
      <c r="J12" s="325">
        <f t="shared" si="0"/>
        <v>0</v>
      </c>
    </row>
    <row r="13" spans="1:10" ht="17.25" customHeight="1">
      <c r="A13" s="315" t="s">
        <v>13</v>
      </c>
      <c r="B13" s="326" t="s">
        <v>579</v>
      </c>
      <c r="C13" s="322"/>
      <c r="D13" s="323">
        <f aca="true" t="shared" si="2" ref="D13:I13">SUM(D14:D14)</f>
        <v>200</v>
      </c>
      <c r="E13" s="323">
        <f t="shared" si="2"/>
        <v>80</v>
      </c>
      <c r="F13" s="323">
        <f t="shared" si="2"/>
        <v>0</v>
      </c>
      <c r="G13" s="323">
        <f t="shared" si="2"/>
        <v>0</v>
      </c>
      <c r="H13" s="323">
        <f t="shared" si="2"/>
        <v>0</v>
      </c>
      <c r="I13" s="324">
        <f t="shared" si="2"/>
        <v>0</v>
      </c>
      <c r="J13" s="320">
        <f t="shared" si="0"/>
        <v>0</v>
      </c>
    </row>
    <row r="14" spans="1:10" ht="15">
      <c r="A14" s="418" t="s">
        <v>14</v>
      </c>
      <c r="B14" s="422" t="s">
        <v>713</v>
      </c>
      <c r="C14" s="419"/>
      <c r="D14" s="318">
        <v>200</v>
      </c>
      <c r="E14" s="318">
        <v>80</v>
      </c>
      <c r="F14" s="318"/>
      <c r="G14" s="318"/>
      <c r="H14" s="318"/>
      <c r="I14" s="319"/>
      <c r="J14" s="325">
        <f t="shared" si="0"/>
        <v>0</v>
      </c>
    </row>
    <row r="15" spans="1:10" ht="15">
      <c r="A15" s="315" t="s">
        <v>15</v>
      </c>
      <c r="B15" s="326" t="s">
        <v>580</v>
      </c>
      <c r="C15" s="322"/>
      <c r="D15" s="323">
        <f>SUM(D16:D18)</f>
        <v>4588</v>
      </c>
      <c r="E15" s="323">
        <f>SUM(E16:E18)</f>
        <v>4325</v>
      </c>
      <c r="F15" s="323">
        <f>SUM(F16:F16)</f>
        <v>0</v>
      </c>
      <c r="G15" s="323">
        <f>SUM(G16:G16)</f>
        <v>0</v>
      </c>
      <c r="H15" s="323">
        <f>SUM(H16:H16)</f>
        <v>0</v>
      </c>
      <c r="I15" s="324">
        <f>SUM(I16:I16)</f>
        <v>0</v>
      </c>
      <c r="J15" s="320">
        <f t="shared" si="0"/>
        <v>0</v>
      </c>
    </row>
    <row r="16" spans="1:10" ht="15">
      <c r="A16" s="418" t="s">
        <v>16</v>
      </c>
      <c r="B16" s="421" t="s">
        <v>714</v>
      </c>
      <c r="C16" s="419" t="s">
        <v>572</v>
      </c>
      <c r="D16" s="318">
        <v>2288</v>
      </c>
      <c r="E16" s="318">
        <v>1963</v>
      </c>
      <c r="F16" s="318"/>
      <c r="G16" s="318"/>
      <c r="H16" s="318"/>
      <c r="I16" s="319"/>
      <c r="J16" s="325">
        <f>SUM(F19:I19)</f>
        <v>0</v>
      </c>
    </row>
    <row r="17" spans="1:10" ht="15">
      <c r="A17" s="418" t="s">
        <v>17</v>
      </c>
      <c r="B17" s="422" t="s">
        <v>715</v>
      </c>
      <c r="C17" s="420" t="s">
        <v>572</v>
      </c>
      <c r="D17" s="330">
        <v>1100</v>
      </c>
      <c r="E17" s="330">
        <v>1079</v>
      </c>
      <c r="F17" s="330"/>
      <c r="G17" s="330"/>
      <c r="H17" s="330"/>
      <c r="I17" s="331"/>
      <c r="J17" s="325"/>
    </row>
    <row r="18" spans="1:10" ht="15">
      <c r="A18" s="418" t="s">
        <v>17</v>
      </c>
      <c r="B18" s="422" t="s">
        <v>716</v>
      </c>
      <c r="C18" s="420" t="s">
        <v>572</v>
      </c>
      <c r="D18" s="318">
        <v>1200</v>
      </c>
      <c r="E18" s="318">
        <v>1283</v>
      </c>
      <c r="F18" s="318"/>
      <c r="G18" s="318"/>
      <c r="H18" s="318"/>
      <c r="I18" s="427"/>
      <c r="J18" s="325"/>
    </row>
    <row r="19" spans="1:10" ht="15">
      <c r="A19" s="315" t="s">
        <v>18</v>
      </c>
      <c r="B19" s="327" t="s">
        <v>581</v>
      </c>
      <c r="C19" s="328"/>
      <c r="D19" s="323"/>
      <c r="E19" s="323"/>
      <c r="F19" s="323">
        <f>SUM(F20:F21)</f>
        <v>0</v>
      </c>
      <c r="G19" s="323">
        <f>SUM(G20:G21)</f>
        <v>0</v>
      </c>
      <c r="H19" s="323">
        <f>SUM(H20:H21)</f>
        <v>0</v>
      </c>
      <c r="I19" s="423">
        <f>SUM(I20:I21)</f>
        <v>0</v>
      </c>
      <c r="J19" s="320">
        <f t="shared" si="0"/>
        <v>0</v>
      </c>
    </row>
    <row r="20" spans="1:10" ht="15">
      <c r="A20" s="315" t="s">
        <v>19</v>
      </c>
      <c r="B20" s="316" t="s">
        <v>582</v>
      </c>
      <c r="C20" s="317"/>
      <c r="D20" s="318"/>
      <c r="E20" s="318"/>
      <c r="F20" s="318"/>
      <c r="G20" s="318"/>
      <c r="H20" s="318"/>
      <c r="I20" s="319"/>
      <c r="J20" s="425">
        <f t="shared" si="0"/>
        <v>0</v>
      </c>
    </row>
    <row r="21" spans="1:10" ht="15.75" thickBot="1">
      <c r="A21" s="315" t="s">
        <v>20</v>
      </c>
      <c r="B21" s="316" t="s">
        <v>51</v>
      </c>
      <c r="C21" s="329"/>
      <c r="D21" s="330"/>
      <c r="E21" s="330"/>
      <c r="F21" s="330"/>
      <c r="G21" s="330"/>
      <c r="H21" s="330"/>
      <c r="I21" s="331"/>
      <c r="J21" s="426">
        <f>J6+J9+J12+J14+J16</f>
        <v>0</v>
      </c>
    </row>
    <row r="22" spans="1:10" ht="15.75" thickBot="1">
      <c r="A22" s="315" t="s">
        <v>21</v>
      </c>
      <c r="B22" s="332" t="s">
        <v>95</v>
      </c>
      <c r="C22" s="333"/>
      <c r="D22" s="334">
        <f aca="true" t="shared" si="3" ref="D22:I22">D7+D10+D13+D15+D19</f>
        <v>4788</v>
      </c>
      <c r="E22" s="334">
        <f t="shared" si="3"/>
        <v>4405</v>
      </c>
      <c r="F22" s="334">
        <f t="shared" si="3"/>
        <v>0</v>
      </c>
      <c r="G22" s="334">
        <f t="shared" si="3"/>
        <v>0</v>
      </c>
      <c r="H22" s="334">
        <f t="shared" si="3"/>
        <v>0</v>
      </c>
      <c r="I22" s="335">
        <f t="shared" si="3"/>
        <v>0</v>
      </c>
      <c r="J22" s="424"/>
    </row>
  </sheetData>
  <sheetProtection/>
  <mergeCells count="6">
    <mergeCell ref="A1:I1"/>
    <mergeCell ref="D4:D5"/>
    <mergeCell ref="E4:E5"/>
    <mergeCell ref="A4:A5"/>
    <mergeCell ref="B4:B5"/>
    <mergeCell ref="C4:C5"/>
  </mergeCells>
  <printOptions horizontalCentered="1"/>
  <pageMargins left="0.7874015748031497" right="0.7874015748031497" top="1.3779527559055118" bottom="0.984251968503937" header="0.6692913385826772" footer="0.7874015748031497"/>
  <pageSetup horizontalDpi="600" verticalDpi="600" orientation="landscape" paperSize="9" scale="95" r:id="rId1"/>
  <headerFooter alignWithMargins="0">
    <oddHeader xml:space="preserve">&amp;C&amp;"Times New Roman CE,Félkövér"&amp;14Grábóc Községi Önkormányzat
Többéves kihatással járó döntések célok és évek szerinti bontásban&amp;R&amp;"Times New Roman CE,Félkövér dőlt"&amp;11 8. melléklet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5.875" style="338" customWidth="1"/>
    <col min="2" max="2" width="54.875" style="366" customWidth="1"/>
    <col min="3" max="4" width="17.625" style="366" customWidth="1"/>
  </cols>
  <sheetData>
    <row r="1" spans="2:4" ht="15.75">
      <c r="B1" s="589" t="s">
        <v>0</v>
      </c>
      <c r="C1" s="589"/>
      <c r="D1" s="589"/>
    </row>
    <row r="2" spans="1:4" ht="16.5" thickBot="1">
      <c r="A2" s="340"/>
      <c r="B2" s="339"/>
      <c r="C2" s="341"/>
      <c r="D2" s="342" t="s">
        <v>46</v>
      </c>
    </row>
    <row r="3" spans="1:4" ht="36.75" thickBot="1">
      <c r="A3" s="343" t="s">
        <v>5</v>
      </c>
      <c r="B3" s="344" t="s">
        <v>6</v>
      </c>
      <c r="C3" s="344" t="s">
        <v>52</v>
      </c>
      <c r="D3" s="345" t="s">
        <v>53</v>
      </c>
    </row>
    <row r="4" spans="1:4" ht="13.5" thickBot="1">
      <c r="A4" s="271">
        <v>1</v>
      </c>
      <c r="B4" s="346">
        <v>2</v>
      </c>
      <c r="C4" s="346">
        <v>3</v>
      </c>
      <c r="D4" s="347">
        <v>4</v>
      </c>
    </row>
    <row r="5" spans="1:4" ht="12.75">
      <c r="A5" s="348" t="s">
        <v>7</v>
      </c>
      <c r="B5" s="349" t="s">
        <v>111</v>
      </c>
      <c r="C5" s="350"/>
      <c r="D5" s="351"/>
    </row>
    <row r="6" spans="1:4" ht="12.75">
      <c r="A6" s="352" t="s">
        <v>8</v>
      </c>
      <c r="B6" s="353" t="s">
        <v>112</v>
      </c>
      <c r="C6" s="354"/>
      <c r="D6" s="355"/>
    </row>
    <row r="7" spans="1:4" ht="12.75">
      <c r="A7" s="352" t="s">
        <v>9</v>
      </c>
      <c r="B7" s="353" t="s">
        <v>84</v>
      </c>
      <c r="C7" s="354"/>
      <c r="D7" s="355"/>
    </row>
    <row r="8" spans="1:4" ht="12.75">
      <c r="A8" s="352" t="s">
        <v>10</v>
      </c>
      <c r="B8" s="353" t="s">
        <v>85</v>
      </c>
      <c r="C8" s="354"/>
      <c r="D8" s="355"/>
    </row>
    <row r="9" spans="1:4" ht="12.75">
      <c r="A9" s="352" t="s">
        <v>11</v>
      </c>
      <c r="B9" s="353" t="s">
        <v>104</v>
      </c>
      <c r="C9" s="354">
        <f>SUM(C10:C15)</f>
        <v>0</v>
      </c>
      <c r="D9" s="355"/>
    </row>
    <row r="10" spans="1:4" ht="12.75">
      <c r="A10" s="352" t="s">
        <v>12</v>
      </c>
      <c r="B10" s="353" t="s">
        <v>105</v>
      </c>
      <c r="C10" s="354"/>
      <c r="D10" s="355"/>
    </row>
    <row r="11" spans="1:4" ht="12.75">
      <c r="A11" s="352" t="s">
        <v>13</v>
      </c>
      <c r="B11" s="356" t="s">
        <v>106</v>
      </c>
      <c r="C11" s="354"/>
      <c r="D11" s="355"/>
    </row>
    <row r="12" spans="1:4" ht="12.75">
      <c r="A12" s="352" t="s">
        <v>15</v>
      </c>
      <c r="B12" s="356" t="s">
        <v>107</v>
      </c>
      <c r="C12" s="354"/>
      <c r="D12" s="355"/>
    </row>
    <row r="13" spans="1:4" ht="12.75">
      <c r="A13" s="352" t="s">
        <v>16</v>
      </c>
      <c r="B13" s="356" t="s">
        <v>108</v>
      </c>
      <c r="C13" s="354"/>
      <c r="D13" s="355"/>
    </row>
    <row r="14" spans="1:4" ht="12.75">
      <c r="A14" s="352" t="s">
        <v>17</v>
      </c>
      <c r="B14" s="356" t="s">
        <v>109</v>
      </c>
      <c r="C14" s="354"/>
      <c r="D14" s="355"/>
    </row>
    <row r="15" spans="1:4" ht="22.5">
      <c r="A15" s="352" t="s">
        <v>18</v>
      </c>
      <c r="B15" s="356" t="s">
        <v>110</v>
      </c>
      <c r="C15" s="354"/>
      <c r="D15" s="355"/>
    </row>
    <row r="16" spans="1:4" ht="12.75">
      <c r="A16" s="352" t="s">
        <v>19</v>
      </c>
      <c r="B16" s="353" t="s">
        <v>86</v>
      </c>
      <c r="C16" s="354"/>
      <c r="D16" s="355"/>
    </row>
    <row r="17" spans="1:4" ht="12.75">
      <c r="A17" s="352" t="s">
        <v>20</v>
      </c>
      <c r="B17" s="353" t="s">
        <v>2</v>
      </c>
      <c r="C17" s="354"/>
      <c r="D17" s="355"/>
    </row>
    <row r="18" spans="1:4" ht="12.75">
      <c r="A18" s="352" t="s">
        <v>21</v>
      </c>
      <c r="B18" s="353" t="s">
        <v>1</v>
      </c>
      <c r="C18" s="354"/>
      <c r="D18" s="355"/>
    </row>
    <row r="19" spans="1:4" ht="12.75">
      <c r="A19" s="352" t="s">
        <v>22</v>
      </c>
      <c r="B19" s="353" t="s">
        <v>87</v>
      </c>
      <c r="C19" s="354"/>
      <c r="D19" s="355"/>
    </row>
    <row r="20" spans="1:4" ht="12.75">
      <c r="A20" s="352" t="s">
        <v>23</v>
      </c>
      <c r="B20" s="353" t="s">
        <v>88</v>
      </c>
      <c r="C20" s="354"/>
      <c r="D20" s="355"/>
    </row>
    <row r="21" spans="1:4" ht="12.75">
      <c r="A21" s="352" t="s">
        <v>24</v>
      </c>
      <c r="B21" s="353" t="s">
        <v>583</v>
      </c>
      <c r="C21" s="357"/>
      <c r="D21" s="355"/>
    </row>
    <row r="22" spans="1:4" ht="12.75">
      <c r="A22" s="352" t="s">
        <v>25</v>
      </c>
      <c r="B22" s="353" t="s">
        <v>584</v>
      </c>
      <c r="C22" s="357"/>
      <c r="D22" s="355"/>
    </row>
    <row r="23" spans="1:4" ht="12.75">
      <c r="A23" s="352" t="s">
        <v>26</v>
      </c>
      <c r="B23" s="276"/>
      <c r="C23" s="357"/>
      <c r="D23" s="355"/>
    </row>
    <row r="24" spans="1:4" ht="12.75">
      <c r="A24" s="352" t="s">
        <v>27</v>
      </c>
      <c r="B24" s="276"/>
      <c r="C24" s="357"/>
      <c r="D24" s="355"/>
    </row>
    <row r="25" spans="1:4" ht="12.75">
      <c r="A25" s="352" t="s">
        <v>28</v>
      </c>
      <c r="B25" s="276"/>
      <c r="C25" s="357"/>
      <c r="D25" s="355"/>
    </row>
    <row r="26" spans="1:4" ht="12.75">
      <c r="A26" s="352" t="s">
        <v>29</v>
      </c>
      <c r="B26" s="276"/>
      <c r="C26" s="357"/>
      <c r="D26" s="355"/>
    </row>
    <row r="27" spans="1:4" ht="12.75">
      <c r="A27" s="352" t="s">
        <v>30</v>
      </c>
      <c r="B27" s="276"/>
      <c r="C27" s="357"/>
      <c r="D27" s="355"/>
    </row>
    <row r="28" spans="1:4" ht="12.75">
      <c r="A28" s="352" t="s">
        <v>31</v>
      </c>
      <c r="B28" s="276"/>
      <c r="C28" s="357"/>
      <c r="D28" s="355"/>
    </row>
    <row r="29" spans="1:4" ht="13.5" thickBot="1">
      <c r="A29" s="358" t="s">
        <v>32</v>
      </c>
      <c r="B29" s="288"/>
      <c r="C29" s="359"/>
      <c r="D29" s="360"/>
    </row>
    <row r="30" spans="1:4" ht="13.5" thickBot="1">
      <c r="A30" s="361" t="s">
        <v>33</v>
      </c>
      <c r="B30" s="362" t="s">
        <v>40</v>
      </c>
      <c r="C30" s="363">
        <f>+C5+C6+C7+C8+C9+C16+C17+C18+C19+C20+C21+C22+C23+C24+C25+C26+C27+C28+C29</f>
        <v>0</v>
      </c>
      <c r="D30" s="364">
        <f>+D5+D6+D7+D8+D9+D16+D17+D18+D19+D20+D21+D22+D23+D24+D25+D26+D27+D28+D29</f>
        <v>0</v>
      </c>
    </row>
    <row r="31" spans="1:4" ht="12.75">
      <c r="A31" s="365"/>
      <c r="B31" s="590"/>
      <c r="C31" s="590"/>
      <c r="D31" s="590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CE,Félkövér"&amp;14Grábóc Közsgégi Önkormányzat&amp;R&amp;"Times New Roman CE,Félkövér dőlt"&amp;12 9.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93.125" style="0" customWidth="1"/>
    <col min="2" max="5" width="28.00390625" style="0" customWidth="1"/>
  </cols>
  <sheetData>
    <row r="1" spans="1:5" ht="18.75">
      <c r="A1" s="161"/>
      <c r="B1" s="161"/>
      <c r="C1" s="161"/>
      <c r="D1" s="161"/>
      <c r="E1" s="161"/>
    </row>
    <row r="2" spans="1:5" ht="13.5" thickBot="1">
      <c r="A2" s="162"/>
      <c r="B2" s="162"/>
      <c r="C2" s="162"/>
      <c r="D2" s="595" t="s">
        <v>148</v>
      </c>
      <c r="E2" s="595"/>
    </row>
    <row r="3" spans="1:5" ht="18.75">
      <c r="A3" s="596" t="s">
        <v>47</v>
      </c>
      <c r="B3" s="475" t="s">
        <v>410</v>
      </c>
      <c r="C3" s="475" t="s">
        <v>542</v>
      </c>
      <c r="D3" s="591" t="s">
        <v>429</v>
      </c>
      <c r="E3" s="593" t="s">
        <v>428</v>
      </c>
    </row>
    <row r="4" spans="1:5" ht="19.5" thickBot="1">
      <c r="A4" s="597"/>
      <c r="B4" s="476" t="s">
        <v>411</v>
      </c>
      <c r="C4" s="476" t="s">
        <v>411</v>
      </c>
      <c r="D4" s="592"/>
      <c r="E4" s="594"/>
    </row>
    <row r="5" spans="1:5" ht="28.5" customHeight="1">
      <c r="A5" s="484" t="s">
        <v>412</v>
      </c>
      <c r="B5" s="483"/>
      <c r="C5" s="483"/>
      <c r="D5" s="163"/>
      <c r="E5" s="465"/>
    </row>
    <row r="6" spans="1:5" ht="18.75">
      <c r="A6" s="466" t="s">
        <v>413</v>
      </c>
      <c r="B6" s="164">
        <v>154</v>
      </c>
      <c r="C6" s="164">
        <v>154</v>
      </c>
      <c r="D6" s="164">
        <v>154</v>
      </c>
      <c r="E6" s="467">
        <f aca="true" t="shared" si="0" ref="E6:E25">D6/C6*100</f>
        <v>100</v>
      </c>
    </row>
    <row r="7" spans="1:5" ht="18.75">
      <c r="A7" s="468" t="s">
        <v>414</v>
      </c>
      <c r="B7" s="165">
        <v>479</v>
      </c>
      <c r="C7" s="165">
        <v>479</v>
      </c>
      <c r="D7" s="164">
        <v>479</v>
      </c>
      <c r="E7" s="467">
        <f t="shared" si="0"/>
        <v>100</v>
      </c>
    </row>
    <row r="8" spans="1:5" ht="18.75">
      <c r="A8" s="466" t="s">
        <v>415</v>
      </c>
      <c r="B8" s="165">
        <f>SUM(B9:B10)</f>
        <v>486</v>
      </c>
      <c r="C8" s="165">
        <f>SUM(C9:C10)</f>
        <v>491</v>
      </c>
      <c r="D8" s="165">
        <f>SUM(D9:D10)</f>
        <v>490</v>
      </c>
      <c r="E8" s="469">
        <f t="shared" si="0"/>
        <v>99.79633401221996</v>
      </c>
    </row>
    <row r="9" spans="1:5" ht="18.75">
      <c r="A9" s="466" t="s">
        <v>416</v>
      </c>
      <c r="B9" s="165">
        <v>486</v>
      </c>
      <c r="C9" s="165">
        <v>491</v>
      </c>
      <c r="D9" s="164">
        <v>490</v>
      </c>
      <c r="E9" s="469">
        <f t="shared" si="0"/>
        <v>99.79633401221996</v>
      </c>
    </row>
    <row r="10" spans="1:5" ht="18.75">
      <c r="A10" s="466" t="s">
        <v>417</v>
      </c>
      <c r="B10" s="165">
        <v>0</v>
      </c>
      <c r="C10" s="165">
        <v>0</v>
      </c>
      <c r="D10" s="164">
        <f>SUM(B10:C10)</f>
        <v>0</v>
      </c>
      <c r="E10" s="467"/>
    </row>
    <row r="11" spans="1:5" ht="18.75">
      <c r="A11" s="466" t="s">
        <v>543</v>
      </c>
      <c r="B11" s="165">
        <v>0</v>
      </c>
      <c r="C11" s="165">
        <v>226</v>
      </c>
      <c r="D11" s="164">
        <f>SUM(B11:C11)</f>
        <v>226</v>
      </c>
      <c r="E11" s="467">
        <f t="shared" si="0"/>
        <v>100</v>
      </c>
    </row>
    <row r="12" spans="1:5" ht="18.75">
      <c r="A12" s="470" t="s">
        <v>544</v>
      </c>
      <c r="B12" s="166"/>
      <c r="C12" s="166">
        <v>72</v>
      </c>
      <c r="D12" s="166">
        <f>SUM(B12:C12)</f>
        <v>72</v>
      </c>
      <c r="E12" s="467">
        <f t="shared" si="0"/>
        <v>100</v>
      </c>
    </row>
    <row r="13" spans="1:5" ht="15.75">
      <c r="A13" s="471" t="s">
        <v>49</v>
      </c>
      <c r="B13" s="477">
        <f>SUM(B6:B8,B11:B12)</f>
        <v>1119</v>
      </c>
      <c r="C13" s="477">
        <f>SUM(C6:C8,C11:C12)</f>
        <v>1422</v>
      </c>
      <c r="D13" s="477">
        <f>SUM(D6:D8,D11:D12)</f>
        <v>1421</v>
      </c>
      <c r="E13" s="478">
        <f t="shared" si="0"/>
        <v>99.929676511955</v>
      </c>
    </row>
    <row r="14" spans="1:5" ht="25.5" customHeight="1">
      <c r="A14" s="484" t="s">
        <v>420</v>
      </c>
      <c r="B14" s="483"/>
      <c r="C14" s="483"/>
      <c r="D14" s="163"/>
      <c r="E14" s="465"/>
    </row>
    <row r="15" spans="1:5" ht="18.75">
      <c r="A15" s="472" t="s">
        <v>422</v>
      </c>
      <c r="B15" s="166">
        <v>450</v>
      </c>
      <c r="C15" s="166">
        <v>450</v>
      </c>
      <c r="D15" s="166">
        <v>158</v>
      </c>
      <c r="E15" s="473">
        <f t="shared" si="0"/>
        <v>35.11111111111111</v>
      </c>
    </row>
    <row r="16" spans="1:5" ht="18.75">
      <c r="A16" s="472" t="s">
        <v>707</v>
      </c>
      <c r="B16" s="166">
        <v>100</v>
      </c>
      <c r="C16" s="166">
        <v>100</v>
      </c>
      <c r="D16" s="166">
        <v>89</v>
      </c>
      <c r="E16" s="474">
        <f t="shared" si="0"/>
        <v>89</v>
      </c>
    </row>
    <row r="17" spans="1:5" ht="18.75">
      <c r="A17" s="472" t="s">
        <v>706</v>
      </c>
      <c r="B17" s="166">
        <v>100</v>
      </c>
      <c r="C17" s="166">
        <v>100</v>
      </c>
      <c r="D17" s="166">
        <v>25</v>
      </c>
      <c r="E17" s="473">
        <f t="shared" si="0"/>
        <v>25</v>
      </c>
    </row>
    <row r="18" spans="1:5" ht="18.75">
      <c r="A18" s="472" t="s">
        <v>705</v>
      </c>
      <c r="B18" s="166">
        <v>200</v>
      </c>
      <c r="C18" s="166">
        <v>200</v>
      </c>
      <c r="D18" s="166">
        <v>172</v>
      </c>
      <c r="E18" s="473">
        <f>D18/C18*100</f>
        <v>86</v>
      </c>
    </row>
    <row r="19" spans="1:5" ht="18.75">
      <c r="A19" s="472" t="s">
        <v>421</v>
      </c>
      <c r="B19" s="166">
        <v>60</v>
      </c>
      <c r="C19" s="166">
        <v>60</v>
      </c>
      <c r="D19" s="166">
        <v>20</v>
      </c>
      <c r="E19" s="473">
        <f t="shared" si="0"/>
        <v>33.33333333333333</v>
      </c>
    </row>
    <row r="20" spans="1:5" ht="18.75">
      <c r="A20" s="470" t="s">
        <v>418</v>
      </c>
      <c r="B20" s="166">
        <v>150</v>
      </c>
      <c r="C20" s="166">
        <v>150</v>
      </c>
      <c r="D20" s="166">
        <v>42</v>
      </c>
      <c r="E20" s="474">
        <f t="shared" si="0"/>
        <v>28.000000000000004</v>
      </c>
    </row>
    <row r="21" spans="1:5" ht="18.75">
      <c r="A21" s="470" t="s">
        <v>423</v>
      </c>
      <c r="B21" s="166">
        <v>50</v>
      </c>
      <c r="C21" s="166">
        <v>50</v>
      </c>
      <c r="D21" s="166">
        <v>0</v>
      </c>
      <c r="E21" s="474">
        <f t="shared" si="0"/>
        <v>0</v>
      </c>
    </row>
    <row r="22" spans="1:5" ht="18.75">
      <c r="A22" s="470" t="s">
        <v>545</v>
      </c>
      <c r="B22" s="166"/>
      <c r="C22" s="166">
        <v>516</v>
      </c>
      <c r="D22" s="166">
        <f>SUM(B22:C22)</f>
        <v>516</v>
      </c>
      <c r="E22" s="474">
        <f t="shared" si="0"/>
        <v>100</v>
      </c>
    </row>
    <row r="23" spans="1:5" ht="15.75">
      <c r="A23" s="471" t="s">
        <v>49</v>
      </c>
      <c r="B23" s="477">
        <f>SUM(B15:B21)</f>
        <v>1110</v>
      </c>
      <c r="C23" s="477">
        <f>SUM(C15:C22)</f>
        <v>1626</v>
      </c>
      <c r="D23" s="477">
        <f>SUM(D15:D22)</f>
        <v>1022</v>
      </c>
      <c r="E23" s="479">
        <f t="shared" si="0"/>
        <v>62.85362853628536</v>
      </c>
    </row>
    <row r="24" spans="1:5" ht="18.75">
      <c r="A24" s="464"/>
      <c r="B24" s="163"/>
      <c r="C24" s="163"/>
      <c r="D24" s="163"/>
      <c r="E24" s="465"/>
    </row>
    <row r="25" spans="1:5" ht="19.5" thickBot="1">
      <c r="A25" s="480" t="s">
        <v>419</v>
      </c>
      <c r="B25" s="481">
        <f>SUM(B13,B23)</f>
        <v>2229</v>
      </c>
      <c r="C25" s="481">
        <f>SUM(C13,C23)</f>
        <v>3048</v>
      </c>
      <c r="D25" s="481">
        <f>SUM(D13,D23)</f>
        <v>2443</v>
      </c>
      <c r="E25" s="482">
        <f t="shared" si="0"/>
        <v>80.1509186351706</v>
      </c>
    </row>
  </sheetData>
  <sheetProtection/>
  <mergeCells count="4">
    <mergeCell ref="D3:D4"/>
    <mergeCell ref="E3:E4"/>
    <mergeCell ref="D2:E2"/>
    <mergeCell ref="A3:A4"/>
  </mergeCells>
  <printOptions horizontalCentered="1"/>
  <pageMargins left="0.7086614173228347" right="0.7086614173228347" top="0.984251968503937" bottom="0.7480314960629921" header="0.5118110236220472" footer="0.31496062992125984"/>
  <pageSetup horizontalDpi="600" verticalDpi="600" orientation="landscape" paperSize="9" scale="71" r:id="rId1"/>
  <headerFooter>
    <oddHeader>&amp;C&amp;"Times New Roman CE,Félkövér"&amp;14Grábóc Község Önkormányzat 
2015. évi szociális kiadásainak előirányzata&amp;R&amp;"Times New Roman CE,Félkövér dőlt"&amp;12 10.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60.625" style="459" customWidth="1"/>
    <col min="2" max="2" width="15.625" style="429" customWidth="1"/>
    <col min="3" max="3" width="16.375" style="429" customWidth="1"/>
    <col min="4" max="4" width="18.00390625" style="429" customWidth="1"/>
    <col min="5" max="7" width="16.625" style="429" customWidth="1"/>
    <col min="8" max="8" width="18.875" style="429" customWidth="1"/>
  </cols>
  <sheetData>
    <row r="1" spans="1:6" ht="15.75">
      <c r="A1" s="598" t="s">
        <v>717</v>
      </c>
      <c r="B1" s="598"/>
      <c r="C1" s="598"/>
      <c r="D1" s="598"/>
      <c r="E1" s="598"/>
      <c r="F1" s="598"/>
    </row>
    <row r="2" spans="1:5" ht="27.75" thickBot="1">
      <c r="A2" s="40"/>
      <c r="B2" s="24"/>
      <c r="C2" s="24"/>
      <c r="D2" s="24"/>
      <c r="E2" s="430" t="s">
        <v>46</v>
      </c>
    </row>
    <row r="3" spans="1:8" ht="36.75" thickBot="1">
      <c r="A3" s="431" t="s">
        <v>718</v>
      </c>
      <c r="B3" s="432" t="s">
        <v>719</v>
      </c>
      <c r="C3" s="432" t="s">
        <v>425</v>
      </c>
      <c r="D3" s="432" t="s">
        <v>426</v>
      </c>
      <c r="E3" s="433" t="s">
        <v>429</v>
      </c>
      <c r="F3" s="434"/>
      <c r="G3" s="434"/>
      <c r="H3"/>
    </row>
    <row r="4" spans="1:8" ht="13.5" thickBot="1">
      <c r="A4" s="435" t="s">
        <v>395</v>
      </c>
      <c r="B4" s="436" t="s">
        <v>396</v>
      </c>
      <c r="C4" s="436" t="s">
        <v>397</v>
      </c>
      <c r="D4" s="436" t="s">
        <v>399</v>
      </c>
      <c r="E4" s="437" t="s">
        <v>398</v>
      </c>
      <c r="F4" s="24"/>
      <c r="G4" s="24"/>
      <c r="H4"/>
    </row>
    <row r="5" spans="1:8" ht="12.75">
      <c r="A5" s="438" t="s">
        <v>724</v>
      </c>
      <c r="B5" s="440" t="s">
        <v>409</v>
      </c>
      <c r="C5" s="439">
        <v>200</v>
      </c>
      <c r="D5" s="452">
        <v>200</v>
      </c>
      <c r="E5" s="460">
        <v>80</v>
      </c>
      <c r="H5"/>
    </row>
    <row r="6" spans="1:8" ht="12.75">
      <c r="A6" s="438"/>
      <c r="B6" s="440"/>
      <c r="C6" s="439"/>
      <c r="D6" s="452"/>
      <c r="E6" s="460"/>
      <c r="H6"/>
    </row>
    <row r="7" spans="1:8" ht="12.75">
      <c r="A7" s="438"/>
      <c r="B7" s="440"/>
      <c r="C7" s="439"/>
      <c r="D7" s="452"/>
      <c r="E7" s="460"/>
      <c r="H7"/>
    </row>
    <row r="8" spans="1:8" ht="13.5" thickBot="1">
      <c r="A8" s="25"/>
      <c r="B8" s="442"/>
      <c r="C8" s="441"/>
      <c r="D8" s="452"/>
      <c r="E8" s="461"/>
      <c r="H8"/>
    </row>
    <row r="9" spans="1:8" ht="13.5" thickBot="1">
      <c r="A9" s="443" t="s">
        <v>49</v>
      </c>
      <c r="B9" s="445"/>
      <c r="C9" s="444">
        <f>SUM(C5:C8)</f>
        <v>200</v>
      </c>
      <c r="D9" s="457">
        <f>SUM(D5:D8)</f>
        <v>200</v>
      </c>
      <c r="E9" s="446">
        <f>SUM(E5:E8)</f>
        <v>80</v>
      </c>
      <c r="F9" s="447"/>
      <c r="G9" s="447"/>
      <c r="H9"/>
    </row>
    <row r="10" spans="1:9" ht="12.75">
      <c r="A10" s="448"/>
      <c r="B10" s="449"/>
      <c r="C10" s="450"/>
      <c r="D10" s="449"/>
      <c r="E10" s="449"/>
      <c r="F10" s="449"/>
      <c r="G10" s="449"/>
      <c r="H10" s="447"/>
      <c r="I10" s="447"/>
    </row>
    <row r="11" spans="1:9" ht="12.75">
      <c r="A11" s="448"/>
      <c r="B11" s="449"/>
      <c r="C11" s="450"/>
      <c r="D11" s="449"/>
      <c r="E11" s="449"/>
      <c r="F11" s="449"/>
      <c r="G11" s="449"/>
      <c r="H11" s="447"/>
      <c r="I11" s="447"/>
    </row>
    <row r="12" spans="1:9" ht="12.75">
      <c r="A12" s="448"/>
      <c r="B12" s="449"/>
      <c r="C12" s="450"/>
      <c r="D12" s="449"/>
      <c r="E12" s="449"/>
      <c r="F12" s="449"/>
      <c r="G12" s="449"/>
      <c r="H12" s="447"/>
      <c r="I12" s="447"/>
    </row>
    <row r="13" spans="1:8" ht="15.75">
      <c r="A13" s="448"/>
      <c r="B13" s="449"/>
      <c r="C13" s="450"/>
      <c r="D13" s="428"/>
      <c r="E13" s="449"/>
      <c r="F13" s="449"/>
      <c r="G13" s="447"/>
      <c r="H13" s="447"/>
    </row>
    <row r="14" spans="1:8" ht="15.75">
      <c r="A14" s="598" t="s">
        <v>720</v>
      </c>
      <c r="B14" s="598"/>
      <c r="C14" s="598"/>
      <c r="D14" s="598"/>
      <c r="E14" s="598"/>
      <c r="F14" s="428"/>
      <c r="G14" s="428"/>
      <c r="H14" s="428"/>
    </row>
    <row r="15" spans="1:8" ht="27.75" thickBot="1">
      <c r="A15" s="40"/>
      <c r="B15" s="24"/>
      <c r="C15" s="24"/>
      <c r="D15" s="24"/>
      <c r="E15" s="430" t="s">
        <v>46</v>
      </c>
      <c r="F15" s="24"/>
      <c r="H15"/>
    </row>
    <row r="16" spans="1:8" ht="36.75" thickBot="1">
      <c r="A16" s="431" t="s">
        <v>721</v>
      </c>
      <c r="B16" s="432" t="s">
        <v>719</v>
      </c>
      <c r="C16" s="432" t="s">
        <v>425</v>
      </c>
      <c r="D16" s="432" t="s">
        <v>426</v>
      </c>
      <c r="E16" s="433" t="s">
        <v>429</v>
      </c>
      <c r="F16"/>
      <c r="G16"/>
      <c r="H16"/>
    </row>
    <row r="17" spans="1:8" ht="13.5" thickBot="1">
      <c r="A17" s="435" t="s">
        <v>395</v>
      </c>
      <c r="B17" s="436" t="s">
        <v>396</v>
      </c>
      <c r="C17" s="436" t="s">
        <v>397</v>
      </c>
      <c r="D17" s="436" t="s">
        <v>399</v>
      </c>
      <c r="E17" s="437" t="s">
        <v>398</v>
      </c>
      <c r="F17"/>
      <c r="G17"/>
      <c r="H17"/>
    </row>
    <row r="18" spans="1:8" ht="12.75">
      <c r="A18" s="451" t="s">
        <v>715</v>
      </c>
      <c r="B18" s="453" t="s">
        <v>409</v>
      </c>
      <c r="C18" s="452">
        <v>1100</v>
      </c>
      <c r="D18" s="452">
        <v>1100</v>
      </c>
      <c r="E18" s="462">
        <v>1079</v>
      </c>
      <c r="F18"/>
      <c r="G18"/>
      <c r="H18"/>
    </row>
    <row r="19" spans="1:8" ht="12.75">
      <c r="A19" s="451" t="s">
        <v>722</v>
      </c>
      <c r="B19" s="453" t="s">
        <v>409</v>
      </c>
      <c r="C19" s="452">
        <v>2288</v>
      </c>
      <c r="D19" s="452">
        <v>2288</v>
      </c>
      <c r="E19" s="462">
        <v>1963</v>
      </c>
      <c r="F19"/>
      <c r="G19"/>
      <c r="H19"/>
    </row>
    <row r="20" spans="1:8" ht="12.75">
      <c r="A20" s="451" t="s">
        <v>723</v>
      </c>
      <c r="B20" s="453" t="s">
        <v>409</v>
      </c>
      <c r="C20" s="452"/>
      <c r="D20" s="452">
        <v>1200</v>
      </c>
      <c r="E20" s="462">
        <v>1283</v>
      </c>
      <c r="F20"/>
      <c r="G20"/>
      <c r="H20"/>
    </row>
    <row r="21" spans="1:8" ht="12.75">
      <c r="A21" s="451"/>
      <c r="B21" s="453"/>
      <c r="C21" s="452"/>
      <c r="D21" s="452"/>
      <c r="E21" s="462"/>
      <c r="F21"/>
      <c r="G21"/>
      <c r="H21"/>
    </row>
    <row r="22" spans="1:8" ht="13.5" thickBot="1">
      <c r="A22" s="454"/>
      <c r="B22" s="456"/>
      <c r="C22" s="455"/>
      <c r="D22" s="455"/>
      <c r="E22" s="463"/>
      <c r="F22"/>
      <c r="G22"/>
      <c r="H22"/>
    </row>
    <row r="23" spans="1:8" ht="13.5" thickBot="1">
      <c r="A23" s="443" t="s">
        <v>49</v>
      </c>
      <c r="B23" s="458"/>
      <c r="C23" s="457">
        <f>SUM(C18:C22)</f>
        <v>3388</v>
      </c>
      <c r="D23" s="457">
        <f>SUM(C23:D23)</f>
        <v>4588</v>
      </c>
      <c r="E23" s="457">
        <f>SUM(E18:E20)</f>
        <v>4325</v>
      </c>
      <c r="F23"/>
      <c r="G23"/>
      <c r="H23"/>
    </row>
  </sheetData>
  <sheetProtection/>
  <mergeCells count="2">
    <mergeCell ref="A1:F1"/>
    <mergeCell ref="A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CE,Félkövér"&amp;14Grábóc Községi Önkormányzat&amp;R&amp;"Times New Roman CE,Félkövér dőlt"&amp;12 11.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55">
      <selection activeCell="B96" sqref="B96"/>
    </sheetView>
  </sheetViews>
  <sheetFormatPr defaultColWidth="9.00390625" defaultRowHeight="12.75"/>
  <cols>
    <col min="1" max="1" width="9.50390625" style="95" customWidth="1"/>
    <col min="2" max="2" width="91.625" style="95" customWidth="1"/>
    <col min="3" max="6" width="14.00390625" style="96" customWidth="1"/>
    <col min="7" max="16384" width="9.375" style="111" customWidth="1"/>
  </cols>
  <sheetData>
    <row r="1" spans="1:6" ht="15.75" customHeight="1">
      <c r="A1" s="492" t="s">
        <v>4</v>
      </c>
      <c r="B1" s="492"/>
      <c r="C1" s="492"/>
      <c r="D1" s="492"/>
      <c r="E1" s="492"/>
      <c r="F1" s="492"/>
    </row>
    <row r="2" spans="1:6" ht="15.75" customHeight="1" thickBot="1">
      <c r="A2" s="489" t="s">
        <v>424</v>
      </c>
      <c r="B2" s="489"/>
      <c r="C2" s="493" t="s">
        <v>148</v>
      </c>
      <c r="D2" s="493"/>
      <c r="E2" s="493"/>
      <c r="F2" s="493"/>
    </row>
    <row r="3" spans="1:6" ht="15.75" customHeight="1">
      <c r="A3" s="494" t="s">
        <v>50</v>
      </c>
      <c r="B3" s="496" t="s">
        <v>6</v>
      </c>
      <c r="C3" s="498" t="s">
        <v>427</v>
      </c>
      <c r="D3" s="499"/>
      <c r="E3" s="500"/>
      <c r="F3" s="501" t="s">
        <v>428</v>
      </c>
    </row>
    <row r="4" spans="1:6" ht="37.5" customHeight="1" thickBot="1">
      <c r="A4" s="495"/>
      <c r="B4" s="497"/>
      <c r="C4" s="178" t="s">
        <v>425</v>
      </c>
      <c r="D4" s="179" t="s">
        <v>426</v>
      </c>
      <c r="E4" s="179" t="s">
        <v>429</v>
      </c>
      <c r="F4" s="502"/>
    </row>
    <row r="5" spans="1:6" s="112" customFormat="1" ht="12" customHeight="1" thickBot="1">
      <c r="A5" s="108" t="s">
        <v>395</v>
      </c>
      <c r="B5" s="109" t="s">
        <v>396</v>
      </c>
      <c r="C5" s="167" t="s">
        <v>397</v>
      </c>
      <c r="D5" s="109" t="s">
        <v>399</v>
      </c>
      <c r="E5" s="109" t="s">
        <v>398</v>
      </c>
      <c r="F5" s="160" t="s">
        <v>400</v>
      </c>
    </row>
    <row r="6" spans="1:6" s="113" customFormat="1" ht="12" customHeight="1" thickBot="1">
      <c r="A6" s="16" t="s">
        <v>7</v>
      </c>
      <c r="B6" s="17" t="s">
        <v>169</v>
      </c>
      <c r="C6" s="168">
        <f>+C7+C8+C9+C10+C11+C12</f>
        <v>12397</v>
      </c>
      <c r="D6" s="101">
        <f>+D7+D8+D9+D10+D11+D12</f>
        <v>13107</v>
      </c>
      <c r="E6" s="101">
        <f>+E7+E8+E9+E10+E11+E12</f>
        <v>13107</v>
      </c>
      <c r="F6" s="41">
        <f aca="true" t="shared" si="0" ref="F6:F11">E6/D6*100</f>
        <v>100</v>
      </c>
    </row>
    <row r="7" spans="1:6" s="113" customFormat="1" ht="12" customHeight="1">
      <c r="A7" s="11" t="s">
        <v>65</v>
      </c>
      <c r="B7" s="114" t="s">
        <v>170</v>
      </c>
      <c r="C7" s="169">
        <v>8990</v>
      </c>
      <c r="D7" s="103">
        <v>9013</v>
      </c>
      <c r="E7" s="103">
        <v>9013</v>
      </c>
      <c r="F7" s="43">
        <f t="shared" si="0"/>
        <v>100</v>
      </c>
    </row>
    <row r="8" spans="1:6" s="113" customFormat="1" ht="12" customHeight="1">
      <c r="A8" s="10" t="s">
        <v>66</v>
      </c>
      <c r="B8" s="115" t="s">
        <v>171</v>
      </c>
      <c r="C8" s="170"/>
      <c r="D8" s="102"/>
      <c r="E8" s="102"/>
      <c r="F8" s="43"/>
    </row>
    <row r="9" spans="1:6" s="113" customFormat="1" ht="12" customHeight="1">
      <c r="A9" s="10" t="s">
        <v>67</v>
      </c>
      <c r="B9" s="115" t="s">
        <v>172</v>
      </c>
      <c r="C9" s="170">
        <v>2184</v>
      </c>
      <c r="D9" s="102">
        <v>2184</v>
      </c>
      <c r="E9" s="102">
        <v>2184</v>
      </c>
      <c r="F9" s="43">
        <f t="shared" si="0"/>
        <v>100</v>
      </c>
    </row>
    <row r="10" spans="1:6" s="113" customFormat="1" ht="12" customHeight="1">
      <c r="A10" s="10" t="s">
        <v>68</v>
      </c>
      <c r="B10" s="115" t="s">
        <v>173</v>
      </c>
      <c r="C10" s="170">
        <v>1200</v>
      </c>
      <c r="D10" s="102">
        <v>1200</v>
      </c>
      <c r="E10" s="102">
        <v>1200</v>
      </c>
      <c r="F10" s="43">
        <f t="shared" si="0"/>
        <v>100</v>
      </c>
    </row>
    <row r="11" spans="1:6" s="113" customFormat="1" ht="12" customHeight="1">
      <c r="A11" s="10" t="s">
        <v>96</v>
      </c>
      <c r="B11" s="49" t="s">
        <v>331</v>
      </c>
      <c r="C11" s="170">
        <v>23</v>
      </c>
      <c r="D11" s="102">
        <v>710</v>
      </c>
      <c r="E11" s="102">
        <v>710</v>
      </c>
      <c r="F11" s="43">
        <f t="shared" si="0"/>
        <v>100</v>
      </c>
    </row>
    <row r="12" spans="1:6" s="113" customFormat="1" ht="12" customHeight="1" thickBot="1">
      <c r="A12" s="12" t="s">
        <v>69</v>
      </c>
      <c r="B12" s="50" t="s">
        <v>332</v>
      </c>
      <c r="C12" s="170"/>
      <c r="D12" s="102"/>
      <c r="E12" s="102"/>
      <c r="F12" s="42"/>
    </row>
    <row r="13" spans="1:6" s="113" customFormat="1" ht="12" customHeight="1" thickBot="1">
      <c r="A13" s="16" t="s">
        <v>8</v>
      </c>
      <c r="B13" s="48" t="s">
        <v>174</v>
      </c>
      <c r="C13" s="168">
        <f>+C14+C15+C16+C17+C18</f>
        <v>991</v>
      </c>
      <c r="D13" s="101">
        <f>+D14+D15+D16+D17+D18</f>
        <v>2226</v>
      </c>
      <c r="E13" s="101">
        <f>+E14+E15+E16+E17+E18</f>
        <v>2226</v>
      </c>
      <c r="F13" s="41">
        <f>E13/D13*100</f>
        <v>100</v>
      </c>
    </row>
    <row r="14" spans="1:6" s="113" customFormat="1" ht="12" customHeight="1">
      <c r="A14" s="11" t="s">
        <v>71</v>
      </c>
      <c r="B14" s="114" t="s">
        <v>175</v>
      </c>
      <c r="C14" s="169"/>
      <c r="D14" s="103"/>
      <c r="E14" s="103"/>
      <c r="F14" s="43"/>
    </row>
    <row r="15" spans="1:6" s="113" customFormat="1" ht="12" customHeight="1">
      <c r="A15" s="10" t="s">
        <v>72</v>
      </c>
      <c r="B15" s="115" t="s">
        <v>176</v>
      </c>
      <c r="C15" s="170"/>
      <c r="D15" s="102"/>
      <c r="E15" s="102"/>
      <c r="F15" s="42"/>
    </row>
    <row r="16" spans="1:6" s="113" customFormat="1" ht="12" customHeight="1">
      <c r="A16" s="10" t="s">
        <v>73</v>
      </c>
      <c r="B16" s="115" t="s">
        <v>322</v>
      </c>
      <c r="C16" s="170"/>
      <c r="D16" s="102"/>
      <c r="E16" s="102"/>
      <c r="F16" s="42"/>
    </row>
    <row r="17" spans="1:6" s="113" customFormat="1" ht="12" customHeight="1">
      <c r="A17" s="10" t="s">
        <v>74</v>
      </c>
      <c r="B17" s="115" t="s">
        <v>323</v>
      </c>
      <c r="C17" s="170"/>
      <c r="D17" s="102"/>
      <c r="E17" s="102"/>
      <c r="F17" s="42"/>
    </row>
    <row r="18" spans="1:6" s="113" customFormat="1" ht="12" customHeight="1">
      <c r="A18" s="10" t="s">
        <v>75</v>
      </c>
      <c r="B18" s="115" t="s">
        <v>177</v>
      </c>
      <c r="C18" s="170">
        <v>991</v>
      </c>
      <c r="D18" s="102">
        <v>2226</v>
      </c>
      <c r="E18" s="102">
        <v>2226</v>
      </c>
      <c r="F18" s="42">
        <f>E18/D18*100</f>
        <v>100</v>
      </c>
    </row>
    <row r="19" spans="1:6" s="113" customFormat="1" ht="12" customHeight="1" thickBot="1">
      <c r="A19" s="12" t="s">
        <v>81</v>
      </c>
      <c r="B19" s="50" t="s">
        <v>178</v>
      </c>
      <c r="C19" s="171"/>
      <c r="D19" s="104"/>
      <c r="E19" s="104"/>
      <c r="F19" s="44"/>
    </row>
    <row r="20" spans="1:6" s="113" customFormat="1" ht="12" customHeight="1" thickBot="1">
      <c r="A20" s="16" t="s">
        <v>9</v>
      </c>
      <c r="B20" s="17" t="s">
        <v>179</v>
      </c>
      <c r="C20" s="168">
        <f>+C21+C22+C23+C24+C25</f>
        <v>2058</v>
      </c>
      <c r="D20" s="101">
        <f>+D21+D22+D23+D24+D25</f>
        <v>1938</v>
      </c>
      <c r="E20" s="101">
        <f>+E21+E22+E23+E24+E25</f>
        <v>1938</v>
      </c>
      <c r="F20" s="41">
        <f>E20/D20*100</f>
        <v>100</v>
      </c>
    </row>
    <row r="21" spans="1:6" s="113" customFormat="1" ht="12" customHeight="1">
      <c r="A21" s="11" t="s">
        <v>54</v>
      </c>
      <c r="B21" s="114" t="s">
        <v>180</v>
      </c>
      <c r="C21" s="169"/>
      <c r="D21" s="103"/>
      <c r="E21" s="103"/>
      <c r="F21" s="43"/>
    </row>
    <row r="22" spans="1:6" s="113" customFormat="1" ht="12" customHeight="1">
      <c r="A22" s="10" t="s">
        <v>55</v>
      </c>
      <c r="B22" s="115" t="s">
        <v>181</v>
      </c>
      <c r="C22" s="170"/>
      <c r="D22" s="102"/>
      <c r="E22" s="102"/>
      <c r="F22" s="42"/>
    </row>
    <row r="23" spans="1:6" s="113" customFormat="1" ht="12" customHeight="1">
      <c r="A23" s="10" t="s">
        <v>56</v>
      </c>
      <c r="B23" s="115" t="s">
        <v>324</v>
      </c>
      <c r="C23" s="170"/>
      <c r="D23" s="102"/>
      <c r="E23" s="102"/>
      <c r="F23" s="42"/>
    </row>
    <row r="24" spans="1:6" s="113" customFormat="1" ht="12" customHeight="1">
      <c r="A24" s="10" t="s">
        <v>57</v>
      </c>
      <c r="B24" s="115" t="s">
        <v>325</v>
      </c>
      <c r="C24" s="170"/>
      <c r="D24" s="102"/>
      <c r="E24" s="102"/>
      <c r="F24" s="42"/>
    </row>
    <row r="25" spans="1:6" s="113" customFormat="1" ht="12" customHeight="1">
      <c r="A25" s="10" t="s">
        <v>115</v>
      </c>
      <c r="B25" s="115" t="s">
        <v>182</v>
      </c>
      <c r="C25" s="170">
        <v>2058</v>
      </c>
      <c r="D25" s="102">
        <v>1938</v>
      </c>
      <c r="E25" s="102">
        <v>1938</v>
      </c>
      <c r="F25" s="42">
        <f>E25/D25*100</f>
        <v>100</v>
      </c>
    </row>
    <row r="26" spans="1:6" s="113" customFormat="1" ht="12" customHeight="1" thickBot="1">
      <c r="A26" s="12" t="s">
        <v>116</v>
      </c>
      <c r="B26" s="116" t="s">
        <v>183</v>
      </c>
      <c r="C26" s="171"/>
      <c r="D26" s="104"/>
      <c r="E26" s="104"/>
      <c r="F26" s="44"/>
    </row>
    <row r="27" spans="1:6" s="113" customFormat="1" ht="12" customHeight="1" thickBot="1">
      <c r="A27" s="16" t="s">
        <v>117</v>
      </c>
      <c r="B27" s="17" t="s">
        <v>184</v>
      </c>
      <c r="C27" s="172">
        <f>+C28+C32+C33+C34</f>
        <v>1420</v>
      </c>
      <c r="D27" s="107">
        <f>+D28+D32+D33+D34</f>
        <v>1420</v>
      </c>
      <c r="E27" s="107">
        <f>+E28+E32+E33+E34</f>
        <v>1768</v>
      </c>
      <c r="F27" s="130">
        <f>E27/D27*100</f>
        <v>124.50704225352112</v>
      </c>
    </row>
    <row r="28" spans="1:6" s="113" customFormat="1" ht="12" customHeight="1">
      <c r="A28" s="11" t="s">
        <v>185</v>
      </c>
      <c r="B28" s="114" t="s">
        <v>338</v>
      </c>
      <c r="C28" s="173">
        <f>+C29+C30+C31</f>
        <v>850</v>
      </c>
      <c r="D28" s="132">
        <f>+D29+D30+D31</f>
        <v>850</v>
      </c>
      <c r="E28" s="132">
        <f>+E29+E30+E31</f>
        <v>1235</v>
      </c>
      <c r="F28" s="131">
        <f aca="true" t="shared" si="1" ref="F28:F35">E28/D28*100</f>
        <v>145.2941176470588</v>
      </c>
    </row>
    <row r="29" spans="1:6" s="113" customFormat="1" ht="12" customHeight="1">
      <c r="A29" s="10" t="s">
        <v>186</v>
      </c>
      <c r="B29" s="115" t="s">
        <v>191</v>
      </c>
      <c r="C29" s="170">
        <v>250</v>
      </c>
      <c r="D29" s="102">
        <v>250</v>
      </c>
      <c r="E29" s="102">
        <v>291</v>
      </c>
      <c r="F29" s="42">
        <f t="shared" si="1"/>
        <v>116.39999999999999</v>
      </c>
    </row>
    <row r="30" spans="1:6" s="113" customFormat="1" ht="12" customHeight="1">
      <c r="A30" s="10" t="s">
        <v>187</v>
      </c>
      <c r="B30" s="115" t="s">
        <v>192</v>
      </c>
      <c r="C30" s="170"/>
      <c r="D30" s="102"/>
      <c r="E30" s="102"/>
      <c r="F30" s="42"/>
    </row>
    <row r="31" spans="1:6" s="113" customFormat="1" ht="12" customHeight="1">
      <c r="A31" s="10" t="s">
        <v>336</v>
      </c>
      <c r="B31" s="140" t="s">
        <v>337</v>
      </c>
      <c r="C31" s="170">
        <v>600</v>
      </c>
      <c r="D31" s="102">
        <v>600</v>
      </c>
      <c r="E31" s="102">
        <v>944</v>
      </c>
      <c r="F31" s="42">
        <f t="shared" si="1"/>
        <v>157.33333333333331</v>
      </c>
    </row>
    <row r="32" spans="1:6" s="113" customFormat="1" ht="12" customHeight="1">
      <c r="A32" s="10" t="s">
        <v>188</v>
      </c>
      <c r="B32" s="115" t="s">
        <v>193</v>
      </c>
      <c r="C32" s="170">
        <v>550</v>
      </c>
      <c r="D32" s="102">
        <v>550</v>
      </c>
      <c r="E32" s="102">
        <v>524</v>
      </c>
      <c r="F32" s="42">
        <f t="shared" si="1"/>
        <v>95.27272727272728</v>
      </c>
    </row>
    <row r="33" spans="1:6" s="113" customFormat="1" ht="12" customHeight="1">
      <c r="A33" s="10" t="s">
        <v>189</v>
      </c>
      <c r="B33" s="115" t="s">
        <v>194</v>
      </c>
      <c r="C33" s="170"/>
      <c r="D33" s="102"/>
      <c r="E33" s="102"/>
      <c r="F33" s="42"/>
    </row>
    <row r="34" spans="1:6" s="113" customFormat="1" ht="12" customHeight="1" thickBot="1">
      <c r="A34" s="12" t="s">
        <v>190</v>
      </c>
      <c r="B34" s="116" t="s">
        <v>195</v>
      </c>
      <c r="C34" s="171">
        <v>20</v>
      </c>
      <c r="D34" s="104">
        <v>20</v>
      </c>
      <c r="E34" s="104">
        <v>9</v>
      </c>
      <c r="F34" s="42">
        <f t="shared" si="1"/>
        <v>45</v>
      </c>
    </row>
    <row r="35" spans="1:6" s="113" customFormat="1" ht="12" customHeight="1" thickBot="1">
      <c r="A35" s="16" t="s">
        <v>11</v>
      </c>
      <c r="B35" s="17" t="s">
        <v>333</v>
      </c>
      <c r="C35" s="168">
        <f>SUM(C36:C46)</f>
        <v>199</v>
      </c>
      <c r="D35" s="101">
        <f>SUM(D36:D46)</f>
        <v>199</v>
      </c>
      <c r="E35" s="101">
        <f>SUM(E36:E46)</f>
        <v>169</v>
      </c>
      <c r="F35" s="41">
        <f t="shared" si="1"/>
        <v>84.92462311557789</v>
      </c>
    </row>
    <row r="36" spans="1:6" s="113" customFormat="1" ht="12" customHeight="1">
      <c r="A36" s="11" t="s">
        <v>58</v>
      </c>
      <c r="B36" s="114" t="s">
        <v>198</v>
      </c>
      <c r="C36" s="169"/>
      <c r="D36" s="103"/>
      <c r="E36" s="103"/>
      <c r="F36" s="43"/>
    </row>
    <row r="37" spans="1:6" s="113" customFormat="1" ht="12" customHeight="1">
      <c r="A37" s="10" t="s">
        <v>59</v>
      </c>
      <c r="B37" s="115" t="s">
        <v>199</v>
      </c>
      <c r="C37" s="170">
        <v>97</v>
      </c>
      <c r="D37" s="102">
        <v>97</v>
      </c>
      <c r="E37" s="102">
        <v>125</v>
      </c>
      <c r="F37" s="42">
        <f aca="true" t="shared" si="2" ref="F37:F43">E37/D37*100</f>
        <v>128.8659793814433</v>
      </c>
    </row>
    <row r="38" spans="1:6" s="113" customFormat="1" ht="12" customHeight="1">
      <c r="A38" s="10" t="s">
        <v>60</v>
      </c>
      <c r="B38" s="115" t="s">
        <v>200</v>
      </c>
      <c r="C38" s="170"/>
      <c r="D38" s="102"/>
      <c r="E38" s="102"/>
      <c r="F38" s="42"/>
    </row>
    <row r="39" spans="1:6" s="113" customFormat="1" ht="12" customHeight="1">
      <c r="A39" s="10" t="s">
        <v>119</v>
      </c>
      <c r="B39" s="115" t="s">
        <v>201</v>
      </c>
      <c r="C39" s="170">
        <v>87</v>
      </c>
      <c r="D39" s="102">
        <v>87</v>
      </c>
      <c r="E39" s="102">
        <v>0</v>
      </c>
      <c r="F39" s="42">
        <f t="shared" si="2"/>
        <v>0</v>
      </c>
    </row>
    <row r="40" spans="1:6" s="113" customFormat="1" ht="12" customHeight="1">
      <c r="A40" s="10" t="s">
        <v>120</v>
      </c>
      <c r="B40" s="115" t="s">
        <v>202</v>
      </c>
      <c r="C40" s="170"/>
      <c r="D40" s="102"/>
      <c r="E40" s="102"/>
      <c r="F40" s="42"/>
    </row>
    <row r="41" spans="1:6" s="113" customFormat="1" ht="12" customHeight="1">
      <c r="A41" s="10" t="s">
        <v>121</v>
      </c>
      <c r="B41" s="115" t="s">
        <v>203</v>
      </c>
      <c r="C41" s="170"/>
      <c r="D41" s="102"/>
      <c r="E41" s="102"/>
      <c r="F41" s="42"/>
    </row>
    <row r="42" spans="1:6" s="113" customFormat="1" ht="12" customHeight="1">
      <c r="A42" s="10" t="s">
        <v>122</v>
      </c>
      <c r="B42" s="115" t="s">
        <v>204</v>
      </c>
      <c r="C42" s="170"/>
      <c r="D42" s="102"/>
      <c r="E42" s="102"/>
      <c r="F42" s="42"/>
    </row>
    <row r="43" spans="1:6" s="113" customFormat="1" ht="12" customHeight="1">
      <c r="A43" s="10" t="s">
        <v>123</v>
      </c>
      <c r="B43" s="115" t="s">
        <v>205</v>
      </c>
      <c r="C43" s="170">
        <v>15</v>
      </c>
      <c r="D43" s="102">
        <v>15</v>
      </c>
      <c r="E43" s="102">
        <v>13</v>
      </c>
      <c r="F43" s="42">
        <f t="shared" si="2"/>
        <v>86.66666666666667</v>
      </c>
    </row>
    <row r="44" spans="1:6" s="113" customFormat="1" ht="12" customHeight="1">
      <c r="A44" s="10" t="s">
        <v>196</v>
      </c>
      <c r="B44" s="115" t="s">
        <v>206</v>
      </c>
      <c r="C44" s="174"/>
      <c r="D44" s="105"/>
      <c r="E44" s="105"/>
      <c r="F44" s="42"/>
    </row>
    <row r="45" spans="1:6" s="113" customFormat="1" ht="12" customHeight="1">
      <c r="A45" s="12" t="s">
        <v>197</v>
      </c>
      <c r="B45" s="116" t="s">
        <v>335</v>
      </c>
      <c r="C45" s="175"/>
      <c r="D45" s="106"/>
      <c r="E45" s="106"/>
      <c r="F45" s="42"/>
    </row>
    <row r="46" spans="1:6" s="113" customFormat="1" ht="12" customHeight="1" thickBot="1">
      <c r="A46" s="12" t="s">
        <v>334</v>
      </c>
      <c r="B46" s="50" t="s">
        <v>207</v>
      </c>
      <c r="C46" s="175"/>
      <c r="D46" s="106"/>
      <c r="E46" s="106">
        <v>31</v>
      </c>
      <c r="F46" s="42"/>
    </row>
    <row r="47" spans="1:6" s="113" customFormat="1" ht="12" customHeight="1" thickBot="1">
      <c r="A47" s="16" t="s">
        <v>12</v>
      </c>
      <c r="B47" s="17" t="s">
        <v>208</v>
      </c>
      <c r="C47" s="168">
        <f>SUM(C48:C52)</f>
        <v>0</v>
      </c>
      <c r="D47" s="101">
        <f>SUM(D48:D52)</f>
        <v>0</v>
      </c>
      <c r="E47" s="101">
        <f>SUM(E48:E52)</f>
        <v>0</v>
      </c>
      <c r="F47" s="41">
        <f>SUM(F48:F52)</f>
        <v>0</v>
      </c>
    </row>
    <row r="48" spans="1:6" s="113" customFormat="1" ht="12" customHeight="1">
      <c r="A48" s="11" t="s">
        <v>61</v>
      </c>
      <c r="B48" s="114" t="s">
        <v>212</v>
      </c>
      <c r="C48" s="176"/>
      <c r="D48" s="134"/>
      <c r="E48" s="134"/>
      <c r="F48" s="47"/>
    </row>
    <row r="49" spans="1:6" s="113" customFormat="1" ht="12" customHeight="1">
      <c r="A49" s="10" t="s">
        <v>62</v>
      </c>
      <c r="B49" s="115" t="s">
        <v>213</v>
      </c>
      <c r="C49" s="174"/>
      <c r="D49" s="105"/>
      <c r="E49" s="105"/>
      <c r="F49" s="45"/>
    </row>
    <row r="50" spans="1:6" s="113" customFormat="1" ht="12" customHeight="1">
      <c r="A50" s="10" t="s">
        <v>209</v>
      </c>
      <c r="B50" s="115" t="s">
        <v>214</v>
      </c>
      <c r="C50" s="174"/>
      <c r="D50" s="105"/>
      <c r="E50" s="105"/>
      <c r="F50" s="45"/>
    </row>
    <row r="51" spans="1:6" s="113" customFormat="1" ht="12" customHeight="1">
      <c r="A51" s="10" t="s">
        <v>210</v>
      </c>
      <c r="B51" s="115" t="s">
        <v>215</v>
      </c>
      <c r="C51" s="174"/>
      <c r="D51" s="105"/>
      <c r="E51" s="105"/>
      <c r="F51" s="45"/>
    </row>
    <row r="52" spans="1:6" s="113" customFormat="1" ht="12" customHeight="1" thickBot="1">
      <c r="A52" s="12" t="s">
        <v>211</v>
      </c>
      <c r="B52" s="50" t="s">
        <v>216</v>
      </c>
      <c r="C52" s="175"/>
      <c r="D52" s="106"/>
      <c r="E52" s="106"/>
      <c r="F52" s="46"/>
    </row>
    <row r="53" spans="1:6" s="113" customFormat="1" ht="12" customHeight="1" thickBot="1">
      <c r="A53" s="16" t="s">
        <v>124</v>
      </c>
      <c r="B53" s="17" t="s">
        <v>217</v>
      </c>
      <c r="C53" s="168">
        <f>SUM(C54:C56)</f>
        <v>0</v>
      </c>
      <c r="D53" s="101">
        <f>SUM(D54:D56)</f>
        <v>0</v>
      </c>
      <c r="E53" s="101">
        <f>SUM(E54:E56)</f>
        <v>0</v>
      </c>
      <c r="F53" s="41">
        <f>SUM(F54:F56)</f>
        <v>0</v>
      </c>
    </row>
    <row r="54" spans="1:6" s="113" customFormat="1" ht="12" customHeight="1">
      <c r="A54" s="11" t="s">
        <v>63</v>
      </c>
      <c r="B54" s="114" t="s">
        <v>218</v>
      </c>
      <c r="C54" s="169"/>
      <c r="D54" s="103"/>
      <c r="E54" s="103"/>
      <c r="F54" s="43"/>
    </row>
    <row r="55" spans="1:6" s="113" customFormat="1" ht="12" customHeight="1">
      <c r="A55" s="10" t="s">
        <v>64</v>
      </c>
      <c r="B55" s="115" t="s">
        <v>326</v>
      </c>
      <c r="C55" s="170"/>
      <c r="D55" s="102"/>
      <c r="E55" s="102"/>
      <c r="F55" s="42"/>
    </row>
    <row r="56" spans="1:6" s="113" customFormat="1" ht="12" customHeight="1">
      <c r="A56" s="10" t="s">
        <v>221</v>
      </c>
      <c r="B56" s="115" t="s">
        <v>219</v>
      </c>
      <c r="C56" s="170"/>
      <c r="D56" s="102"/>
      <c r="E56" s="102"/>
      <c r="F56" s="42"/>
    </row>
    <row r="57" spans="1:6" s="113" customFormat="1" ht="12" customHeight="1" thickBot="1">
      <c r="A57" s="12" t="s">
        <v>222</v>
      </c>
      <c r="B57" s="50" t="s">
        <v>220</v>
      </c>
      <c r="C57" s="171"/>
      <c r="D57" s="104"/>
      <c r="E57" s="104"/>
      <c r="F57" s="44"/>
    </row>
    <row r="58" spans="1:6" s="113" customFormat="1" ht="12" customHeight="1" thickBot="1">
      <c r="A58" s="16" t="s">
        <v>14</v>
      </c>
      <c r="B58" s="48" t="s">
        <v>223</v>
      </c>
      <c r="C58" s="168">
        <f>SUM(C59:C61)</f>
        <v>0</v>
      </c>
      <c r="D58" s="101">
        <f>SUM(D59:D61)</f>
        <v>0</v>
      </c>
      <c r="E58" s="101">
        <f>SUM(E59:E61)</f>
        <v>0</v>
      </c>
      <c r="F58" s="41">
        <f>SUM(F59:F61)</f>
        <v>0</v>
      </c>
    </row>
    <row r="59" spans="1:6" s="113" customFormat="1" ht="12" customHeight="1">
      <c r="A59" s="11" t="s">
        <v>125</v>
      </c>
      <c r="B59" s="114" t="s">
        <v>225</v>
      </c>
      <c r="C59" s="174"/>
      <c r="D59" s="105"/>
      <c r="E59" s="105"/>
      <c r="F59" s="45"/>
    </row>
    <row r="60" spans="1:6" s="113" customFormat="1" ht="12" customHeight="1">
      <c r="A60" s="10" t="s">
        <v>126</v>
      </c>
      <c r="B60" s="115" t="s">
        <v>327</v>
      </c>
      <c r="C60" s="174"/>
      <c r="D60" s="105"/>
      <c r="E60" s="105"/>
      <c r="F60" s="45"/>
    </row>
    <row r="61" spans="1:6" s="113" customFormat="1" ht="12" customHeight="1">
      <c r="A61" s="10" t="s">
        <v>149</v>
      </c>
      <c r="B61" s="115" t="s">
        <v>226</v>
      </c>
      <c r="C61" s="174"/>
      <c r="D61" s="105"/>
      <c r="E61" s="105"/>
      <c r="F61" s="45"/>
    </row>
    <row r="62" spans="1:6" s="113" customFormat="1" ht="12" customHeight="1" thickBot="1">
      <c r="A62" s="12" t="s">
        <v>224</v>
      </c>
      <c r="B62" s="50" t="s">
        <v>227</v>
      </c>
      <c r="C62" s="174"/>
      <c r="D62" s="105"/>
      <c r="E62" s="105"/>
      <c r="F62" s="45"/>
    </row>
    <row r="63" spans="1:6" s="113" customFormat="1" ht="12" customHeight="1" thickBot="1">
      <c r="A63" s="145" t="s">
        <v>378</v>
      </c>
      <c r="B63" s="17" t="s">
        <v>228</v>
      </c>
      <c r="C63" s="172">
        <f>+C6+C13+C20+C27+C35+C47+C53+C58</f>
        <v>17065</v>
      </c>
      <c r="D63" s="107">
        <f>+D6+D13+D20+D27+D35+D47+D53+D58</f>
        <v>18890</v>
      </c>
      <c r="E63" s="107">
        <f>+E6+E13+E20+E27+E35+E47+E53+E58</f>
        <v>19208</v>
      </c>
      <c r="F63" s="130">
        <f>E63/D63*100</f>
        <v>101.68343038644785</v>
      </c>
    </row>
    <row r="64" spans="1:6" s="113" customFormat="1" ht="12" customHeight="1" thickBot="1">
      <c r="A64" s="135" t="s">
        <v>229</v>
      </c>
      <c r="B64" s="48" t="s">
        <v>230</v>
      </c>
      <c r="C64" s="168">
        <f>SUM(C65:C67)</f>
        <v>0</v>
      </c>
      <c r="D64" s="101">
        <f>SUM(D65:D67)</f>
        <v>0</v>
      </c>
      <c r="E64" s="101">
        <f>SUM(E65:E67)</f>
        <v>0</v>
      </c>
      <c r="F64" s="41">
        <f>SUM(F65:F67)</f>
        <v>0</v>
      </c>
    </row>
    <row r="65" spans="1:6" s="113" customFormat="1" ht="12" customHeight="1">
      <c r="A65" s="11" t="s">
        <v>260</v>
      </c>
      <c r="B65" s="114" t="s">
        <v>231</v>
      </c>
      <c r="C65" s="174"/>
      <c r="D65" s="105"/>
      <c r="E65" s="105"/>
      <c r="F65" s="45"/>
    </row>
    <row r="66" spans="1:6" s="113" customFormat="1" ht="12" customHeight="1">
      <c r="A66" s="10" t="s">
        <v>269</v>
      </c>
      <c r="B66" s="115" t="s">
        <v>232</v>
      </c>
      <c r="C66" s="174"/>
      <c r="D66" s="105"/>
      <c r="E66" s="105"/>
      <c r="F66" s="45"/>
    </row>
    <row r="67" spans="1:6" s="113" customFormat="1" ht="12" customHeight="1" thickBot="1">
      <c r="A67" s="12" t="s">
        <v>270</v>
      </c>
      <c r="B67" s="141" t="s">
        <v>363</v>
      </c>
      <c r="C67" s="174"/>
      <c r="D67" s="105"/>
      <c r="E67" s="105"/>
      <c r="F67" s="45"/>
    </row>
    <row r="68" spans="1:6" s="113" customFormat="1" ht="12" customHeight="1" thickBot="1">
      <c r="A68" s="135" t="s">
        <v>233</v>
      </c>
      <c r="B68" s="48" t="s">
        <v>234</v>
      </c>
      <c r="C68" s="168">
        <f>SUM(C69:C72)</f>
        <v>0</v>
      </c>
      <c r="D68" s="101">
        <f>SUM(D69:D72)</f>
        <v>0</v>
      </c>
      <c r="E68" s="101">
        <f>SUM(E69:E72)</f>
        <v>0</v>
      </c>
      <c r="F68" s="41">
        <f>SUM(F69:F72)</f>
        <v>0</v>
      </c>
    </row>
    <row r="69" spans="1:6" s="113" customFormat="1" ht="12" customHeight="1">
      <c r="A69" s="11" t="s">
        <v>97</v>
      </c>
      <c r="B69" s="114" t="s">
        <v>235</v>
      </c>
      <c r="C69" s="174"/>
      <c r="D69" s="105"/>
      <c r="E69" s="105"/>
      <c r="F69" s="45"/>
    </row>
    <row r="70" spans="1:6" s="113" customFormat="1" ht="12" customHeight="1">
      <c r="A70" s="10" t="s">
        <v>98</v>
      </c>
      <c r="B70" s="115" t="s">
        <v>236</v>
      </c>
      <c r="C70" s="174"/>
      <c r="D70" s="105"/>
      <c r="E70" s="105"/>
      <c r="F70" s="45"/>
    </row>
    <row r="71" spans="1:6" s="113" customFormat="1" ht="12" customHeight="1">
      <c r="A71" s="10" t="s">
        <v>261</v>
      </c>
      <c r="B71" s="115" t="s">
        <v>237</v>
      </c>
      <c r="C71" s="174"/>
      <c r="D71" s="105"/>
      <c r="E71" s="105"/>
      <c r="F71" s="45"/>
    </row>
    <row r="72" spans="1:6" s="113" customFormat="1" ht="12" customHeight="1" thickBot="1">
      <c r="A72" s="12" t="s">
        <v>262</v>
      </c>
      <c r="B72" s="50" t="s">
        <v>238</v>
      </c>
      <c r="C72" s="174"/>
      <c r="D72" s="105"/>
      <c r="E72" s="105"/>
      <c r="F72" s="45"/>
    </row>
    <row r="73" spans="1:6" s="113" customFormat="1" ht="12" customHeight="1" thickBot="1">
      <c r="A73" s="135" t="s">
        <v>239</v>
      </c>
      <c r="B73" s="48" t="s">
        <v>240</v>
      </c>
      <c r="C73" s="168">
        <f>SUM(C74:C75)</f>
        <v>3130</v>
      </c>
      <c r="D73" s="101">
        <f>SUM(D74:D75)</f>
        <v>3211</v>
      </c>
      <c r="E73" s="101">
        <f>SUM(E74:E75)</f>
        <v>3211</v>
      </c>
      <c r="F73" s="41">
        <f>SUM(F74:F75)</f>
        <v>100</v>
      </c>
    </row>
    <row r="74" spans="1:6" s="113" customFormat="1" ht="12" customHeight="1">
      <c r="A74" s="11" t="s">
        <v>263</v>
      </c>
      <c r="B74" s="114" t="s">
        <v>241</v>
      </c>
      <c r="C74" s="174">
        <v>3130</v>
      </c>
      <c r="D74" s="105">
        <v>3211</v>
      </c>
      <c r="E74" s="105">
        <v>3211</v>
      </c>
      <c r="F74" s="45">
        <f>E74/D74*100</f>
        <v>100</v>
      </c>
    </row>
    <row r="75" spans="1:6" s="113" customFormat="1" ht="12" customHeight="1" thickBot="1">
      <c r="A75" s="12" t="s">
        <v>264</v>
      </c>
      <c r="B75" s="50" t="s">
        <v>242</v>
      </c>
      <c r="C75" s="174"/>
      <c r="D75" s="105"/>
      <c r="E75" s="105"/>
      <c r="F75" s="45"/>
    </row>
    <row r="76" spans="1:6" s="113" customFormat="1" ht="12" customHeight="1" thickBot="1">
      <c r="A76" s="135" t="s">
        <v>243</v>
      </c>
      <c r="B76" s="48" t="s">
        <v>244</v>
      </c>
      <c r="C76" s="168">
        <f>SUM(C77:C79)</f>
        <v>0</v>
      </c>
      <c r="D76" s="101">
        <f>SUM(D77:D79)</f>
        <v>525</v>
      </c>
      <c r="E76" s="101">
        <f>SUM(E77:E79)</f>
        <v>525</v>
      </c>
      <c r="F76" s="41">
        <f>E76/D76*100</f>
        <v>100</v>
      </c>
    </row>
    <row r="77" spans="1:6" s="113" customFormat="1" ht="12" customHeight="1">
      <c r="A77" s="11" t="s">
        <v>265</v>
      </c>
      <c r="B77" s="114" t="s">
        <v>245</v>
      </c>
      <c r="C77" s="174"/>
      <c r="D77" s="105">
        <v>525</v>
      </c>
      <c r="E77" s="105">
        <v>525</v>
      </c>
      <c r="F77" s="45">
        <f>E77/D77*100</f>
        <v>100</v>
      </c>
    </row>
    <row r="78" spans="1:6" s="113" customFormat="1" ht="12" customHeight="1">
      <c r="A78" s="10" t="s">
        <v>266</v>
      </c>
      <c r="B78" s="115" t="s">
        <v>246</v>
      </c>
      <c r="C78" s="174"/>
      <c r="D78" s="105"/>
      <c r="E78" s="105"/>
      <c r="F78" s="45"/>
    </row>
    <row r="79" spans="1:6" s="113" customFormat="1" ht="12" customHeight="1" thickBot="1">
      <c r="A79" s="12" t="s">
        <v>267</v>
      </c>
      <c r="B79" s="50" t="s">
        <v>247</v>
      </c>
      <c r="C79" s="174"/>
      <c r="D79" s="105"/>
      <c r="E79" s="105"/>
      <c r="F79" s="45"/>
    </row>
    <row r="80" spans="1:6" s="113" customFormat="1" ht="12" customHeight="1" thickBot="1">
      <c r="A80" s="135" t="s">
        <v>248</v>
      </c>
      <c r="B80" s="48" t="s">
        <v>268</v>
      </c>
      <c r="C80" s="168">
        <f>SUM(C81:C84)</f>
        <v>0</v>
      </c>
      <c r="D80" s="101">
        <f>SUM(D81:D84)</f>
        <v>0</v>
      </c>
      <c r="E80" s="101">
        <f>SUM(E81:E84)</f>
        <v>0</v>
      </c>
      <c r="F80" s="41">
        <f>SUM(F81:F84)</f>
        <v>0</v>
      </c>
    </row>
    <row r="81" spans="1:6" s="113" customFormat="1" ht="12" customHeight="1">
      <c r="A81" s="117" t="s">
        <v>249</v>
      </c>
      <c r="B81" s="114" t="s">
        <v>250</v>
      </c>
      <c r="C81" s="174"/>
      <c r="D81" s="105"/>
      <c r="E81" s="105"/>
      <c r="F81" s="45"/>
    </row>
    <row r="82" spans="1:6" s="113" customFormat="1" ht="12" customHeight="1">
      <c r="A82" s="118" t="s">
        <v>251</v>
      </c>
      <c r="B82" s="115" t="s">
        <v>252</v>
      </c>
      <c r="C82" s="174"/>
      <c r="D82" s="105"/>
      <c r="E82" s="105"/>
      <c r="F82" s="45"/>
    </row>
    <row r="83" spans="1:6" s="113" customFormat="1" ht="12" customHeight="1">
      <c r="A83" s="118" t="s">
        <v>253</v>
      </c>
      <c r="B83" s="115" t="s">
        <v>254</v>
      </c>
      <c r="C83" s="174"/>
      <c r="D83" s="105"/>
      <c r="E83" s="105"/>
      <c r="F83" s="45"/>
    </row>
    <row r="84" spans="1:6" s="113" customFormat="1" ht="12" customHeight="1" thickBot="1">
      <c r="A84" s="119" t="s">
        <v>255</v>
      </c>
      <c r="B84" s="50" t="s">
        <v>256</v>
      </c>
      <c r="C84" s="174"/>
      <c r="D84" s="105"/>
      <c r="E84" s="105"/>
      <c r="F84" s="45"/>
    </row>
    <row r="85" spans="1:6" s="113" customFormat="1" ht="12" customHeight="1" thickBot="1">
      <c r="A85" s="135" t="s">
        <v>257</v>
      </c>
      <c r="B85" s="48" t="s">
        <v>377</v>
      </c>
      <c r="C85" s="177"/>
      <c r="D85" s="137"/>
      <c r="E85" s="137"/>
      <c r="F85" s="138"/>
    </row>
    <row r="86" spans="1:6" s="113" customFormat="1" ht="13.5" customHeight="1" thickBot="1">
      <c r="A86" s="135" t="s">
        <v>259</v>
      </c>
      <c r="B86" s="48" t="s">
        <v>258</v>
      </c>
      <c r="C86" s="177"/>
      <c r="D86" s="137"/>
      <c r="E86" s="137"/>
      <c r="F86" s="138"/>
    </row>
    <row r="87" spans="1:6" s="113" customFormat="1" ht="15.75" customHeight="1" thickBot="1">
      <c r="A87" s="135" t="s">
        <v>271</v>
      </c>
      <c r="B87" s="120" t="s">
        <v>380</v>
      </c>
      <c r="C87" s="172">
        <f>+C64+C68+C73+C76+C80+C86+C85</f>
        <v>3130</v>
      </c>
      <c r="D87" s="107">
        <f>+D64+D68+D73+D76+D80+D86+D85</f>
        <v>3736</v>
      </c>
      <c r="E87" s="107">
        <f>+E64+E68+E73+E76+E80+E86+E85</f>
        <v>3736</v>
      </c>
      <c r="F87" s="130">
        <f>E87/D87*100</f>
        <v>100</v>
      </c>
    </row>
    <row r="88" spans="1:6" s="113" customFormat="1" ht="16.5" customHeight="1" thickBot="1">
      <c r="A88" s="136" t="s">
        <v>379</v>
      </c>
      <c r="B88" s="121" t="s">
        <v>381</v>
      </c>
      <c r="C88" s="172">
        <f>+C63+C87</f>
        <v>20195</v>
      </c>
      <c r="D88" s="107">
        <f>+D63+D87</f>
        <v>22626</v>
      </c>
      <c r="E88" s="107">
        <f>+E63+E87</f>
        <v>22944</v>
      </c>
      <c r="F88" s="130">
        <f>E88/D88*100</f>
        <v>101.40546274197825</v>
      </c>
    </row>
    <row r="89" spans="1:6" s="113" customFormat="1" ht="83.25" customHeight="1">
      <c r="A89" s="1"/>
      <c r="B89" s="2"/>
      <c r="C89" s="54"/>
      <c r="D89" s="54"/>
      <c r="E89" s="54"/>
      <c r="F89" s="54"/>
    </row>
    <row r="90" spans="1:6" ht="16.5" customHeight="1">
      <c r="A90" s="492" t="s">
        <v>36</v>
      </c>
      <c r="B90" s="492"/>
      <c r="C90" s="492"/>
      <c r="D90" s="492"/>
      <c r="E90" s="492"/>
      <c r="F90" s="492"/>
    </row>
    <row r="91" spans="1:6" s="122" customFormat="1" ht="16.5" customHeight="1" thickBot="1">
      <c r="A91" s="490" t="s">
        <v>430</v>
      </c>
      <c r="B91" s="490"/>
      <c r="C91" s="503" t="s">
        <v>148</v>
      </c>
      <c r="D91" s="503"/>
      <c r="E91" s="503"/>
      <c r="F91" s="503"/>
    </row>
    <row r="92" spans="1:6" s="122" customFormat="1" ht="16.5" customHeight="1">
      <c r="A92" s="494" t="s">
        <v>50</v>
      </c>
      <c r="B92" s="496" t="s">
        <v>37</v>
      </c>
      <c r="C92" s="498" t="s">
        <v>427</v>
      </c>
      <c r="D92" s="499"/>
      <c r="E92" s="500"/>
      <c r="F92" s="504" t="str">
        <f>+F3</f>
        <v>Teljesítés %</v>
      </c>
    </row>
    <row r="93" spans="1:6" ht="37.5" customHeight="1" thickBot="1">
      <c r="A93" s="495"/>
      <c r="B93" s="497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</v>
      </c>
      <c r="F93" s="505"/>
    </row>
    <row r="94" spans="1:6" s="112" customFormat="1" ht="12" customHeight="1" thickBot="1">
      <c r="A94" s="21" t="s">
        <v>395</v>
      </c>
      <c r="B94" s="22" t="s">
        <v>396</v>
      </c>
      <c r="C94" s="180" t="s">
        <v>397</v>
      </c>
      <c r="D94" s="22" t="s">
        <v>399</v>
      </c>
      <c r="E94" s="22" t="s">
        <v>398</v>
      </c>
      <c r="F94" s="133" t="s">
        <v>400</v>
      </c>
    </row>
    <row r="95" spans="1:6" ht="12" customHeight="1" thickBot="1">
      <c r="A95" s="18" t="s">
        <v>7</v>
      </c>
      <c r="B95" s="20" t="s">
        <v>339</v>
      </c>
      <c r="C95" s="181">
        <f>C96+C97+C98+C99+C100+C113</f>
        <v>16607</v>
      </c>
      <c r="D95" s="100">
        <f>D96+D97+D98+D99+D100+D113</f>
        <v>17381</v>
      </c>
      <c r="E95" s="100">
        <f>E96+E97+E98+E99+E100+E113</f>
        <v>13786</v>
      </c>
      <c r="F95" s="147">
        <f aca="true" t="shared" si="3" ref="F95:F101">E95/D95*100</f>
        <v>79.3164950233013</v>
      </c>
    </row>
    <row r="96" spans="1:6" ht="12" customHeight="1">
      <c r="A96" s="13" t="s">
        <v>65</v>
      </c>
      <c r="B96" s="6" t="s">
        <v>38</v>
      </c>
      <c r="C96" s="182">
        <v>4441</v>
      </c>
      <c r="D96" s="154">
        <v>5530</v>
      </c>
      <c r="E96" s="154">
        <v>4636</v>
      </c>
      <c r="F96" s="191">
        <f t="shared" si="3"/>
        <v>83.83363471971067</v>
      </c>
    </row>
    <row r="97" spans="1:6" ht="12" customHeight="1">
      <c r="A97" s="10" t="s">
        <v>66</v>
      </c>
      <c r="B97" s="4" t="s">
        <v>127</v>
      </c>
      <c r="C97" s="170">
        <v>1048</v>
      </c>
      <c r="D97" s="102">
        <v>1162</v>
      </c>
      <c r="E97" s="102">
        <v>1041</v>
      </c>
      <c r="F97" s="53">
        <f t="shared" si="3"/>
        <v>89.5869191049914</v>
      </c>
    </row>
    <row r="98" spans="1:6" ht="12" customHeight="1">
      <c r="A98" s="10" t="s">
        <v>67</v>
      </c>
      <c r="B98" s="4" t="s">
        <v>94</v>
      </c>
      <c r="C98" s="171">
        <v>6025</v>
      </c>
      <c r="D98" s="104">
        <v>6345</v>
      </c>
      <c r="E98" s="104">
        <v>4856</v>
      </c>
      <c r="F98" s="53">
        <f t="shared" si="3"/>
        <v>76.53270291568164</v>
      </c>
    </row>
    <row r="99" spans="1:6" ht="12" customHeight="1">
      <c r="A99" s="10" t="s">
        <v>68</v>
      </c>
      <c r="B99" s="7" t="s">
        <v>128</v>
      </c>
      <c r="C99" s="171">
        <v>2229</v>
      </c>
      <c r="D99" s="104">
        <v>3048</v>
      </c>
      <c r="E99" s="104">
        <v>2443</v>
      </c>
      <c r="F99" s="53">
        <f t="shared" si="3"/>
        <v>80.1509186351706</v>
      </c>
    </row>
    <row r="100" spans="1:6" ht="12" customHeight="1">
      <c r="A100" s="10" t="s">
        <v>76</v>
      </c>
      <c r="B100" s="15" t="s">
        <v>129</v>
      </c>
      <c r="C100" s="171">
        <f>SUM(C101:C112)</f>
        <v>100</v>
      </c>
      <c r="D100" s="171">
        <f>SUM(D101:D112)</f>
        <v>936</v>
      </c>
      <c r="E100" s="102">
        <v>810</v>
      </c>
      <c r="F100" s="53">
        <f t="shared" si="3"/>
        <v>86.53846153846155</v>
      </c>
    </row>
    <row r="101" spans="1:6" ht="12" customHeight="1">
      <c r="A101" s="10" t="s">
        <v>69</v>
      </c>
      <c r="B101" s="4" t="s">
        <v>344</v>
      </c>
      <c r="C101" s="171"/>
      <c r="D101" s="104">
        <v>760</v>
      </c>
      <c r="E101" s="104">
        <v>760</v>
      </c>
      <c r="F101" s="53">
        <f t="shared" si="3"/>
        <v>100</v>
      </c>
    </row>
    <row r="102" spans="1:6" ht="12" customHeight="1">
      <c r="A102" s="10" t="s">
        <v>70</v>
      </c>
      <c r="B102" s="36" t="s">
        <v>343</v>
      </c>
      <c r="C102" s="171"/>
      <c r="D102" s="104"/>
      <c r="E102" s="104"/>
      <c r="F102" s="44"/>
    </row>
    <row r="103" spans="1:6" ht="12" customHeight="1">
      <c r="A103" s="10" t="s">
        <v>77</v>
      </c>
      <c r="B103" s="36" t="s">
        <v>342</v>
      </c>
      <c r="C103" s="171"/>
      <c r="D103" s="104"/>
      <c r="E103" s="104"/>
      <c r="F103" s="44"/>
    </row>
    <row r="104" spans="1:6" ht="12" customHeight="1">
      <c r="A104" s="10" t="s">
        <v>78</v>
      </c>
      <c r="B104" s="34" t="s">
        <v>274</v>
      </c>
      <c r="C104" s="171"/>
      <c r="D104" s="104"/>
      <c r="E104" s="104"/>
      <c r="F104" s="44"/>
    </row>
    <row r="105" spans="1:6" ht="12" customHeight="1">
      <c r="A105" s="10" t="s">
        <v>79</v>
      </c>
      <c r="B105" s="35" t="s">
        <v>275</v>
      </c>
      <c r="C105" s="171"/>
      <c r="D105" s="104"/>
      <c r="E105" s="104"/>
      <c r="F105" s="44"/>
    </row>
    <row r="106" spans="1:6" ht="12" customHeight="1">
      <c r="A106" s="10" t="s">
        <v>80</v>
      </c>
      <c r="B106" s="35" t="s">
        <v>276</v>
      </c>
      <c r="C106" s="171"/>
      <c r="D106" s="104">
        <v>76</v>
      </c>
      <c r="E106" s="104">
        <v>76</v>
      </c>
      <c r="F106" s="44">
        <f>E106/D106*100</f>
        <v>100</v>
      </c>
    </row>
    <row r="107" spans="1:6" ht="12" customHeight="1">
      <c r="A107" s="10" t="s">
        <v>82</v>
      </c>
      <c r="B107" s="34" t="s">
        <v>277</v>
      </c>
      <c r="C107" s="171"/>
      <c r="D107" s="104"/>
      <c r="E107" s="104"/>
      <c r="F107" s="44"/>
    </row>
    <row r="108" spans="1:6" ht="12" customHeight="1">
      <c r="A108" s="10" t="s">
        <v>130</v>
      </c>
      <c r="B108" s="34" t="s">
        <v>278</v>
      </c>
      <c r="C108" s="171"/>
      <c r="D108" s="104"/>
      <c r="E108" s="104"/>
      <c r="F108" s="44"/>
    </row>
    <row r="109" spans="1:6" ht="12" customHeight="1">
      <c r="A109" s="10" t="s">
        <v>272</v>
      </c>
      <c r="B109" s="35" t="s">
        <v>279</v>
      </c>
      <c r="C109" s="171"/>
      <c r="D109" s="104"/>
      <c r="E109" s="104"/>
      <c r="F109" s="44"/>
    </row>
    <row r="110" spans="1:6" ht="12" customHeight="1">
      <c r="A110" s="9" t="s">
        <v>273</v>
      </c>
      <c r="B110" s="36" t="s">
        <v>280</v>
      </c>
      <c r="C110" s="171"/>
      <c r="D110" s="104"/>
      <c r="E110" s="104"/>
      <c r="F110" s="44"/>
    </row>
    <row r="111" spans="1:6" ht="12" customHeight="1">
      <c r="A111" s="10" t="s">
        <v>340</v>
      </c>
      <c r="B111" s="36" t="s">
        <v>281</v>
      </c>
      <c r="C111" s="171"/>
      <c r="D111" s="104"/>
      <c r="E111" s="104"/>
      <c r="F111" s="44"/>
    </row>
    <row r="112" spans="1:6" ht="12" customHeight="1">
      <c r="A112" s="12" t="s">
        <v>341</v>
      </c>
      <c r="B112" s="36" t="s">
        <v>282</v>
      </c>
      <c r="C112" s="171">
        <v>100</v>
      </c>
      <c r="D112" s="104">
        <v>100</v>
      </c>
      <c r="E112" s="104"/>
      <c r="F112" s="44">
        <f>E112/D112*100</f>
        <v>0</v>
      </c>
    </row>
    <row r="113" spans="1:6" ht="12" customHeight="1">
      <c r="A113" s="10" t="s">
        <v>345</v>
      </c>
      <c r="B113" s="7" t="s">
        <v>39</v>
      </c>
      <c r="C113" s="170">
        <f>SUM(C114,C115)</f>
        <v>2764</v>
      </c>
      <c r="D113" s="170">
        <f>SUM(D114,D115)</f>
        <v>360</v>
      </c>
      <c r="E113" s="102"/>
      <c r="F113" s="42">
        <f>E113/D113*100</f>
        <v>0</v>
      </c>
    </row>
    <row r="114" spans="1:6" ht="12" customHeight="1">
      <c r="A114" s="10" t="s">
        <v>346</v>
      </c>
      <c r="B114" s="4" t="s">
        <v>348</v>
      </c>
      <c r="C114" s="170">
        <v>2764</v>
      </c>
      <c r="D114" s="102">
        <v>360</v>
      </c>
      <c r="E114" s="102"/>
      <c r="F114" s="42">
        <f>E114/D114*100</f>
        <v>0</v>
      </c>
    </row>
    <row r="115" spans="1:6" ht="12" customHeight="1" thickBot="1">
      <c r="A115" s="14" t="s">
        <v>347</v>
      </c>
      <c r="B115" s="144" t="s">
        <v>349</v>
      </c>
      <c r="C115" s="183"/>
      <c r="D115" s="155"/>
      <c r="E115" s="155"/>
      <c r="F115" s="149"/>
    </row>
    <row r="116" spans="1:6" ht="12" customHeight="1" thickBot="1">
      <c r="A116" s="142" t="s">
        <v>8</v>
      </c>
      <c r="B116" s="143" t="s">
        <v>283</v>
      </c>
      <c r="C116" s="184">
        <f>+C117+C119+C121</f>
        <v>3588</v>
      </c>
      <c r="D116" s="156">
        <f>+D117+D119+D121</f>
        <v>4788</v>
      </c>
      <c r="E116" s="156">
        <f>+E117+E119+E121</f>
        <v>4406</v>
      </c>
      <c r="F116" s="150">
        <f>E116/D116*100</f>
        <v>92.02172096908939</v>
      </c>
    </row>
    <row r="117" spans="1:6" ht="12" customHeight="1">
      <c r="A117" s="11" t="s">
        <v>71</v>
      </c>
      <c r="B117" s="4" t="s">
        <v>147</v>
      </c>
      <c r="C117" s="169">
        <v>200</v>
      </c>
      <c r="D117" s="103">
        <v>200</v>
      </c>
      <c r="E117" s="103">
        <v>80</v>
      </c>
      <c r="F117" s="43">
        <f>E117/D117*100</f>
        <v>40</v>
      </c>
    </row>
    <row r="118" spans="1:6" ht="12" customHeight="1">
      <c r="A118" s="11" t="s">
        <v>72</v>
      </c>
      <c r="B118" s="8" t="s">
        <v>287</v>
      </c>
      <c r="C118" s="169"/>
      <c r="D118" s="103"/>
      <c r="E118" s="103"/>
      <c r="F118" s="43"/>
    </row>
    <row r="119" spans="1:6" ht="12" customHeight="1">
      <c r="A119" s="11" t="s">
        <v>73</v>
      </c>
      <c r="B119" s="8" t="s">
        <v>131</v>
      </c>
      <c r="C119" s="170">
        <v>3388</v>
      </c>
      <c r="D119" s="102">
        <v>4588</v>
      </c>
      <c r="E119" s="102">
        <v>4326</v>
      </c>
      <c r="F119" s="42">
        <f>E119/D119*100</f>
        <v>94.28945074106365</v>
      </c>
    </row>
    <row r="120" spans="1:6" ht="12" customHeight="1">
      <c r="A120" s="11" t="s">
        <v>74</v>
      </c>
      <c r="B120" s="8" t="s">
        <v>288</v>
      </c>
      <c r="C120" s="185"/>
      <c r="D120" s="102"/>
      <c r="E120" s="102"/>
      <c r="F120" s="42"/>
    </row>
    <row r="121" spans="1:6" ht="12" customHeight="1">
      <c r="A121" s="11" t="s">
        <v>75</v>
      </c>
      <c r="B121" s="50" t="s">
        <v>150</v>
      </c>
      <c r="C121" s="185"/>
      <c r="D121" s="102"/>
      <c r="E121" s="102"/>
      <c r="F121" s="42"/>
    </row>
    <row r="122" spans="1:6" ht="12" customHeight="1">
      <c r="A122" s="11" t="s">
        <v>81</v>
      </c>
      <c r="B122" s="49" t="s">
        <v>328</v>
      </c>
      <c r="C122" s="185"/>
      <c r="D122" s="102"/>
      <c r="E122" s="102"/>
      <c r="F122" s="42"/>
    </row>
    <row r="123" spans="1:6" ht="12" customHeight="1">
      <c r="A123" s="11" t="s">
        <v>83</v>
      </c>
      <c r="B123" s="110" t="s">
        <v>293</v>
      </c>
      <c r="C123" s="185"/>
      <c r="D123" s="102"/>
      <c r="E123" s="102"/>
      <c r="F123" s="42"/>
    </row>
    <row r="124" spans="1:6" ht="15.75">
      <c r="A124" s="11" t="s">
        <v>132</v>
      </c>
      <c r="B124" s="35" t="s">
        <v>276</v>
      </c>
      <c r="C124" s="185"/>
      <c r="D124" s="102"/>
      <c r="E124" s="102"/>
      <c r="F124" s="42"/>
    </row>
    <row r="125" spans="1:6" ht="12" customHeight="1">
      <c r="A125" s="11" t="s">
        <v>133</v>
      </c>
      <c r="B125" s="35" t="s">
        <v>292</v>
      </c>
      <c r="C125" s="185"/>
      <c r="D125" s="102"/>
      <c r="E125" s="102"/>
      <c r="F125" s="42"/>
    </row>
    <row r="126" spans="1:6" ht="12" customHeight="1">
      <c r="A126" s="11" t="s">
        <v>134</v>
      </c>
      <c r="B126" s="35" t="s">
        <v>291</v>
      </c>
      <c r="C126" s="185"/>
      <c r="D126" s="102"/>
      <c r="E126" s="102"/>
      <c r="F126" s="42"/>
    </row>
    <row r="127" spans="1:6" ht="12" customHeight="1">
      <c r="A127" s="11" t="s">
        <v>284</v>
      </c>
      <c r="B127" s="35" t="s">
        <v>279</v>
      </c>
      <c r="C127" s="185"/>
      <c r="D127" s="102"/>
      <c r="E127" s="102"/>
      <c r="F127" s="42"/>
    </row>
    <row r="128" spans="1:6" ht="12" customHeight="1">
      <c r="A128" s="11" t="s">
        <v>285</v>
      </c>
      <c r="B128" s="35" t="s">
        <v>290</v>
      </c>
      <c r="C128" s="185"/>
      <c r="D128" s="102"/>
      <c r="E128" s="102"/>
      <c r="F128" s="42"/>
    </row>
    <row r="129" spans="1:6" ht="16.5" thickBot="1">
      <c r="A129" s="9" t="s">
        <v>286</v>
      </c>
      <c r="B129" s="35" t="s">
        <v>289</v>
      </c>
      <c r="C129" s="186"/>
      <c r="D129" s="104"/>
      <c r="E129" s="104"/>
      <c r="F129" s="44"/>
    </row>
    <row r="130" spans="1:6" ht="12" customHeight="1" thickBot="1">
      <c r="A130" s="16" t="s">
        <v>9</v>
      </c>
      <c r="B130" s="29" t="s">
        <v>350</v>
      </c>
      <c r="C130" s="168">
        <f>+C95+C116</f>
        <v>20195</v>
      </c>
      <c r="D130" s="101">
        <f>+D95+D116</f>
        <v>22169</v>
      </c>
      <c r="E130" s="101">
        <f>+E95+E116</f>
        <v>18192</v>
      </c>
      <c r="F130" s="41">
        <f>E130/D130*100</f>
        <v>82.06053498128017</v>
      </c>
    </row>
    <row r="131" spans="1:6" ht="12" customHeight="1" thickBot="1">
      <c r="A131" s="16" t="s">
        <v>10</v>
      </c>
      <c r="B131" s="29" t="s">
        <v>351</v>
      </c>
      <c r="C131" s="168">
        <f>+C132+C133+C134</f>
        <v>0</v>
      </c>
      <c r="D131" s="101">
        <f>+D132+D133+D134</f>
        <v>0</v>
      </c>
      <c r="E131" s="101">
        <f>+E132+E133+E134</f>
        <v>0</v>
      </c>
      <c r="F131" s="41">
        <f>+F132+F133+F134</f>
        <v>0</v>
      </c>
    </row>
    <row r="132" spans="1:6" ht="12" customHeight="1">
      <c r="A132" s="11" t="s">
        <v>185</v>
      </c>
      <c r="B132" s="8" t="s">
        <v>358</v>
      </c>
      <c r="C132" s="185"/>
      <c r="D132" s="102"/>
      <c r="E132" s="102"/>
      <c r="F132" s="42"/>
    </row>
    <row r="133" spans="1:6" ht="12" customHeight="1">
      <c r="A133" s="11" t="s">
        <v>188</v>
      </c>
      <c r="B133" s="8" t="s">
        <v>359</v>
      </c>
      <c r="C133" s="185"/>
      <c r="D133" s="102"/>
      <c r="E133" s="102"/>
      <c r="F133" s="42"/>
    </row>
    <row r="134" spans="1:6" ht="12" customHeight="1" thickBot="1">
      <c r="A134" s="9" t="s">
        <v>189</v>
      </c>
      <c r="B134" s="8" t="s">
        <v>360</v>
      </c>
      <c r="C134" s="185"/>
      <c r="D134" s="102"/>
      <c r="E134" s="102"/>
      <c r="F134" s="42"/>
    </row>
    <row r="135" spans="1:6" ht="12" customHeight="1" thickBot="1">
      <c r="A135" s="16" t="s">
        <v>11</v>
      </c>
      <c r="B135" s="29" t="s">
        <v>352</v>
      </c>
      <c r="C135" s="168">
        <f>SUM(C136:C141)</f>
        <v>0</v>
      </c>
      <c r="D135" s="101">
        <f>SUM(D136:D141)</f>
        <v>0</v>
      </c>
      <c r="E135" s="101">
        <f>SUM(E136:E141)</f>
        <v>0</v>
      </c>
      <c r="F135" s="41">
        <f>SUM(F136:F141)</f>
        <v>0</v>
      </c>
    </row>
    <row r="136" spans="1:6" ht="12" customHeight="1">
      <c r="A136" s="11" t="s">
        <v>58</v>
      </c>
      <c r="B136" s="5" t="s">
        <v>361</v>
      </c>
      <c r="C136" s="185"/>
      <c r="D136" s="102"/>
      <c r="E136" s="102"/>
      <c r="F136" s="42"/>
    </row>
    <row r="137" spans="1:6" ht="12" customHeight="1">
      <c r="A137" s="11" t="s">
        <v>59</v>
      </c>
      <c r="B137" s="5" t="s">
        <v>353</v>
      </c>
      <c r="C137" s="185"/>
      <c r="D137" s="102"/>
      <c r="E137" s="102"/>
      <c r="F137" s="42"/>
    </row>
    <row r="138" spans="1:6" ht="12" customHeight="1">
      <c r="A138" s="11" t="s">
        <v>60</v>
      </c>
      <c r="B138" s="5" t="s">
        <v>354</v>
      </c>
      <c r="C138" s="185"/>
      <c r="D138" s="102"/>
      <c r="E138" s="102"/>
      <c r="F138" s="42"/>
    </row>
    <row r="139" spans="1:6" ht="12" customHeight="1">
      <c r="A139" s="11" t="s">
        <v>119</v>
      </c>
      <c r="B139" s="5" t="s">
        <v>355</v>
      </c>
      <c r="C139" s="185"/>
      <c r="D139" s="102"/>
      <c r="E139" s="102"/>
      <c r="F139" s="42"/>
    </row>
    <row r="140" spans="1:6" ht="12" customHeight="1">
      <c r="A140" s="11" t="s">
        <v>120</v>
      </c>
      <c r="B140" s="5" t="s">
        <v>356</v>
      </c>
      <c r="C140" s="185"/>
      <c r="D140" s="102"/>
      <c r="E140" s="102"/>
      <c r="F140" s="42"/>
    </row>
    <row r="141" spans="1:6" ht="12" customHeight="1" thickBot="1">
      <c r="A141" s="9" t="s">
        <v>121</v>
      </c>
      <c r="B141" s="5" t="s">
        <v>357</v>
      </c>
      <c r="C141" s="185"/>
      <c r="D141" s="102"/>
      <c r="E141" s="102"/>
      <c r="F141" s="42"/>
    </row>
    <row r="142" spans="1:6" ht="12" customHeight="1" thickBot="1">
      <c r="A142" s="16" t="s">
        <v>12</v>
      </c>
      <c r="B142" s="29" t="s">
        <v>365</v>
      </c>
      <c r="C142" s="172">
        <f>+C143+C144+C145+C146</f>
        <v>0</v>
      </c>
      <c r="D142" s="107">
        <f>+D143+D144+D145+D146</f>
        <v>457</v>
      </c>
      <c r="E142" s="107">
        <f>+E143+E144+E145+E146</f>
        <v>457</v>
      </c>
      <c r="F142" s="130">
        <f>E142/D142*100</f>
        <v>100</v>
      </c>
    </row>
    <row r="143" spans="1:6" ht="12" customHeight="1">
      <c r="A143" s="11" t="s">
        <v>61</v>
      </c>
      <c r="B143" s="5" t="s">
        <v>294</v>
      </c>
      <c r="C143" s="185"/>
      <c r="D143" s="102"/>
      <c r="E143" s="102"/>
      <c r="F143" s="42"/>
    </row>
    <row r="144" spans="1:6" ht="12" customHeight="1">
      <c r="A144" s="11" t="s">
        <v>62</v>
      </c>
      <c r="B144" s="5" t="s">
        <v>295</v>
      </c>
      <c r="C144" s="185"/>
      <c r="D144" s="102">
        <v>457</v>
      </c>
      <c r="E144" s="102">
        <v>457</v>
      </c>
      <c r="F144" s="42">
        <f>E144/D144*100</f>
        <v>100</v>
      </c>
    </row>
    <row r="145" spans="1:6" ht="12" customHeight="1">
      <c r="A145" s="11" t="s">
        <v>209</v>
      </c>
      <c r="B145" s="5" t="s">
        <v>366</v>
      </c>
      <c r="C145" s="185"/>
      <c r="D145" s="102"/>
      <c r="E145" s="102"/>
      <c r="F145" s="42"/>
    </row>
    <row r="146" spans="1:6" ht="12" customHeight="1" thickBot="1">
      <c r="A146" s="9" t="s">
        <v>210</v>
      </c>
      <c r="B146" s="3" t="s">
        <v>314</v>
      </c>
      <c r="C146" s="185"/>
      <c r="D146" s="102"/>
      <c r="E146" s="102"/>
      <c r="F146" s="42"/>
    </row>
    <row r="147" spans="1:6" ht="12" customHeight="1" thickBot="1">
      <c r="A147" s="16" t="s">
        <v>13</v>
      </c>
      <c r="B147" s="29" t="s">
        <v>367</v>
      </c>
      <c r="C147" s="187">
        <f>SUM(C148:C152)</f>
        <v>0</v>
      </c>
      <c r="D147" s="157">
        <f>SUM(D148:D152)</f>
        <v>0</v>
      </c>
      <c r="E147" s="157">
        <f>SUM(E148:E152)</f>
        <v>0</v>
      </c>
      <c r="F147" s="151">
        <f>SUM(F148:F152)</f>
        <v>0</v>
      </c>
    </row>
    <row r="148" spans="1:6" ht="12" customHeight="1">
      <c r="A148" s="11" t="s">
        <v>63</v>
      </c>
      <c r="B148" s="5" t="s">
        <v>362</v>
      </c>
      <c r="C148" s="185"/>
      <c r="D148" s="102"/>
      <c r="E148" s="102"/>
      <c r="F148" s="42"/>
    </row>
    <row r="149" spans="1:6" ht="12" customHeight="1">
      <c r="A149" s="11" t="s">
        <v>64</v>
      </c>
      <c r="B149" s="5" t="s">
        <v>369</v>
      </c>
      <c r="C149" s="185"/>
      <c r="D149" s="102"/>
      <c r="E149" s="102"/>
      <c r="F149" s="42"/>
    </row>
    <row r="150" spans="1:6" ht="12" customHeight="1">
      <c r="A150" s="11" t="s">
        <v>221</v>
      </c>
      <c r="B150" s="5" t="s">
        <v>364</v>
      </c>
      <c r="C150" s="185"/>
      <c r="D150" s="102"/>
      <c r="E150" s="102"/>
      <c r="F150" s="42"/>
    </row>
    <row r="151" spans="1:6" ht="12" customHeight="1">
      <c r="A151" s="11" t="s">
        <v>222</v>
      </c>
      <c r="B151" s="5" t="s">
        <v>370</v>
      </c>
      <c r="C151" s="185"/>
      <c r="D151" s="102"/>
      <c r="E151" s="102"/>
      <c r="F151" s="42"/>
    </row>
    <row r="152" spans="1:6" ht="12" customHeight="1" thickBot="1">
      <c r="A152" s="11" t="s">
        <v>368</v>
      </c>
      <c r="B152" s="5" t="s">
        <v>371</v>
      </c>
      <c r="C152" s="185"/>
      <c r="D152" s="102"/>
      <c r="E152" s="102"/>
      <c r="F152" s="42"/>
    </row>
    <row r="153" spans="1:6" ht="12" customHeight="1" thickBot="1">
      <c r="A153" s="16" t="s">
        <v>14</v>
      </c>
      <c r="B153" s="29" t="s">
        <v>372</v>
      </c>
      <c r="C153" s="188"/>
      <c r="D153" s="158"/>
      <c r="E153" s="158"/>
      <c r="F153" s="152"/>
    </row>
    <row r="154" spans="1:6" ht="12" customHeight="1" thickBot="1">
      <c r="A154" s="16" t="s">
        <v>15</v>
      </c>
      <c r="B154" s="29" t="s">
        <v>373</v>
      </c>
      <c r="C154" s="188"/>
      <c r="D154" s="158"/>
      <c r="E154" s="158"/>
      <c r="F154" s="152"/>
    </row>
    <row r="155" spans="1:9" ht="12.75" customHeight="1" thickBot="1">
      <c r="A155" s="16" t="s">
        <v>16</v>
      </c>
      <c r="B155" s="29" t="s">
        <v>375</v>
      </c>
      <c r="C155" s="189">
        <f>+C131+C135+C142+C147+C153+C154</f>
        <v>0</v>
      </c>
      <c r="D155" s="159">
        <f>+D131+D135+D142+D147+D153+D154</f>
        <v>457</v>
      </c>
      <c r="E155" s="159">
        <f>+E131+E135+E142+E147+E153+E154</f>
        <v>457</v>
      </c>
      <c r="F155" s="153">
        <f>+F131+F135+F142+F147+F153+F154</f>
        <v>100</v>
      </c>
      <c r="G155" s="124"/>
      <c r="H155" s="124"/>
      <c r="I155" s="124"/>
    </row>
    <row r="156" spans="1:6" s="113" customFormat="1" ht="12.75" customHeight="1" thickBot="1">
      <c r="A156" s="51" t="s">
        <v>17</v>
      </c>
      <c r="B156" s="94" t="s">
        <v>374</v>
      </c>
      <c r="C156" s="189">
        <f>+C130+C155</f>
        <v>20195</v>
      </c>
      <c r="D156" s="159">
        <f>+D130+D155</f>
        <v>22626</v>
      </c>
      <c r="E156" s="159">
        <f>+E130+E155</f>
        <v>18649</v>
      </c>
      <c r="F156" s="153">
        <f>E156/D156*100</f>
        <v>82.42287633695749</v>
      </c>
    </row>
    <row r="157" ht="7.5" customHeight="1"/>
    <row r="158" spans="1:6" ht="15.75">
      <c r="A158" s="491" t="s">
        <v>296</v>
      </c>
      <c r="B158" s="491"/>
      <c r="C158" s="491"/>
      <c r="D158" s="111"/>
      <c r="E158" s="111"/>
      <c r="F158" s="111"/>
    </row>
    <row r="159" spans="1:6" ht="15" customHeight="1" thickBot="1">
      <c r="A159" s="489" t="s">
        <v>431</v>
      </c>
      <c r="B159" s="489"/>
      <c r="C159" s="493" t="s">
        <v>148</v>
      </c>
      <c r="D159" s="493"/>
      <c r="E159" s="493"/>
      <c r="F159" s="493"/>
    </row>
    <row r="160" spans="1:6" ht="22.5" customHeight="1" thickBot="1">
      <c r="A160" s="16">
        <v>1</v>
      </c>
      <c r="B160" s="19" t="s">
        <v>376</v>
      </c>
      <c r="C160" s="168">
        <f>+C63-C130</f>
        <v>-3130</v>
      </c>
      <c r="D160" s="101">
        <f>+D63-D130</f>
        <v>-3279</v>
      </c>
      <c r="E160" s="101">
        <f>+E63-E130</f>
        <v>1016</v>
      </c>
      <c r="F160" s="41"/>
    </row>
    <row r="161" spans="1:6" ht="23.25" customHeight="1" thickBot="1">
      <c r="A161" s="16" t="s">
        <v>8</v>
      </c>
      <c r="B161" s="19" t="s">
        <v>382</v>
      </c>
      <c r="C161" s="168">
        <f>+C87-C155</f>
        <v>3130</v>
      </c>
      <c r="D161" s="101">
        <f>+D87-D155</f>
        <v>3279</v>
      </c>
      <c r="E161" s="101">
        <f>+E87-E155</f>
        <v>3279</v>
      </c>
      <c r="F161" s="41">
        <f>+F87-F155</f>
        <v>0</v>
      </c>
    </row>
  </sheetData>
  <sheetProtection/>
  <mergeCells count="17">
    <mergeCell ref="F3:F4"/>
    <mergeCell ref="A90:F90"/>
    <mergeCell ref="C91:F91"/>
    <mergeCell ref="A92:A93"/>
    <mergeCell ref="B92:B93"/>
    <mergeCell ref="F92:F93"/>
    <mergeCell ref="C92:E92"/>
    <mergeCell ref="A2:B2"/>
    <mergeCell ref="A91:B91"/>
    <mergeCell ref="A158:C158"/>
    <mergeCell ref="A159:B159"/>
    <mergeCell ref="A1:F1"/>
    <mergeCell ref="C2:F2"/>
    <mergeCell ref="A3:A4"/>
    <mergeCell ref="B3:B4"/>
    <mergeCell ref="C159:F159"/>
    <mergeCell ref="C3:E3"/>
  </mergeCells>
  <printOptions horizontalCentered="1"/>
  <pageMargins left="0.2362204724409449" right="0.2755905511811024" top="0.7086614173228347" bottom="0.8661417322834646" header="0.2362204724409449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Grábóc Községi Önkormányzat
2015. ÉVI KÖLTSÉGVETÉSÉNEK ÖSSZEVONT MÉRLEGE&amp;10
&amp;R&amp;"Times New Roman CE,Félkövér dőlt"&amp;11 1. melléklet </oddHeader>
  </headerFooter>
  <rowBreaks count="1" manualBreakCount="1">
    <brk id="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">
      <selection activeCell="A3" sqref="A3:A4"/>
    </sheetView>
  </sheetViews>
  <sheetFormatPr defaultColWidth="9.00390625" defaultRowHeight="12.75"/>
  <cols>
    <col min="1" max="1" width="9.50390625" style="95" customWidth="1"/>
    <col min="2" max="2" width="91.625" style="95" customWidth="1"/>
    <col min="3" max="6" width="14.00390625" style="96" customWidth="1"/>
    <col min="7" max="16384" width="9.375" style="111" customWidth="1"/>
  </cols>
  <sheetData>
    <row r="1" spans="1:6" ht="15.75" customHeight="1">
      <c r="A1" s="492" t="s">
        <v>4</v>
      </c>
      <c r="B1" s="492"/>
      <c r="C1" s="492"/>
      <c r="D1" s="492"/>
      <c r="E1" s="492"/>
      <c r="F1" s="492"/>
    </row>
    <row r="2" spans="1:6" ht="15.75" customHeight="1" thickBot="1">
      <c r="A2" s="489" t="s">
        <v>424</v>
      </c>
      <c r="B2" s="489"/>
      <c r="C2" s="493" t="s">
        <v>148</v>
      </c>
      <c r="D2" s="493"/>
      <c r="E2" s="493"/>
      <c r="F2" s="493"/>
    </row>
    <row r="3" spans="1:6" ht="15.75" customHeight="1">
      <c r="A3" s="494" t="s">
        <v>50</v>
      </c>
      <c r="B3" s="496" t="s">
        <v>6</v>
      </c>
      <c r="C3" s="498" t="s">
        <v>427</v>
      </c>
      <c r="D3" s="499"/>
      <c r="E3" s="500"/>
      <c r="F3" s="501" t="s">
        <v>428</v>
      </c>
    </row>
    <row r="4" spans="1:6" ht="37.5" customHeight="1" thickBot="1">
      <c r="A4" s="495"/>
      <c r="B4" s="497"/>
      <c r="C4" s="178" t="s">
        <v>425</v>
      </c>
      <c r="D4" s="179" t="s">
        <v>426</v>
      </c>
      <c r="E4" s="179" t="s">
        <v>429</v>
      </c>
      <c r="F4" s="502"/>
    </row>
    <row r="5" spans="1:6" s="112" customFormat="1" ht="12" customHeight="1" thickBot="1">
      <c r="A5" s="108" t="s">
        <v>395</v>
      </c>
      <c r="B5" s="109" t="s">
        <v>396</v>
      </c>
      <c r="C5" s="167" t="s">
        <v>397</v>
      </c>
      <c r="D5" s="109" t="s">
        <v>399</v>
      </c>
      <c r="E5" s="109" t="s">
        <v>398</v>
      </c>
      <c r="F5" s="160" t="s">
        <v>400</v>
      </c>
    </row>
    <row r="6" spans="1:6" s="113" customFormat="1" ht="12" customHeight="1" thickBot="1">
      <c r="A6" s="16" t="s">
        <v>7</v>
      </c>
      <c r="B6" s="17" t="s">
        <v>169</v>
      </c>
      <c r="C6" s="168">
        <f>+C7+C8+C9+C10+C11+C12</f>
        <v>12397</v>
      </c>
      <c r="D6" s="101">
        <f>+D7+D8+D9+D10+D11+D12</f>
        <v>13107</v>
      </c>
      <c r="E6" s="101">
        <f>+E7+E8+E9+E10+E11+E12</f>
        <v>13107</v>
      </c>
      <c r="F6" s="41">
        <f aca="true" t="shared" si="0" ref="F6:F11">E6/D6*100</f>
        <v>100</v>
      </c>
    </row>
    <row r="7" spans="1:6" s="113" customFormat="1" ht="12" customHeight="1">
      <c r="A7" s="11" t="s">
        <v>65</v>
      </c>
      <c r="B7" s="114" t="s">
        <v>170</v>
      </c>
      <c r="C7" s="169">
        <v>8990</v>
      </c>
      <c r="D7" s="103">
        <v>9013</v>
      </c>
      <c r="E7" s="103">
        <v>9013</v>
      </c>
      <c r="F7" s="43">
        <f t="shared" si="0"/>
        <v>100</v>
      </c>
    </row>
    <row r="8" spans="1:6" s="113" customFormat="1" ht="12" customHeight="1">
      <c r="A8" s="10" t="s">
        <v>66</v>
      </c>
      <c r="B8" s="115" t="s">
        <v>171</v>
      </c>
      <c r="C8" s="170"/>
      <c r="D8" s="102"/>
      <c r="E8" s="102"/>
      <c r="F8" s="43"/>
    </row>
    <row r="9" spans="1:6" s="113" customFormat="1" ht="12" customHeight="1">
      <c r="A9" s="10" t="s">
        <v>67</v>
      </c>
      <c r="B9" s="115" t="s">
        <v>172</v>
      </c>
      <c r="C9" s="170">
        <v>2184</v>
      </c>
      <c r="D9" s="102">
        <v>2184</v>
      </c>
      <c r="E9" s="102">
        <v>2184</v>
      </c>
      <c r="F9" s="43">
        <f t="shared" si="0"/>
        <v>100</v>
      </c>
    </row>
    <row r="10" spans="1:6" s="113" customFormat="1" ht="12" customHeight="1">
      <c r="A10" s="10" t="s">
        <v>68</v>
      </c>
      <c r="B10" s="115" t="s">
        <v>173</v>
      </c>
      <c r="C10" s="170">
        <v>1200</v>
      </c>
      <c r="D10" s="102">
        <v>1200</v>
      </c>
      <c r="E10" s="102">
        <v>1200</v>
      </c>
      <c r="F10" s="43">
        <f t="shared" si="0"/>
        <v>100</v>
      </c>
    </row>
    <row r="11" spans="1:6" s="113" customFormat="1" ht="12" customHeight="1">
      <c r="A11" s="10" t="s">
        <v>96</v>
      </c>
      <c r="B11" s="49" t="s">
        <v>331</v>
      </c>
      <c r="C11" s="170">
        <v>23</v>
      </c>
      <c r="D11" s="102">
        <v>710</v>
      </c>
      <c r="E11" s="102">
        <v>710</v>
      </c>
      <c r="F11" s="43">
        <f t="shared" si="0"/>
        <v>100</v>
      </c>
    </row>
    <row r="12" spans="1:6" s="113" customFormat="1" ht="12" customHeight="1" thickBot="1">
      <c r="A12" s="12" t="s">
        <v>69</v>
      </c>
      <c r="B12" s="50" t="s">
        <v>332</v>
      </c>
      <c r="C12" s="170"/>
      <c r="D12" s="102"/>
      <c r="E12" s="102"/>
      <c r="F12" s="42"/>
    </row>
    <row r="13" spans="1:6" s="113" customFormat="1" ht="12" customHeight="1" thickBot="1">
      <c r="A13" s="16" t="s">
        <v>8</v>
      </c>
      <c r="B13" s="48" t="s">
        <v>174</v>
      </c>
      <c r="C13" s="168">
        <f>+C14+C15+C16+C17+C18</f>
        <v>991</v>
      </c>
      <c r="D13" s="101">
        <f>+D14+D15+D16+D17+D18</f>
        <v>2226</v>
      </c>
      <c r="E13" s="101">
        <f>+E14+E15+E16+E17+E18</f>
        <v>2226</v>
      </c>
      <c r="F13" s="41">
        <f>E13/D13*100</f>
        <v>100</v>
      </c>
    </row>
    <row r="14" spans="1:6" s="113" customFormat="1" ht="12" customHeight="1">
      <c r="A14" s="11" t="s">
        <v>71</v>
      </c>
      <c r="B14" s="114" t="s">
        <v>175</v>
      </c>
      <c r="C14" s="169"/>
      <c r="D14" s="103"/>
      <c r="E14" s="103"/>
      <c r="F14" s="43"/>
    </row>
    <row r="15" spans="1:6" s="113" customFormat="1" ht="12" customHeight="1">
      <c r="A15" s="10" t="s">
        <v>72</v>
      </c>
      <c r="B15" s="115" t="s">
        <v>176</v>
      </c>
      <c r="C15" s="170"/>
      <c r="D15" s="102"/>
      <c r="E15" s="102"/>
      <c r="F15" s="42"/>
    </row>
    <row r="16" spans="1:6" s="113" customFormat="1" ht="12" customHeight="1">
      <c r="A16" s="10" t="s">
        <v>73</v>
      </c>
      <c r="B16" s="115" t="s">
        <v>322</v>
      </c>
      <c r="C16" s="170"/>
      <c r="D16" s="102"/>
      <c r="E16" s="102"/>
      <c r="F16" s="42"/>
    </row>
    <row r="17" spans="1:6" s="113" customFormat="1" ht="12" customHeight="1">
      <c r="A17" s="10" t="s">
        <v>74</v>
      </c>
      <c r="B17" s="115" t="s">
        <v>323</v>
      </c>
      <c r="C17" s="170"/>
      <c r="D17" s="102"/>
      <c r="E17" s="102"/>
      <c r="F17" s="42"/>
    </row>
    <row r="18" spans="1:6" s="113" customFormat="1" ht="12" customHeight="1">
      <c r="A18" s="10" t="s">
        <v>75</v>
      </c>
      <c r="B18" s="115" t="s">
        <v>177</v>
      </c>
      <c r="C18" s="170">
        <v>991</v>
      </c>
      <c r="D18" s="102">
        <v>2226</v>
      </c>
      <c r="E18" s="102">
        <v>2226</v>
      </c>
      <c r="F18" s="42">
        <f>E18/D18*100</f>
        <v>100</v>
      </c>
    </row>
    <row r="19" spans="1:6" s="113" customFormat="1" ht="12" customHeight="1" thickBot="1">
      <c r="A19" s="12" t="s">
        <v>81</v>
      </c>
      <c r="B19" s="50" t="s">
        <v>178</v>
      </c>
      <c r="C19" s="171"/>
      <c r="D19" s="104"/>
      <c r="E19" s="104"/>
      <c r="F19" s="44"/>
    </row>
    <row r="20" spans="1:6" s="113" customFormat="1" ht="12" customHeight="1" thickBot="1">
      <c r="A20" s="16" t="s">
        <v>9</v>
      </c>
      <c r="B20" s="17" t="s">
        <v>179</v>
      </c>
      <c r="C20" s="168">
        <f>+C21+C22+C23+C24+C25</f>
        <v>2058</v>
      </c>
      <c r="D20" s="101">
        <f>+D21+D22+D23+D24+D25</f>
        <v>1938</v>
      </c>
      <c r="E20" s="101">
        <f>+E21+E22+E23+E24+E25</f>
        <v>1938</v>
      </c>
      <c r="F20" s="41">
        <f>E20/D20*100</f>
        <v>100</v>
      </c>
    </row>
    <row r="21" spans="1:6" s="113" customFormat="1" ht="12" customHeight="1">
      <c r="A21" s="11" t="s">
        <v>54</v>
      </c>
      <c r="B21" s="114" t="s">
        <v>180</v>
      </c>
      <c r="C21" s="169"/>
      <c r="D21" s="103"/>
      <c r="E21" s="103"/>
      <c r="F21" s="43"/>
    </row>
    <row r="22" spans="1:6" s="113" customFormat="1" ht="12" customHeight="1">
      <c r="A22" s="10" t="s">
        <v>55</v>
      </c>
      <c r="B22" s="115" t="s">
        <v>181</v>
      </c>
      <c r="C22" s="170"/>
      <c r="D22" s="102"/>
      <c r="E22" s="102"/>
      <c r="F22" s="42"/>
    </row>
    <row r="23" spans="1:6" s="113" customFormat="1" ht="12" customHeight="1">
      <c r="A23" s="10" t="s">
        <v>56</v>
      </c>
      <c r="B23" s="115" t="s">
        <v>324</v>
      </c>
      <c r="C23" s="170"/>
      <c r="D23" s="102"/>
      <c r="E23" s="102"/>
      <c r="F23" s="42"/>
    </row>
    <row r="24" spans="1:6" s="113" customFormat="1" ht="12" customHeight="1">
      <c r="A24" s="10" t="s">
        <v>57</v>
      </c>
      <c r="B24" s="115" t="s">
        <v>325</v>
      </c>
      <c r="C24" s="170"/>
      <c r="D24" s="102"/>
      <c r="E24" s="102"/>
      <c r="F24" s="42"/>
    </row>
    <row r="25" spans="1:6" s="113" customFormat="1" ht="12" customHeight="1">
      <c r="A25" s="10" t="s">
        <v>115</v>
      </c>
      <c r="B25" s="115" t="s">
        <v>182</v>
      </c>
      <c r="C25" s="170">
        <v>2058</v>
      </c>
      <c r="D25" s="102">
        <v>1938</v>
      </c>
      <c r="E25" s="102">
        <v>1938</v>
      </c>
      <c r="F25" s="42">
        <f>E25/D25*100</f>
        <v>100</v>
      </c>
    </row>
    <row r="26" spans="1:6" s="113" customFormat="1" ht="12" customHeight="1" thickBot="1">
      <c r="A26" s="12" t="s">
        <v>116</v>
      </c>
      <c r="B26" s="116" t="s">
        <v>183</v>
      </c>
      <c r="C26" s="171"/>
      <c r="D26" s="104"/>
      <c r="E26" s="104"/>
      <c r="F26" s="44"/>
    </row>
    <row r="27" spans="1:6" s="113" customFormat="1" ht="12" customHeight="1" thickBot="1">
      <c r="A27" s="16" t="s">
        <v>117</v>
      </c>
      <c r="B27" s="17" t="s">
        <v>184</v>
      </c>
      <c r="C27" s="172">
        <f>+C28+C32+C33+C34</f>
        <v>1320</v>
      </c>
      <c r="D27" s="107">
        <f>+D28+D32+D33+D34</f>
        <v>1320</v>
      </c>
      <c r="E27" s="107">
        <f>+E28+E32+E33+E34</f>
        <v>1668</v>
      </c>
      <c r="F27" s="130">
        <f>E27/D27*100</f>
        <v>126.36363636363637</v>
      </c>
    </row>
    <row r="28" spans="1:6" s="113" customFormat="1" ht="12" customHeight="1">
      <c r="A28" s="11" t="s">
        <v>185</v>
      </c>
      <c r="B28" s="114" t="s">
        <v>338</v>
      </c>
      <c r="C28" s="173">
        <f>+C29+C30+C31</f>
        <v>750</v>
      </c>
      <c r="D28" s="132">
        <f>+D29+D30+D31</f>
        <v>750</v>
      </c>
      <c r="E28" s="132">
        <f>+E29+E30+E31</f>
        <v>1135</v>
      </c>
      <c r="F28" s="131">
        <f aca="true" t="shared" si="1" ref="F28:F35">E28/D28*100</f>
        <v>151.33333333333334</v>
      </c>
    </row>
    <row r="29" spans="1:6" s="113" customFormat="1" ht="12" customHeight="1">
      <c r="A29" s="10" t="s">
        <v>186</v>
      </c>
      <c r="B29" s="115" t="s">
        <v>191</v>
      </c>
      <c r="C29" s="170">
        <v>250</v>
      </c>
      <c r="D29" s="102">
        <v>250</v>
      </c>
      <c r="E29" s="102">
        <v>291</v>
      </c>
      <c r="F29" s="42">
        <f t="shared" si="1"/>
        <v>116.39999999999999</v>
      </c>
    </row>
    <row r="30" spans="1:6" s="113" customFormat="1" ht="12" customHeight="1">
      <c r="A30" s="10" t="s">
        <v>187</v>
      </c>
      <c r="B30" s="115" t="s">
        <v>192</v>
      </c>
      <c r="C30" s="170"/>
      <c r="D30" s="102"/>
      <c r="E30" s="102"/>
      <c r="F30" s="42"/>
    </row>
    <row r="31" spans="1:6" s="113" customFormat="1" ht="12" customHeight="1">
      <c r="A31" s="10" t="s">
        <v>336</v>
      </c>
      <c r="B31" s="140" t="s">
        <v>337</v>
      </c>
      <c r="C31" s="170">
        <v>500</v>
      </c>
      <c r="D31" s="102">
        <v>500</v>
      </c>
      <c r="E31" s="102">
        <v>844</v>
      </c>
      <c r="F31" s="42">
        <f t="shared" si="1"/>
        <v>168.79999999999998</v>
      </c>
    </row>
    <row r="32" spans="1:6" s="113" customFormat="1" ht="12" customHeight="1">
      <c r="A32" s="10" t="s">
        <v>188</v>
      </c>
      <c r="B32" s="115" t="s">
        <v>193</v>
      </c>
      <c r="C32" s="170">
        <v>550</v>
      </c>
      <c r="D32" s="102">
        <v>550</v>
      </c>
      <c r="E32" s="102">
        <v>524</v>
      </c>
      <c r="F32" s="42">
        <f t="shared" si="1"/>
        <v>95.27272727272728</v>
      </c>
    </row>
    <row r="33" spans="1:6" s="113" customFormat="1" ht="12" customHeight="1">
      <c r="A33" s="10" t="s">
        <v>189</v>
      </c>
      <c r="B33" s="115" t="s">
        <v>194</v>
      </c>
      <c r="C33" s="170"/>
      <c r="D33" s="102"/>
      <c r="E33" s="102"/>
      <c r="F33" s="42"/>
    </row>
    <row r="34" spans="1:6" s="113" customFormat="1" ht="12" customHeight="1" thickBot="1">
      <c r="A34" s="12" t="s">
        <v>190</v>
      </c>
      <c r="B34" s="116" t="s">
        <v>195</v>
      </c>
      <c r="C34" s="171">
        <v>20</v>
      </c>
      <c r="D34" s="104">
        <v>20</v>
      </c>
      <c r="E34" s="104">
        <v>9</v>
      </c>
      <c r="F34" s="42">
        <f t="shared" si="1"/>
        <v>45</v>
      </c>
    </row>
    <row r="35" spans="1:6" s="113" customFormat="1" ht="12" customHeight="1" thickBot="1">
      <c r="A35" s="16" t="s">
        <v>11</v>
      </c>
      <c r="B35" s="17" t="s">
        <v>333</v>
      </c>
      <c r="C35" s="168">
        <f>SUM(C36:C46)</f>
        <v>199</v>
      </c>
      <c r="D35" s="101">
        <f>SUM(D36:D46)</f>
        <v>199</v>
      </c>
      <c r="E35" s="101">
        <f>SUM(E36:E46)</f>
        <v>169</v>
      </c>
      <c r="F35" s="41">
        <f t="shared" si="1"/>
        <v>84.92462311557789</v>
      </c>
    </row>
    <row r="36" spans="1:6" s="113" customFormat="1" ht="12" customHeight="1">
      <c r="A36" s="11" t="s">
        <v>58</v>
      </c>
      <c r="B36" s="114" t="s">
        <v>198</v>
      </c>
      <c r="C36" s="169"/>
      <c r="D36" s="103"/>
      <c r="E36" s="103"/>
      <c r="F36" s="43"/>
    </row>
    <row r="37" spans="1:6" s="113" customFormat="1" ht="12" customHeight="1">
      <c r="A37" s="10" t="s">
        <v>59</v>
      </c>
      <c r="B37" s="115" t="s">
        <v>199</v>
      </c>
      <c r="C37" s="170">
        <v>97</v>
      </c>
      <c r="D37" s="102">
        <v>97</v>
      </c>
      <c r="E37" s="102">
        <v>125</v>
      </c>
      <c r="F37" s="42">
        <f aca="true" t="shared" si="2" ref="F37:F43">E37/D37*100</f>
        <v>128.8659793814433</v>
      </c>
    </row>
    <row r="38" spans="1:6" s="113" customFormat="1" ht="12" customHeight="1">
      <c r="A38" s="10" t="s">
        <v>60</v>
      </c>
      <c r="B38" s="115" t="s">
        <v>200</v>
      </c>
      <c r="C38" s="170"/>
      <c r="D38" s="102"/>
      <c r="E38" s="102"/>
      <c r="F38" s="42"/>
    </row>
    <row r="39" spans="1:6" s="113" customFormat="1" ht="12" customHeight="1">
      <c r="A39" s="10" t="s">
        <v>119</v>
      </c>
      <c r="B39" s="115" t="s">
        <v>201</v>
      </c>
      <c r="C39" s="170">
        <v>87</v>
      </c>
      <c r="D39" s="102">
        <v>87</v>
      </c>
      <c r="E39" s="102">
        <v>0</v>
      </c>
      <c r="F39" s="42">
        <f t="shared" si="2"/>
        <v>0</v>
      </c>
    </row>
    <row r="40" spans="1:6" s="113" customFormat="1" ht="12" customHeight="1">
      <c r="A40" s="10" t="s">
        <v>120</v>
      </c>
      <c r="B40" s="115" t="s">
        <v>202</v>
      </c>
      <c r="C40" s="170"/>
      <c r="D40" s="102"/>
      <c r="E40" s="102"/>
      <c r="F40" s="42"/>
    </row>
    <row r="41" spans="1:6" s="113" customFormat="1" ht="12" customHeight="1">
      <c r="A41" s="10" t="s">
        <v>121</v>
      </c>
      <c r="B41" s="115" t="s">
        <v>203</v>
      </c>
      <c r="C41" s="170"/>
      <c r="D41" s="102"/>
      <c r="E41" s="102"/>
      <c r="F41" s="42"/>
    </row>
    <row r="42" spans="1:6" s="113" customFormat="1" ht="12" customHeight="1">
      <c r="A42" s="10" t="s">
        <v>122</v>
      </c>
      <c r="B42" s="115" t="s">
        <v>204</v>
      </c>
      <c r="C42" s="170"/>
      <c r="D42" s="102"/>
      <c r="E42" s="102"/>
      <c r="F42" s="42"/>
    </row>
    <row r="43" spans="1:6" s="113" customFormat="1" ht="12" customHeight="1">
      <c r="A43" s="10" t="s">
        <v>123</v>
      </c>
      <c r="B43" s="115" t="s">
        <v>205</v>
      </c>
      <c r="C43" s="170">
        <v>15</v>
      </c>
      <c r="D43" s="102">
        <v>15</v>
      </c>
      <c r="E43" s="102">
        <v>13</v>
      </c>
      <c r="F43" s="42">
        <f t="shared" si="2"/>
        <v>86.66666666666667</v>
      </c>
    </row>
    <row r="44" spans="1:6" s="113" customFormat="1" ht="12" customHeight="1">
      <c r="A44" s="10" t="s">
        <v>196</v>
      </c>
      <c r="B44" s="115" t="s">
        <v>206</v>
      </c>
      <c r="C44" s="174"/>
      <c r="D44" s="105"/>
      <c r="E44" s="105"/>
      <c r="F44" s="42"/>
    </row>
    <row r="45" spans="1:6" s="113" customFormat="1" ht="12" customHeight="1">
      <c r="A45" s="12" t="s">
        <v>197</v>
      </c>
      <c r="B45" s="116" t="s">
        <v>335</v>
      </c>
      <c r="C45" s="175"/>
      <c r="D45" s="106"/>
      <c r="E45" s="106"/>
      <c r="F45" s="42"/>
    </row>
    <row r="46" spans="1:6" s="113" customFormat="1" ht="12" customHeight="1" thickBot="1">
      <c r="A46" s="12" t="s">
        <v>334</v>
      </c>
      <c r="B46" s="50" t="s">
        <v>207</v>
      </c>
      <c r="C46" s="175"/>
      <c r="D46" s="106"/>
      <c r="E46" s="106">
        <v>31</v>
      </c>
      <c r="F46" s="42"/>
    </row>
    <row r="47" spans="1:6" s="113" customFormat="1" ht="12" customHeight="1" thickBot="1">
      <c r="A47" s="16" t="s">
        <v>12</v>
      </c>
      <c r="B47" s="17" t="s">
        <v>208</v>
      </c>
      <c r="C47" s="168">
        <f>SUM(C48:C52)</f>
        <v>0</v>
      </c>
      <c r="D47" s="101">
        <f>SUM(D48:D52)</f>
        <v>0</v>
      </c>
      <c r="E47" s="101">
        <f>SUM(E48:E52)</f>
        <v>0</v>
      </c>
      <c r="F47" s="41">
        <f>SUM(F48:F52)</f>
        <v>0</v>
      </c>
    </row>
    <row r="48" spans="1:6" s="113" customFormat="1" ht="12" customHeight="1">
      <c r="A48" s="11" t="s">
        <v>61</v>
      </c>
      <c r="B48" s="114" t="s">
        <v>212</v>
      </c>
      <c r="C48" s="176"/>
      <c r="D48" s="134"/>
      <c r="E48" s="134"/>
      <c r="F48" s="47"/>
    </row>
    <row r="49" spans="1:6" s="113" customFormat="1" ht="12" customHeight="1">
      <c r="A49" s="10" t="s">
        <v>62</v>
      </c>
      <c r="B49" s="115" t="s">
        <v>213</v>
      </c>
      <c r="C49" s="174"/>
      <c r="D49" s="105"/>
      <c r="E49" s="105"/>
      <c r="F49" s="45"/>
    </row>
    <row r="50" spans="1:6" s="113" customFormat="1" ht="12" customHeight="1">
      <c r="A50" s="10" t="s">
        <v>209</v>
      </c>
      <c r="B50" s="115" t="s">
        <v>214</v>
      </c>
      <c r="C50" s="174"/>
      <c r="D50" s="105"/>
      <c r="E50" s="105"/>
      <c r="F50" s="45"/>
    </row>
    <row r="51" spans="1:6" s="113" customFormat="1" ht="12" customHeight="1">
      <c r="A51" s="10" t="s">
        <v>210</v>
      </c>
      <c r="B51" s="115" t="s">
        <v>215</v>
      </c>
      <c r="C51" s="174"/>
      <c r="D51" s="105"/>
      <c r="E51" s="105"/>
      <c r="F51" s="45"/>
    </row>
    <row r="52" spans="1:6" s="113" customFormat="1" ht="12" customHeight="1" thickBot="1">
      <c r="A52" s="12" t="s">
        <v>211</v>
      </c>
      <c r="B52" s="50" t="s">
        <v>216</v>
      </c>
      <c r="C52" s="175"/>
      <c r="D52" s="106"/>
      <c r="E52" s="106"/>
      <c r="F52" s="46"/>
    </row>
    <row r="53" spans="1:6" s="113" customFormat="1" ht="12" customHeight="1" thickBot="1">
      <c r="A53" s="16" t="s">
        <v>124</v>
      </c>
      <c r="B53" s="17" t="s">
        <v>217</v>
      </c>
      <c r="C53" s="168">
        <f>SUM(C54:C56)</f>
        <v>0</v>
      </c>
      <c r="D53" s="101">
        <f>SUM(D54:D56)</f>
        <v>0</v>
      </c>
      <c r="E53" s="101">
        <f>SUM(E54:E56)</f>
        <v>0</v>
      </c>
      <c r="F53" s="41">
        <f>SUM(F54:F56)</f>
        <v>0</v>
      </c>
    </row>
    <row r="54" spans="1:6" s="113" customFormat="1" ht="12" customHeight="1">
      <c r="A54" s="11" t="s">
        <v>63</v>
      </c>
      <c r="B54" s="114" t="s">
        <v>218</v>
      </c>
      <c r="C54" s="169"/>
      <c r="D54" s="103"/>
      <c r="E54" s="103"/>
      <c r="F54" s="43"/>
    </row>
    <row r="55" spans="1:6" s="113" customFormat="1" ht="12" customHeight="1">
      <c r="A55" s="10" t="s">
        <v>64</v>
      </c>
      <c r="B55" s="115" t="s">
        <v>326</v>
      </c>
      <c r="C55" s="170"/>
      <c r="D55" s="102"/>
      <c r="E55" s="102"/>
      <c r="F55" s="42"/>
    </row>
    <row r="56" spans="1:6" s="113" customFormat="1" ht="12" customHeight="1">
      <c r="A56" s="10" t="s">
        <v>221</v>
      </c>
      <c r="B56" s="115" t="s">
        <v>219</v>
      </c>
      <c r="C56" s="170"/>
      <c r="D56" s="102"/>
      <c r="E56" s="102"/>
      <c r="F56" s="42"/>
    </row>
    <row r="57" spans="1:6" s="113" customFormat="1" ht="12" customHeight="1" thickBot="1">
      <c r="A57" s="12" t="s">
        <v>222</v>
      </c>
      <c r="B57" s="50" t="s">
        <v>220</v>
      </c>
      <c r="C57" s="171"/>
      <c r="D57" s="104"/>
      <c r="E57" s="104"/>
      <c r="F57" s="44"/>
    </row>
    <row r="58" spans="1:6" s="113" customFormat="1" ht="12" customHeight="1" thickBot="1">
      <c r="A58" s="16" t="s">
        <v>14</v>
      </c>
      <c r="B58" s="48" t="s">
        <v>223</v>
      </c>
      <c r="C58" s="168">
        <f>SUM(C59:C61)</f>
        <v>0</v>
      </c>
      <c r="D58" s="101">
        <f>SUM(D59:D61)</f>
        <v>0</v>
      </c>
      <c r="E58" s="101">
        <f>SUM(E59:E61)</f>
        <v>0</v>
      </c>
      <c r="F58" s="41">
        <f>SUM(F59:F61)</f>
        <v>0</v>
      </c>
    </row>
    <row r="59" spans="1:6" s="113" customFormat="1" ht="12" customHeight="1">
      <c r="A59" s="11" t="s">
        <v>125</v>
      </c>
      <c r="B59" s="114" t="s">
        <v>225</v>
      </c>
      <c r="C59" s="174"/>
      <c r="D59" s="105"/>
      <c r="E59" s="105"/>
      <c r="F59" s="45"/>
    </row>
    <row r="60" spans="1:6" s="113" customFormat="1" ht="12" customHeight="1">
      <c r="A60" s="10" t="s">
        <v>126</v>
      </c>
      <c r="B60" s="115" t="s">
        <v>327</v>
      </c>
      <c r="C60" s="174"/>
      <c r="D60" s="105"/>
      <c r="E60" s="105"/>
      <c r="F60" s="45"/>
    </row>
    <row r="61" spans="1:6" s="113" customFormat="1" ht="12" customHeight="1">
      <c r="A61" s="10" t="s">
        <v>149</v>
      </c>
      <c r="B61" s="115" t="s">
        <v>226</v>
      </c>
      <c r="C61" s="174"/>
      <c r="D61" s="105"/>
      <c r="E61" s="105"/>
      <c r="F61" s="45"/>
    </row>
    <row r="62" spans="1:6" s="113" customFormat="1" ht="12" customHeight="1" thickBot="1">
      <c r="A62" s="12" t="s">
        <v>224</v>
      </c>
      <c r="B62" s="50" t="s">
        <v>227</v>
      </c>
      <c r="C62" s="174"/>
      <c r="D62" s="105"/>
      <c r="E62" s="105"/>
      <c r="F62" s="45"/>
    </row>
    <row r="63" spans="1:6" s="113" customFormat="1" ht="12" customHeight="1" thickBot="1">
      <c r="A63" s="145" t="s">
        <v>378</v>
      </c>
      <c r="B63" s="17" t="s">
        <v>228</v>
      </c>
      <c r="C63" s="172">
        <f>+C6+C13+C20+C27+C35+C47+C53+C58</f>
        <v>16965</v>
      </c>
      <c r="D63" s="107">
        <f>+D6+D13+D20+D27+D35+D47+D53+D58</f>
        <v>18790</v>
      </c>
      <c r="E63" s="107">
        <f>+E6+E13+E20+E27+E35+E47+E53+E58</f>
        <v>19108</v>
      </c>
      <c r="F63" s="130">
        <f>E63/D63*100</f>
        <v>101.69238956891964</v>
      </c>
    </row>
    <row r="64" spans="1:6" s="113" customFormat="1" ht="12" customHeight="1" thickBot="1">
      <c r="A64" s="135" t="s">
        <v>229</v>
      </c>
      <c r="B64" s="48" t="s">
        <v>230</v>
      </c>
      <c r="C64" s="168">
        <f>SUM(C65:C67)</f>
        <v>0</v>
      </c>
      <c r="D64" s="101">
        <f>SUM(D65:D67)</f>
        <v>0</v>
      </c>
      <c r="E64" s="101">
        <f>SUM(E65:E67)</f>
        <v>0</v>
      </c>
      <c r="F64" s="41">
        <f>SUM(F65:F67)</f>
        <v>0</v>
      </c>
    </row>
    <row r="65" spans="1:6" s="113" customFormat="1" ht="12" customHeight="1">
      <c r="A65" s="11" t="s">
        <v>260</v>
      </c>
      <c r="B65" s="114" t="s">
        <v>231</v>
      </c>
      <c r="C65" s="174"/>
      <c r="D65" s="105"/>
      <c r="E65" s="105"/>
      <c r="F65" s="45"/>
    </row>
    <row r="66" spans="1:6" s="113" customFormat="1" ht="12" customHeight="1">
      <c r="A66" s="10" t="s">
        <v>269</v>
      </c>
      <c r="B66" s="115" t="s">
        <v>232</v>
      </c>
      <c r="C66" s="174"/>
      <c r="D66" s="105"/>
      <c r="E66" s="105"/>
      <c r="F66" s="45"/>
    </row>
    <row r="67" spans="1:6" s="113" customFormat="1" ht="12" customHeight="1" thickBot="1">
      <c r="A67" s="12" t="s">
        <v>270</v>
      </c>
      <c r="B67" s="141" t="s">
        <v>363</v>
      </c>
      <c r="C67" s="174"/>
      <c r="D67" s="105"/>
      <c r="E67" s="105"/>
      <c r="F67" s="45"/>
    </row>
    <row r="68" spans="1:6" s="113" customFormat="1" ht="12" customHeight="1" thickBot="1">
      <c r="A68" s="135" t="s">
        <v>233</v>
      </c>
      <c r="B68" s="48" t="s">
        <v>234</v>
      </c>
      <c r="C68" s="168">
        <f>SUM(C69:C72)</f>
        <v>0</v>
      </c>
      <c r="D68" s="101">
        <f>SUM(D69:D72)</f>
        <v>0</v>
      </c>
      <c r="E68" s="101">
        <f>SUM(E69:E72)</f>
        <v>0</v>
      </c>
      <c r="F68" s="41">
        <f>SUM(F69:F72)</f>
        <v>0</v>
      </c>
    </row>
    <row r="69" spans="1:6" s="113" customFormat="1" ht="12" customHeight="1">
      <c r="A69" s="11" t="s">
        <v>97</v>
      </c>
      <c r="B69" s="114" t="s">
        <v>235</v>
      </c>
      <c r="C69" s="174"/>
      <c r="D69" s="105"/>
      <c r="E69" s="105"/>
      <c r="F69" s="45"/>
    </row>
    <row r="70" spans="1:6" s="113" customFormat="1" ht="12" customHeight="1">
      <c r="A70" s="10" t="s">
        <v>98</v>
      </c>
      <c r="B70" s="115" t="s">
        <v>236</v>
      </c>
      <c r="C70" s="174"/>
      <c r="D70" s="105"/>
      <c r="E70" s="105"/>
      <c r="F70" s="45"/>
    </row>
    <row r="71" spans="1:6" s="113" customFormat="1" ht="12" customHeight="1">
      <c r="A71" s="10" t="s">
        <v>261</v>
      </c>
      <c r="B71" s="115" t="s">
        <v>237</v>
      </c>
      <c r="C71" s="174"/>
      <c r="D71" s="105"/>
      <c r="E71" s="105"/>
      <c r="F71" s="45"/>
    </row>
    <row r="72" spans="1:6" s="113" customFormat="1" ht="12" customHeight="1" thickBot="1">
      <c r="A72" s="12" t="s">
        <v>262</v>
      </c>
      <c r="B72" s="50" t="s">
        <v>238</v>
      </c>
      <c r="C72" s="174"/>
      <c r="D72" s="105"/>
      <c r="E72" s="105"/>
      <c r="F72" s="45"/>
    </row>
    <row r="73" spans="1:6" s="113" customFormat="1" ht="12" customHeight="1" thickBot="1">
      <c r="A73" s="135" t="s">
        <v>239</v>
      </c>
      <c r="B73" s="48" t="s">
        <v>240</v>
      </c>
      <c r="C73" s="168">
        <f>SUM(C74:C75)</f>
        <v>3130</v>
      </c>
      <c r="D73" s="101">
        <f>SUM(D74:D75)</f>
        <v>3211</v>
      </c>
      <c r="E73" s="101">
        <f>SUM(E74:E75)</f>
        <v>3211</v>
      </c>
      <c r="F73" s="41">
        <f>SUM(F74:F75)</f>
        <v>100</v>
      </c>
    </row>
    <row r="74" spans="1:6" s="113" customFormat="1" ht="12" customHeight="1">
      <c r="A74" s="11" t="s">
        <v>263</v>
      </c>
      <c r="B74" s="114" t="s">
        <v>241</v>
      </c>
      <c r="C74" s="174">
        <v>3130</v>
      </c>
      <c r="D74" s="105">
        <v>3211</v>
      </c>
      <c r="E74" s="105">
        <v>3211</v>
      </c>
      <c r="F74" s="45">
        <f>E74/D74*100</f>
        <v>100</v>
      </c>
    </row>
    <row r="75" spans="1:6" s="113" customFormat="1" ht="12" customHeight="1" thickBot="1">
      <c r="A75" s="12" t="s">
        <v>264</v>
      </c>
      <c r="B75" s="50" t="s">
        <v>242</v>
      </c>
      <c r="C75" s="174"/>
      <c r="D75" s="105"/>
      <c r="E75" s="105"/>
      <c r="F75" s="45"/>
    </row>
    <row r="76" spans="1:6" s="113" customFormat="1" ht="12" customHeight="1" thickBot="1">
      <c r="A76" s="135" t="s">
        <v>243</v>
      </c>
      <c r="B76" s="48" t="s">
        <v>244</v>
      </c>
      <c r="C76" s="168">
        <f>SUM(C77:C79)</f>
        <v>0</v>
      </c>
      <c r="D76" s="101">
        <f>SUM(D77:D79)</f>
        <v>525</v>
      </c>
      <c r="E76" s="101">
        <f>SUM(E77:E79)</f>
        <v>525</v>
      </c>
      <c r="F76" s="41">
        <f>E76/D76*100</f>
        <v>100</v>
      </c>
    </row>
    <row r="77" spans="1:6" s="113" customFormat="1" ht="12" customHeight="1">
      <c r="A77" s="11" t="s">
        <v>265</v>
      </c>
      <c r="B77" s="114" t="s">
        <v>245</v>
      </c>
      <c r="C77" s="174"/>
      <c r="D77" s="105">
        <v>525</v>
      </c>
      <c r="E77" s="105">
        <v>525</v>
      </c>
      <c r="F77" s="45">
        <f>E77/D77*100</f>
        <v>100</v>
      </c>
    </row>
    <row r="78" spans="1:6" s="113" customFormat="1" ht="12" customHeight="1">
      <c r="A78" s="10" t="s">
        <v>266</v>
      </c>
      <c r="B78" s="115" t="s">
        <v>246</v>
      </c>
      <c r="C78" s="174"/>
      <c r="D78" s="105"/>
      <c r="E78" s="105"/>
      <c r="F78" s="45"/>
    </row>
    <row r="79" spans="1:6" s="113" customFormat="1" ht="12" customHeight="1" thickBot="1">
      <c r="A79" s="12" t="s">
        <v>267</v>
      </c>
      <c r="B79" s="50" t="s">
        <v>247</v>
      </c>
      <c r="C79" s="174"/>
      <c r="D79" s="105"/>
      <c r="E79" s="105"/>
      <c r="F79" s="45"/>
    </row>
    <row r="80" spans="1:6" s="113" customFormat="1" ht="12" customHeight="1" thickBot="1">
      <c r="A80" s="135" t="s">
        <v>248</v>
      </c>
      <c r="B80" s="48" t="s">
        <v>268</v>
      </c>
      <c r="C80" s="168">
        <f>SUM(C81:C84)</f>
        <v>0</v>
      </c>
      <c r="D80" s="101">
        <f>SUM(D81:D84)</f>
        <v>0</v>
      </c>
      <c r="E80" s="101">
        <f>SUM(E81:E84)</f>
        <v>0</v>
      </c>
      <c r="F80" s="41">
        <f>SUM(F81:F84)</f>
        <v>0</v>
      </c>
    </row>
    <row r="81" spans="1:6" s="113" customFormat="1" ht="12" customHeight="1">
      <c r="A81" s="117" t="s">
        <v>249</v>
      </c>
      <c r="B81" s="114" t="s">
        <v>250</v>
      </c>
      <c r="C81" s="174"/>
      <c r="D81" s="105"/>
      <c r="E81" s="105"/>
      <c r="F81" s="45"/>
    </row>
    <row r="82" spans="1:6" s="113" customFormat="1" ht="12" customHeight="1">
      <c r="A82" s="118" t="s">
        <v>251</v>
      </c>
      <c r="B82" s="115" t="s">
        <v>252</v>
      </c>
      <c r="C82" s="174"/>
      <c r="D82" s="105"/>
      <c r="E82" s="105"/>
      <c r="F82" s="45"/>
    </row>
    <row r="83" spans="1:6" s="113" customFormat="1" ht="12" customHeight="1">
      <c r="A83" s="118" t="s">
        <v>253</v>
      </c>
      <c r="B83" s="115" t="s">
        <v>254</v>
      </c>
      <c r="C83" s="174"/>
      <c r="D83" s="105"/>
      <c r="E83" s="105"/>
      <c r="F83" s="45"/>
    </row>
    <row r="84" spans="1:6" s="113" customFormat="1" ht="12" customHeight="1" thickBot="1">
      <c r="A84" s="119" t="s">
        <v>255</v>
      </c>
      <c r="B84" s="50" t="s">
        <v>256</v>
      </c>
      <c r="C84" s="174"/>
      <c r="D84" s="105"/>
      <c r="E84" s="105"/>
      <c r="F84" s="45"/>
    </row>
    <row r="85" spans="1:6" s="113" customFormat="1" ht="12" customHeight="1" thickBot="1">
      <c r="A85" s="135" t="s">
        <v>257</v>
      </c>
      <c r="B85" s="48" t="s">
        <v>377</v>
      </c>
      <c r="C85" s="177"/>
      <c r="D85" s="137"/>
      <c r="E85" s="137"/>
      <c r="F85" s="138"/>
    </row>
    <row r="86" spans="1:6" s="113" customFormat="1" ht="13.5" customHeight="1" thickBot="1">
      <c r="A86" s="135" t="s">
        <v>259</v>
      </c>
      <c r="B86" s="48" t="s">
        <v>258</v>
      </c>
      <c r="C86" s="177"/>
      <c r="D86" s="137"/>
      <c r="E86" s="137"/>
      <c r="F86" s="138"/>
    </row>
    <row r="87" spans="1:6" s="113" customFormat="1" ht="15.75" customHeight="1" thickBot="1">
      <c r="A87" s="135" t="s">
        <v>271</v>
      </c>
      <c r="B87" s="120" t="s">
        <v>380</v>
      </c>
      <c r="C87" s="172">
        <f>+C64+C68+C73+C76+C80+C86+C85</f>
        <v>3130</v>
      </c>
      <c r="D87" s="107">
        <f>+D64+D68+D73+D76+D80+D86+D85</f>
        <v>3736</v>
      </c>
      <c r="E87" s="107">
        <f>+E64+E68+E73+E76+E80+E86+E85</f>
        <v>3736</v>
      </c>
      <c r="F87" s="130">
        <f>E87/D87*100</f>
        <v>100</v>
      </c>
    </row>
    <row r="88" spans="1:6" s="113" customFormat="1" ht="16.5" customHeight="1" thickBot="1">
      <c r="A88" s="136" t="s">
        <v>379</v>
      </c>
      <c r="B88" s="121" t="s">
        <v>381</v>
      </c>
      <c r="C88" s="172">
        <f>+C63+C87</f>
        <v>20095</v>
      </c>
      <c r="D88" s="107">
        <f>+D63+D87</f>
        <v>22526</v>
      </c>
      <c r="E88" s="107">
        <f>+E63+E87</f>
        <v>22844</v>
      </c>
      <c r="F88" s="130">
        <f>E88/D88*100</f>
        <v>101.41170203320607</v>
      </c>
    </row>
    <row r="89" spans="1:6" s="113" customFormat="1" ht="83.25" customHeight="1">
      <c r="A89" s="1"/>
      <c r="B89" s="2"/>
      <c r="C89" s="54"/>
      <c r="D89" s="54"/>
      <c r="E89" s="54"/>
      <c r="F89" s="54"/>
    </row>
    <row r="90" spans="1:6" ht="16.5" customHeight="1">
      <c r="A90" s="492" t="s">
        <v>36</v>
      </c>
      <c r="B90" s="492"/>
      <c r="C90" s="492"/>
      <c r="D90" s="492"/>
      <c r="E90" s="492"/>
      <c r="F90" s="492"/>
    </row>
    <row r="91" spans="1:6" s="122" customFormat="1" ht="16.5" customHeight="1" thickBot="1">
      <c r="A91" s="490" t="s">
        <v>430</v>
      </c>
      <c r="B91" s="490"/>
      <c r="C91" s="503" t="s">
        <v>148</v>
      </c>
      <c r="D91" s="503"/>
      <c r="E91" s="503"/>
      <c r="F91" s="503"/>
    </row>
    <row r="92" spans="1:6" s="122" customFormat="1" ht="16.5" customHeight="1">
      <c r="A92" s="494" t="s">
        <v>50</v>
      </c>
      <c r="B92" s="496" t="s">
        <v>37</v>
      </c>
      <c r="C92" s="498" t="s">
        <v>427</v>
      </c>
      <c r="D92" s="499"/>
      <c r="E92" s="500"/>
      <c r="F92" s="504" t="str">
        <f>+F3</f>
        <v>Teljesítés %</v>
      </c>
    </row>
    <row r="93" spans="1:6" ht="37.5" customHeight="1" thickBot="1">
      <c r="A93" s="495"/>
      <c r="B93" s="497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</v>
      </c>
      <c r="F93" s="505"/>
    </row>
    <row r="94" spans="1:6" s="112" customFormat="1" ht="12" customHeight="1" thickBot="1">
      <c r="A94" s="21" t="s">
        <v>395</v>
      </c>
      <c r="B94" s="22" t="s">
        <v>396</v>
      </c>
      <c r="C94" s="180" t="s">
        <v>397</v>
      </c>
      <c r="D94" s="22" t="s">
        <v>399</v>
      </c>
      <c r="E94" s="22" t="s">
        <v>398</v>
      </c>
      <c r="F94" s="133" t="s">
        <v>400</v>
      </c>
    </row>
    <row r="95" spans="1:6" ht="12" customHeight="1" thickBot="1">
      <c r="A95" s="18" t="s">
        <v>7</v>
      </c>
      <c r="B95" s="20" t="s">
        <v>339</v>
      </c>
      <c r="C95" s="181">
        <f>C96+C97+C98+C99+C100+C113</f>
        <v>16507</v>
      </c>
      <c r="D95" s="100">
        <f>D96+D97+D98+D99+D100+D113</f>
        <v>17281</v>
      </c>
      <c r="E95" s="100">
        <f>E96+E97+E98+E99+E100+E113</f>
        <v>13786</v>
      </c>
      <c r="F95" s="147">
        <f aca="true" t="shared" si="3" ref="F95:F101">E95/D95*100</f>
        <v>79.77547595625254</v>
      </c>
    </row>
    <row r="96" spans="1:6" ht="12" customHeight="1">
      <c r="A96" s="13" t="s">
        <v>65</v>
      </c>
      <c r="B96" s="6" t="s">
        <v>38</v>
      </c>
      <c r="C96" s="182">
        <v>4441</v>
      </c>
      <c r="D96" s="154">
        <v>5530</v>
      </c>
      <c r="E96" s="154">
        <v>4636</v>
      </c>
      <c r="F96" s="191">
        <f t="shared" si="3"/>
        <v>83.83363471971067</v>
      </c>
    </row>
    <row r="97" spans="1:6" ht="12" customHeight="1">
      <c r="A97" s="10" t="s">
        <v>66</v>
      </c>
      <c r="B97" s="4" t="s">
        <v>127</v>
      </c>
      <c r="C97" s="170">
        <v>1048</v>
      </c>
      <c r="D97" s="102">
        <v>1162</v>
      </c>
      <c r="E97" s="102">
        <v>1041</v>
      </c>
      <c r="F97" s="53">
        <f t="shared" si="3"/>
        <v>89.5869191049914</v>
      </c>
    </row>
    <row r="98" spans="1:6" ht="12" customHeight="1">
      <c r="A98" s="10" t="s">
        <v>67</v>
      </c>
      <c r="B98" s="4" t="s">
        <v>94</v>
      </c>
      <c r="C98" s="171">
        <v>6025</v>
      </c>
      <c r="D98" s="104">
        <v>6345</v>
      </c>
      <c r="E98" s="104">
        <v>4856</v>
      </c>
      <c r="F98" s="53">
        <f t="shared" si="3"/>
        <v>76.53270291568164</v>
      </c>
    </row>
    <row r="99" spans="1:6" ht="12" customHeight="1">
      <c r="A99" s="10" t="s">
        <v>68</v>
      </c>
      <c r="B99" s="7" t="s">
        <v>128</v>
      </c>
      <c r="C99" s="171">
        <v>2229</v>
      </c>
      <c r="D99" s="104">
        <v>3048</v>
      </c>
      <c r="E99" s="104">
        <v>2443</v>
      </c>
      <c r="F99" s="53">
        <f t="shared" si="3"/>
        <v>80.1509186351706</v>
      </c>
    </row>
    <row r="100" spans="1:6" ht="12" customHeight="1">
      <c r="A100" s="10" t="s">
        <v>76</v>
      </c>
      <c r="B100" s="15" t="s">
        <v>129</v>
      </c>
      <c r="C100" s="171">
        <f>SUM(C101:C112)</f>
        <v>0</v>
      </c>
      <c r="D100" s="171">
        <f>SUM(D101:D112)</f>
        <v>836</v>
      </c>
      <c r="E100" s="102">
        <v>810</v>
      </c>
      <c r="F100" s="53">
        <f t="shared" si="3"/>
        <v>96.88995215311004</v>
      </c>
    </row>
    <row r="101" spans="1:6" ht="12" customHeight="1">
      <c r="A101" s="10" t="s">
        <v>69</v>
      </c>
      <c r="B101" s="4" t="s">
        <v>344</v>
      </c>
      <c r="C101" s="171"/>
      <c r="D101" s="104">
        <v>760</v>
      </c>
      <c r="E101" s="104">
        <v>760</v>
      </c>
      <c r="F101" s="53">
        <f t="shared" si="3"/>
        <v>100</v>
      </c>
    </row>
    <row r="102" spans="1:6" ht="12" customHeight="1">
      <c r="A102" s="10" t="s">
        <v>70</v>
      </c>
      <c r="B102" s="36" t="s">
        <v>343</v>
      </c>
      <c r="C102" s="171"/>
      <c r="D102" s="104"/>
      <c r="E102" s="104"/>
      <c r="F102" s="44"/>
    </row>
    <row r="103" spans="1:6" ht="12" customHeight="1">
      <c r="A103" s="10" t="s">
        <v>77</v>
      </c>
      <c r="B103" s="36" t="s">
        <v>342</v>
      </c>
      <c r="C103" s="171"/>
      <c r="D103" s="104"/>
      <c r="E103" s="104"/>
      <c r="F103" s="44"/>
    </row>
    <row r="104" spans="1:6" ht="12" customHeight="1">
      <c r="A104" s="10" t="s">
        <v>78</v>
      </c>
      <c r="B104" s="34" t="s">
        <v>274</v>
      </c>
      <c r="C104" s="171"/>
      <c r="D104" s="104"/>
      <c r="E104" s="104"/>
      <c r="F104" s="44"/>
    </row>
    <row r="105" spans="1:6" ht="12" customHeight="1">
      <c r="A105" s="10" t="s">
        <v>79</v>
      </c>
      <c r="B105" s="35" t="s">
        <v>275</v>
      </c>
      <c r="C105" s="171"/>
      <c r="D105" s="104"/>
      <c r="E105" s="104"/>
      <c r="F105" s="44"/>
    </row>
    <row r="106" spans="1:6" ht="12" customHeight="1">
      <c r="A106" s="10" t="s">
        <v>80</v>
      </c>
      <c r="B106" s="35" t="s">
        <v>276</v>
      </c>
      <c r="C106" s="171"/>
      <c r="D106" s="104">
        <v>76</v>
      </c>
      <c r="E106" s="104">
        <v>76</v>
      </c>
      <c r="F106" s="44">
        <f>E106/D106*100</f>
        <v>100</v>
      </c>
    </row>
    <row r="107" spans="1:6" ht="12" customHeight="1">
      <c r="A107" s="10" t="s">
        <v>82</v>
      </c>
      <c r="B107" s="34" t="s">
        <v>277</v>
      </c>
      <c r="C107" s="171"/>
      <c r="D107" s="104"/>
      <c r="E107" s="104"/>
      <c r="F107" s="44"/>
    </row>
    <row r="108" spans="1:6" ht="12" customHeight="1">
      <c r="A108" s="10" t="s">
        <v>130</v>
      </c>
      <c r="B108" s="34" t="s">
        <v>278</v>
      </c>
      <c r="C108" s="171"/>
      <c r="D108" s="104"/>
      <c r="E108" s="104"/>
      <c r="F108" s="44"/>
    </row>
    <row r="109" spans="1:6" ht="12" customHeight="1">
      <c r="A109" s="10" t="s">
        <v>272</v>
      </c>
      <c r="B109" s="35" t="s">
        <v>279</v>
      </c>
      <c r="C109" s="171"/>
      <c r="D109" s="104"/>
      <c r="E109" s="104"/>
      <c r="F109" s="44"/>
    </row>
    <row r="110" spans="1:6" ht="12" customHeight="1">
      <c r="A110" s="9" t="s">
        <v>273</v>
      </c>
      <c r="B110" s="36" t="s">
        <v>280</v>
      </c>
      <c r="C110" s="171"/>
      <c r="D110" s="104"/>
      <c r="E110" s="104"/>
      <c r="F110" s="44"/>
    </row>
    <row r="111" spans="1:6" ht="12" customHeight="1">
      <c r="A111" s="10" t="s">
        <v>340</v>
      </c>
      <c r="B111" s="36" t="s">
        <v>281</v>
      </c>
      <c r="C111" s="171"/>
      <c r="D111" s="104"/>
      <c r="E111" s="104"/>
      <c r="F111" s="44"/>
    </row>
    <row r="112" spans="1:6" ht="12" customHeight="1">
      <c r="A112" s="12" t="s">
        <v>341</v>
      </c>
      <c r="B112" s="36" t="s">
        <v>282</v>
      </c>
      <c r="C112" s="171"/>
      <c r="D112" s="104"/>
      <c r="E112" s="104"/>
      <c r="F112" s="44"/>
    </row>
    <row r="113" spans="1:6" ht="12" customHeight="1">
      <c r="A113" s="10" t="s">
        <v>345</v>
      </c>
      <c r="B113" s="7" t="s">
        <v>39</v>
      </c>
      <c r="C113" s="170">
        <f>SUM(C114,C115)</f>
        <v>2764</v>
      </c>
      <c r="D113" s="170">
        <f>SUM(D114,D115)</f>
        <v>360</v>
      </c>
      <c r="E113" s="102"/>
      <c r="F113" s="42">
        <f>E113/D113*100</f>
        <v>0</v>
      </c>
    </row>
    <row r="114" spans="1:6" ht="12" customHeight="1">
      <c r="A114" s="10" t="s">
        <v>346</v>
      </c>
      <c r="B114" s="4" t="s">
        <v>348</v>
      </c>
      <c r="C114" s="170">
        <v>2764</v>
      </c>
      <c r="D114" s="102">
        <v>360</v>
      </c>
      <c r="E114" s="102"/>
      <c r="F114" s="42">
        <f>E114/D114*100</f>
        <v>0</v>
      </c>
    </row>
    <row r="115" spans="1:6" ht="12" customHeight="1" thickBot="1">
      <c r="A115" s="14" t="s">
        <v>347</v>
      </c>
      <c r="B115" s="144" t="s">
        <v>349</v>
      </c>
      <c r="C115" s="183"/>
      <c r="D115" s="155"/>
      <c r="E115" s="155"/>
      <c r="F115" s="149"/>
    </row>
    <row r="116" spans="1:6" ht="12" customHeight="1" thickBot="1">
      <c r="A116" s="142" t="s">
        <v>8</v>
      </c>
      <c r="B116" s="143" t="s">
        <v>283</v>
      </c>
      <c r="C116" s="184">
        <f>+C117+C119+C121</f>
        <v>3588</v>
      </c>
      <c r="D116" s="156">
        <f>+D117+D119+D121</f>
        <v>4788</v>
      </c>
      <c r="E116" s="156">
        <f>+E117+E119+E121</f>
        <v>4406</v>
      </c>
      <c r="F116" s="150">
        <f>E116/D116*100</f>
        <v>92.02172096908939</v>
      </c>
    </row>
    <row r="117" spans="1:6" ht="12" customHeight="1">
      <c r="A117" s="11" t="s">
        <v>71</v>
      </c>
      <c r="B117" s="4" t="s">
        <v>147</v>
      </c>
      <c r="C117" s="169">
        <v>200</v>
      </c>
      <c r="D117" s="103">
        <v>200</v>
      </c>
      <c r="E117" s="103">
        <v>80</v>
      </c>
      <c r="F117" s="43">
        <f>E117/D117*100</f>
        <v>40</v>
      </c>
    </row>
    <row r="118" spans="1:6" ht="12" customHeight="1">
      <c r="A118" s="11" t="s">
        <v>72</v>
      </c>
      <c r="B118" s="8" t="s">
        <v>287</v>
      </c>
      <c r="C118" s="169"/>
      <c r="D118" s="103"/>
      <c r="E118" s="103"/>
      <c r="F118" s="43"/>
    </row>
    <row r="119" spans="1:6" ht="12" customHeight="1">
      <c r="A119" s="11" t="s">
        <v>73</v>
      </c>
      <c r="B119" s="8" t="s">
        <v>131</v>
      </c>
      <c r="C119" s="170">
        <v>3388</v>
      </c>
      <c r="D119" s="102">
        <v>4588</v>
      </c>
      <c r="E119" s="102">
        <v>4326</v>
      </c>
      <c r="F119" s="42">
        <f>E119/D119*100</f>
        <v>94.28945074106365</v>
      </c>
    </row>
    <row r="120" spans="1:6" ht="12" customHeight="1">
      <c r="A120" s="11" t="s">
        <v>74</v>
      </c>
      <c r="B120" s="8" t="s">
        <v>288</v>
      </c>
      <c r="C120" s="185"/>
      <c r="D120" s="102"/>
      <c r="E120" s="102"/>
      <c r="F120" s="42"/>
    </row>
    <row r="121" spans="1:6" ht="12" customHeight="1">
      <c r="A121" s="11" t="s">
        <v>75</v>
      </c>
      <c r="B121" s="50" t="s">
        <v>150</v>
      </c>
      <c r="C121" s="185"/>
      <c r="D121" s="102"/>
      <c r="E121" s="102"/>
      <c r="F121" s="42"/>
    </row>
    <row r="122" spans="1:6" ht="12" customHeight="1">
      <c r="A122" s="11" t="s">
        <v>81</v>
      </c>
      <c r="B122" s="49" t="s">
        <v>328</v>
      </c>
      <c r="C122" s="185"/>
      <c r="D122" s="102"/>
      <c r="E122" s="102"/>
      <c r="F122" s="42"/>
    </row>
    <row r="123" spans="1:6" ht="12" customHeight="1">
      <c r="A123" s="11" t="s">
        <v>83</v>
      </c>
      <c r="B123" s="110" t="s">
        <v>293</v>
      </c>
      <c r="C123" s="185"/>
      <c r="D123" s="102"/>
      <c r="E123" s="102"/>
      <c r="F123" s="42"/>
    </row>
    <row r="124" spans="1:6" ht="15.75">
      <c r="A124" s="11" t="s">
        <v>132</v>
      </c>
      <c r="B124" s="35" t="s">
        <v>276</v>
      </c>
      <c r="C124" s="185"/>
      <c r="D124" s="102"/>
      <c r="E124" s="102"/>
      <c r="F124" s="42"/>
    </row>
    <row r="125" spans="1:6" ht="12" customHeight="1">
      <c r="A125" s="11" t="s">
        <v>133</v>
      </c>
      <c r="B125" s="35" t="s">
        <v>292</v>
      </c>
      <c r="C125" s="185"/>
      <c r="D125" s="102"/>
      <c r="E125" s="102"/>
      <c r="F125" s="42"/>
    </row>
    <row r="126" spans="1:6" ht="12" customHeight="1">
      <c r="A126" s="11" t="s">
        <v>134</v>
      </c>
      <c r="B126" s="35" t="s">
        <v>291</v>
      </c>
      <c r="C126" s="185"/>
      <c r="D126" s="102"/>
      <c r="E126" s="102"/>
      <c r="F126" s="42"/>
    </row>
    <row r="127" spans="1:6" ht="12" customHeight="1">
      <c r="A127" s="11" t="s">
        <v>284</v>
      </c>
      <c r="B127" s="35" t="s">
        <v>279</v>
      </c>
      <c r="C127" s="185"/>
      <c r="D127" s="102"/>
      <c r="E127" s="102"/>
      <c r="F127" s="42"/>
    </row>
    <row r="128" spans="1:6" ht="12" customHeight="1">
      <c r="A128" s="11" t="s">
        <v>285</v>
      </c>
      <c r="B128" s="35" t="s">
        <v>290</v>
      </c>
      <c r="C128" s="185"/>
      <c r="D128" s="102"/>
      <c r="E128" s="102"/>
      <c r="F128" s="42"/>
    </row>
    <row r="129" spans="1:6" ht="16.5" thickBot="1">
      <c r="A129" s="9" t="s">
        <v>286</v>
      </c>
      <c r="B129" s="35" t="s">
        <v>289</v>
      </c>
      <c r="C129" s="186"/>
      <c r="D129" s="104"/>
      <c r="E129" s="104"/>
      <c r="F129" s="44"/>
    </row>
    <row r="130" spans="1:6" ht="12" customHeight="1" thickBot="1">
      <c r="A130" s="16" t="s">
        <v>9</v>
      </c>
      <c r="B130" s="29" t="s">
        <v>350</v>
      </c>
      <c r="C130" s="168">
        <f>+C95+C116</f>
        <v>20095</v>
      </c>
      <c r="D130" s="101">
        <f>+D95+D116</f>
        <v>22069</v>
      </c>
      <c r="E130" s="101">
        <f>+E95+E116</f>
        <v>18192</v>
      </c>
      <c r="F130" s="41">
        <f>E130/D130*100</f>
        <v>82.43237119941999</v>
      </c>
    </row>
    <row r="131" spans="1:6" ht="12" customHeight="1" thickBot="1">
      <c r="A131" s="16" t="s">
        <v>10</v>
      </c>
      <c r="B131" s="29" t="s">
        <v>351</v>
      </c>
      <c r="C131" s="168">
        <f>+C132+C133+C134</f>
        <v>0</v>
      </c>
      <c r="D131" s="101">
        <f>+D132+D133+D134</f>
        <v>0</v>
      </c>
      <c r="E131" s="101">
        <f>+E132+E133+E134</f>
        <v>0</v>
      </c>
      <c r="F131" s="41">
        <f>+F132+F133+F134</f>
        <v>0</v>
      </c>
    </row>
    <row r="132" spans="1:6" ht="12" customHeight="1">
      <c r="A132" s="11" t="s">
        <v>185</v>
      </c>
      <c r="B132" s="8" t="s">
        <v>358</v>
      </c>
      <c r="C132" s="185"/>
      <c r="D132" s="102"/>
      <c r="E132" s="102"/>
      <c r="F132" s="42"/>
    </row>
    <row r="133" spans="1:6" ht="12" customHeight="1">
      <c r="A133" s="11" t="s">
        <v>188</v>
      </c>
      <c r="B133" s="8" t="s">
        <v>359</v>
      </c>
      <c r="C133" s="185"/>
      <c r="D133" s="102"/>
      <c r="E133" s="102"/>
      <c r="F133" s="42"/>
    </row>
    <row r="134" spans="1:6" ht="12" customHeight="1" thickBot="1">
      <c r="A134" s="9" t="s">
        <v>189</v>
      </c>
      <c r="B134" s="8" t="s">
        <v>360</v>
      </c>
      <c r="C134" s="185"/>
      <c r="D134" s="102"/>
      <c r="E134" s="102"/>
      <c r="F134" s="42"/>
    </row>
    <row r="135" spans="1:6" ht="12" customHeight="1" thickBot="1">
      <c r="A135" s="16" t="s">
        <v>11</v>
      </c>
      <c r="B135" s="29" t="s">
        <v>352</v>
      </c>
      <c r="C135" s="168">
        <f>SUM(C136:C141)</f>
        <v>0</v>
      </c>
      <c r="D135" s="101">
        <f>SUM(D136:D141)</f>
        <v>0</v>
      </c>
      <c r="E135" s="101">
        <f>SUM(E136:E141)</f>
        <v>0</v>
      </c>
      <c r="F135" s="41">
        <f>SUM(F136:F141)</f>
        <v>0</v>
      </c>
    </row>
    <row r="136" spans="1:6" ht="12" customHeight="1">
      <c r="A136" s="11" t="s">
        <v>58</v>
      </c>
      <c r="B136" s="5" t="s">
        <v>361</v>
      </c>
      <c r="C136" s="185"/>
      <c r="D136" s="102"/>
      <c r="E136" s="102"/>
      <c r="F136" s="42"/>
    </row>
    <row r="137" spans="1:6" ht="12" customHeight="1">
      <c r="A137" s="11" t="s">
        <v>59</v>
      </c>
      <c r="B137" s="5" t="s">
        <v>353</v>
      </c>
      <c r="C137" s="185"/>
      <c r="D137" s="102"/>
      <c r="E137" s="102"/>
      <c r="F137" s="42"/>
    </row>
    <row r="138" spans="1:6" ht="12" customHeight="1">
      <c r="A138" s="11" t="s">
        <v>60</v>
      </c>
      <c r="B138" s="5" t="s">
        <v>354</v>
      </c>
      <c r="C138" s="185"/>
      <c r="D138" s="102"/>
      <c r="E138" s="102"/>
      <c r="F138" s="42"/>
    </row>
    <row r="139" spans="1:6" ht="12" customHeight="1">
      <c r="A139" s="11" t="s">
        <v>119</v>
      </c>
      <c r="B139" s="5" t="s">
        <v>355</v>
      </c>
      <c r="C139" s="185"/>
      <c r="D139" s="102"/>
      <c r="E139" s="102"/>
      <c r="F139" s="42"/>
    </row>
    <row r="140" spans="1:6" ht="12" customHeight="1">
      <c r="A140" s="11" t="s">
        <v>120</v>
      </c>
      <c r="B140" s="5" t="s">
        <v>356</v>
      </c>
      <c r="C140" s="185"/>
      <c r="D140" s="102"/>
      <c r="E140" s="102"/>
      <c r="F140" s="42"/>
    </row>
    <row r="141" spans="1:6" ht="12" customHeight="1" thickBot="1">
      <c r="A141" s="9" t="s">
        <v>121</v>
      </c>
      <c r="B141" s="5" t="s">
        <v>357</v>
      </c>
      <c r="C141" s="185"/>
      <c r="D141" s="102"/>
      <c r="E141" s="102"/>
      <c r="F141" s="42"/>
    </row>
    <row r="142" spans="1:6" ht="12" customHeight="1" thickBot="1">
      <c r="A142" s="16" t="s">
        <v>12</v>
      </c>
      <c r="B142" s="29" t="s">
        <v>365</v>
      </c>
      <c r="C142" s="172">
        <f>+C143+C144+C145+C146</f>
        <v>0</v>
      </c>
      <c r="D142" s="107">
        <f>+D143+D144+D145+D146</f>
        <v>457</v>
      </c>
      <c r="E142" s="107">
        <f>+E143+E144+E145+E146</f>
        <v>457</v>
      </c>
      <c r="F142" s="130">
        <f>E142/D142*100</f>
        <v>100</v>
      </c>
    </row>
    <row r="143" spans="1:6" ht="12" customHeight="1">
      <c r="A143" s="11" t="s">
        <v>61</v>
      </c>
      <c r="B143" s="5" t="s">
        <v>294</v>
      </c>
      <c r="C143" s="185"/>
      <c r="D143" s="102"/>
      <c r="E143" s="102"/>
      <c r="F143" s="42"/>
    </row>
    <row r="144" spans="1:6" ht="12" customHeight="1">
      <c r="A144" s="11" t="s">
        <v>62</v>
      </c>
      <c r="B144" s="5" t="s">
        <v>295</v>
      </c>
      <c r="C144" s="185"/>
      <c r="D144" s="102">
        <v>457</v>
      </c>
      <c r="E144" s="102">
        <v>457</v>
      </c>
      <c r="F144" s="42">
        <f>E144/D144*100</f>
        <v>100</v>
      </c>
    </row>
    <row r="145" spans="1:6" ht="12" customHeight="1">
      <c r="A145" s="11" t="s">
        <v>209</v>
      </c>
      <c r="B145" s="5" t="s">
        <v>366</v>
      </c>
      <c r="C145" s="185"/>
      <c r="D145" s="102"/>
      <c r="E145" s="102"/>
      <c r="F145" s="42"/>
    </row>
    <row r="146" spans="1:6" ht="12" customHeight="1" thickBot="1">
      <c r="A146" s="9" t="s">
        <v>210</v>
      </c>
      <c r="B146" s="3" t="s">
        <v>314</v>
      </c>
      <c r="C146" s="185"/>
      <c r="D146" s="102"/>
      <c r="E146" s="102"/>
      <c r="F146" s="42"/>
    </row>
    <row r="147" spans="1:6" ht="12" customHeight="1" thickBot="1">
      <c r="A147" s="16" t="s">
        <v>13</v>
      </c>
      <c r="B147" s="29" t="s">
        <v>367</v>
      </c>
      <c r="C147" s="187">
        <f>SUM(C148:C152)</f>
        <v>0</v>
      </c>
      <c r="D147" s="157">
        <f>SUM(D148:D152)</f>
        <v>0</v>
      </c>
      <c r="E147" s="157">
        <f>SUM(E148:E152)</f>
        <v>0</v>
      </c>
      <c r="F147" s="151">
        <f>SUM(F148:F152)</f>
        <v>0</v>
      </c>
    </row>
    <row r="148" spans="1:6" ht="12" customHeight="1">
      <c r="A148" s="11" t="s">
        <v>63</v>
      </c>
      <c r="B148" s="5" t="s">
        <v>362</v>
      </c>
      <c r="C148" s="185"/>
      <c r="D148" s="102"/>
      <c r="E148" s="102"/>
      <c r="F148" s="42"/>
    </row>
    <row r="149" spans="1:6" ht="12" customHeight="1">
      <c r="A149" s="11" t="s">
        <v>64</v>
      </c>
      <c r="B149" s="5" t="s">
        <v>369</v>
      </c>
      <c r="C149" s="185"/>
      <c r="D149" s="102"/>
      <c r="E149" s="102"/>
      <c r="F149" s="42"/>
    </row>
    <row r="150" spans="1:6" ht="12" customHeight="1">
      <c r="A150" s="11" t="s">
        <v>221</v>
      </c>
      <c r="B150" s="5" t="s">
        <v>364</v>
      </c>
      <c r="C150" s="185"/>
      <c r="D150" s="102"/>
      <c r="E150" s="102"/>
      <c r="F150" s="42"/>
    </row>
    <row r="151" spans="1:6" ht="12" customHeight="1">
      <c r="A151" s="11" t="s">
        <v>222</v>
      </c>
      <c r="B151" s="5" t="s">
        <v>370</v>
      </c>
      <c r="C151" s="185"/>
      <c r="D151" s="102"/>
      <c r="E151" s="102"/>
      <c r="F151" s="42"/>
    </row>
    <row r="152" spans="1:6" ht="12" customHeight="1" thickBot="1">
      <c r="A152" s="11" t="s">
        <v>368</v>
      </c>
      <c r="B152" s="5" t="s">
        <v>371</v>
      </c>
      <c r="C152" s="185"/>
      <c r="D152" s="102"/>
      <c r="E152" s="102"/>
      <c r="F152" s="42"/>
    </row>
    <row r="153" spans="1:6" ht="12" customHeight="1" thickBot="1">
      <c r="A153" s="16" t="s">
        <v>14</v>
      </c>
      <c r="B153" s="29" t="s">
        <v>372</v>
      </c>
      <c r="C153" s="188"/>
      <c r="D153" s="158"/>
      <c r="E153" s="158"/>
      <c r="F153" s="152"/>
    </row>
    <row r="154" spans="1:6" ht="12" customHeight="1" thickBot="1">
      <c r="A154" s="16" t="s">
        <v>15</v>
      </c>
      <c r="B154" s="29" t="s">
        <v>373</v>
      </c>
      <c r="C154" s="188"/>
      <c r="D154" s="158"/>
      <c r="E154" s="158"/>
      <c r="F154" s="152"/>
    </row>
    <row r="155" spans="1:9" ht="12.75" customHeight="1" thickBot="1">
      <c r="A155" s="16" t="s">
        <v>16</v>
      </c>
      <c r="B155" s="29" t="s">
        <v>375</v>
      </c>
      <c r="C155" s="189">
        <f>+C131+C135+C142+C147+C153+C154</f>
        <v>0</v>
      </c>
      <c r="D155" s="159">
        <f>+D131+D135+D142+D147+D153+D154</f>
        <v>457</v>
      </c>
      <c r="E155" s="159">
        <f>+E131+E135+E142+E147+E153+E154</f>
        <v>457</v>
      </c>
      <c r="F155" s="153">
        <f>+F131+F135+F142+F147+F153+F154</f>
        <v>100</v>
      </c>
      <c r="G155" s="124"/>
      <c r="H155" s="124"/>
      <c r="I155" s="124"/>
    </row>
    <row r="156" spans="1:6" s="113" customFormat="1" ht="12.75" customHeight="1" thickBot="1">
      <c r="A156" s="51" t="s">
        <v>17</v>
      </c>
      <c r="B156" s="94" t="s">
        <v>374</v>
      </c>
      <c r="C156" s="189">
        <f>+C130+C155</f>
        <v>20095</v>
      </c>
      <c r="D156" s="159">
        <f>+D130+D155</f>
        <v>22526</v>
      </c>
      <c r="E156" s="159">
        <f>+E130+E155</f>
        <v>18649</v>
      </c>
      <c r="F156" s="153">
        <f>E156/D156*100</f>
        <v>82.78877741276747</v>
      </c>
    </row>
    <row r="157" ht="7.5" customHeight="1"/>
    <row r="158" spans="1:6" ht="15.75">
      <c r="A158" s="491" t="s">
        <v>296</v>
      </c>
      <c r="B158" s="491"/>
      <c r="C158" s="491"/>
      <c r="D158" s="111"/>
      <c r="E158" s="111"/>
      <c r="F158" s="111"/>
    </row>
    <row r="159" spans="1:6" ht="15" customHeight="1" thickBot="1">
      <c r="A159" s="489" t="s">
        <v>431</v>
      </c>
      <c r="B159" s="489"/>
      <c r="C159" s="493" t="s">
        <v>148</v>
      </c>
      <c r="D159" s="493"/>
      <c r="E159" s="493"/>
      <c r="F159" s="493"/>
    </row>
    <row r="160" spans="1:6" ht="22.5" customHeight="1" thickBot="1">
      <c r="A160" s="16">
        <v>1</v>
      </c>
      <c r="B160" s="19" t="s">
        <v>376</v>
      </c>
      <c r="C160" s="168">
        <f>+C63-C130</f>
        <v>-3130</v>
      </c>
      <c r="D160" s="101">
        <f>+D63-D130</f>
        <v>-3279</v>
      </c>
      <c r="E160" s="101">
        <f>+E63-E130</f>
        <v>916</v>
      </c>
      <c r="F160" s="41"/>
    </row>
    <row r="161" spans="1:6" ht="23.25" customHeight="1" thickBot="1">
      <c r="A161" s="16" t="s">
        <v>8</v>
      </c>
      <c r="B161" s="19" t="s">
        <v>382</v>
      </c>
      <c r="C161" s="168">
        <f>+C87-C155</f>
        <v>3130</v>
      </c>
      <c r="D161" s="101">
        <f>+D87-D155</f>
        <v>3279</v>
      </c>
      <c r="E161" s="101">
        <f>+E87-E155</f>
        <v>3279</v>
      </c>
      <c r="F161" s="41">
        <f>+F87-F155</f>
        <v>0</v>
      </c>
    </row>
  </sheetData>
  <sheetProtection/>
  <mergeCells count="17">
    <mergeCell ref="A1:F1"/>
    <mergeCell ref="A2:B2"/>
    <mergeCell ref="C2:F2"/>
    <mergeCell ref="A3:A4"/>
    <mergeCell ref="B3:B4"/>
    <mergeCell ref="C3:E3"/>
    <mergeCell ref="F3:F4"/>
    <mergeCell ref="A158:C158"/>
    <mergeCell ref="A159:B159"/>
    <mergeCell ref="C159:F159"/>
    <mergeCell ref="A90:F90"/>
    <mergeCell ref="A91:B91"/>
    <mergeCell ref="C91:F91"/>
    <mergeCell ref="A92:A93"/>
    <mergeCell ref="B92:B93"/>
    <mergeCell ref="C92:E92"/>
    <mergeCell ref="F92:F93"/>
  </mergeCells>
  <printOptions horizontalCentered="1"/>
  <pageMargins left="0.2362204724409449" right="0.2755905511811024" top="0.7086614173228347" bottom="0.8661417322834646" header="0.2362204724409449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Grábóc Községi Önkormányzat
2015. ÉVI KÖLTSÉGVETÉS
KÖTELEZŐ FELADATAINAK MÉRLEGE &amp;R&amp;"Times New Roman CE,Félkövér dőlt"&amp;11 1. melléklet </oddHeader>
  </headerFooter>
  <rowBreaks count="1" manualBreakCount="1">
    <brk id="8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85">
      <selection activeCell="A92" sqref="A92:A93"/>
    </sheetView>
  </sheetViews>
  <sheetFormatPr defaultColWidth="9.00390625" defaultRowHeight="12.75"/>
  <cols>
    <col min="1" max="1" width="9.50390625" style="95" customWidth="1"/>
    <col min="2" max="2" width="84.50390625" style="95" customWidth="1"/>
    <col min="3" max="6" width="18.50390625" style="96" customWidth="1"/>
    <col min="7" max="16384" width="9.375" style="111" customWidth="1"/>
  </cols>
  <sheetData>
    <row r="1" spans="1:6" ht="15.75" customHeight="1">
      <c r="A1" s="492" t="s">
        <v>4</v>
      </c>
      <c r="B1" s="492"/>
      <c r="C1" s="492"/>
      <c r="D1" s="492"/>
      <c r="E1" s="492"/>
      <c r="F1" s="492"/>
    </row>
    <row r="2" spans="1:6" ht="15.75" customHeight="1" thickBot="1">
      <c r="A2" s="489" t="s">
        <v>424</v>
      </c>
      <c r="B2" s="489"/>
      <c r="C2" s="493" t="s">
        <v>148</v>
      </c>
      <c r="D2" s="493"/>
      <c r="E2" s="493"/>
      <c r="F2" s="493"/>
    </row>
    <row r="3" spans="1:6" ht="15.75" customHeight="1">
      <c r="A3" s="494" t="s">
        <v>50</v>
      </c>
      <c r="B3" s="496" t="s">
        <v>6</v>
      </c>
      <c r="C3" s="508" t="s">
        <v>427</v>
      </c>
      <c r="D3" s="509"/>
      <c r="E3" s="510"/>
      <c r="F3" s="504" t="s">
        <v>428</v>
      </c>
    </row>
    <row r="4" spans="1:6" ht="37.5" customHeight="1" thickBot="1">
      <c r="A4" s="495"/>
      <c r="B4" s="497"/>
      <c r="C4" s="192" t="s">
        <v>425</v>
      </c>
      <c r="D4" s="485" t="s">
        <v>426</v>
      </c>
      <c r="E4" s="485" t="s">
        <v>429</v>
      </c>
      <c r="F4" s="505"/>
    </row>
    <row r="5" spans="1:6" s="112" customFormat="1" ht="12" customHeight="1" thickBot="1">
      <c r="A5" s="108" t="s">
        <v>395</v>
      </c>
      <c r="B5" s="109" t="s">
        <v>396</v>
      </c>
      <c r="C5" s="167" t="s">
        <v>397</v>
      </c>
      <c r="D5" s="109" t="s">
        <v>399</v>
      </c>
      <c r="E5" s="109" t="s">
        <v>398</v>
      </c>
      <c r="F5" s="160" t="s">
        <v>400</v>
      </c>
    </row>
    <row r="6" spans="1:6" s="113" customFormat="1" ht="12" customHeight="1" thickBot="1">
      <c r="A6" s="16" t="s">
        <v>7</v>
      </c>
      <c r="B6" s="17" t="s">
        <v>169</v>
      </c>
      <c r="C6" s="168">
        <f>+C7+C8+C9+C10+C11+C12</f>
        <v>0</v>
      </c>
      <c r="D6" s="101">
        <f>+D7+D8+D9+D10+D11+D12</f>
        <v>0</v>
      </c>
      <c r="E6" s="101">
        <f>+E7+E8+E9+E10+E11+E12</f>
        <v>0</v>
      </c>
      <c r="F6" s="41">
        <f>+F7+F8+F9+F10+F11+F12</f>
        <v>0</v>
      </c>
    </row>
    <row r="7" spans="1:6" s="113" customFormat="1" ht="12" customHeight="1">
      <c r="A7" s="11" t="s">
        <v>65</v>
      </c>
      <c r="B7" s="114" t="s">
        <v>170</v>
      </c>
      <c r="C7" s="169"/>
      <c r="D7" s="103"/>
      <c r="E7" s="103"/>
      <c r="F7" s="43"/>
    </row>
    <row r="8" spans="1:6" s="113" customFormat="1" ht="12" customHeight="1">
      <c r="A8" s="10" t="s">
        <v>66</v>
      </c>
      <c r="B8" s="115" t="s">
        <v>171</v>
      </c>
      <c r="C8" s="170"/>
      <c r="D8" s="102"/>
      <c r="E8" s="102"/>
      <c r="F8" s="42"/>
    </row>
    <row r="9" spans="1:6" s="113" customFormat="1" ht="12" customHeight="1">
      <c r="A9" s="10" t="s">
        <v>67</v>
      </c>
      <c r="B9" s="115" t="s">
        <v>172</v>
      </c>
      <c r="C9" s="170"/>
      <c r="D9" s="102"/>
      <c r="E9" s="102"/>
      <c r="F9" s="42"/>
    </row>
    <row r="10" spans="1:6" s="113" customFormat="1" ht="12" customHeight="1">
      <c r="A10" s="10" t="s">
        <v>68</v>
      </c>
      <c r="B10" s="115" t="s">
        <v>173</v>
      </c>
      <c r="C10" s="170"/>
      <c r="D10" s="102"/>
      <c r="E10" s="102"/>
      <c r="F10" s="42"/>
    </row>
    <row r="11" spans="1:6" s="113" customFormat="1" ht="12" customHeight="1">
      <c r="A11" s="10" t="s">
        <v>96</v>
      </c>
      <c r="B11" s="49" t="s">
        <v>331</v>
      </c>
      <c r="C11" s="170"/>
      <c r="D11" s="102"/>
      <c r="E11" s="102"/>
      <c r="F11" s="42"/>
    </row>
    <row r="12" spans="1:6" s="113" customFormat="1" ht="12" customHeight="1" thickBot="1">
      <c r="A12" s="12" t="s">
        <v>69</v>
      </c>
      <c r="B12" s="50" t="s">
        <v>332</v>
      </c>
      <c r="C12" s="170"/>
      <c r="D12" s="102"/>
      <c r="E12" s="102"/>
      <c r="F12" s="42"/>
    </row>
    <row r="13" spans="1:6" s="113" customFormat="1" ht="12" customHeight="1" thickBot="1">
      <c r="A13" s="16" t="s">
        <v>8</v>
      </c>
      <c r="B13" s="48" t="s">
        <v>174</v>
      </c>
      <c r="C13" s="168">
        <f>+C14+C15+C16+C17+C18</f>
        <v>0</v>
      </c>
      <c r="D13" s="101">
        <f>+D14+D15+D16+D17+D18</f>
        <v>0</v>
      </c>
      <c r="E13" s="101">
        <f>+E14+E15+E16+E17+E18</f>
        <v>0</v>
      </c>
      <c r="F13" s="41">
        <f>+F14+F15+F16+F17+F18</f>
        <v>0</v>
      </c>
    </row>
    <row r="14" spans="1:6" s="113" customFormat="1" ht="12" customHeight="1">
      <c r="A14" s="11" t="s">
        <v>71</v>
      </c>
      <c r="B14" s="114" t="s">
        <v>175</v>
      </c>
      <c r="C14" s="169"/>
      <c r="D14" s="103"/>
      <c r="E14" s="103"/>
      <c r="F14" s="43"/>
    </row>
    <row r="15" spans="1:6" s="113" customFormat="1" ht="12" customHeight="1">
      <c r="A15" s="10" t="s">
        <v>72</v>
      </c>
      <c r="B15" s="115" t="s">
        <v>176</v>
      </c>
      <c r="C15" s="170"/>
      <c r="D15" s="102"/>
      <c r="E15" s="102"/>
      <c r="F15" s="42"/>
    </row>
    <row r="16" spans="1:6" s="113" customFormat="1" ht="12" customHeight="1">
      <c r="A16" s="10" t="s">
        <v>73</v>
      </c>
      <c r="B16" s="115" t="s">
        <v>322</v>
      </c>
      <c r="C16" s="170"/>
      <c r="D16" s="102"/>
      <c r="E16" s="102"/>
      <c r="F16" s="42"/>
    </row>
    <row r="17" spans="1:6" s="113" customFormat="1" ht="12" customHeight="1">
      <c r="A17" s="10" t="s">
        <v>74</v>
      </c>
      <c r="B17" s="115" t="s">
        <v>323</v>
      </c>
      <c r="C17" s="170"/>
      <c r="D17" s="102"/>
      <c r="E17" s="102"/>
      <c r="F17" s="42"/>
    </row>
    <row r="18" spans="1:6" s="113" customFormat="1" ht="12" customHeight="1">
      <c r="A18" s="10" t="s">
        <v>75</v>
      </c>
      <c r="B18" s="115" t="s">
        <v>177</v>
      </c>
      <c r="C18" s="170"/>
      <c r="D18" s="102"/>
      <c r="E18" s="102"/>
      <c r="F18" s="42"/>
    </row>
    <row r="19" spans="1:6" s="113" customFormat="1" ht="12" customHeight="1" thickBot="1">
      <c r="A19" s="12" t="s">
        <v>81</v>
      </c>
      <c r="B19" s="50" t="s">
        <v>178</v>
      </c>
      <c r="C19" s="171"/>
      <c r="D19" s="104"/>
      <c r="E19" s="104"/>
      <c r="F19" s="44"/>
    </row>
    <row r="20" spans="1:6" s="113" customFormat="1" ht="12" customHeight="1" thickBot="1">
      <c r="A20" s="16" t="s">
        <v>9</v>
      </c>
      <c r="B20" s="17" t="s">
        <v>179</v>
      </c>
      <c r="C20" s="168">
        <f>+C21+C22+C23+C24+C25</f>
        <v>0</v>
      </c>
      <c r="D20" s="101">
        <f>+D21+D22+D23+D24+D25</f>
        <v>0</v>
      </c>
      <c r="E20" s="101">
        <f>+E21+E22+E23+E24+E25</f>
        <v>0</v>
      </c>
      <c r="F20" s="41">
        <f>+F21+F22+F23+F24+F25</f>
        <v>0</v>
      </c>
    </row>
    <row r="21" spans="1:6" s="113" customFormat="1" ht="12" customHeight="1">
      <c r="A21" s="11" t="s">
        <v>54</v>
      </c>
      <c r="B21" s="114" t="s">
        <v>180</v>
      </c>
      <c r="C21" s="169"/>
      <c r="D21" s="103"/>
      <c r="E21" s="103"/>
      <c r="F21" s="43"/>
    </row>
    <row r="22" spans="1:6" s="113" customFormat="1" ht="12" customHeight="1">
      <c r="A22" s="10" t="s">
        <v>55</v>
      </c>
      <c r="B22" s="115" t="s">
        <v>181</v>
      </c>
      <c r="C22" s="170"/>
      <c r="D22" s="102"/>
      <c r="E22" s="102"/>
      <c r="F22" s="42"/>
    </row>
    <row r="23" spans="1:6" s="113" customFormat="1" ht="12" customHeight="1">
      <c r="A23" s="10" t="s">
        <v>56</v>
      </c>
      <c r="B23" s="115" t="s">
        <v>324</v>
      </c>
      <c r="C23" s="170"/>
      <c r="D23" s="102"/>
      <c r="E23" s="102"/>
      <c r="F23" s="42"/>
    </row>
    <row r="24" spans="1:6" s="113" customFormat="1" ht="12" customHeight="1">
      <c r="A24" s="10" t="s">
        <v>57</v>
      </c>
      <c r="B24" s="115" t="s">
        <v>325</v>
      </c>
      <c r="C24" s="170"/>
      <c r="D24" s="102"/>
      <c r="E24" s="102"/>
      <c r="F24" s="42"/>
    </row>
    <row r="25" spans="1:6" s="113" customFormat="1" ht="12" customHeight="1">
      <c r="A25" s="10" t="s">
        <v>115</v>
      </c>
      <c r="B25" s="115" t="s">
        <v>182</v>
      </c>
      <c r="C25" s="170"/>
      <c r="D25" s="102"/>
      <c r="E25" s="102"/>
      <c r="F25" s="42"/>
    </row>
    <row r="26" spans="1:6" s="113" customFormat="1" ht="12" customHeight="1" thickBot="1">
      <c r="A26" s="12" t="s">
        <v>116</v>
      </c>
      <c r="B26" s="116" t="s">
        <v>183</v>
      </c>
      <c r="C26" s="171"/>
      <c r="D26" s="104"/>
      <c r="E26" s="104"/>
      <c r="F26" s="44"/>
    </row>
    <row r="27" spans="1:6" s="113" customFormat="1" ht="12" customHeight="1" thickBot="1">
      <c r="A27" s="16" t="s">
        <v>117</v>
      </c>
      <c r="B27" s="17" t="s">
        <v>184</v>
      </c>
      <c r="C27" s="172">
        <f>+C28+C32+C33+C34</f>
        <v>100</v>
      </c>
      <c r="D27" s="107">
        <f>+D28+D32+D33+D34</f>
        <v>100</v>
      </c>
      <c r="E27" s="107">
        <f>+E28+E32+E33+E34</f>
        <v>100</v>
      </c>
      <c r="F27" s="130">
        <f>E27/D27*100</f>
        <v>100</v>
      </c>
    </row>
    <row r="28" spans="1:6" s="113" customFormat="1" ht="12" customHeight="1">
      <c r="A28" s="11" t="s">
        <v>185</v>
      </c>
      <c r="B28" s="114" t="s">
        <v>338</v>
      </c>
      <c r="C28" s="173">
        <f>SUM(C29:C31)</f>
        <v>100</v>
      </c>
      <c r="D28" s="173">
        <f>SUM(D29:D31)</f>
        <v>100</v>
      </c>
      <c r="E28" s="193">
        <f>SUM(E29:E31)</f>
        <v>100</v>
      </c>
      <c r="F28" s="131">
        <f>E28/D28*100</f>
        <v>100</v>
      </c>
    </row>
    <row r="29" spans="1:6" s="113" customFormat="1" ht="12" customHeight="1">
      <c r="A29" s="10" t="s">
        <v>186</v>
      </c>
      <c r="B29" s="115" t="s">
        <v>191</v>
      </c>
      <c r="C29" s="170"/>
      <c r="D29" s="102"/>
      <c r="E29" s="102"/>
      <c r="F29" s="42"/>
    </row>
    <row r="30" spans="1:6" s="113" customFormat="1" ht="12" customHeight="1">
      <c r="A30" s="10" t="s">
        <v>187</v>
      </c>
      <c r="B30" s="115" t="s">
        <v>192</v>
      </c>
      <c r="C30" s="170"/>
      <c r="D30" s="102"/>
      <c r="E30" s="102"/>
      <c r="F30" s="42"/>
    </row>
    <row r="31" spans="1:6" s="113" customFormat="1" ht="12" customHeight="1">
      <c r="A31" s="10" t="s">
        <v>336</v>
      </c>
      <c r="B31" s="140" t="s">
        <v>337</v>
      </c>
      <c r="C31" s="170">
        <v>100</v>
      </c>
      <c r="D31" s="102">
        <v>100</v>
      </c>
      <c r="E31" s="102">
        <v>100</v>
      </c>
      <c r="F31" s="42">
        <f>E31/D31*100</f>
        <v>100</v>
      </c>
    </row>
    <row r="32" spans="1:6" s="113" customFormat="1" ht="12" customHeight="1">
      <c r="A32" s="10" t="s">
        <v>188</v>
      </c>
      <c r="B32" s="115" t="s">
        <v>193</v>
      </c>
      <c r="C32" s="170"/>
      <c r="D32" s="102"/>
      <c r="E32" s="102"/>
      <c r="F32" s="42"/>
    </row>
    <row r="33" spans="1:6" s="113" customFormat="1" ht="12" customHeight="1">
      <c r="A33" s="10" t="s">
        <v>189</v>
      </c>
      <c r="B33" s="115" t="s">
        <v>194</v>
      </c>
      <c r="C33" s="170"/>
      <c r="D33" s="102"/>
      <c r="E33" s="102"/>
      <c r="F33" s="42"/>
    </row>
    <row r="34" spans="1:6" s="113" customFormat="1" ht="12" customHeight="1" thickBot="1">
      <c r="A34" s="12" t="s">
        <v>190</v>
      </c>
      <c r="B34" s="116" t="s">
        <v>195</v>
      </c>
      <c r="C34" s="171"/>
      <c r="D34" s="104"/>
      <c r="E34" s="104"/>
      <c r="F34" s="44"/>
    </row>
    <row r="35" spans="1:6" s="113" customFormat="1" ht="12" customHeight="1" thickBot="1">
      <c r="A35" s="16" t="s">
        <v>11</v>
      </c>
      <c r="B35" s="17" t="s">
        <v>333</v>
      </c>
      <c r="C35" s="168">
        <f>SUM(C36:C46)</f>
        <v>0</v>
      </c>
      <c r="D35" s="101">
        <f>SUM(D36:D46)</f>
        <v>0</v>
      </c>
      <c r="E35" s="101">
        <f>SUM(E36:E46)</f>
        <v>0</v>
      </c>
      <c r="F35" s="41">
        <f>SUM(F36:F46)</f>
        <v>0</v>
      </c>
    </row>
    <row r="36" spans="1:6" s="113" customFormat="1" ht="12" customHeight="1">
      <c r="A36" s="11" t="s">
        <v>58</v>
      </c>
      <c r="B36" s="114" t="s">
        <v>198</v>
      </c>
      <c r="C36" s="169"/>
      <c r="D36" s="103"/>
      <c r="E36" s="103"/>
      <c r="F36" s="43"/>
    </row>
    <row r="37" spans="1:6" s="113" customFormat="1" ht="12" customHeight="1">
      <c r="A37" s="10" t="s">
        <v>59</v>
      </c>
      <c r="B37" s="115" t="s">
        <v>199</v>
      </c>
      <c r="C37" s="170"/>
      <c r="D37" s="102"/>
      <c r="E37" s="102"/>
      <c r="F37" s="42"/>
    </row>
    <row r="38" spans="1:6" s="113" customFormat="1" ht="12" customHeight="1">
      <c r="A38" s="10" t="s">
        <v>60</v>
      </c>
      <c r="B38" s="115" t="s">
        <v>200</v>
      </c>
      <c r="C38" s="170"/>
      <c r="D38" s="102"/>
      <c r="E38" s="102"/>
      <c r="F38" s="42"/>
    </row>
    <row r="39" spans="1:6" s="113" customFormat="1" ht="12" customHeight="1">
      <c r="A39" s="10" t="s">
        <v>119</v>
      </c>
      <c r="B39" s="115" t="s">
        <v>201</v>
      </c>
      <c r="C39" s="170"/>
      <c r="D39" s="102"/>
      <c r="E39" s="102"/>
      <c r="F39" s="42"/>
    </row>
    <row r="40" spans="1:6" s="113" customFormat="1" ht="12" customHeight="1">
      <c r="A40" s="10" t="s">
        <v>120</v>
      </c>
      <c r="B40" s="115" t="s">
        <v>202</v>
      </c>
      <c r="C40" s="170"/>
      <c r="D40" s="102"/>
      <c r="E40" s="102"/>
      <c r="F40" s="42"/>
    </row>
    <row r="41" spans="1:6" s="113" customFormat="1" ht="12" customHeight="1">
      <c r="A41" s="10" t="s">
        <v>121</v>
      </c>
      <c r="B41" s="115" t="s">
        <v>203</v>
      </c>
      <c r="C41" s="170"/>
      <c r="D41" s="102"/>
      <c r="E41" s="102"/>
      <c r="F41" s="42"/>
    </row>
    <row r="42" spans="1:6" s="113" customFormat="1" ht="12" customHeight="1">
      <c r="A42" s="10" t="s">
        <v>122</v>
      </c>
      <c r="B42" s="115" t="s">
        <v>204</v>
      </c>
      <c r="C42" s="170"/>
      <c r="D42" s="102"/>
      <c r="E42" s="102"/>
      <c r="F42" s="42"/>
    </row>
    <row r="43" spans="1:6" s="113" customFormat="1" ht="12" customHeight="1">
      <c r="A43" s="10" t="s">
        <v>123</v>
      </c>
      <c r="B43" s="115" t="s">
        <v>205</v>
      </c>
      <c r="C43" s="170"/>
      <c r="D43" s="102"/>
      <c r="E43" s="102"/>
      <c r="F43" s="42"/>
    </row>
    <row r="44" spans="1:6" s="113" customFormat="1" ht="12" customHeight="1">
      <c r="A44" s="10" t="s">
        <v>196</v>
      </c>
      <c r="B44" s="115" t="s">
        <v>206</v>
      </c>
      <c r="C44" s="174"/>
      <c r="D44" s="105"/>
      <c r="E44" s="105"/>
      <c r="F44" s="45"/>
    </row>
    <row r="45" spans="1:6" s="113" customFormat="1" ht="12" customHeight="1">
      <c r="A45" s="12" t="s">
        <v>197</v>
      </c>
      <c r="B45" s="116" t="s">
        <v>335</v>
      </c>
      <c r="C45" s="175"/>
      <c r="D45" s="106"/>
      <c r="E45" s="106"/>
      <c r="F45" s="46"/>
    </row>
    <row r="46" spans="1:6" s="113" customFormat="1" ht="12" customHeight="1" thickBot="1">
      <c r="A46" s="12" t="s">
        <v>334</v>
      </c>
      <c r="B46" s="50" t="s">
        <v>207</v>
      </c>
      <c r="C46" s="175"/>
      <c r="D46" s="106"/>
      <c r="E46" s="106"/>
      <c r="F46" s="46"/>
    </row>
    <row r="47" spans="1:6" s="113" customFormat="1" ht="12" customHeight="1" thickBot="1">
      <c r="A47" s="16" t="s">
        <v>12</v>
      </c>
      <c r="B47" s="17" t="s">
        <v>208</v>
      </c>
      <c r="C47" s="168">
        <f>SUM(C48:C52)</f>
        <v>0</v>
      </c>
      <c r="D47" s="101">
        <f>SUM(D48:D52)</f>
        <v>0</v>
      </c>
      <c r="E47" s="101">
        <f>SUM(E48:E52)</f>
        <v>0</v>
      </c>
      <c r="F47" s="41">
        <f>SUM(F48:F52)</f>
        <v>0</v>
      </c>
    </row>
    <row r="48" spans="1:6" s="113" customFormat="1" ht="12" customHeight="1">
      <c r="A48" s="11" t="s">
        <v>61</v>
      </c>
      <c r="B48" s="114" t="s">
        <v>212</v>
      </c>
      <c r="C48" s="176"/>
      <c r="D48" s="134"/>
      <c r="E48" s="134"/>
      <c r="F48" s="47"/>
    </row>
    <row r="49" spans="1:6" s="113" customFormat="1" ht="12" customHeight="1">
      <c r="A49" s="10" t="s">
        <v>62</v>
      </c>
      <c r="B49" s="115" t="s">
        <v>213</v>
      </c>
      <c r="C49" s="174"/>
      <c r="D49" s="105"/>
      <c r="E49" s="105"/>
      <c r="F49" s="45"/>
    </row>
    <row r="50" spans="1:6" s="113" customFormat="1" ht="12" customHeight="1">
      <c r="A50" s="10" t="s">
        <v>209</v>
      </c>
      <c r="B50" s="115" t="s">
        <v>214</v>
      </c>
      <c r="C50" s="174"/>
      <c r="D50" s="105"/>
      <c r="E50" s="105"/>
      <c r="F50" s="45"/>
    </row>
    <row r="51" spans="1:6" s="113" customFormat="1" ht="12" customHeight="1">
      <c r="A51" s="10" t="s">
        <v>210</v>
      </c>
      <c r="B51" s="115" t="s">
        <v>215</v>
      </c>
      <c r="C51" s="174"/>
      <c r="D51" s="105"/>
      <c r="E51" s="105"/>
      <c r="F51" s="45"/>
    </row>
    <row r="52" spans="1:6" s="113" customFormat="1" ht="12" customHeight="1" thickBot="1">
      <c r="A52" s="12" t="s">
        <v>211</v>
      </c>
      <c r="B52" s="50" t="s">
        <v>216</v>
      </c>
      <c r="C52" s="175"/>
      <c r="D52" s="106"/>
      <c r="E52" s="106"/>
      <c r="F52" s="46"/>
    </row>
    <row r="53" spans="1:6" s="113" customFormat="1" ht="12" customHeight="1" thickBot="1">
      <c r="A53" s="16" t="s">
        <v>124</v>
      </c>
      <c r="B53" s="17" t="s">
        <v>217</v>
      </c>
      <c r="C53" s="168">
        <f>SUM(C54:C56)</f>
        <v>0</v>
      </c>
      <c r="D53" s="101">
        <f>SUM(D54:D56)</f>
        <v>0</v>
      </c>
      <c r="E53" s="101">
        <f>SUM(E54:E56)</f>
        <v>0</v>
      </c>
      <c r="F53" s="41">
        <f>SUM(F54:F56)</f>
        <v>0</v>
      </c>
    </row>
    <row r="54" spans="1:6" s="113" customFormat="1" ht="12" customHeight="1">
      <c r="A54" s="11" t="s">
        <v>63</v>
      </c>
      <c r="B54" s="114" t="s">
        <v>218</v>
      </c>
      <c r="C54" s="169"/>
      <c r="D54" s="103"/>
      <c r="E54" s="103"/>
      <c r="F54" s="43"/>
    </row>
    <row r="55" spans="1:6" s="113" customFormat="1" ht="12" customHeight="1">
      <c r="A55" s="10" t="s">
        <v>64</v>
      </c>
      <c r="B55" s="115" t="s">
        <v>326</v>
      </c>
      <c r="C55" s="170"/>
      <c r="D55" s="102"/>
      <c r="E55" s="102"/>
      <c r="F55" s="42"/>
    </row>
    <row r="56" spans="1:6" s="113" customFormat="1" ht="12" customHeight="1">
      <c r="A56" s="10" t="s">
        <v>221</v>
      </c>
      <c r="B56" s="115" t="s">
        <v>219</v>
      </c>
      <c r="C56" s="170"/>
      <c r="D56" s="102"/>
      <c r="E56" s="102"/>
      <c r="F56" s="42"/>
    </row>
    <row r="57" spans="1:6" s="113" customFormat="1" ht="12" customHeight="1" thickBot="1">
      <c r="A57" s="12" t="s">
        <v>222</v>
      </c>
      <c r="B57" s="50" t="s">
        <v>220</v>
      </c>
      <c r="C57" s="171"/>
      <c r="D57" s="104"/>
      <c r="E57" s="104"/>
      <c r="F57" s="44"/>
    </row>
    <row r="58" spans="1:6" s="113" customFormat="1" ht="12" customHeight="1" thickBot="1">
      <c r="A58" s="16" t="s">
        <v>14</v>
      </c>
      <c r="B58" s="48" t="s">
        <v>223</v>
      </c>
      <c r="C58" s="168">
        <f>SUM(C59:C61)</f>
        <v>0</v>
      </c>
      <c r="D58" s="101">
        <f>SUM(D59:D61)</f>
        <v>0</v>
      </c>
      <c r="E58" s="101">
        <f>SUM(E59:E61)</f>
        <v>0</v>
      </c>
      <c r="F58" s="41">
        <f>SUM(F59:F61)</f>
        <v>0</v>
      </c>
    </row>
    <row r="59" spans="1:6" s="113" customFormat="1" ht="12" customHeight="1">
      <c r="A59" s="11" t="s">
        <v>125</v>
      </c>
      <c r="B59" s="114" t="s">
        <v>225</v>
      </c>
      <c r="C59" s="174"/>
      <c r="D59" s="105"/>
      <c r="E59" s="105"/>
      <c r="F59" s="45"/>
    </row>
    <row r="60" spans="1:6" s="113" customFormat="1" ht="12" customHeight="1">
      <c r="A60" s="10" t="s">
        <v>126</v>
      </c>
      <c r="B60" s="115" t="s">
        <v>327</v>
      </c>
      <c r="C60" s="174"/>
      <c r="D60" s="105"/>
      <c r="E60" s="105"/>
      <c r="F60" s="45"/>
    </row>
    <row r="61" spans="1:6" s="113" customFormat="1" ht="12" customHeight="1">
      <c r="A61" s="10" t="s">
        <v>149</v>
      </c>
      <c r="B61" s="115" t="s">
        <v>226</v>
      </c>
      <c r="C61" s="174"/>
      <c r="D61" s="105"/>
      <c r="E61" s="105"/>
      <c r="F61" s="45"/>
    </row>
    <row r="62" spans="1:6" s="113" customFormat="1" ht="12" customHeight="1" thickBot="1">
      <c r="A62" s="12" t="s">
        <v>224</v>
      </c>
      <c r="B62" s="50" t="s">
        <v>227</v>
      </c>
      <c r="C62" s="174"/>
      <c r="D62" s="105"/>
      <c r="E62" s="105"/>
      <c r="F62" s="45"/>
    </row>
    <row r="63" spans="1:6" s="113" customFormat="1" ht="12" customHeight="1" thickBot="1">
      <c r="A63" s="145" t="s">
        <v>378</v>
      </c>
      <c r="B63" s="17" t="s">
        <v>228</v>
      </c>
      <c r="C63" s="172">
        <f>+C6+C13+C20+C27+C35+C47+C53+C58</f>
        <v>100</v>
      </c>
      <c r="D63" s="107">
        <f>+D6+D13+D20+D27+D35+D47+D53+D58</f>
        <v>100</v>
      </c>
      <c r="E63" s="107">
        <f>+E6+E13+E20+E27+E35+E47+E53+E58</f>
        <v>100</v>
      </c>
      <c r="F63" s="130">
        <f>+F6+F13+F20+F27+F35+F47+F53+F58</f>
        <v>100</v>
      </c>
    </row>
    <row r="64" spans="1:6" s="113" customFormat="1" ht="12" customHeight="1" thickBot="1">
      <c r="A64" s="135" t="s">
        <v>229</v>
      </c>
      <c r="B64" s="48" t="s">
        <v>230</v>
      </c>
      <c r="C64" s="168">
        <f>SUM(C65:C67)</f>
        <v>0</v>
      </c>
      <c r="D64" s="101">
        <f>SUM(D65:D67)</f>
        <v>0</v>
      </c>
      <c r="E64" s="101">
        <f>SUM(E65:E67)</f>
        <v>0</v>
      </c>
      <c r="F64" s="41">
        <f>SUM(F65:F67)</f>
        <v>0</v>
      </c>
    </row>
    <row r="65" spans="1:6" s="113" customFormat="1" ht="12" customHeight="1">
      <c r="A65" s="11" t="s">
        <v>260</v>
      </c>
      <c r="B65" s="114" t="s">
        <v>231</v>
      </c>
      <c r="C65" s="174"/>
      <c r="D65" s="105"/>
      <c r="E65" s="105"/>
      <c r="F65" s="45"/>
    </row>
    <row r="66" spans="1:6" s="113" customFormat="1" ht="12" customHeight="1">
      <c r="A66" s="10" t="s">
        <v>269</v>
      </c>
      <c r="B66" s="115" t="s">
        <v>232</v>
      </c>
      <c r="C66" s="174"/>
      <c r="D66" s="105"/>
      <c r="E66" s="105"/>
      <c r="F66" s="45"/>
    </row>
    <row r="67" spans="1:6" s="113" customFormat="1" ht="12" customHeight="1" thickBot="1">
      <c r="A67" s="12" t="s">
        <v>270</v>
      </c>
      <c r="B67" s="141" t="s">
        <v>363</v>
      </c>
      <c r="C67" s="174"/>
      <c r="D67" s="105"/>
      <c r="E67" s="105"/>
      <c r="F67" s="45"/>
    </row>
    <row r="68" spans="1:6" s="113" customFormat="1" ht="12" customHeight="1" thickBot="1">
      <c r="A68" s="135" t="s">
        <v>233</v>
      </c>
      <c r="B68" s="48" t="s">
        <v>234</v>
      </c>
      <c r="C68" s="168">
        <f>SUM(C69:C72)</f>
        <v>0</v>
      </c>
      <c r="D68" s="101">
        <f>SUM(D69:D72)</f>
        <v>0</v>
      </c>
      <c r="E68" s="101">
        <f>SUM(E69:E72)</f>
        <v>0</v>
      </c>
      <c r="F68" s="41">
        <f>SUM(F69:F72)</f>
        <v>0</v>
      </c>
    </row>
    <row r="69" spans="1:6" s="113" customFormat="1" ht="12" customHeight="1">
      <c r="A69" s="11" t="s">
        <v>97</v>
      </c>
      <c r="B69" s="114" t="s">
        <v>235</v>
      </c>
      <c r="C69" s="174"/>
      <c r="D69" s="105"/>
      <c r="E69" s="105"/>
      <c r="F69" s="45"/>
    </row>
    <row r="70" spans="1:6" s="113" customFormat="1" ht="12" customHeight="1">
      <c r="A70" s="10" t="s">
        <v>98</v>
      </c>
      <c r="B70" s="115" t="s">
        <v>236</v>
      </c>
      <c r="C70" s="174"/>
      <c r="D70" s="105"/>
      <c r="E70" s="105"/>
      <c r="F70" s="45"/>
    </row>
    <row r="71" spans="1:6" s="113" customFormat="1" ht="12" customHeight="1">
      <c r="A71" s="10" t="s">
        <v>261</v>
      </c>
      <c r="B71" s="115" t="s">
        <v>237</v>
      </c>
      <c r="C71" s="174"/>
      <c r="D71" s="105"/>
      <c r="E71" s="105"/>
      <c r="F71" s="45"/>
    </row>
    <row r="72" spans="1:6" s="113" customFormat="1" ht="12" customHeight="1" thickBot="1">
      <c r="A72" s="12" t="s">
        <v>262</v>
      </c>
      <c r="B72" s="50" t="s">
        <v>238</v>
      </c>
      <c r="C72" s="174"/>
      <c r="D72" s="105"/>
      <c r="E72" s="105"/>
      <c r="F72" s="45"/>
    </row>
    <row r="73" spans="1:6" s="113" customFormat="1" ht="12" customHeight="1" thickBot="1">
      <c r="A73" s="135" t="s">
        <v>239</v>
      </c>
      <c r="B73" s="48" t="s">
        <v>240</v>
      </c>
      <c r="C73" s="168">
        <f>SUM(C74:C75)</f>
        <v>0</v>
      </c>
      <c r="D73" s="101">
        <f>SUM(D74:D75)</f>
        <v>0</v>
      </c>
      <c r="E73" s="101">
        <f>SUM(E74:E75)</f>
        <v>0</v>
      </c>
      <c r="F73" s="41">
        <f>SUM(F74:F75)</f>
        <v>0</v>
      </c>
    </row>
    <row r="74" spans="1:6" s="113" customFormat="1" ht="12" customHeight="1">
      <c r="A74" s="11" t="s">
        <v>263</v>
      </c>
      <c r="B74" s="114" t="s">
        <v>241</v>
      </c>
      <c r="C74" s="174"/>
      <c r="D74" s="105"/>
      <c r="E74" s="105"/>
      <c r="F74" s="45"/>
    </row>
    <row r="75" spans="1:6" s="113" customFormat="1" ht="12" customHeight="1" thickBot="1">
      <c r="A75" s="12" t="s">
        <v>264</v>
      </c>
      <c r="B75" s="50" t="s">
        <v>242</v>
      </c>
      <c r="C75" s="174"/>
      <c r="D75" s="105"/>
      <c r="E75" s="105"/>
      <c r="F75" s="45"/>
    </row>
    <row r="76" spans="1:6" s="113" customFormat="1" ht="12" customHeight="1" thickBot="1">
      <c r="A76" s="135" t="s">
        <v>243</v>
      </c>
      <c r="B76" s="48" t="s">
        <v>244</v>
      </c>
      <c r="C76" s="168">
        <f>SUM(C77:C79)</f>
        <v>0</v>
      </c>
      <c r="D76" s="101">
        <f>SUM(D77:D79)</f>
        <v>0</v>
      </c>
      <c r="E76" s="101">
        <f>SUM(E77:E79)</f>
        <v>0</v>
      </c>
      <c r="F76" s="41">
        <f>SUM(F77:F79)</f>
        <v>0</v>
      </c>
    </row>
    <row r="77" spans="1:6" s="113" customFormat="1" ht="12" customHeight="1">
      <c r="A77" s="11" t="s">
        <v>265</v>
      </c>
      <c r="B77" s="114" t="s">
        <v>245</v>
      </c>
      <c r="C77" s="174"/>
      <c r="D77" s="105"/>
      <c r="E77" s="105"/>
      <c r="F77" s="45"/>
    </row>
    <row r="78" spans="1:6" s="113" customFormat="1" ht="12" customHeight="1">
      <c r="A78" s="10" t="s">
        <v>266</v>
      </c>
      <c r="B78" s="115" t="s">
        <v>246</v>
      </c>
      <c r="C78" s="174"/>
      <c r="D78" s="105"/>
      <c r="E78" s="105"/>
      <c r="F78" s="45"/>
    </row>
    <row r="79" spans="1:6" s="113" customFormat="1" ht="12" customHeight="1" thickBot="1">
      <c r="A79" s="12" t="s">
        <v>267</v>
      </c>
      <c r="B79" s="50" t="s">
        <v>247</v>
      </c>
      <c r="C79" s="174"/>
      <c r="D79" s="105"/>
      <c r="E79" s="105"/>
      <c r="F79" s="45"/>
    </row>
    <row r="80" spans="1:6" s="113" customFormat="1" ht="12" customHeight="1" thickBot="1">
      <c r="A80" s="135" t="s">
        <v>248</v>
      </c>
      <c r="B80" s="48" t="s">
        <v>268</v>
      </c>
      <c r="C80" s="168">
        <f>SUM(C81:C84)</f>
        <v>0</v>
      </c>
      <c r="D80" s="101">
        <f>SUM(D81:D84)</f>
        <v>0</v>
      </c>
      <c r="E80" s="101">
        <f>SUM(E81:E84)</f>
        <v>0</v>
      </c>
      <c r="F80" s="41">
        <f>SUM(F81:F84)</f>
        <v>0</v>
      </c>
    </row>
    <row r="81" spans="1:6" s="113" customFormat="1" ht="12" customHeight="1">
      <c r="A81" s="117" t="s">
        <v>249</v>
      </c>
      <c r="B81" s="114" t="s">
        <v>250</v>
      </c>
      <c r="C81" s="174"/>
      <c r="D81" s="105"/>
      <c r="E81" s="105"/>
      <c r="F81" s="45"/>
    </row>
    <row r="82" spans="1:6" s="113" customFormat="1" ht="12" customHeight="1">
      <c r="A82" s="118" t="s">
        <v>251</v>
      </c>
      <c r="B82" s="115" t="s">
        <v>252</v>
      </c>
      <c r="C82" s="174"/>
      <c r="D82" s="105"/>
      <c r="E82" s="105"/>
      <c r="F82" s="45"/>
    </row>
    <row r="83" spans="1:6" s="113" customFormat="1" ht="12" customHeight="1">
      <c r="A83" s="118" t="s">
        <v>253</v>
      </c>
      <c r="B83" s="115" t="s">
        <v>254</v>
      </c>
      <c r="C83" s="174"/>
      <c r="D83" s="105"/>
      <c r="E83" s="105"/>
      <c r="F83" s="45"/>
    </row>
    <row r="84" spans="1:6" s="113" customFormat="1" ht="12" customHeight="1" thickBot="1">
      <c r="A84" s="119" t="s">
        <v>255</v>
      </c>
      <c r="B84" s="50" t="s">
        <v>256</v>
      </c>
      <c r="C84" s="174"/>
      <c r="D84" s="105"/>
      <c r="E84" s="105"/>
      <c r="F84" s="45"/>
    </row>
    <row r="85" spans="1:6" s="113" customFormat="1" ht="12" customHeight="1" thickBot="1">
      <c r="A85" s="135" t="s">
        <v>257</v>
      </c>
      <c r="B85" s="48" t="s">
        <v>377</v>
      </c>
      <c r="C85" s="177"/>
      <c r="D85" s="137"/>
      <c r="E85" s="137"/>
      <c r="F85" s="138"/>
    </row>
    <row r="86" spans="1:6" s="113" customFormat="1" ht="13.5" customHeight="1" thickBot="1">
      <c r="A86" s="135" t="s">
        <v>259</v>
      </c>
      <c r="B86" s="48" t="s">
        <v>258</v>
      </c>
      <c r="C86" s="177"/>
      <c r="D86" s="137"/>
      <c r="E86" s="137"/>
      <c r="F86" s="138"/>
    </row>
    <row r="87" spans="1:6" s="113" customFormat="1" ht="15.75" customHeight="1" thickBot="1">
      <c r="A87" s="135" t="s">
        <v>271</v>
      </c>
      <c r="B87" s="120" t="s">
        <v>380</v>
      </c>
      <c r="C87" s="172">
        <f>+C64+C68+C73+C76+C80+C86+C85</f>
        <v>0</v>
      </c>
      <c r="D87" s="107">
        <f>+D64+D68+D73+D76+D80+D86+D85</f>
        <v>0</v>
      </c>
      <c r="E87" s="107">
        <f>+E64+E68+E73+E76+E80+E86+E85</f>
        <v>0</v>
      </c>
      <c r="F87" s="130">
        <f>+F64+F68+F73+F76+F80+F86+F85</f>
        <v>0</v>
      </c>
    </row>
    <row r="88" spans="1:6" s="113" customFormat="1" ht="16.5" customHeight="1" thickBot="1">
      <c r="A88" s="136" t="s">
        <v>379</v>
      </c>
      <c r="B88" s="121" t="s">
        <v>381</v>
      </c>
      <c r="C88" s="172">
        <f>+C63+C87</f>
        <v>100</v>
      </c>
      <c r="D88" s="107">
        <f>+D63+D87</f>
        <v>100</v>
      </c>
      <c r="E88" s="107">
        <f>+E63+E87</f>
        <v>100</v>
      </c>
      <c r="F88" s="130">
        <f>+F63+F87</f>
        <v>100</v>
      </c>
    </row>
    <row r="89" spans="1:6" s="113" customFormat="1" ht="83.25" customHeight="1">
      <c r="A89" s="1"/>
      <c r="B89" s="2"/>
      <c r="C89" s="54"/>
      <c r="D89" s="54"/>
      <c r="E89" s="54"/>
      <c r="F89" s="54"/>
    </row>
    <row r="90" spans="1:6" ht="16.5" customHeight="1">
      <c r="A90" s="492" t="s">
        <v>36</v>
      </c>
      <c r="B90" s="492"/>
      <c r="C90" s="492"/>
      <c r="D90" s="492"/>
      <c r="E90" s="492"/>
      <c r="F90" s="492"/>
    </row>
    <row r="91" spans="1:6" s="122" customFormat="1" ht="16.5" customHeight="1" thickBot="1">
      <c r="A91" s="490" t="s">
        <v>430</v>
      </c>
      <c r="B91" s="490"/>
      <c r="C91" s="503" t="s">
        <v>148</v>
      </c>
      <c r="D91" s="503"/>
      <c r="E91" s="503"/>
      <c r="F91" s="503"/>
    </row>
    <row r="92" spans="1:6" s="122" customFormat="1" ht="16.5" customHeight="1">
      <c r="A92" s="494" t="s">
        <v>50</v>
      </c>
      <c r="B92" s="506" t="s">
        <v>37</v>
      </c>
      <c r="C92" s="508" t="s">
        <v>427</v>
      </c>
      <c r="D92" s="509"/>
      <c r="E92" s="510"/>
      <c r="F92" s="501" t="str">
        <f>+F3</f>
        <v>Teljesítés %</v>
      </c>
    </row>
    <row r="93" spans="1:6" ht="37.5" customHeight="1" thickBot="1">
      <c r="A93" s="495"/>
      <c r="B93" s="507"/>
      <c r="C93" s="190" t="str">
        <f>+C4</f>
        <v>Eredeti előirányzat</v>
      </c>
      <c r="D93" s="485" t="str">
        <f>+D4</f>
        <v>Módosított előirányzat</v>
      </c>
      <c r="E93" s="485" t="str">
        <f>+E4</f>
        <v>Teljesítés</v>
      </c>
      <c r="F93" s="502"/>
    </row>
    <row r="94" spans="1:6" s="112" customFormat="1" ht="12" customHeight="1" thickBot="1">
      <c r="A94" s="21" t="s">
        <v>395</v>
      </c>
      <c r="B94" s="22" t="s">
        <v>396</v>
      </c>
      <c r="C94" s="180" t="s">
        <v>397</v>
      </c>
      <c r="D94" s="22" t="s">
        <v>399</v>
      </c>
      <c r="E94" s="22" t="s">
        <v>398</v>
      </c>
      <c r="F94" s="133" t="s">
        <v>400</v>
      </c>
    </row>
    <row r="95" spans="1:6" ht="12" customHeight="1" thickBot="1">
      <c r="A95" s="18" t="s">
        <v>7</v>
      </c>
      <c r="B95" s="20" t="s">
        <v>339</v>
      </c>
      <c r="C95" s="181">
        <f>C96+C97+C98+C99+C100+C113</f>
        <v>100</v>
      </c>
      <c r="D95" s="100">
        <f>D96+D97+D98+D99+D100+D113</f>
        <v>100</v>
      </c>
      <c r="E95" s="100">
        <f>E96+E97+E98+E99+E100+E113</f>
        <v>0</v>
      </c>
      <c r="F95" s="147">
        <f>F96+F97+F98+F99+F100+F113</f>
        <v>0</v>
      </c>
    </row>
    <row r="96" spans="1:6" ht="12" customHeight="1">
      <c r="A96" s="13" t="s">
        <v>65</v>
      </c>
      <c r="B96" s="6" t="s">
        <v>38</v>
      </c>
      <c r="C96" s="182"/>
      <c r="D96" s="154"/>
      <c r="E96" s="154"/>
      <c r="F96" s="148"/>
    </row>
    <row r="97" spans="1:6" ht="12" customHeight="1">
      <c r="A97" s="10" t="s">
        <v>66</v>
      </c>
      <c r="B97" s="4" t="s">
        <v>127</v>
      </c>
      <c r="C97" s="170"/>
      <c r="D97" s="102"/>
      <c r="E97" s="102"/>
      <c r="F97" s="42"/>
    </row>
    <row r="98" spans="1:6" ht="12" customHeight="1">
      <c r="A98" s="10" t="s">
        <v>67</v>
      </c>
      <c r="B98" s="4" t="s">
        <v>94</v>
      </c>
      <c r="C98" s="171"/>
      <c r="D98" s="104"/>
      <c r="E98" s="104"/>
      <c r="F98" s="44"/>
    </row>
    <row r="99" spans="1:6" ht="12" customHeight="1">
      <c r="A99" s="10" t="s">
        <v>68</v>
      </c>
      <c r="B99" s="7" t="s">
        <v>128</v>
      </c>
      <c r="C99" s="171"/>
      <c r="D99" s="104"/>
      <c r="E99" s="104"/>
      <c r="F99" s="44"/>
    </row>
    <row r="100" spans="1:6" ht="12" customHeight="1">
      <c r="A100" s="10" t="s">
        <v>76</v>
      </c>
      <c r="B100" s="15" t="s">
        <v>129</v>
      </c>
      <c r="C100" s="171">
        <f>SUM(C101:C112)</f>
        <v>100</v>
      </c>
      <c r="D100" s="104">
        <f>SUM(D101:D112)</f>
        <v>100</v>
      </c>
      <c r="E100" s="104">
        <f>SUM(E101:E112)</f>
        <v>0</v>
      </c>
      <c r="F100" s="44"/>
    </row>
    <row r="101" spans="1:6" ht="12" customHeight="1">
      <c r="A101" s="10" t="s">
        <v>69</v>
      </c>
      <c r="B101" s="4" t="s">
        <v>344</v>
      </c>
      <c r="C101" s="171"/>
      <c r="D101" s="104"/>
      <c r="E101" s="104"/>
      <c r="F101" s="44"/>
    </row>
    <row r="102" spans="1:6" ht="12" customHeight="1">
      <c r="A102" s="10" t="s">
        <v>70</v>
      </c>
      <c r="B102" s="36" t="s">
        <v>343</v>
      </c>
      <c r="C102" s="171"/>
      <c r="D102" s="104"/>
      <c r="E102" s="104"/>
      <c r="F102" s="44"/>
    </row>
    <row r="103" spans="1:6" ht="12" customHeight="1">
      <c r="A103" s="10" t="s">
        <v>77</v>
      </c>
      <c r="B103" s="36" t="s">
        <v>342</v>
      </c>
      <c r="C103" s="171"/>
      <c r="D103" s="104"/>
      <c r="E103" s="104"/>
      <c r="F103" s="44"/>
    </row>
    <row r="104" spans="1:6" ht="12" customHeight="1">
      <c r="A104" s="10" t="s">
        <v>78</v>
      </c>
      <c r="B104" s="34" t="s">
        <v>274</v>
      </c>
      <c r="C104" s="171"/>
      <c r="D104" s="104"/>
      <c r="E104" s="104"/>
      <c r="F104" s="44"/>
    </row>
    <row r="105" spans="1:6" ht="12" customHeight="1">
      <c r="A105" s="10" t="s">
        <v>79</v>
      </c>
      <c r="B105" s="35" t="s">
        <v>275</v>
      </c>
      <c r="C105" s="171"/>
      <c r="D105" s="104"/>
      <c r="E105" s="104"/>
      <c r="F105" s="44"/>
    </row>
    <row r="106" spans="1:6" ht="12" customHeight="1">
      <c r="A106" s="10" t="s">
        <v>80</v>
      </c>
      <c r="B106" s="35" t="s">
        <v>276</v>
      </c>
      <c r="C106" s="171"/>
      <c r="D106" s="104"/>
      <c r="E106" s="104"/>
      <c r="F106" s="44"/>
    </row>
    <row r="107" spans="1:6" ht="12" customHeight="1">
      <c r="A107" s="10" t="s">
        <v>82</v>
      </c>
      <c r="B107" s="34" t="s">
        <v>277</v>
      </c>
      <c r="C107" s="171"/>
      <c r="D107" s="104"/>
      <c r="E107" s="104"/>
      <c r="F107" s="44"/>
    </row>
    <row r="108" spans="1:6" ht="12" customHeight="1">
      <c r="A108" s="10" t="s">
        <v>130</v>
      </c>
      <c r="B108" s="34" t="s">
        <v>278</v>
      </c>
      <c r="C108" s="171"/>
      <c r="D108" s="104"/>
      <c r="E108" s="104"/>
      <c r="F108" s="44"/>
    </row>
    <row r="109" spans="1:6" ht="12" customHeight="1">
      <c r="A109" s="10" t="s">
        <v>272</v>
      </c>
      <c r="B109" s="35" t="s">
        <v>279</v>
      </c>
      <c r="C109" s="171"/>
      <c r="D109" s="104"/>
      <c r="E109" s="104"/>
      <c r="F109" s="44"/>
    </row>
    <row r="110" spans="1:6" ht="12" customHeight="1">
      <c r="A110" s="9" t="s">
        <v>273</v>
      </c>
      <c r="B110" s="36" t="s">
        <v>280</v>
      </c>
      <c r="C110" s="171"/>
      <c r="D110" s="104"/>
      <c r="E110" s="104"/>
      <c r="F110" s="44"/>
    </row>
    <row r="111" spans="1:6" ht="12" customHeight="1">
      <c r="A111" s="10" t="s">
        <v>340</v>
      </c>
      <c r="B111" s="36" t="s">
        <v>281</v>
      </c>
      <c r="C111" s="171"/>
      <c r="D111" s="104"/>
      <c r="E111" s="104"/>
      <c r="F111" s="44"/>
    </row>
    <row r="112" spans="1:6" ht="12" customHeight="1">
      <c r="A112" s="12" t="s">
        <v>341</v>
      </c>
      <c r="B112" s="36" t="s">
        <v>282</v>
      </c>
      <c r="C112" s="171">
        <v>100</v>
      </c>
      <c r="D112" s="104">
        <v>100</v>
      </c>
      <c r="E112" s="104"/>
      <c r="F112" s="44"/>
    </row>
    <row r="113" spans="1:6" ht="12" customHeight="1">
      <c r="A113" s="10" t="s">
        <v>345</v>
      </c>
      <c r="B113" s="7" t="s">
        <v>39</v>
      </c>
      <c r="C113" s="170"/>
      <c r="D113" s="102"/>
      <c r="E113" s="102"/>
      <c r="F113" s="42"/>
    </row>
    <row r="114" spans="1:6" ht="12" customHeight="1">
      <c r="A114" s="10" t="s">
        <v>346</v>
      </c>
      <c r="B114" s="4" t="s">
        <v>348</v>
      </c>
      <c r="C114" s="170"/>
      <c r="D114" s="102"/>
      <c r="E114" s="102"/>
      <c r="F114" s="42"/>
    </row>
    <row r="115" spans="1:6" ht="12" customHeight="1" thickBot="1">
      <c r="A115" s="14" t="s">
        <v>347</v>
      </c>
      <c r="B115" s="144" t="s">
        <v>349</v>
      </c>
      <c r="C115" s="183"/>
      <c r="D115" s="155"/>
      <c r="E115" s="155"/>
      <c r="F115" s="149"/>
    </row>
    <row r="116" spans="1:6" ht="12" customHeight="1" thickBot="1">
      <c r="A116" s="142" t="s">
        <v>8</v>
      </c>
      <c r="B116" s="143" t="s">
        <v>283</v>
      </c>
      <c r="C116" s="184">
        <f>+C117+C119+C121</f>
        <v>0</v>
      </c>
      <c r="D116" s="156">
        <f>+D117+D119+D121</f>
        <v>0</v>
      </c>
      <c r="E116" s="156">
        <f>+E117+E119+E121</f>
        <v>0</v>
      </c>
      <c r="F116" s="150">
        <f>+F117+F119+F121</f>
        <v>0</v>
      </c>
    </row>
    <row r="117" spans="1:6" ht="12" customHeight="1">
      <c r="A117" s="11" t="s">
        <v>71</v>
      </c>
      <c r="B117" s="4" t="s">
        <v>147</v>
      </c>
      <c r="C117" s="169"/>
      <c r="D117" s="103"/>
      <c r="E117" s="103"/>
      <c r="F117" s="43"/>
    </row>
    <row r="118" spans="1:6" ht="12" customHeight="1">
      <c r="A118" s="11" t="s">
        <v>72</v>
      </c>
      <c r="B118" s="8" t="s">
        <v>287</v>
      </c>
      <c r="C118" s="169"/>
      <c r="D118" s="103"/>
      <c r="E118" s="103"/>
      <c r="F118" s="43"/>
    </row>
    <row r="119" spans="1:6" ht="12" customHeight="1">
      <c r="A119" s="11" t="s">
        <v>73</v>
      </c>
      <c r="B119" s="8" t="s">
        <v>131</v>
      </c>
      <c r="C119" s="170"/>
      <c r="D119" s="102"/>
      <c r="E119" s="102"/>
      <c r="F119" s="42"/>
    </row>
    <row r="120" spans="1:6" ht="12" customHeight="1">
      <c r="A120" s="11" t="s">
        <v>74</v>
      </c>
      <c r="B120" s="8" t="s">
        <v>288</v>
      </c>
      <c r="C120" s="185"/>
      <c r="D120" s="102"/>
      <c r="E120" s="102"/>
      <c r="F120" s="42"/>
    </row>
    <row r="121" spans="1:6" ht="12" customHeight="1">
      <c r="A121" s="11" t="s">
        <v>75</v>
      </c>
      <c r="B121" s="50" t="s">
        <v>150</v>
      </c>
      <c r="C121" s="185"/>
      <c r="D121" s="102"/>
      <c r="E121" s="102"/>
      <c r="F121" s="42"/>
    </row>
    <row r="122" spans="1:6" ht="12" customHeight="1">
      <c r="A122" s="11" t="s">
        <v>81</v>
      </c>
      <c r="B122" s="49" t="s">
        <v>328</v>
      </c>
      <c r="C122" s="185"/>
      <c r="D122" s="102"/>
      <c r="E122" s="102"/>
      <c r="F122" s="42"/>
    </row>
    <row r="123" spans="1:6" ht="12" customHeight="1">
      <c r="A123" s="11" t="s">
        <v>83</v>
      </c>
      <c r="B123" s="110" t="s">
        <v>293</v>
      </c>
      <c r="C123" s="185"/>
      <c r="D123" s="102"/>
      <c r="E123" s="102"/>
      <c r="F123" s="42"/>
    </row>
    <row r="124" spans="1:6" ht="15.75">
      <c r="A124" s="11" t="s">
        <v>132</v>
      </c>
      <c r="B124" s="35" t="s">
        <v>276</v>
      </c>
      <c r="C124" s="185"/>
      <c r="D124" s="102"/>
      <c r="E124" s="102"/>
      <c r="F124" s="42"/>
    </row>
    <row r="125" spans="1:6" ht="12" customHeight="1">
      <c r="A125" s="11" t="s">
        <v>133</v>
      </c>
      <c r="B125" s="35" t="s">
        <v>292</v>
      </c>
      <c r="C125" s="185"/>
      <c r="D125" s="102"/>
      <c r="E125" s="102"/>
      <c r="F125" s="42"/>
    </row>
    <row r="126" spans="1:6" ht="12" customHeight="1">
      <c r="A126" s="11" t="s">
        <v>134</v>
      </c>
      <c r="B126" s="35" t="s">
        <v>291</v>
      </c>
      <c r="C126" s="185"/>
      <c r="D126" s="102"/>
      <c r="E126" s="102"/>
      <c r="F126" s="42"/>
    </row>
    <row r="127" spans="1:6" ht="12" customHeight="1">
      <c r="A127" s="11" t="s">
        <v>284</v>
      </c>
      <c r="B127" s="35" t="s">
        <v>279</v>
      </c>
      <c r="C127" s="185"/>
      <c r="D127" s="102"/>
      <c r="E127" s="102"/>
      <c r="F127" s="42"/>
    </row>
    <row r="128" spans="1:6" ht="12" customHeight="1">
      <c r="A128" s="11" t="s">
        <v>285</v>
      </c>
      <c r="B128" s="35" t="s">
        <v>290</v>
      </c>
      <c r="C128" s="185"/>
      <c r="D128" s="102"/>
      <c r="E128" s="102"/>
      <c r="F128" s="42"/>
    </row>
    <row r="129" spans="1:6" ht="16.5" thickBot="1">
      <c r="A129" s="9" t="s">
        <v>286</v>
      </c>
      <c r="B129" s="35" t="s">
        <v>289</v>
      </c>
      <c r="C129" s="186"/>
      <c r="D129" s="104"/>
      <c r="E129" s="104"/>
      <c r="F129" s="44"/>
    </row>
    <row r="130" spans="1:6" ht="12" customHeight="1" thickBot="1">
      <c r="A130" s="16" t="s">
        <v>9</v>
      </c>
      <c r="B130" s="29" t="s">
        <v>350</v>
      </c>
      <c r="C130" s="168">
        <f>+C95+C116</f>
        <v>100</v>
      </c>
      <c r="D130" s="101">
        <f>+D95+D116</f>
        <v>100</v>
      </c>
      <c r="E130" s="101">
        <f>+E95+E116</f>
        <v>0</v>
      </c>
      <c r="F130" s="41">
        <f>+F95+F116</f>
        <v>0</v>
      </c>
    </row>
    <row r="131" spans="1:6" ht="12" customHeight="1" thickBot="1">
      <c r="A131" s="16" t="s">
        <v>10</v>
      </c>
      <c r="B131" s="29" t="s">
        <v>351</v>
      </c>
      <c r="C131" s="168">
        <f>+C132+C133+C134</f>
        <v>0</v>
      </c>
      <c r="D131" s="101">
        <f>+D132+D133+D134</f>
        <v>0</v>
      </c>
      <c r="E131" s="101">
        <f>+E132+E133+E134</f>
        <v>0</v>
      </c>
      <c r="F131" s="41">
        <f>+F132+F133+F134</f>
        <v>0</v>
      </c>
    </row>
    <row r="132" spans="1:6" ht="12" customHeight="1">
      <c r="A132" s="11" t="s">
        <v>185</v>
      </c>
      <c r="B132" s="8" t="s">
        <v>358</v>
      </c>
      <c r="C132" s="185"/>
      <c r="D132" s="102"/>
      <c r="E132" s="102"/>
      <c r="F132" s="42"/>
    </row>
    <row r="133" spans="1:6" ht="12" customHeight="1">
      <c r="A133" s="11" t="s">
        <v>188</v>
      </c>
      <c r="B133" s="8" t="s">
        <v>359</v>
      </c>
      <c r="C133" s="185"/>
      <c r="D133" s="102"/>
      <c r="E133" s="102"/>
      <c r="F133" s="42"/>
    </row>
    <row r="134" spans="1:6" ht="12" customHeight="1" thickBot="1">
      <c r="A134" s="9" t="s">
        <v>189</v>
      </c>
      <c r="B134" s="8" t="s">
        <v>360</v>
      </c>
      <c r="C134" s="185"/>
      <c r="D134" s="102"/>
      <c r="E134" s="102"/>
      <c r="F134" s="42"/>
    </row>
    <row r="135" spans="1:6" ht="12" customHeight="1" thickBot="1">
      <c r="A135" s="16" t="s">
        <v>11</v>
      </c>
      <c r="B135" s="29" t="s">
        <v>352</v>
      </c>
      <c r="C135" s="168">
        <f>SUM(C136:C141)</f>
        <v>0</v>
      </c>
      <c r="D135" s="101">
        <f>SUM(D136:D141)</f>
        <v>0</v>
      </c>
      <c r="E135" s="101">
        <f>SUM(E136:E141)</f>
        <v>0</v>
      </c>
      <c r="F135" s="41">
        <f>SUM(F136:F141)</f>
        <v>0</v>
      </c>
    </row>
    <row r="136" spans="1:6" ht="12" customHeight="1">
      <c r="A136" s="11" t="s">
        <v>58</v>
      </c>
      <c r="B136" s="5" t="s">
        <v>361</v>
      </c>
      <c r="C136" s="185"/>
      <c r="D136" s="102"/>
      <c r="E136" s="102"/>
      <c r="F136" s="42"/>
    </row>
    <row r="137" spans="1:6" ht="12" customHeight="1">
      <c r="A137" s="11" t="s">
        <v>59</v>
      </c>
      <c r="B137" s="5" t="s">
        <v>353</v>
      </c>
      <c r="C137" s="185"/>
      <c r="D137" s="102"/>
      <c r="E137" s="102"/>
      <c r="F137" s="42"/>
    </row>
    <row r="138" spans="1:6" ht="12" customHeight="1">
      <c r="A138" s="11" t="s">
        <v>60</v>
      </c>
      <c r="B138" s="5" t="s">
        <v>354</v>
      </c>
      <c r="C138" s="185"/>
      <c r="D138" s="102"/>
      <c r="E138" s="102"/>
      <c r="F138" s="42"/>
    </row>
    <row r="139" spans="1:6" ht="12" customHeight="1">
      <c r="A139" s="11" t="s">
        <v>119</v>
      </c>
      <c r="B139" s="5" t="s">
        <v>355</v>
      </c>
      <c r="C139" s="185"/>
      <c r="D139" s="102"/>
      <c r="E139" s="102"/>
      <c r="F139" s="42"/>
    </row>
    <row r="140" spans="1:6" ht="12" customHeight="1">
      <c r="A140" s="11" t="s">
        <v>120</v>
      </c>
      <c r="B140" s="5" t="s">
        <v>356</v>
      </c>
      <c r="C140" s="185"/>
      <c r="D140" s="102"/>
      <c r="E140" s="102"/>
      <c r="F140" s="42"/>
    </row>
    <row r="141" spans="1:6" ht="12" customHeight="1" thickBot="1">
      <c r="A141" s="9" t="s">
        <v>121</v>
      </c>
      <c r="B141" s="5" t="s">
        <v>357</v>
      </c>
      <c r="C141" s="185"/>
      <c r="D141" s="102"/>
      <c r="E141" s="102"/>
      <c r="F141" s="42"/>
    </row>
    <row r="142" spans="1:6" ht="12" customHeight="1" thickBot="1">
      <c r="A142" s="16" t="s">
        <v>12</v>
      </c>
      <c r="B142" s="29" t="s">
        <v>365</v>
      </c>
      <c r="C142" s="172">
        <f>+C143+C144+C145+C146</f>
        <v>0</v>
      </c>
      <c r="D142" s="107">
        <f>+D143+D144+D145+D146</f>
        <v>0</v>
      </c>
      <c r="E142" s="107">
        <f>+E143+E144+E145+E146</f>
        <v>0</v>
      </c>
      <c r="F142" s="130">
        <f>+F143+F144+F145+F146</f>
        <v>0</v>
      </c>
    </row>
    <row r="143" spans="1:6" ht="12" customHeight="1">
      <c r="A143" s="11" t="s">
        <v>61</v>
      </c>
      <c r="B143" s="5" t="s">
        <v>294</v>
      </c>
      <c r="C143" s="185"/>
      <c r="D143" s="102"/>
      <c r="E143" s="102"/>
      <c r="F143" s="42"/>
    </row>
    <row r="144" spans="1:6" ht="12" customHeight="1">
      <c r="A144" s="11" t="s">
        <v>62</v>
      </c>
      <c r="B144" s="5" t="s">
        <v>295</v>
      </c>
      <c r="C144" s="185"/>
      <c r="D144" s="102"/>
      <c r="E144" s="102"/>
      <c r="F144" s="42"/>
    </row>
    <row r="145" spans="1:6" ht="12" customHeight="1">
      <c r="A145" s="11" t="s">
        <v>209</v>
      </c>
      <c r="B145" s="5" t="s">
        <v>366</v>
      </c>
      <c r="C145" s="185"/>
      <c r="D145" s="102"/>
      <c r="E145" s="102"/>
      <c r="F145" s="42"/>
    </row>
    <row r="146" spans="1:6" ht="12" customHeight="1" thickBot="1">
      <c r="A146" s="9" t="s">
        <v>210</v>
      </c>
      <c r="B146" s="3" t="s">
        <v>314</v>
      </c>
      <c r="C146" s="185"/>
      <c r="D146" s="102"/>
      <c r="E146" s="102"/>
      <c r="F146" s="42"/>
    </row>
    <row r="147" spans="1:6" ht="12" customHeight="1" thickBot="1">
      <c r="A147" s="16" t="s">
        <v>13</v>
      </c>
      <c r="B147" s="29" t="s">
        <v>367</v>
      </c>
      <c r="C147" s="187">
        <f>SUM(C148:C152)</f>
        <v>0</v>
      </c>
      <c r="D147" s="157">
        <f>SUM(D148:D152)</f>
        <v>0</v>
      </c>
      <c r="E147" s="157">
        <f>SUM(E148:E152)</f>
        <v>0</v>
      </c>
      <c r="F147" s="151">
        <f>SUM(F148:F152)</f>
        <v>0</v>
      </c>
    </row>
    <row r="148" spans="1:6" ht="12" customHeight="1">
      <c r="A148" s="11" t="s">
        <v>63</v>
      </c>
      <c r="B148" s="5" t="s">
        <v>362</v>
      </c>
      <c r="C148" s="185"/>
      <c r="D148" s="102"/>
      <c r="E148" s="102"/>
      <c r="F148" s="42"/>
    </row>
    <row r="149" spans="1:6" ht="12" customHeight="1">
      <c r="A149" s="11" t="s">
        <v>64</v>
      </c>
      <c r="B149" s="5" t="s">
        <v>369</v>
      </c>
      <c r="C149" s="185"/>
      <c r="D149" s="102"/>
      <c r="E149" s="102"/>
      <c r="F149" s="42"/>
    </row>
    <row r="150" spans="1:6" ht="12" customHeight="1">
      <c r="A150" s="11" t="s">
        <v>221</v>
      </c>
      <c r="B150" s="5" t="s">
        <v>364</v>
      </c>
      <c r="C150" s="185"/>
      <c r="D150" s="102"/>
      <c r="E150" s="102"/>
      <c r="F150" s="42"/>
    </row>
    <row r="151" spans="1:6" ht="12" customHeight="1">
      <c r="A151" s="11" t="s">
        <v>222</v>
      </c>
      <c r="B151" s="5" t="s">
        <v>370</v>
      </c>
      <c r="C151" s="185"/>
      <c r="D151" s="102"/>
      <c r="E151" s="102"/>
      <c r="F151" s="42"/>
    </row>
    <row r="152" spans="1:6" ht="12" customHeight="1" thickBot="1">
      <c r="A152" s="11" t="s">
        <v>368</v>
      </c>
      <c r="B152" s="5" t="s">
        <v>371</v>
      </c>
      <c r="C152" s="185"/>
      <c r="D152" s="102"/>
      <c r="E152" s="102"/>
      <c r="F152" s="42"/>
    </row>
    <row r="153" spans="1:6" ht="12" customHeight="1" thickBot="1">
      <c r="A153" s="16" t="s">
        <v>14</v>
      </c>
      <c r="B153" s="29" t="s">
        <v>372</v>
      </c>
      <c r="C153" s="188"/>
      <c r="D153" s="158"/>
      <c r="E153" s="158"/>
      <c r="F153" s="152"/>
    </row>
    <row r="154" spans="1:6" ht="12" customHeight="1" thickBot="1">
      <c r="A154" s="16" t="s">
        <v>15</v>
      </c>
      <c r="B154" s="29" t="s">
        <v>373</v>
      </c>
      <c r="C154" s="188"/>
      <c r="D154" s="158"/>
      <c r="E154" s="158"/>
      <c r="F154" s="152"/>
    </row>
    <row r="155" spans="1:9" ht="15" customHeight="1" thickBot="1">
      <c r="A155" s="16" t="s">
        <v>16</v>
      </c>
      <c r="B155" s="29" t="s">
        <v>375</v>
      </c>
      <c r="C155" s="189">
        <f>+C131+C135+C142+C147+C153+C154</f>
        <v>0</v>
      </c>
      <c r="D155" s="159">
        <f>+D131+D135+D142+D147+D153+D154</f>
        <v>0</v>
      </c>
      <c r="E155" s="159">
        <f>+E131+E135+E142+E147+E153+E154</f>
        <v>0</v>
      </c>
      <c r="F155" s="153">
        <f>+F131+F135+F142+F147+F153+F154</f>
        <v>0</v>
      </c>
      <c r="G155" s="124"/>
      <c r="H155" s="124"/>
      <c r="I155" s="124"/>
    </row>
    <row r="156" spans="1:6" s="113" customFormat="1" ht="12.75" customHeight="1" thickBot="1">
      <c r="A156" s="51" t="s">
        <v>17</v>
      </c>
      <c r="B156" s="94" t="s">
        <v>374</v>
      </c>
      <c r="C156" s="189">
        <f>+C130+C155</f>
        <v>100</v>
      </c>
      <c r="D156" s="159">
        <f>+D130+D155</f>
        <v>100</v>
      </c>
      <c r="E156" s="159">
        <f>+E130+E155</f>
        <v>0</v>
      </c>
      <c r="F156" s="153">
        <f>+F130+F155</f>
        <v>0</v>
      </c>
    </row>
    <row r="157" ht="7.5" customHeight="1"/>
    <row r="158" spans="1:6" ht="15.75">
      <c r="A158" s="491" t="s">
        <v>296</v>
      </c>
      <c r="B158" s="491"/>
      <c r="C158" s="491"/>
      <c r="D158" s="111"/>
      <c r="E158" s="111"/>
      <c r="F158" s="111"/>
    </row>
    <row r="159" spans="1:6" ht="15" customHeight="1" thickBot="1">
      <c r="A159" s="489" t="s">
        <v>431</v>
      </c>
      <c r="B159" s="489"/>
      <c r="C159" s="493" t="s">
        <v>148</v>
      </c>
      <c r="D159" s="493"/>
      <c r="E159" s="493"/>
      <c r="F159" s="493"/>
    </row>
    <row r="160" spans="1:6" ht="22.5" customHeight="1" thickBot="1">
      <c r="A160" s="16">
        <v>1</v>
      </c>
      <c r="B160" s="19" t="s">
        <v>376</v>
      </c>
      <c r="C160" s="168">
        <f>+C63-C130</f>
        <v>0</v>
      </c>
      <c r="D160" s="101">
        <f>+D63-D130</f>
        <v>0</v>
      </c>
      <c r="E160" s="101">
        <f>+E63-E130</f>
        <v>100</v>
      </c>
      <c r="F160" s="41"/>
    </row>
    <row r="161" spans="1:6" ht="22.5" customHeight="1" thickBot="1">
      <c r="A161" s="16" t="s">
        <v>8</v>
      </c>
      <c r="B161" s="19" t="s">
        <v>382</v>
      </c>
      <c r="C161" s="168">
        <f>+C87-C155</f>
        <v>0</v>
      </c>
      <c r="D161" s="101">
        <f>+D87-D155</f>
        <v>0</v>
      </c>
      <c r="E161" s="101">
        <f>+E87-E155</f>
        <v>0</v>
      </c>
      <c r="F161" s="41">
        <f>+F87-F155</f>
        <v>0</v>
      </c>
    </row>
  </sheetData>
  <sheetProtection/>
  <mergeCells count="17">
    <mergeCell ref="A1:F1"/>
    <mergeCell ref="C2:F2"/>
    <mergeCell ref="A3:A4"/>
    <mergeCell ref="B3:B4"/>
    <mergeCell ref="A92:A93"/>
    <mergeCell ref="B92:B93"/>
    <mergeCell ref="F92:F93"/>
    <mergeCell ref="C92:E92"/>
    <mergeCell ref="C3:E3"/>
    <mergeCell ref="F3:F4"/>
    <mergeCell ref="C159:F159"/>
    <mergeCell ref="A90:F90"/>
    <mergeCell ref="C91:F91"/>
    <mergeCell ref="A2:B2"/>
    <mergeCell ref="A91:B91"/>
    <mergeCell ref="A158:C158"/>
    <mergeCell ref="A159:B159"/>
  </mergeCells>
  <printOptions horizontalCentered="1"/>
  <pageMargins left="0.2755905511811024" right="0.2755905511811024" top="1.141732283464567" bottom="0.8661417322834646" header="0.3937007874015748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
Grábóc Községi Önkormányzat
2015. ÉVI KÖLTSÉGVETÉS
ÖNKÉNT VÁLLALT FELADATAINAK MÉRLEGE
&amp;R&amp;"Times New Roman CE,Félkövér dőlt"&amp;11 1. melléklet </oddHeader>
  </headerFooter>
  <rowBreaks count="1" manualBreakCount="1">
    <brk id="8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="130" zoomScaleNormal="130" zoomScaleSheetLayoutView="100" workbookViewId="0" topLeftCell="A79">
      <selection activeCell="A92" sqref="A92:A93"/>
    </sheetView>
  </sheetViews>
  <sheetFormatPr defaultColWidth="9.00390625" defaultRowHeight="12.75"/>
  <cols>
    <col min="1" max="1" width="9.50390625" style="95" customWidth="1"/>
    <col min="2" max="2" width="91.625" style="95" customWidth="1"/>
    <col min="3" max="6" width="14.125" style="96" customWidth="1"/>
    <col min="7" max="16384" width="9.375" style="111" customWidth="1"/>
  </cols>
  <sheetData>
    <row r="1" spans="1:6" ht="15.75" customHeight="1">
      <c r="A1" s="492" t="s">
        <v>4</v>
      </c>
      <c r="B1" s="492"/>
      <c r="C1" s="492"/>
      <c r="D1" s="492"/>
      <c r="E1" s="492"/>
      <c r="F1" s="492"/>
    </row>
    <row r="2" spans="1:6" ht="15.75" customHeight="1" thickBot="1">
      <c r="A2" s="489" t="s">
        <v>424</v>
      </c>
      <c r="B2" s="489"/>
      <c r="C2" s="493" t="s">
        <v>148</v>
      </c>
      <c r="D2" s="493"/>
      <c r="E2" s="493"/>
      <c r="F2" s="493"/>
    </row>
    <row r="3" spans="1:6" ht="15.75" customHeight="1">
      <c r="A3" s="494" t="s">
        <v>50</v>
      </c>
      <c r="B3" s="496" t="s">
        <v>6</v>
      </c>
      <c r="C3" s="498" t="s">
        <v>427</v>
      </c>
      <c r="D3" s="499"/>
      <c r="E3" s="500"/>
      <c r="F3" s="504" t="s">
        <v>428</v>
      </c>
    </row>
    <row r="4" spans="1:6" ht="37.5" customHeight="1" thickBot="1">
      <c r="A4" s="495"/>
      <c r="B4" s="497"/>
      <c r="C4" s="178" t="s">
        <v>425</v>
      </c>
      <c r="D4" s="179" t="s">
        <v>426</v>
      </c>
      <c r="E4" s="179" t="s">
        <v>429</v>
      </c>
      <c r="F4" s="505"/>
    </row>
    <row r="5" spans="1:6" s="112" customFormat="1" ht="12" customHeight="1" thickBot="1">
      <c r="A5" s="108" t="s">
        <v>395</v>
      </c>
      <c r="B5" s="109" t="s">
        <v>396</v>
      </c>
      <c r="C5" s="486" t="s">
        <v>397</v>
      </c>
      <c r="D5" s="487" t="s">
        <v>399</v>
      </c>
      <c r="E5" s="487" t="s">
        <v>398</v>
      </c>
      <c r="F5" s="160" t="s">
        <v>400</v>
      </c>
    </row>
    <row r="6" spans="1:6" s="113" customFormat="1" ht="12" customHeight="1" thickBot="1">
      <c r="A6" s="16" t="s">
        <v>7</v>
      </c>
      <c r="B6" s="17" t="s">
        <v>169</v>
      </c>
      <c r="C6" s="168">
        <f>+C7+C8+C9+C10+C11+C12</f>
        <v>0</v>
      </c>
      <c r="D6" s="101">
        <f>+D7+D8+D9+D10+D11+D12</f>
        <v>0</v>
      </c>
      <c r="E6" s="101">
        <f>+E7+E8+E9+E10+E11+E12</f>
        <v>0</v>
      </c>
      <c r="F6" s="41">
        <f>+F7+F8+F9+F10+F11+F12</f>
        <v>0</v>
      </c>
    </row>
    <row r="7" spans="1:6" s="113" customFormat="1" ht="12" customHeight="1">
      <c r="A7" s="11" t="s">
        <v>65</v>
      </c>
      <c r="B7" s="114" t="s">
        <v>170</v>
      </c>
      <c r="C7" s="169"/>
      <c r="D7" s="103"/>
      <c r="E7" s="103"/>
      <c r="F7" s="43"/>
    </row>
    <row r="8" spans="1:6" s="113" customFormat="1" ht="12" customHeight="1">
      <c r="A8" s="10" t="s">
        <v>66</v>
      </c>
      <c r="B8" s="115" t="s">
        <v>171</v>
      </c>
      <c r="C8" s="170"/>
      <c r="D8" s="102"/>
      <c r="E8" s="102"/>
      <c r="F8" s="42"/>
    </row>
    <row r="9" spans="1:6" s="113" customFormat="1" ht="12" customHeight="1">
      <c r="A9" s="10" t="s">
        <v>67</v>
      </c>
      <c r="B9" s="115" t="s">
        <v>172</v>
      </c>
      <c r="C9" s="170"/>
      <c r="D9" s="102"/>
      <c r="E9" s="102"/>
      <c r="F9" s="42"/>
    </row>
    <row r="10" spans="1:6" s="113" customFormat="1" ht="12" customHeight="1">
      <c r="A10" s="10" t="s">
        <v>68</v>
      </c>
      <c r="B10" s="115" t="s">
        <v>173</v>
      </c>
      <c r="C10" s="170"/>
      <c r="D10" s="102"/>
      <c r="E10" s="102"/>
      <c r="F10" s="42"/>
    </row>
    <row r="11" spans="1:6" s="113" customFormat="1" ht="12" customHeight="1">
      <c r="A11" s="10" t="s">
        <v>96</v>
      </c>
      <c r="B11" s="49" t="s">
        <v>331</v>
      </c>
      <c r="C11" s="170"/>
      <c r="D11" s="102"/>
      <c r="E11" s="102"/>
      <c r="F11" s="42"/>
    </row>
    <row r="12" spans="1:6" s="113" customFormat="1" ht="12" customHeight="1" thickBot="1">
      <c r="A12" s="12" t="s">
        <v>69</v>
      </c>
      <c r="B12" s="50" t="s">
        <v>332</v>
      </c>
      <c r="C12" s="170"/>
      <c r="D12" s="102"/>
      <c r="E12" s="102"/>
      <c r="F12" s="42"/>
    </row>
    <row r="13" spans="1:6" s="113" customFormat="1" ht="12" customHeight="1" thickBot="1">
      <c r="A13" s="16" t="s">
        <v>8</v>
      </c>
      <c r="B13" s="48" t="s">
        <v>174</v>
      </c>
      <c r="C13" s="168">
        <f>+C14+C15+C16+C17+C18</f>
        <v>0</v>
      </c>
      <c r="D13" s="101">
        <f>+D14+D15+D16+D17+D18</f>
        <v>0</v>
      </c>
      <c r="E13" s="101">
        <f>+E14+E15+E16+E17+E18</f>
        <v>0</v>
      </c>
      <c r="F13" s="41">
        <f>+F14+F15+F16+F17+F18</f>
        <v>0</v>
      </c>
    </row>
    <row r="14" spans="1:6" s="113" customFormat="1" ht="12" customHeight="1">
      <c r="A14" s="11" t="s">
        <v>71</v>
      </c>
      <c r="B14" s="114" t="s">
        <v>175</v>
      </c>
      <c r="C14" s="169"/>
      <c r="D14" s="103"/>
      <c r="E14" s="103"/>
      <c r="F14" s="43"/>
    </row>
    <row r="15" spans="1:6" s="113" customFormat="1" ht="12" customHeight="1">
      <c r="A15" s="10" t="s">
        <v>72</v>
      </c>
      <c r="B15" s="115" t="s">
        <v>176</v>
      </c>
      <c r="C15" s="170"/>
      <c r="D15" s="102"/>
      <c r="E15" s="102"/>
      <c r="F15" s="42"/>
    </row>
    <row r="16" spans="1:6" s="113" customFormat="1" ht="12" customHeight="1">
      <c r="A16" s="10" t="s">
        <v>73</v>
      </c>
      <c r="B16" s="115" t="s">
        <v>322</v>
      </c>
      <c r="C16" s="170"/>
      <c r="D16" s="102"/>
      <c r="E16" s="102"/>
      <c r="F16" s="42"/>
    </row>
    <row r="17" spans="1:6" s="113" customFormat="1" ht="12" customHeight="1">
      <c r="A17" s="10" t="s">
        <v>74</v>
      </c>
      <c r="B17" s="115" t="s">
        <v>323</v>
      </c>
      <c r="C17" s="170"/>
      <c r="D17" s="102"/>
      <c r="E17" s="102"/>
      <c r="F17" s="42"/>
    </row>
    <row r="18" spans="1:6" s="113" customFormat="1" ht="12" customHeight="1">
      <c r="A18" s="10" t="s">
        <v>75</v>
      </c>
      <c r="B18" s="115" t="s">
        <v>177</v>
      </c>
      <c r="C18" s="170"/>
      <c r="D18" s="102"/>
      <c r="E18" s="102"/>
      <c r="F18" s="42"/>
    </row>
    <row r="19" spans="1:6" s="113" customFormat="1" ht="12" customHeight="1" thickBot="1">
      <c r="A19" s="12" t="s">
        <v>81</v>
      </c>
      <c r="B19" s="50" t="s">
        <v>178</v>
      </c>
      <c r="C19" s="171"/>
      <c r="D19" s="104"/>
      <c r="E19" s="104"/>
      <c r="F19" s="44"/>
    </row>
    <row r="20" spans="1:6" s="113" customFormat="1" ht="12" customHeight="1" thickBot="1">
      <c r="A20" s="16" t="s">
        <v>9</v>
      </c>
      <c r="B20" s="17" t="s">
        <v>179</v>
      </c>
      <c r="C20" s="168">
        <f>+C21+C22+C23+C24+C25</f>
        <v>0</v>
      </c>
      <c r="D20" s="101">
        <f>+D21+D22+D23+D24+D25</f>
        <v>0</v>
      </c>
      <c r="E20" s="101">
        <f>+E21+E22+E23+E24+E25</f>
        <v>0</v>
      </c>
      <c r="F20" s="41">
        <f>+F21+F22+F23+F24+F25</f>
        <v>0</v>
      </c>
    </row>
    <row r="21" spans="1:6" s="113" customFormat="1" ht="12" customHeight="1">
      <c r="A21" s="11" t="s">
        <v>54</v>
      </c>
      <c r="B21" s="114" t="s">
        <v>180</v>
      </c>
      <c r="C21" s="169"/>
      <c r="D21" s="103"/>
      <c r="E21" s="103"/>
      <c r="F21" s="43"/>
    </row>
    <row r="22" spans="1:6" s="113" customFormat="1" ht="12" customHeight="1">
      <c r="A22" s="10" t="s">
        <v>55</v>
      </c>
      <c r="B22" s="115" t="s">
        <v>181</v>
      </c>
      <c r="C22" s="170"/>
      <c r="D22" s="102"/>
      <c r="E22" s="102"/>
      <c r="F22" s="42"/>
    </row>
    <row r="23" spans="1:6" s="113" customFormat="1" ht="12" customHeight="1">
      <c r="A23" s="10" t="s">
        <v>56</v>
      </c>
      <c r="B23" s="115" t="s">
        <v>324</v>
      </c>
      <c r="C23" s="170"/>
      <c r="D23" s="102"/>
      <c r="E23" s="102"/>
      <c r="F23" s="42"/>
    </row>
    <row r="24" spans="1:6" s="113" customFormat="1" ht="12" customHeight="1">
      <c r="A24" s="10" t="s">
        <v>57</v>
      </c>
      <c r="B24" s="115" t="s">
        <v>325</v>
      </c>
      <c r="C24" s="170"/>
      <c r="D24" s="102"/>
      <c r="E24" s="102"/>
      <c r="F24" s="42"/>
    </row>
    <row r="25" spans="1:6" s="113" customFormat="1" ht="12" customHeight="1">
      <c r="A25" s="10" t="s">
        <v>115</v>
      </c>
      <c r="B25" s="115" t="s">
        <v>182</v>
      </c>
      <c r="C25" s="170"/>
      <c r="D25" s="102"/>
      <c r="E25" s="102"/>
      <c r="F25" s="42"/>
    </row>
    <row r="26" spans="1:6" s="113" customFormat="1" ht="12" customHeight="1" thickBot="1">
      <c r="A26" s="12" t="s">
        <v>116</v>
      </c>
      <c r="B26" s="116" t="s">
        <v>183</v>
      </c>
      <c r="C26" s="171"/>
      <c r="D26" s="104"/>
      <c r="E26" s="104"/>
      <c r="F26" s="44"/>
    </row>
    <row r="27" spans="1:6" s="113" customFormat="1" ht="12" customHeight="1" thickBot="1">
      <c r="A27" s="16" t="s">
        <v>117</v>
      </c>
      <c r="B27" s="17" t="s">
        <v>184</v>
      </c>
      <c r="C27" s="172">
        <f>+C28+C32+C33+C34</f>
        <v>0</v>
      </c>
      <c r="D27" s="107">
        <f>+D28+D32+D33+D34</f>
        <v>0</v>
      </c>
      <c r="E27" s="107">
        <f>+E28+E32+E33+E34</f>
        <v>0</v>
      </c>
      <c r="F27" s="130">
        <f>+F28+F32+F33+F34</f>
        <v>0</v>
      </c>
    </row>
    <row r="28" spans="1:6" s="113" customFormat="1" ht="12" customHeight="1">
      <c r="A28" s="11" t="s">
        <v>185</v>
      </c>
      <c r="B28" s="114" t="s">
        <v>338</v>
      </c>
      <c r="C28" s="173">
        <f>+C29+C30+C31</f>
        <v>0</v>
      </c>
      <c r="D28" s="132">
        <f>+D29+D30+D31</f>
        <v>0</v>
      </c>
      <c r="E28" s="132">
        <f>+E29+E30+E31</f>
        <v>0</v>
      </c>
      <c r="F28" s="131">
        <f>+F29+F30+F31</f>
        <v>0</v>
      </c>
    </row>
    <row r="29" spans="1:6" s="113" customFormat="1" ht="12" customHeight="1">
      <c r="A29" s="10" t="s">
        <v>186</v>
      </c>
      <c r="B29" s="115" t="s">
        <v>191</v>
      </c>
      <c r="C29" s="170"/>
      <c r="D29" s="102"/>
      <c r="E29" s="102"/>
      <c r="F29" s="42"/>
    </row>
    <row r="30" spans="1:6" s="113" customFormat="1" ht="12" customHeight="1">
      <c r="A30" s="10" t="s">
        <v>187</v>
      </c>
      <c r="B30" s="115" t="s">
        <v>192</v>
      </c>
      <c r="C30" s="170"/>
      <c r="D30" s="102"/>
      <c r="E30" s="102"/>
      <c r="F30" s="42"/>
    </row>
    <row r="31" spans="1:6" s="113" customFormat="1" ht="12" customHeight="1">
      <c r="A31" s="10" t="s">
        <v>336</v>
      </c>
      <c r="B31" s="140" t="s">
        <v>337</v>
      </c>
      <c r="C31" s="170"/>
      <c r="D31" s="102"/>
      <c r="E31" s="102"/>
      <c r="F31" s="42"/>
    </row>
    <row r="32" spans="1:6" s="113" customFormat="1" ht="12" customHeight="1">
      <c r="A32" s="10" t="s">
        <v>188</v>
      </c>
      <c r="B32" s="115" t="s">
        <v>193</v>
      </c>
      <c r="C32" s="170"/>
      <c r="D32" s="102"/>
      <c r="E32" s="102"/>
      <c r="F32" s="42"/>
    </row>
    <row r="33" spans="1:6" s="113" customFormat="1" ht="12" customHeight="1">
      <c r="A33" s="10" t="s">
        <v>189</v>
      </c>
      <c r="B33" s="115" t="s">
        <v>194</v>
      </c>
      <c r="C33" s="170"/>
      <c r="D33" s="102"/>
      <c r="E33" s="102"/>
      <c r="F33" s="42"/>
    </row>
    <row r="34" spans="1:6" s="113" customFormat="1" ht="12" customHeight="1" thickBot="1">
      <c r="A34" s="12" t="s">
        <v>190</v>
      </c>
      <c r="B34" s="116" t="s">
        <v>195</v>
      </c>
      <c r="C34" s="171"/>
      <c r="D34" s="104"/>
      <c r="E34" s="104"/>
      <c r="F34" s="44"/>
    </row>
    <row r="35" spans="1:6" s="113" customFormat="1" ht="12" customHeight="1" thickBot="1">
      <c r="A35" s="16" t="s">
        <v>11</v>
      </c>
      <c r="B35" s="17" t="s">
        <v>333</v>
      </c>
      <c r="C35" s="168">
        <f>SUM(C36:C46)</f>
        <v>0</v>
      </c>
      <c r="D35" s="101">
        <f>SUM(D36:D46)</f>
        <v>0</v>
      </c>
      <c r="E35" s="101">
        <f>SUM(E36:E46)</f>
        <v>0</v>
      </c>
      <c r="F35" s="41">
        <f>SUM(F36:F46)</f>
        <v>0</v>
      </c>
    </row>
    <row r="36" spans="1:6" s="113" customFormat="1" ht="12" customHeight="1">
      <c r="A36" s="11" t="s">
        <v>58</v>
      </c>
      <c r="B36" s="114" t="s">
        <v>198</v>
      </c>
      <c r="C36" s="169"/>
      <c r="D36" s="103"/>
      <c r="E36" s="103"/>
      <c r="F36" s="43"/>
    </row>
    <row r="37" spans="1:6" s="113" customFormat="1" ht="12" customHeight="1">
      <c r="A37" s="10" t="s">
        <v>59</v>
      </c>
      <c r="B37" s="115" t="s">
        <v>199</v>
      </c>
      <c r="C37" s="170"/>
      <c r="D37" s="102"/>
      <c r="E37" s="102"/>
      <c r="F37" s="42"/>
    </row>
    <row r="38" spans="1:6" s="113" customFormat="1" ht="12" customHeight="1">
      <c r="A38" s="10" t="s">
        <v>60</v>
      </c>
      <c r="B38" s="115" t="s">
        <v>200</v>
      </c>
      <c r="C38" s="170"/>
      <c r="D38" s="102"/>
      <c r="E38" s="102"/>
      <c r="F38" s="42"/>
    </row>
    <row r="39" spans="1:6" s="113" customFormat="1" ht="12" customHeight="1">
      <c r="A39" s="10" t="s">
        <v>119</v>
      </c>
      <c r="B39" s="115" t="s">
        <v>201</v>
      </c>
      <c r="C39" s="170"/>
      <c r="D39" s="102"/>
      <c r="E39" s="102"/>
      <c r="F39" s="42"/>
    </row>
    <row r="40" spans="1:6" s="113" customFormat="1" ht="12" customHeight="1">
      <c r="A40" s="10" t="s">
        <v>120</v>
      </c>
      <c r="B40" s="115" t="s">
        <v>202</v>
      </c>
      <c r="C40" s="170"/>
      <c r="D40" s="102"/>
      <c r="E40" s="102"/>
      <c r="F40" s="42"/>
    </row>
    <row r="41" spans="1:6" s="113" customFormat="1" ht="12" customHeight="1">
      <c r="A41" s="10" t="s">
        <v>121</v>
      </c>
      <c r="B41" s="115" t="s">
        <v>203</v>
      </c>
      <c r="C41" s="170"/>
      <c r="D41" s="102"/>
      <c r="E41" s="102"/>
      <c r="F41" s="42"/>
    </row>
    <row r="42" spans="1:6" s="113" customFormat="1" ht="12" customHeight="1">
      <c r="A42" s="10" t="s">
        <v>122</v>
      </c>
      <c r="B42" s="115" t="s">
        <v>204</v>
      </c>
      <c r="C42" s="170"/>
      <c r="D42" s="102"/>
      <c r="E42" s="102"/>
      <c r="F42" s="42"/>
    </row>
    <row r="43" spans="1:6" s="113" customFormat="1" ht="12" customHeight="1">
      <c r="A43" s="10" t="s">
        <v>123</v>
      </c>
      <c r="B43" s="115" t="s">
        <v>205</v>
      </c>
      <c r="C43" s="170"/>
      <c r="D43" s="102"/>
      <c r="E43" s="102"/>
      <c r="F43" s="42"/>
    </row>
    <row r="44" spans="1:6" s="113" customFormat="1" ht="12" customHeight="1">
      <c r="A44" s="10" t="s">
        <v>196</v>
      </c>
      <c r="B44" s="115" t="s">
        <v>206</v>
      </c>
      <c r="C44" s="174"/>
      <c r="D44" s="105"/>
      <c r="E44" s="105"/>
      <c r="F44" s="45"/>
    </row>
    <row r="45" spans="1:6" s="113" customFormat="1" ht="12" customHeight="1">
      <c r="A45" s="12" t="s">
        <v>197</v>
      </c>
      <c r="B45" s="116" t="s">
        <v>335</v>
      </c>
      <c r="C45" s="175"/>
      <c r="D45" s="106"/>
      <c r="E45" s="106"/>
      <c r="F45" s="46"/>
    </row>
    <row r="46" spans="1:6" s="113" customFormat="1" ht="12" customHeight="1" thickBot="1">
      <c r="A46" s="12" t="s">
        <v>334</v>
      </c>
      <c r="B46" s="50" t="s">
        <v>207</v>
      </c>
      <c r="C46" s="175"/>
      <c r="D46" s="106"/>
      <c r="E46" s="106"/>
      <c r="F46" s="46"/>
    </row>
    <row r="47" spans="1:6" s="113" customFormat="1" ht="12" customHeight="1" thickBot="1">
      <c r="A47" s="16" t="s">
        <v>12</v>
      </c>
      <c r="B47" s="17" t="s">
        <v>208</v>
      </c>
      <c r="C47" s="168">
        <f>SUM(C48:C52)</f>
        <v>0</v>
      </c>
      <c r="D47" s="101">
        <f>SUM(D48:D52)</f>
        <v>0</v>
      </c>
      <c r="E47" s="101">
        <f>SUM(E48:E52)</f>
        <v>0</v>
      </c>
      <c r="F47" s="41">
        <f>SUM(F48:F52)</f>
        <v>0</v>
      </c>
    </row>
    <row r="48" spans="1:6" s="113" customFormat="1" ht="12" customHeight="1">
      <c r="A48" s="11" t="s">
        <v>61</v>
      </c>
      <c r="B48" s="114" t="s">
        <v>212</v>
      </c>
      <c r="C48" s="176"/>
      <c r="D48" s="134"/>
      <c r="E48" s="134"/>
      <c r="F48" s="47"/>
    </row>
    <row r="49" spans="1:6" s="113" customFormat="1" ht="12" customHeight="1">
      <c r="A49" s="10" t="s">
        <v>62</v>
      </c>
      <c r="B49" s="115" t="s">
        <v>213</v>
      </c>
      <c r="C49" s="174"/>
      <c r="D49" s="105"/>
      <c r="E49" s="105"/>
      <c r="F49" s="45"/>
    </row>
    <row r="50" spans="1:6" s="113" customFormat="1" ht="12" customHeight="1">
      <c r="A50" s="10" t="s">
        <v>209</v>
      </c>
      <c r="B50" s="115" t="s">
        <v>214</v>
      </c>
      <c r="C50" s="174"/>
      <c r="D50" s="105"/>
      <c r="E50" s="105"/>
      <c r="F50" s="45"/>
    </row>
    <row r="51" spans="1:6" s="113" customFormat="1" ht="12" customHeight="1">
      <c r="A51" s="10" t="s">
        <v>210</v>
      </c>
      <c r="B51" s="115" t="s">
        <v>215</v>
      </c>
      <c r="C51" s="174"/>
      <c r="D51" s="105"/>
      <c r="E51" s="105"/>
      <c r="F51" s="45"/>
    </row>
    <row r="52" spans="1:6" s="113" customFormat="1" ht="12" customHeight="1" thickBot="1">
      <c r="A52" s="12" t="s">
        <v>211</v>
      </c>
      <c r="B52" s="50" t="s">
        <v>216</v>
      </c>
      <c r="C52" s="175"/>
      <c r="D52" s="106"/>
      <c r="E52" s="106"/>
      <c r="F52" s="46"/>
    </row>
    <row r="53" spans="1:6" s="113" customFormat="1" ht="12" customHeight="1" thickBot="1">
      <c r="A53" s="16" t="s">
        <v>124</v>
      </c>
      <c r="B53" s="17" t="s">
        <v>217</v>
      </c>
      <c r="C53" s="168">
        <f>SUM(C54:C56)</f>
        <v>0</v>
      </c>
      <c r="D53" s="101">
        <f>SUM(D54:D56)</f>
        <v>0</v>
      </c>
      <c r="E53" s="101">
        <f>SUM(E54:E56)</f>
        <v>0</v>
      </c>
      <c r="F53" s="41">
        <f>SUM(F54:F56)</f>
        <v>0</v>
      </c>
    </row>
    <row r="54" spans="1:6" s="113" customFormat="1" ht="12" customHeight="1">
      <c r="A54" s="11" t="s">
        <v>63</v>
      </c>
      <c r="B54" s="114" t="s">
        <v>218</v>
      </c>
      <c r="C54" s="169"/>
      <c r="D54" s="103"/>
      <c r="E54" s="103"/>
      <c r="F54" s="43"/>
    </row>
    <row r="55" spans="1:6" s="113" customFormat="1" ht="12" customHeight="1">
      <c r="A55" s="10" t="s">
        <v>64</v>
      </c>
      <c r="B55" s="115" t="s">
        <v>326</v>
      </c>
      <c r="C55" s="170"/>
      <c r="D55" s="102"/>
      <c r="E55" s="102"/>
      <c r="F55" s="42"/>
    </row>
    <row r="56" spans="1:6" s="113" customFormat="1" ht="12" customHeight="1">
      <c r="A56" s="10" t="s">
        <v>221</v>
      </c>
      <c r="B56" s="115" t="s">
        <v>219</v>
      </c>
      <c r="C56" s="170"/>
      <c r="D56" s="102"/>
      <c r="E56" s="102"/>
      <c r="F56" s="42"/>
    </row>
    <row r="57" spans="1:6" s="113" customFormat="1" ht="12" customHeight="1" thickBot="1">
      <c r="A57" s="12" t="s">
        <v>222</v>
      </c>
      <c r="B57" s="50" t="s">
        <v>220</v>
      </c>
      <c r="C57" s="171"/>
      <c r="D57" s="104"/>
      <c r="E57" s="104"/>
      <c r="F57" s="44"/>
    </row>
    <row r="58" spans="1:6" s="113" customFormat="1" ht="12" customHeight="1" thickBot="1">
      <c r="A58" s="16" t="s">
        <v>14</v>
      </c>
      <c r="B58" s="48" t="s">
        <v>223</v>
      </c>
      <c r="C58" s="168">
        <f>SUM(C59:C61)</f>
        <v>0</v>
      </c>
      <c r="D58" s="101">
        <f>SUM(D59:D61)</f>
        <v>0</v>
      </c>
      <c r="E58" s="101">
        <f>SUM(E59:E61)</f>
        <v>0</v>
      </c>
      <c r="F58" s="41">
        <f>SUM(F59:F61)</f>
        <v>0</v>
      </c>
    </row>
    <row r="59" spans="1:6" s="113" customFormat="1" ht="12" customHeight="1">
      <c r="A59" s="11" t="s">
        <v>125</v>
      </c>
      <c r="B59" s="114" t="s">
        <v>225</v>
      </c>
      <c r="C59" s="174"/>
      <c r="D59" s="105"/>
      <c r="E59" s="105"/>
      <c r="F59" s="45"/>
    </row>
    <row r="60" spans="1:6" s="113" customFormat="1" ht="12" customHeight="1">
      <c r="A60" s="10" t="s">
        <v>126</v>
      </c>
      <c r="B60" s="115" t="s">
        <v>327</v>
      </c>
      <c r="C60" s="174"/>
      <c r="D60" s="105"/>
      <c r="E60" s="105"/>
      <c r="F60" s="45"/>
    </row>
    <row r="61" spans="1:6" s="113" customFormat="1" ht="12" customHeight="1">
      <c r="A61" s="10" t="s">
        <v>149</v>
      </c>
      <c r="B61" s="115" t="s">
        <v>226</v>
      </c>
      <c r="C61" s="174"/>
      <c r="D61" s="105"/>
      <c r="E61" s="105"/>
      <c r="F61" s="45"/>
    </row>
    <row r="62" spans="1:6" s="113" customFormat="1" ht="12" customHeight="1" thickBot="1">
      <c r="A62" s="12" t="s">
        <v>224</v>
      </c>
      <c r="B62" s="50" t="s">
        <v>227</v>
      </c>
      <c r="C62" s="174"/>
      <c r="D62" s="105"/>
      <c r="E62" s="105"/>
      <c r="F62" s="45"/>
    </row>
    <row r="63" spans="1:6" s="113" customFormat="1" ht="12" customHeight="1" thickBot="1">
      <c r="A63" s="145" t="s">
        <v>378</v>
      </c>
      <c r="B63" s="17" t="s">
        <v>228</v>
      </c>
      <c r="C63" s="172">
        <f>+C6+C13+C20+C27+C35+C47+C53+C58</f>
        <v>0</v>
      </c>
      <c r="D63" s="107">
        <f>+D6+D13+D20+D27+D35+D47+D53+D58</f>
        <v>0</v>
      </c>
      <c r="E63" s="107">
        <f>+E6+E13+E20+E27+E35+E47+E53+E58</f>
        <v>0</v>
      </c>
      <c r="F63" s="130">
        <f>+F6+F13+F20+F27+F35+F47+F53+F58</f>
        <v>0</v>
      </c>
    </row>
    <row r="64" spans="1:6" s="113" customFormat="1" ht="12" customHeight="1" thickBot="1">
      <c r="A64" s="135" t="s">
        <v>229</v>
      </c>
      <c r="B64" s="48" t="s">
        <v>230</v>
      </c>
      <c r="C64" s="168">
        <f>SUM(C65:C67)</f>
        <v>0</v>
      </c>
      <c r="D64" s="101">
        <f>SUM(D65:D67)</f>
        <v>0</v>
      </c>
      <c r="E64" s="101">
        <f>SUM(E65:E67)</f>
        <v>0</v>
      </c>
      <c r="F64" s="41">
        <f>SUM(F65:F67)</f>
        <v>0</v>
      </c>
    </row>
    <row r="65" spans="1:6" s="113" customFormat="1" ht="12" customHeight="1">
      <c r="A65" s="11" t="s">
        <v>260</v>
      </c>
      <c r="B65" s="114" t="s">
        <v>231</v>
      </c>
      <c r="C65" s="174"/>
      <c r="D65" s="105"/>
      <c r="E65" s="105"/>
      <c r="F65" s="45"/>
    </row>
    <row r="66" spans="1:6" s="113" customFormat="1" ht="12" customHeight="1">
      <c r="A66" s="10" t="s">
        <v>269</v>
      </c>
      <c r="B66" s="115" t="s">
        <v>232</v>
      </c>
      <c r="C66" s="174"/>
      <c r="D66" s="105"/>
      <c r="E66" s="105"/>
      <c r="F66" s="45"/>
    </row>
    <row r="67" spans="1:6" s="113" customFormat="1" ht="12" customHeight="1" thickBot="1">
      <c r="A67" s="12" t="s">
        <v>270</v>
      </c>
      <c r="B67" s="141" t="s">
        <v>363</v>
      </c>
      <c r="C67" s="174"/>
      <c r="D67" s="105"/>
      <c r="E67" s="105"/>
      <c r="F67" s="45"/>
    </row>
    <row r="68" spans="1:6" s="113" customFormat="1" ht="12" customHeight="1" thickBot="1">
      <c r="A68" s="135" t="s">
        <v>233</v>
      </c>
      <c r="B68" s="48" t="s">
        <v>234</v>
      </c>
      <c r="C68" s="168">
        <f>SUM(C69:C72)</f>
        <v>0</v>
      </c>
      <c r="D68" s="101">
        <f>SUM(D69:D72)</f>
        <v>0</v>
      </c>
      <c r="E68" s="101">
        <f>SUM(E69:E72)</f>
        <v>0</v>
      </c>
      <c r="F68" s="41">
        <f>SUM(F69:F72)</f>
        <v>0</v>
      </c>
    </row>
    <row r="69" spans="1:6" s="113" customFormat="1" ht="12" customHeight="1">
      <c r="A69" s="11" t="s">
        <v>97</v>
      </c>
      <c r="B69" s="114" t="s">
        <v>235</v>
      </c>
      <c r="C69" s="174"/>
      <c r="D69" s="105"/>
      <c r="E69" s="105"/>
      <c r="F69" s="45"/>
    </row>
    <row r="70" spans="1:6" s="113" customFormat="1" ht="12" customHeight="1">
      <c r="A70" s="10" t="s">
        <v>98</v>
      </c>
      <c r="B70" s="115" t="s">
        <v>236</v>
      </c>
      <c r="C70" s="174"/>
      <c r="D70" s="105"/>
      <c r="E70" s="105"/>
      <c r="F70" s="45"/>
    </row>
    <row r="71" spans="1:6" s="113" customFormat="1" ht="12" customHeight="1">
      <c r="A71" s="10" t="s">
        <v>261</v>
      </c>
      <c r="B71" s="115" t="s">
        <v>237</v>
      </c>
      <c r="C71" s="174"/>
      <c r="D71" s="105"/>
      <c r="E71" s="105"/>
      <c r="F71" s="45"/>
    </row>
    <row r="72" spans="1:6" s="113" customFormat="1" ht="12" customHeight="1" thickBot="1">
      <c r="A72" s="12" t="s">
        <v>262</v>
      </c>
      <c r="B72" s="50" t="s">
        <v>238</v>
      </c>
      <c r="C72" s="174"/>
      <c r="D72" s="105"/>
      <c r="E72" s="105"/>
      <c r="F72" s="45"/>
    </row>
    <row r="73" spans="1:6" s="113" customFormat="1" ht="12" customHeight="1" thickBot="1">
      <c r="A73" s="135" t="s">
        <v>239</v>
      </c>
      <c r="B73" s="48" t="s">
        <v>240</v>
      </c>
      <c r="C73" s="168">
        <f>SUM(C74:C75)</f>
        <v>0</v>
      </c>
      <c r="D73" s="101">
        <f>SUM(D74:D75)</f>
        <v>0</v>
      </c>
      <c r="E73" s="101">
        <f>SUM(E74:E75)</f>
        <v>0</v>
      </c>
      <c r="F73" s="41">
        <f>SUM(F74:F75)</f>
        <v>0</v>
      </c>
    </row>
    <row r="74" spans="1:6" s="113" customFormat="1" ht="12" customHeight="1">
      <c r="A74" s="11" t="s">
        <v>263</v>
      </c>
      <c r="B74" s="114" t="s">
        <v>241</v>
      </c>
      <c r="C74" s="174"/>
      <c r="D74" s="105"/>
      <c r="E74" s="105"/>
      <c r="F74" s="45"/>
    </row>
    <row r="75" spans="1:6" s="113" customFormat="1" ht="12" customHeight="1" thickBot="1">
      <c r="A75" s="12" t="s">
        <v>264</v>
      </c>
      <c r="B75" s="50" t="s">
        <v>242</v>
      </c>
      <c r="C75" s="174"/>
      <c r="D75" s="105"/>
      <c r="E75" s="105"/>
      <c r="F75" s="45"/>
    </row>
    <row r="76" spans="1:6" s="113" customFormat="1" ht="12" customHeight="1" thickBot="1">
      <c r="A76" s="135" t="s">
        <v>243</v>
      </c>
      <c r="B76" s="48" t="s">
        <v>244</v>
      </c>
      <c r="C76" s="168">
        <f>SUM(C77:C79)</f>
        <v>0</v>
      </c>
      <c r="D76" s="101">
        <f>SUM(D77:D79)</f>
        <v>0</v>
      </c>
      <c r="E76" s="101">
        <f>SUM(E77:E79)</f>
        <v>0</v>
      </c>
      <c r="F76" s="41">
        <f>SUM(F77:F79)</f>
        <v>0</v>
      </c>
    </row>
    <row r="77" spans="1:6" s="113" customFormat="1" ht="12" customHeight="1">
      <c r="A77" s="11" t="s">
        <v>265</v>
      </c>
      <c r="B77" s="114" t="s">
        <v>245</v>
      </c>
      <c r="C77" s="174"/>
      <c r="D77" s="105"/>
      <c r="E77" s="105"/>
      <c r="F77" s="45"/>
    </row>
    <row r="78" spans="1:6" s="113" customFormat="1" ht="12" customHeight="1">
      <c r="A78" s="10" t="s">
        <v>266</v>
      </c>
      <c r="B78" s="115" t="s">
        <v>246</v>
      </c>
      <c r="C78" s="174"/>
      <c r="D78" s="105"/>
      <c r="E78" s="105"/>
      <c r="F78" s="45"/>
    </row>
    <row r="79" spans="1:6" s="113" customFormat="1" ht="12" customHeight="1" thickBot="1">
      <c r="A79" s="12" t="s">
        <v>267</v>
      </c>
      <c r="B79" s="50" t="s">
        <v>247</v>
      </c>
      <c r="C79" s="174"/>
      <c r="D79" s="105"/>
      <c r="E79" s="105"/>
      <c r="F79" s="45"/>
    </row>
    <row r="80" spans="1:6" s="113" customFormat="1" ht="12" customHeight="1" thickBot="1">
      <c r="A80" s="135" t="s">
        <v>248</v>
      </c>
      <c r="B80" s="48" t="s">
        <v>268</v>
      </c>
      <c r="C80" s="168">
        <f>SUM(C81:C84)</f>
        <v>0</v>
      </c>
      <c r="D80" s="101">
        <f>SUM(D81:D84)</f>
        <v>0</v>
      </c>
      <c r="E80" s="101">
        <f>SUM(E81:E84)</f>
        <v>0</v>
      </c>
      <c r="F80" s="41">
        <f>SUM(F81:F84)</f>
        <v>0</v>
      </c>
    </row>
    <row r="81" spans="1:6" s="113" customFormat="1" ht="12" customHeight="1">
      <c r="A81" s="117" t="s">
        <v>249</v>
      </c>
      <c r="B81" s="114" t="s">
        <v>250</v>
      </c>
      <c r="C81" s="174"/>
      <c r="D81" s="105"/>
      <c r="E81" s="105"/>
      <c r="F81" s="45"/>
    </row>
    <row r="82" spans="1:6" s="113" customFormat="1" ht="12" customHeight="1">
      <c r="A82" s="118" t="s">
        <v>251</v>
      </c>
      <c r="B82" s="115" t="s">
        <v>252</v>
      </c>
      <c r="C82" s="174"/>
      <c r="D82" s="105"/>
      <c r="E82" s="105"/>
      <c r="F82" s="45"/>
    </row>
    <row r="83" spans="1:6" s="113" customFormat="1" ht="12" customHeight="1">
      <c r="A83" s="118" t="s">
        <v>253</v>
      </c>
      <c r="B83" s="115" t="s">
        <v>254</v>
      </c>
      <c r="C83" s="174"/>
      <c r="D83" s="105"/>
      <c r="E83" s="105"/>
      <c r="F83" s="45"/>
    </row>
    <row r="84" spans="1:6" s="113" customFormat="1" ht="12" customHeight="1" thickBot="1">
      <c r="A84" s="119" t="s">
        <v>255</v>
      </c>
      <c r="B84" s="50" t="s">
        <v>256</v>
      </c>
      <c r="C84" s="174"/>
      <c r="D84" s="105"/>
      <c r="E84" s="105"/>
      <c r="F84" s="45"/>
    </row>
    <row r="85" spans="1:6" s="113" customFormat="1" ht="12" customHeight="1" thickBot="1">
      <c r="A85" s="135" t="s">
        <v>257</v>
      </c>
      <c r="B85" s="48" t="s">
        <v>377</v>
      </c>
      <c r="C85" s="177"/>
      <c r="D85" s="137"/>
      <c r="E85" s="137"/>
      <c r="F85" s="138"/>
    </row>
    <row r="86" spans="1:6" s="113" customFormat="1" ht="13.5" customHeight="1" thickBot="1">
      <c r="A86" s="135" t="s">
        <v>259</v>
      </c>
      <c r="B86" s="48" t="s">
        <v>258</v>
      </c>
      <c r="C86" s="177"/>
      <c r="D86" s="137"/>
      <c r="E86" s="137"/>
      <c r="F86" s="138"/>
    </row>
    <row r="87" spans="1:6" s="113" customFormat="1" ht="15.75" customHeight="1" thickBot="1">
      <c r="A87" s="135" t="s">
        <v>271</v>
      </c>
      <c r="B87" s="120" t="s">
        <v>380</v>
      </c>
      <c r="C87" s="172">
        <f>+C64+C68+C73+C76+C80+C86+C85</f>
        <v>0</v>
      </c>
      <c r="D87" s="107">
        <f>+D64+D68+D73+D76+D80+D86+D85</f>
        <v>0</v>
      </c>
      <c r="E87" s="107">
        <f>+E64+E68+E73+E76+E80+E86+E85</f>
        <v>0</v>
      </c>
      <c r="F87" s="130">
        <f>+F64+F68+F73+F76+F80+F86+F85</f>
        <v>0</v>
      </c>
    </row>
    <row r="88" spans="1:6" s="113" customFormat="1" ht="16.5" customHeight="1" thickBot="1">
      <c r="A88" s="136" t="s">
        <v>379</v>
      </c>
      <c r="B88" s="121" t="s">
        <v>381</v>
      </c>
      <c r="C88" s="172">
        <f>+C63+C87</f>
        <v>0</v>
      </c>
      <c r="D88" s="107">
        <f>+D63+D87</f>
        <v>0</v>
      </c>
      <c r="E88" s="107">
        <f>+E63+E87</f>
        <v>0</v>
      </c>
      <c r="F88" s="130">
        <f>+F63+F87</f>
        <v>0</v>
      </c>
    </row>
    <row r="89" spans="1:6" s="113" customFormat="1" ht="83.25" customHeight="1">
      <c r="A89" s="1"/>
      <c r="B89" s="2"/>
      <c r="C89" s="54"/>
      <c r="D89" s="54"/>
      <c r="E89" s="54"/>
      <c r="F89" s="54"/>
    </row>
    <row r="90" spans="1:6" ht="16.5" customHeight="1">
      <c r="A90" s="492" t="s">
        <v>36</v>
      </c>
      <c r="B90" s="492"/>
      <c r="C90" s="492"/>
      <c r="D90" s="492"/>
      <c r="E90" s="492"/>
      <c r="F90" s="492"/>
    </row>
    <row r="91" spans="1:6" s="122" customFormat="1" ht="16.5" customHeight="1" thickBot="1">
      <c r="A91" s="490" t="s">
        <v>430</v>
      </c>
      <c r="B91" s="490"/>
      <c r="C91" s="503" t="s">
        <v>148</v>
      </c>
      <c r="D91" s="503"/>
      <c r="E91" s="503"/>
      <c r="F91" s="503"/>
    </row>
    <row r="92" spans="1:6" s="122" customFormat="1" ht="16.5" customHeight="1">
      <c r="A92" s="494" t="s">
        <v>50</v>
      </c>
      <c r="B92" s="496" t="s">
        <v>37</v>
      </c>
      <c r="C92" s="511" t="s">
        <v>427</v>
      </c>
      <c r="D92" s="512"/>
      <c r="E92" s="513"/>
      <c r="F92" s="501" t="str">
        <f>+F3</f>
        <v>Teljesítés %</v>
      </c>
    </row>
    <row r="93" spans="1:6" ht="37.5" customHeight="1" thickBot="1">
      <c r="A93" s="495"/>
      <c r="B93" s="497"/>
      <c r="C93" s="178" t="str">
        <f>+C4</f>
        <v>Eredeti előirányzat</v>
      </c>
      <c r="D93" s="179" t="str">
        <f>+D4</f>
        <v>Módosított előirányzat</v>
      </c>
      <c r="E93" s="179" t="str">
        <f>+E4</f>
        <v>Teljesítés</v>
      </c>
      <c r="F93" s="502"/>
    </row>
    <row r="94" spans="1:6" s="112" customFormat="1" ht="12" customHeight="1" thickBot="1">
      <c r="A94" s="21" t="s">
        <v>395</v>
      </c>
      <c r="B94" s="22" t="s">
        <v>396</v>
      </c>
      <c r="C94" s="180" t="s">
        <v>397</v>
      </c>
      <c r="D94" s="22" t="s">
        <v>399</v>
      </c>
      <c r="E94" s="22" t="s">
        <v>398</v>
      </c>
      <c r="F94" s="133" t="s">
        <v>400</v>
      </c>
    </row>
    <row r="95" spans="1:6" ht="12" customHeight="1" thickBot="1">
      <c r="A95" s="18" t="s">
        <v>7</v>
      </c>
      <c r="B95" s="20" t="s">
        <v>339</v>
      </c>
      <c r="C95" s="181">
        <f>C96+C97+C98+C99+C100+C113</f>
        <v>0</v>
      </c>
      <c r="D95" s="100">
        <f>D96+D97+D98+D99+D100+D113</f>
        <v>0</v>
      </c>
      <c r="E95" s="100">
        <f>E96+E97+E98+E99+E100+E113</f>
        <v>0</v>
      </c>
      <c r="F95" s="147">
        <f>F96+F97+F98+F99+F100+F113</f>
        <v>0</v>
      </c>
    </row>
    <row r="96" spans="1:6" ht="12" customHeight="1">
      <c r="A96" s="13" t="s">
        <v>65</v>
      </c>
      <c r="B96" s="6" t="s">
        <v>38</v>
      </c>
      <c r="C96" s="182"/>
      <c r="D96" s="154"/>
      <c r="E96" s="154"/>
      <c r="F96" s="148"/>
    </row>
    <row r="97" spans="1:6" ht="12" customHeight="1">
      <c r="A97" s="10" t="s">
        <v>66</v>
      </c>
      <c r="B97" s="4" t="s">
        <v>127</v>
      </c>
      <c r="C97" s="170"/>
      <c r="D97" s="102"/>
      <c r="E97" s="102"/>
      <c r="F97" s="42"/>
    </row>
    <row r="98" spans="1:6" ht="12" customHeight="1">
      <c r="A98" s="10" t="s">
        <v>67</v>
      </c>
      <c r="B98" s="4" t="s">
        <v>94</v>
      </c>
      <c r="C98" s="171"/>
      <c r="D98" s="104"/>
      <c r="E98" s="104"/>
      <c r="F98" s="44"/>
    </row>
    <row r="99" spans="1:6" ht="12" customHeight="1">
      <c r="A99" s="10" t="s">
        <v>68</v>
      </c>
      <c r="B99" s="7" t="s">
        <v>128</v>
      </c>
      <c r="C99" s="171"/>
      <c r="D99" s="104"/>
      <c r="E99" s="104"/>
      <c r="F99" s="44"/>
    </row>
    <row r="100" spans="1:6" ht="12" customHeight="1">
      <c r="A100" s="10" t="s">
        <v>76</v>
      </c>
      <c r="B100" s="15" t="s">
        <v>129</v>
      </c>
      <c r="C100" s="171"/>
      <c r="D100" s="104"/>
      <c r="E100" s="104"/>
      <c r="F100" s="44"/>
    </row>
    <row r="101" spans="1:6" ht="12" customHeight="1">
      <c r="A101" s="10" t="s">
        <v>69</v>
      </c>
      <c r="B101" s="4" t="s">
        <v>344</v>
      </c>
      <c r="C101" s="171"/>
      <c r="D101" s="104"/>
      <c r="E101" s="104"/>
      <c r="F101" s="44"/>
    </row>
    <row r="102" spans="1:6" ht="12" customHeight="1">
      <c r="A102" s="10" t="s">
        <v>70</v>
      </c>
      <c r="B102" s="36" t="s">
        <v>343</v>
      </c>
      <c r="C102" s="171"/>
      <c r="D102" s="104"/>
      <c r="E102" s="104"/>
      <c r="F102" s="44"/>
    </row>
    <row r="103" spans="1:6" ht="12" customHeight="1">
      <c r="A103" s="10" t="s">
        <v>77</v>
      </c>
      <c r="B103" s="36" t="s">
        <v>342</v>
      </c>
      <c r="C103" s="171"/>
      <c r="D103" s="104"/>
      <c r="E103" s="104"/>
      <c r="F103" s="44"/>
    </row>
    <row r="104" spans="1:6" ht="12" customHeight="1">
      <c r="A104" s="10" t="s">
        <v>78</v>
      </c>
      <c r="B104" s="34" t="s">
        <v>274</v>
      </c>
      <c r="C104" s="171"/>
      <c r="D104" s="104"/>
      <c r="E104" s="104"/>
      <c r="F104" s="44"/>
    </row>
    <row r="105" spans="1:6" ht="12" customHeight="1">
      <c r="A105" s="10" t="s">
        <v>79</v>
      </c>
      <c r="B105" s="35" t="s">
        <v>275</v>
      </c>
      <c r="C105" s="171"/>
      <c r="D105" s="104"/>
      <c r="E105" s="104"/>
      <c r="F105" s="44"/>
    </row>
    <row r="106" spans="1:6" ht="12" customHeight="1">
      <c r="A106" s="10" t="s">
        <v>80</v>
      </c>
      <c r="B106" s="35" t="s">
        <v>276</v>
      </c>
      <c r="C106" s="171"/>
      <c r="D106" s="104"/>
      <c r="E106" s="104"/>
      <c r="F106" s="44"/>
    </row>
    <row r="107" spans="1:6" ht="12" customHeight="1">
      <c r="A107" s="10" t="s">
        <v>82</v>
      </c>
      <c r="B107" s="34" t="s">
        <v>277</v>
      </c>
      <c r="C107" s="171"/>
      <c r="D107" s="104"/>
      <c r="E107" s="104"/>
      <c r="F107" s="44"/>
    </row>
    <row r="108" spans="1:6" ht="12" customHeight="1">
      <c r="A108" s="10" t="s">
        <v>130</v>
      </c>
      <c r="B108" s="34" t="s">
        <v>278</v>
      </c>
      <c r="C108" s="171"/>
      <c r="D108" s="104"/>
      <c r="E108" s="104"/>
      <c r="F108" s="44"/>
    </row>
    <row r="109" spans="1:6" ht="12" customHeight="1">
      <c r="A109" s="10" t="s">
        <v>272</v>
      </c>
      <c r="B109" s="35" t="s">
        <v>279</v>
      </c>
      <c r="C109" s="171"/>
      <c r="D109" s="104"/>
      <c r="E109" s="104"/>
      <c r="F109" s="44"/>
    </row>
    <row r="110" spans="1:6" ht="12" customHeight="1">
      <c r="A110" s="9" t="s">
        <v>273</v>
      </c>
      <c r="B110" s="36" t="s">
        <v>280</v>
      </c>
      <c r="C110" s="171"/>
      <c r="D110" s="104"/>
      <c r="E110" s="104"/>
      <c r="F110" s="44"/>
    </row>
    <row r="111" spans="1:6" ht="12" customHeight="1">
      <c r="A111" s="10" t="s">
        <v>340</v>
      </c>
      <c r="B111" s="36" t="s">
        <v>281</v>
      </c>
      <c r="C111" s="171"/>
      <c r="D111" s="104"/>
      <c r="E111" s="104"/>
      <c r="F111" s="44"/>
    </row>
    <row r="112" spans="1:6" ht="12" customHeight="1">
      <c r="A112" s="12" t="s">
        <v>341</v>
      </c>
      <c r="B112" s="36" t="s">
        <v>282</v>
      </c>
      <c r="C112" s="171"/>
      <c r="D112" s="104"/>
      <c r="E112" s="104"/>
      <c r="F112" s="44"/>
    </row>
    <row r="113" spans="1:6" ht="12" customHeight="1">
      <c r="A113" s="10" t="s">
        <v>345</v>
      </c>
      <c r="B113" s="7" t="s">
        <v>39</v>
      </c>
      <c r="C113" s="170"/>
      <c r="D113" s="102"/>
      <c r="E113" s="102"/>
      <c r="F113" s="42"/>
    </row>
    <row r="114" spans="1:6" ht="12" customHeight="1">
      <c r="A114" s="10" t="s">
        <v>346</v>
      </c>
      <c r="B114" s="4" t="s">
        <v>348</v>
      </c>
      <c r="C114" s="170"/>
      <c r="D114" s="102"/>
      <c r="E114" s="102"/>
      <c r="F114" s="42"/>
    </row>
    <row r="115" spans="1:6" ht="12" customHeight="1" thickBot="1">
      <c r="A115" s="14" t="s">
        <v>347</v>
      </c>
      <c r="B115" s="144" t="s">
        <v>349</v>
      </c>
      <c r="C115" s="183"/>
      <c r="D115" s="155"/>
      <c r="E115" s="155"/>
      <c r="F115" s="149"/>
    </row>
    <row r="116" spans="1:6" ht="12" customHeight="1" thickBot="1">
      <c r="A116" s="142" t="s">
        <v>8</v>
      </c>
      <c r="B116" s="143" t="s">
        <v>283</v>
      </c>
      <c r="C116" s="184">
        <f>+C117+C119+C121</f>
        <v>0</v>
      </c>
      <c r="D116" s="156">
        <f>+D117+D119+D121</f>
        <v>0</v>
      </c>
      <c r="E116" s="156">
        <f>+E117+E119+E121</f>
        <v>0</v>
      </c>
      <c r="F116" s="150">
        <f>+F117+F119+F121</f>
        <v>0</v>
      </c>
    </row>
    <row r="117" spans="1:6" ht="12" customHeight="1">
      <c r="A117" s="11" t="s">
        <v>71</v>
      </c>
      <c r="B117" s="4" t="s">
        <v>147</v>
      </c>
      <c r="C117" s="169"/>
      <c r="D117" s="103"/>
      <c r="E117" s="103"/>
      <c r="F117" s="43"/>
    </row>
    <row r="118" spans="1:6" ht="12" customHeight="1">
      <c r="A118" s="11" t="s">
        <v>72</v>
      </c>
      <c r="B118" s="8" t="s">
        <v>287</v>
      </c>
      <c r="C118" s="169"/>
      <c r="D118" s="103"/>
      <c r="E118" s="103"/>
      <c r="F118" s="43"/>
    </row>
    <row r="119" spans="1:6" ht="12" customHeight="1">
      <c r="A119" s="11" t="s">
        <v>73</v>
      </c>
      <c r="B119" s="8" t="s">
        <v>131</v>
      </c>
      <c r="C119" s="170"/>
      <c r="D119" s="102"/>
      <c r="E119" s="102"/>
      <c r="F119" s="42"/>
    </row>
    <row r="120" spans="1:6" ht="12" customHeight="1">
      <c r="A120" s="11" t="s">
        <v>74</v>
      </c>
      <c r="B120" s="8" t="s">
        <v>288</v>
      </c>
      <c r="C120" s="185"/>
      <c r="D120" s="102"/>
      <c r="E120" s="102"/>
      <c r="F120" s="42"/>
    </row>
    <row r="121" spans="1:6" ht="12" customHeight="1">
      <c r="A121" s="11" t="s">
        <v>75</v>
      </c>
      <c r="B121" s="50" t="s">
        <v>150</v>
      </c>
      <c r="C121" s="185"/>
      <c r="D121" s="102"/>
      <c r="E121" s="102"/>
      <c r="F121" s="42"/>
    </row>
    <row r="122" spans="1:6" ht="12" customHeight="1">
      <c r="A122" s="11" t="s">
        <v>81</v>
      </c>
      <c r="B122" s="49" t="s">
        <v>328</v>
      </c>
      <c r="C122" s="185"/>
      <c r="D122" s="102"/>
      <c r="E122" s="102"/>
      <c r="F122" s="42"/>
    </row>
    <row r="123" spans="1:6" ht="12" customHeight="1">
      <c r="A123" s="11" t="s">
        <v>83</v>
      </c>
      <c r="B123" s="110" t="s">
        <v>293</v>
      </c>
      <c r="C123" s="185"/>
      <c r="D123" s="102"/>
      <c r="E123" s="102"/>
      <c r="F123" s="42"/>
    </row>
    <row r="124" spans="1:6" ht="15.75">
      <c r="A124" s="11" t="s">
        <v>132</v>
      </c>
      <c r="B124" s="35" t="s">
        <v>276</v>
      </c>
      <c r="C124" s="185"/>
      <c r="D124" s="102"/>
      <c r="E124" s="102"/>
      <c r="F124" s="42"/>
    </row>
    <row r="125" spans="1:6" ht="12" customHeight="1">
      <c r="A125" s="11" t="s">
        <v>133</v>
      </c>
      <c r="B125" s="35" t="s">
        <v>292</v>
      </c>
      <c r="C125" s="185"/>
      <c r="D125" s="102"/>
      <c r="E125" s="102"/>
      <c r="F125" s="42"/>
    </row>
    <row r="126" spans="1:6" ht="12" customHeight="1">
      <c r="A126" s="11" t="s">
        <v>134</v>
      </c>
      <c r="B126" s="35" t="s">
        <v>291</v>
      </c>
      <c r="C126" s="185"/>
      <c r="D126" s="102"/>
      <c r="E126" s="102"/>
      <c r="F126" s="42"/>
    </row>
    <row r="127" spans="1:6" ht="12" customHeight="1">
      <c r="A127" s="11" t="s">
        <v>284</v>
      </c>
      <c r="B127" s="35" t="s">
        <v>279</v>
      </c>
      <c r="C127" s="185"/>
      <c r="D127" s="102"/>
      <c r="E127" s="102"/>
      <c r="F127" s="42"/>
    </row>
    <row r="128" spans="1:6" ht="12" customHeight="1">
      <c r="A128" s="11" t="s">
        <v>285</v>
      </c>
      <c r="B128" s="35" t="s">
        <v>290</v>
      </c>
      <c r="C128" s="185"/>
      <c r="D128" s="102"/>
      <c r="E128" s="102"/>
      <c r="F128" s="42"/>
    </row>
    <row r="129" spans="1:6" ht="16.5" thickBot="1">
      <c r="A129" s="9" t="s">
        <v>286</v>
      </c>
      <c r="B129" s="35" t="s">
        <v>289</v>
      </c>
      <c r="C129" s="186"/>
      <c r="D129" s="104"/>
      <c r="E129" s="104"/>
      <c r="F129" s="44"/>
    </row>
    <row r="130" spans="1:6" ht="12" customHeight="1" thickBot="1">
      <c r="A130" s="16" t="s">
        <v>9</v>
      </c>
      <c r="B130" s="29" t="s">
        <v>350</v>
      </c>
      <c r="C130" s="168">
        <f>+C95+C116</f>
        <v>0</v>
      </c>
      <c r="D130" s="101">
        <f>+D95+D116</f>
        <v>0</v>
      </c>
      <c r="E130" s="101">
        <f>+E95+E116</f>
        <v>0</v>
      </c>
      <c r="F130" s="41">
        <f>+F95+F116</f>
        <v>0</v>
      </c>
    </row>
    <row r="131" spans="1:6" ht="12" customHeight="1" thickBot="1">
      <c r="A131" s="16" t="s">
        <v>10</v>
      </c>
      <c r="B131" s="29" t="s">
        <v>351</v>
      </c>
      <c r="C131" s="168">
        <f>+C132+C133+C134</f>
        <v>0</v>
      </c>
      <c r="D131" s="101">
        <f>+D132+D133+D134</f>
        <v>0</v>
      </c>
      <c r="E131" s="101">
        <f>+E132+E133+E134</f>
        <v>0</v>
      </c>
      <c r="F131" s="41">
        <f>+F132+F133+F134</f>
        <v>0</v>
      </c>
    </row>
    <row r="132" spans="1:6" ht="12" customHeight="1">
      <c r="A132" s="11" t="s">
        <v>185</v>
      </c>
      <c r="B132" s="8" t="s">
        <v>358</v>
      </c>
      <c r="C132" s="185"/>
      <c r="D132" s="102"/>
      <c r="E132" s="102"/>
      <c r="F132" s="42"/>
    </row>
    <row r="133" spans="1:6" ht="12" customHeight="1">
      <c r="A133" s="11" t="s">
        <v>188</v>
      </c>
      <c r="B133" s="8" t="s">
        <v>359</v>
      </c>
      <c r="C133" s="185"/>
      <c r="D133" s="102"/>
      <c r="E133" s="102"/>
      <c r="F133" s="42"/>
    </row>
    <row r="134" spans="1:6" ht="12" customHeight="1" thickBot="1">
      <c r="A134" s="9" t="s">
        <v>189</v>
      </c>
      <c r="B134" s="8" t="s">
        <v>360</v>
      </c>
      <c r="C134" s="185"/>
      <c r="D134" s="102"/>
      <c r="E134" s="102"/>
      <c r="F134" s="42"/>
    </row>
    <row r="135" spans="1:6" ht="12" customHeight="1" thickBot="1">
      <c r="A135" s="16" t="s">
        <v>11</v>
      </c>
      <c r="B135" s="29" t="s">
        <v>352</v>
      </c>
      <c r="C135" s="168">
        <f>SUM(C136:C141)</f>
        <v>0</v>
      </c>
      <c r="D135" s="101">
        <f>SUM(D136:D141)</f>
        <v>0</v>
      </c>
      <c r="E135" s="101">
        <f>SUM(E136:E141)</f>
        <v>0</v>
      </c>
      <c r="F135" s="41">
        <f>SUM(F136:F141)</f>
        <v>0</v>
      </c>
    </row>
    <row r="136" spans="1:6" ht="12" customHeight="1">
      <c r="A136" s="11" t="s">
        <v>58</v>
      </c>
      <c r="B136" s="5" t="s">
        <v>361</v>
      </c>
      <c r="C136" s="185"/>
      <c r="D136" s="102"/>
      <c r="E136" s="102"/>
      <c r="F136" s="42"/>
    </row>
    <row r="137" spans="1:6" ht="12" customHeight="1">
      <c r="A137" s="11" t="s">
        <v>59</v>
      </c>
      <c r="B137" s="5" t="s">
        <v>353</v>
      </c>
      <c r="C137" s="185"/>
      <c r="D137" s="102"/>
      <c r="E137" s="102"/>
      <c r="F137" s="42"/>
    </row>
    <row r="138" spans="1:6" ht="12" customHeight="1">
      <c r="A138" s="11" t="s">
        <v>60</v>
      </c>
      <c r="B138" s="5" t="s">
        <v>354</v>
      </c>
      <c r="C138" s="185"/>
      <c r="D138" s="102"/>
      <c r="E138" s="102"/>
      <c r="F138" s="42"/>
    </row>
    <row r="139" spans="1:6" ht="12" customHeight="1">
      <c r="A139" s="11" t="s">
        <v>119</v>
      </c>
      <c r="B139" s="5" t="s">
        <v>355</v>
      </c>
      <c r="C139" s="185"/>
      <c r="D139" s="102"/>
      <c r="E139" s="102"/>
      <c r="F139" s="42"/>
    </row>
    <row r="140" spans="1:6" ht="12" customHeight="1">
      <c r="A140" s="11" t="s">
        <v>120</v>
      </c>
      <c r="B140" s="5" t="s">
        <v>356</v>
      </c>
      <c r="C140" s="185"/>
      <c r="D140" s="102"/>
      <c r="E140" s="102"/>
      <c r="F140" s="42"/>
    </row>
    <row r="141" spans="1:6" ht="12" customHeight="1" thickBot="1">
      <c r="A141" s="9" t="s">
        <v>121</v>
      </c>
      <c r="B141" s="5" t="s">
        <v>357</v>
      </c>
      <c r="C141" s="185"/>
      <c r="D141" s="102"/>
      <c r="E141" s="102"/>
      <c r="F141" s="42"/>
    </row>
    <row r="142" spans="1:6" ht="12" customHeight="1" thickBot="1">
      <c r="A142" s="16" t="s">
        <v>12</v>
      </c>
      <c r="B142" s="29" t="s">
        <v>365</v>
      </c>
      <c r="C142" s="172">
        <f>+C143+C144+C145+C146</f>
        <v>0</v>
      </c>
      <c r="D142" s="107">
        <f>+D143+D144+D145+D146</f>
        <v>0</v>
      </c>
      <c r="E142" s="107">
        <f>+E143+E144+E145+E146</f>
        <v>0</v>
      </c>
      <c r="F142" s="130">
        <f>+F143+F144+F145+F146</f>
        <v>0</v>
      </c>
    </row>
    <row r="143" spans="1:6" ht="12" customHeight="1">
      <c r="A143" s="11" t="s">
        <v>61</v>
      </c>
      <c r="B143" s="5" t="s">
        <v>294</v>
      </c>
      <c r="C143" s="185"/>
      <c r="D143" s="102"/>
      <c r="E143" s="102"/>
      <c r="F143" s="42"/>
    </row>
    <row r="144" spans="1:6" ht="12" customHeight="1">
      <c r="A144" s="11" t="s">
        <v>62</v>
      </c>
      <c r="B144" s="5" t="s">
        <v>295</v>
      </c>
      <c r="C144" s="185"/>
      <c r="D144" s="102"/>
      <c r="E144" s="102"/>
      <c r="F144" s="42"/>
    </row>
    <row r="145" spans="1:6" ht="12" customHeight="1">
      <c r="A145" s="11" t="s">
        <v>209</v>
      </c>
      <c r="B145" s="5" t="s">
        <v>366</v>
      </c>
      <c r="C145" s="185"/>
      <c r="D145" s="102"/>
      <c r="E145" s="102"/>
      <c r="F145" s="42"/>
    </row>
    <row r="146" spans="1:6" ht="12" customHeight="1" thickBot="1">
      <c r="A146" s="9" t="s">
        <v>210</v>
      </c>
      <c r="B146" s="3" t="s">
        <v>314</v>
      </c>
      <c r="C146" s="185"/>
      <c r="D146" s="102"/>
      <c r="E146" s="102"/>
      <c r="F146" s="42"/>
    </row>
    <row r="147" spans="1:6" ht="12" customHeight="1" thickBot="1">
      <c r="A147" s="16" t="s">
        <v>13</v>
      </c>
      <c r="B147" s="29" t="s">
        <v>367</v>
      </c>
      <c r="C147" s="187">
        <f>SUM(C148:C152)</f>
        <v>0</v>
      </c>
      <c r="D147" s="157">
        <f>SUM(D148:D152)</f>
        <v>0</v>
      </c>
      <c r="E147" s="157">
        <f>SUM(E148:E152)</f>
        <v>0</v>
      </c>
      <c r="F147" s="151">
        <f>SUM(F148:F152)</f>
        <v>0</v>
      </c>
    </row>
    <row r="148" spans="1:6" ht="12" customHeight="1">
      <c r="A148" s="11" t="s">
        <v>63</v>
      </c>
      <c r="B148" s="5" t="s">
        <v>362</v>
      </c>
      <c r="C148" s="185"/>
      <c r="D148" s="102"/>
      <c r="E148" s="102"/>
      <c r="F148" s="42"/>
    </row>
    <row r="149" spans="1:6" ht="12" customHeight="1">
      <c r="A149" s="11" t="s">
        <v>64</v>
      </c>
      <c r="B149" s="5" t="s">
        <v>369</v>
      </c>
      <c r="C149" s="185"/>
      <c r="D149" s="102"/>
      <c r="E149" s="102"/>
      <c r="F149" s="42"/>
    </row>
    <row r="150" spans="1:6" ht="12" customHeight="1">
      <c r="A150" s="11" t="s">
        <v>221</v>
      </c>
      <c r="B150" s="5" t="s">
        <v>364</v>
      </c>
      <c r="C150" s="185"/>
      <c r="D150" s="102"/>
      <c r="E150" s="102"/>
      <c r="F150" s="42"/>
    </row>
    <row r="151" spans="1:6" ht="12" customHeight="1">
      <c r="A151" s="11" t="s">
        <v>222</v>
      </c>
      <c r="B151" s="5" t="s">
        <v>370</v>
      </c>
      <c r="C151" s="185"/>
      <c r="D151" s="102"/>
      <c r="E151" s="102"/>
      <c r="F151" s="42"/>
    </row>
    <row r="152" spans="1:6" ht="12" customHeight="1" thickBot="1">
      <c r="A152" s="11" t="s">
        <v>368</v>
      </c>
      <c r="B152" s="5" t="s">
        <v>371</v>
      </c>
      <c r="C152" s="185"/>
      <c r="D152" s="102"/>
      <c r="E152" s="102"/>
      <c r="F152" s="42"/>
    </row>
    <row r="153" spans="1:6" ht="12" customHeight="1" thickBot="1">
      <c r="A153" s="16" t="s">
        <v>14</v>
      </c>
      <c r="B153" s="29" t="s">
        <v>372</v>
      </c>
      <c r="C153" s="188"/>
      <c r="D153" s="158"/>
      <c r="E153" s="158"/>
      <c r="F153" s="152"/>
    </row>
    <row r="154" spans="1:6" ht="12" customHeight="1" thickBot="1">
      <c r="A154" s="16" t="s">
        <v>15</v>
      </c>
      <c r="B154" s="29" t="s">
        <v>373</v>
      </c>
      <c r="C154" s="188"/>
      <c r="D154" s="158"/>
      <c r="E154" s="158"/>
      <c r="F154" s="152"/>
    </row>
    <row r="155" spans="1:10" ht="15" customHeight="1" thickBot="1">
      <c r="A155" s="16" t="s">
        <v>16</v>
      </c>
      <c r="B155" s="29" t="s">
        <v>375</v>
      </c>
      <c r="C155" s="189">
        <f>+C131+C135+C142+C147+C153+C154</f>
        <v>0</v>
      </c>
      <c r="D155" s="159">
        <f>+D131+D135+D142+D147+D153+D154</f>
        <v>0</v>
      </c>
      <c r="E155" s="159">
        <f>+E131+E135+E142+E147+E153+E154</f>
        <v>0</v>
      </c>
      <c r="F155" s="153">
        <f>+F131+F135+F142+F147+F153+F154</f>
        <v>0</v>
      </c>
      <c r="G155" s="123"/>
      <c r="H155" s="124"/>
      <c r="I155" s="124"/>
      <c r="J155" s="124"/>
    </row>
    <row r="156" spans="1:6" s="113" customFormat="1" ht="12.75" customHeight="1" thickBot="1">
      <c r="A156" s="51" t="s">
        <v>17</v>
      </c>
      <c r="B156" s="94" t="s">
        <v>374</v>
      </c>
      <c r="C156" s="189">
        <f>+C130+C155</f>
        <v>0</v>
      </c>
      <c r="D156" s="159">
        <f>+D130+D155</f>
        <v>0</v>
      </c>
      <c r="E156" s="159">
        <f>+E130+E155</f>
        <v>0</v>
      </c>
      <c r="F156" s="153">
        <f>+F130+F155</f>
        <v>0</v>
      </c>
    </row>
    <row r="157" ht="7.5" customHeight="1"/>
    <row r="158" spans="1:6" ht="15.75">
      <c r="A158" s="491" t="s">
        <v>296</v>
      </c>
      <c r="B158" s="491"/>
      <c r="C158" s="491"/>
      <c r="D158" s="111"/>
      <c r="E158" s="111"/>
      <c r="F158" s="111"/>
    </row>
    <row r="159" spans="1:6" ht="15" customHeight="1" thickBot="1">
      <c r="A159" s="489" t="s">
        <v>431</v>
      </c>
      <c r="B159" s="489"/>
      <c r="C159" s="493" t="s">
        <v>148</v>
      </c>
      <c r="D159" s="493"/>
      <c r="E159" s="493"/>
      <c r="F159" s="493"/>
    </row>
    <row r="160" spans="1:6" ht="20.25" customHeight="1" thickBot="1">
      <c r="A160" s="16">
        <v>1</v>
      </c>
      <c r="B160" s="19" t="s">
        <v>376</v>
      </c>
      <c r="C160" s="52">
        <f>+C63-C130</f>
        <v>0</v>
      </c>
      <c r="D160" s="52">
        <f>+D63-D130</f>
        <v>0</v>
      </c>
      <c r="E160" s="52">
        <f>+E63-E130</f>
        <v>0</v>
      </c>
      <c r="F160" s="52">
        <f>+F63-F130</f>
        <v>0</v>
      </c>
    </row>
    <row r="161" spans="1:6" ht="22.5" customHeight="1" thickBot="1">
      <c r="A161" s="16" t="s">
        <v>8</v>
      </c>
      <c r="B161" s="19" t="s">
        <v>382</v>
      </c>
      <c r="C161" s="52">
        <f>+C87-C155</f>
        <v>0</v>
      </c>
      <c r="D161" s="52">
        <f>+D87-D155</f>
        <v>0</v>
      </c>
      <c r="E161" s="52">
        <f>+E87-E155</f>
        <v>0</v>
      </c>
      <c r="F161" s="52">
        <f>+F87-F155</f>
        <v>0</v>
      </c>
    </row>
  </sheetData>
  <sheetProtection/>
  <mergeCells count="17">
    <mergeCell ref="A2:B2"/>
    <mergeCell ref="A91:B91"/>
    <mergeCell ref="A158:C158"/>
    <mergeCell ref="A159:B159"/>
    <mergeCell ref="A1:F1"/>
    <mergeCell ref="C2:F2"/>
    <mergeCell ref="A3:A4"/>
    <mergeCell ref="B3:B4"/>
    <mergeCell ref="C159:F159"/>
    <mergeCell ref="C3:E3"/>
    <mergeCell ref="F3:F4"/>
    <mergeCell ref="A92:A93"/>
    <mergeCell ref="B92:B93"/>
    <mergeCell ref="C92:E92"/>
    <mergeCell ref="F92:F93"/>
    <mergeCell ref="A90:F90"/>
    <mergeCell ref="C91:F91"/>
  </mergeCells>
  <printOptions horizontalCentered="1"/>
  <pageMargins left="0.2362204724409449" right="0.2755905511811024" top="0.9448818897637796" bottom="0.8661417322834646" header="0.31496062992125984" footer="0.5905511811023623"/>
  <pageSetup fitToHeight="2" horizontalDpi="600" verticalDpi="600" orientation="portrait" paperSize="9" scale="58" r:id="rId1"/>
  <headerFooter alignWithMargins="0">
    <oddHeader xml:space="preserve">&amp;C&amp;"Times New Roman CE,Félkövér"&amp;12Grábóc Községi Önkormányzat
2015. ÉVI KÖLTSÉGVETÉS
ÁLLAMI (ÁLLAMIGAZGATÁSI) FELADATOK MÉRLEGE
&amp;R&amp;"Times New Roman CE,Félkövér dőlt"&amp;11 1. melléklet </oddHeader>
  </headerFooter>
  <rowBreaks count="1" manualBreakCount="1">
    <brk id="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115" zoomScaleNormal="115" zoomScaleSheetLayoutView="100" workbookViewId="0" topLeftCell="A1">
      <selection activeCell="H4" sqref="H4:J4"/>
    </sheetView>
  </sheetViews>
  <sheetFormatPr defaultColWidth="9.00390625" defaultRowHeight="12.75"/>
  <cols>
    <col min="1" max="1" width="6.875" style="24" customWidth="1"/>
    <col min="2" max="2" width="55.125" style="40" customWidth="1"/>
    <col min="3" max="6" width="16.375" style="24" customWidth="1"/>
    <col min="7" max="7" width="55.125" style="24" customWidth="1"/>
    <col min="8" max="11" width="16.375" style="24" customWidth="1"/>
    <col min="12" max="16384" width="9.375" style="24" customWidth="1"/>
  </cols>
  <sheetData>
    <row r="1" spans="2:11" ht="39.75" customHeight="1">
      <c r="B1" s="62" t="s">
        <v>102</v>
      </c>
      <c r="C1" s="63"/>
      <c r="D1" s="63"/>
      <c r="E1" s="63"/>
      <c r="F1" s="63"/>
      <c r="G1" s="63"/>
      <c r="H1" s="63"/>
      <c r="I1" s="63"/>
      <c r="J1" s="63"/>
      <c r="K1" s="63"/>
    </row>
    <row r="2" spans="8:11" ht="14.25" thickBot="1">
      <c r="H2" s="518" t="s">
        <v>46</v>
      </c>
      <c r="I2" s="518"/>
      <c r="J2" s="518"/>
      <c r="K2" s="518"/>
    </row>
    <row r="3" spans="1:11" ht="18" customHeight="1" thickBot="1">
      <c r="A3" s="514" t="s">
        <v>50</v>
      </c>
      <c r="B3" s="64" t="s">
        <v>42</v>
      </c>
      <c r="C3" s="65"/>
      <c r="D3" s="65"/>
      <c r="E3" s="65"/>
      <c r="F3" s="65"/>
      <c r="G3" s="64" t="s">
        <v>43</v>
      </c>
      <c r="H3" s="66"/>
      <c r="I3" s="66"/>
      <c r="J3" s="66"/>
      <c r="K3" s="66"/>
    </row>
    <row r="4" spans="1:11" ht="18" customHeight="1">
      <c r="A4" s="515"/>
      <c r="B4" s="519" t="s">
        <v>47</v>
      </c>
      <c r="C4" s="521" t="s">
        <v>427</v>
      </c>
      <c r="D4" s="522"/>
      <c r="E4" s="523"/>
      <c r="F4" s="524" t="s">
        <v>428</v>
      </c>
      <c r="G4" s="519" t="s">
        <v>47</v>
      </c>
      <c r="H4" s="521" t="s">
        <v>427</v>
      </c>
      <c r="I4" s="522"/>
      <c r="J4" s="523"/>
      <c r="K4" s="524" t="s">
        <v>428</v>
      </c>
    </row>
    <row r="5" spans="1:11" s="67" customFormat="1" ht="35.25" customHeight="1" thickBot="1">
      <c r="A5" s="516"/>
      <c r="B5" s="520"/>
      <c r="C5" s="195" t="str">
        <f>'1. mell. összesített'!C4</f>
        <v>Eredeti előirányzat</v>
      </c>
      <c r="D5" s="195" t="str">
        <f>'1. mell. összesített'!D4</f>
        <v>Módosított előirányzat</v>
      </c>
      <c r="E5" s="195" t="str">
        <f>'1. mell. összesített'!E4</f>
        <v>Teljesítés</v>
      </c>
      <c r="F5" s="525"/>
      <c r="G5" s="520"/>
      <c r="H5" s="195" t="str">
        <f>'1. mell. összesített'!C93</f>
        <v>Eredeti előirányzat</v>
      </c>
      <c r="I5" s="195" t="str">
        <f>'1. mell. összesített'!D93</f>
        <v>Módosított előirányzat</v>
      </c>
      <c r="J5" s="195" t="str">
        <f>'1. mell. összesített'!E93</f>
        <v>Teljesítés</v>
      </c>
      <c r="K5" s="525"/>
    </row>
    <row r="6" spans="1:11" s="71" customFormat="1" ht="12" customHeight="1" thickBot="1">
      <c r="A6" s="68" t="s">
        <v>395</v>
      </c>
      <c r="B6" s="69" t="s">
        <v>396</v>
      </c>
      <c r="C6" s="70" t="s">
        <v>397</v>
      </c>
      <c r="D6" s="70" t="s">
        <v>399</v>
      </c>
      <c r="E6" s="70" t="s">
        <v>398</v>
      </c>
      <c r="F6" s="70" t="s">
        <v>400</v>
      </c>
      <c r="G6" s="69" t="s">
        <v>401</v>
      </c>
      <c r="H6" s="198" t="s">
        <v>402</v>
      </c>
      <c r="I6" s="70" t="s">
        <v>432</v>
      </c>
      <c r="J6" s="70" t="s">
        <v>433</v>
      </c>
      <c r="K6" s="204" t="s">
        <v>434</v>
      </c>
    </row>
    <row r="7" spans="1:11" ht="12.75" customHeight="1">
      <c r="A7" s="72" t="s">
        <v>7</v>
      </c>
      <c r="B7" s="73" t="s">
        <v>297</v>
      </c>
      <c r="C7" s="55">
        <f>'1. mell. összesített'!C6</f>
        <v>12397</v>
      </c>
      <c r="D7" s="55">
        <f>'1. mell. összesített'!D6</f>
        <v>13107</v>
      </c>
      <c r="E7" s="55">
        <f>'1. mell. összesített'!E6</f>
        <v>13107</v>
      </c>
      <c r="F7" s="55">
        <f>E7/D7*100</f>
        <v>100</v>
      </c>
      <c r="G7" s="73" t="s">
        <v>48</v>
      </c>
      <c r="H7" s="199">
        <f>'1. mell. összesített'!C96</f>
        <v>4441</v>
      </c>
      <c r="I7" s="55">
        <f>'1. mell. összesített'!D96</f>
        <v>5530</v>
      </c>
      <c r="J7" s="55">
        <f>'1. mell. összesített'!E96</f>
        <v>4636</v>
      </c>
      <c r="K7" s="205">
        <f aca="true" t="shared" si="0" ref="K7:K12">J7/I7*100</f>
        <v>83.83363471971067</v>
      </c>
    </row>
    <row r="8" spans="1:11" ht="12.75" customHeight="1">
      <c r="A8" s="74" t="s">
        <v>8</v>
      </c>
      <c r="B8" s="75" t="s">
        <v>298</v>
      </c>
      <c r="C8" s="55">
        <f>'1. mell. összesített'!C13</f>
        <v>991</v>
      </c>
      <c r="D8" s="55">
        <f>'1. mell. összesített'!D13</f>
        <v>2226</v>
      </c>
      <c r="E8" s="55">
        <f>'1. mell. összesített'!E13</f>
        <v>2226</v>
      </c>
      <c r="F8" s="55">
        <f>E8/D8*100</f>
        <v>100</v>
      </c>
      <c r="G8" s="75" t="s">
        <v>127</v>
      </c>
      <c r="H8" s="199">
        <f>'1. mell. összesített'!C97</f>
        <v>1048</v>
      </c>
      <c r="I8" s="55">
        <f>'1. mell. összesített'!D97</f>
        <v>1162</v>
      </c>
      <c r="J8" s="55">
        <f>'1. mell. összesített'!E97</f>
        <v>1041</v>
      </c>
      <c r="K8" s="205">
        <f t="shared" si="0"/>
        <v>89.5869191049914</v>
      </c>
    </row>
    <row r="9" spans="1:11" ht="12.75" customHeight="1">
      <c r="A9" s="74" t="s">
        <v>9</v>
      </c>
      <c r="B9" s="75" t="s">
        <v>318</v>
      </c>
      <c r="C9" s="55">
        <f>'1. mell. összesített'!C8</f>
        <v>0</v>
      </c>
      <c r="D9" s="55">
        <f>'1. mell. összesített'!D8</f>
        <v>0</v>
      </c>
      <c r="E9" s="55">
        <f>'1. mell. összesített'!E8</f>
        <v>0</v>
      </c>
      <c r="F9" s="55"/>
      <c r="G9" s="75" t="s">
        <v>153</v>
      </c>
      <c r="H9" s="199">
        <f>'1. mell. összesített'!C98</f>
        <v>6025</v>
      </c>
      <c r="I9" s="55">
        <f>'1. mell. összesített'!D98</f>
        <v>6345</v>
      </c>
      <c r="J9" s="55">
        <f>'1. mell. összesített'!E98</f>
        <v>4856</v>
      </c>
      <c r="K9" s="205">
        <f t="shared" si="0"/>
        <v>76.53270291568164</v>
      </c>
    </row>
    <row r="10" spans="1:11" ht="12.75" customHeight="1">
      <c r="A10" s="74" t="s">
        <v>10</v>
      </c>
      <c r="B10" s="75" t="s">
        <v>118</v>
      </c>
      <c r="C10" s="55">
        <f>'1. mell. összesített'!C27</f>
        <v>1420</v>
      </c>
      <c r="D10" s="55">
        <f>'1. mell. összesített'!D27</f>
        <v>1420</v>
      </c>
      <c r="E10" s="55">
        <f>'1. mell. összesített'!E27</f>
        <v>1768</v>
      </c>
      <c r="F10" s="55">
        <f>E10/D10*100</f>
        <v>124.50704225352112</v>
      </c>
      <c r="G10" s="75" t="s">
        <v>128</v>
      </c>
      <c r="H10" s="199">
        <f>'1. mell. összesített'!C99</f>
        <v>2229</v>
      </c>
      <c r="I10" s="55">
        <f>'1. mell. összesített'!D99</f>
        <v>3048</v>
      </c>
      <c r="J10" s="55">
        <f>'1. mell. összesített'!E99</f>
        <v>2443</v>
      </c>
      <c r="K10" s="205">
        <f t="shared" si="0"/>
        <v>80.1509186351706</v>
      </c>
    </row>
    <row r="11" spans="1:11" ht="12.75" customHeight="1">
      <c r="A11" s="74" t="s">
        <v>11</v>
      </c>
      <c r="B11" s="76" t="s">
        <v>321</v>
      </c>
      <c r="C11" s="55">
        <f>'1. mell. összesített'!C35</f>
        <v>199</v>
      </c>
      <c r="D11" s="55">
        <f>'1. mell. összesített'!D35</f>
        <v>199</v>
      </c>
      <c r="E11" s="55">
        <f>'1. mell. összesített'!E35</f>
        <v>169</v>
      </c>
      <c r="F11" s="55">
        <f>E11/D11*100</f>
        <v>84.92462311557789</v>
      </c>
      <c r="G11" s="75" t="s">
        <v>129</v>
      </c>
      <c r="H11" s="199">
        <f>'1. mell. összesített'!C100</f>
        <v>100</v>
      </c>
      <c r="I11" s="55">
        <f>'1. mell. összesített'!D100</f>
        <v>936</v>
      </c>
      <c r="J11" s="55">
        <f>'1. mell. összesített'!E100</f>
        <v>810</v>
      </c>
      <c r="K11" s="205">
        <f t="shared" si="0"/>
        <v>86.53846153846155</v>
      </c>
    </row>
    <row r="12" spans="1:11" ht="12.75" customHeight="1">
      <c r="A12" s="74" t="s">
        <v>12</v>
      </c>
      <c r="B12" s="75" t="s">
        <v>299</v>
      </c>
      <c r="C12" s="55">
        <f>'1. mell. összesített'!C53</f>
        <v>0</v>
      </c>
      <c r="D12" s="55">
        <f>'1. mell. összesített'!D53</f>
        <v>0</v>
      </c>
      <c r="E12" s="55">
        <f>'1. mell. összesített'!E53</f>
        <v>0</v>
      </c>
      <c r="F12" s="55"/>
      <c r="G12" s="75" t="s">
        <v>39</v>
      </c>
      <c r="H12" s="199">
        <f>'1. mell. összesített'!C113</f>
        <v>2764</v>
      </c>
      <c r="I12" s="55">
        <f>'1. mell. összesített'!D113</f>
        <v>360</v>
      </c>
      <c r="J12" s="55">
        <f>'1. mell. összesített'!E113</f>
        <v>0</v>
      </c>
      <c r="K12" s="205">
        <f t="shared" si="0"/>
        <v>0</v>
      </c>
    </row>
    <row r="13" spans="1:11" ht="12.75" customHeight="1">
      <c r="A13" s="74" t="s">
        <v>13</v>
      </c>
      <c r="B13" s="75" t="s">
        <v>383</v>
      </c>
      <c r="C13" s="56"/>
      <c r="D13" s="56"/>
      <c r="E13" s="56"/>
      <c r="F13" s="55"/>
      <c r="G13" s="23"/>
      <c r="H13" s="57"/>
      <c r="I13" s="56"/>
      <c r="J13" s="56"/>
      <c r="K13" s="206"/>
    </row>
    <row r="14" spans="1:11" ht="12.75" customHeight="1">
      <c r="A14" s="74" t="s">
        <v>14</v>
      </c>
      <c r="B14" s="23"/>
      <c r="C14" s="56"/>
      <c r="D14" s="56"/>
      <c r="E14" s="56"/>
      <c r="F14" s="56"/>
      <c r="G14" s="23"/>
      <c r="H14" s="57"/>
      <c r="I14" s="56"/>
      <c r="J14" s="56"/>
      <c r="K14" s="206"/>
    </row>
    <row r="15" spans="1:11" ht="12.75" customHeight="1">
      <c r="A15" s="74" t="s">
        <v>15</v>
      </c>
      <c r="B15" s="125"/>
      <c r="C15" s="57"/>
      <c r="D15" s="57"/>
      <c r="E15" s="57"/>
      <c r="F15" s="57"/>
      <c r="G15" s="23"/>
      <c r="H15" s="57"/>
      <c r="I15" s="56"/>
      <c r="J15" s="56"/>
      <c r="K15" s="206"/>
    </row>
    <row r="16" spans="1:11" ht="12.75" customHeight="1">
      <c r="A16" s="74" t="s">
        <v>16</v>
      </c>
      <c r="B16" s="23"/>
      <c r="C16" s="56"/>
      <c r="D16" s="56"/>
      <c r="E16" s="56"/>
      <c r="F16" s="56"/>
      <c r="G16" s="23"/>
      <c r="H16" s="57"/>
      <c r="I16" s="56"/>
      <c r="J16" s="56"/>
      <c r="K16" s="206"/>
    </row>
    <row r="17" spans="1:11" ht="12.75" customHeight="1">
      <c r="A17" s="74" t="s">
        <v>17</v>
      </c>
      <c r="B17" s="23"/>
      <c r="C17" s="56"/>
      <c r="D17" s="56"/>
      <c r="E17" s="56"/>
      <c r="F17" s="56"/>
      <c r="G17" s="23"/>
      <c r="H17" s="57"/>
      <c r="I17" s="56"/>
      <c r="J17" s="56"/>
      <c r="K17" s="206"/>
    </row>
    <row r="18" spans="1:11" ht="12.75" customHeight="1" thickBot="1">
      <c r="A18" s="74" t="s">
        <v>18</v>
      </c>
      <c r="B18" s="25"/>
      <c r="C18" s="58"/>
      <c r="D18" s="58"/>
      <c r="E18" s="58"/>
      <c r="F18" s="58"/>
      <c r="G18" s="23"/>
      <c r="H18" s="200"/>
      <c r="I18" s="58"/>
      <c r="J18" s="58"/>
      <c r="K18" s="207"/>
    </row>
    <row r="19" spans="1:11" ht="15.75" customHeight="1" thickBot="1">
      <c r="A19" s="77" t="s">
        <v>19</v>
      </c>
      <c r="B19" s="30" t="s">
        <v>384</v>
      </c>
      <c r="C19" s="59">
        <f>SUM(C7:C18)</f>
        <v>15007</v>
      </c>
      <c r="D19" s="59">
        <f>SUM(D7:D18)</f>
        <v>16952</v>
      </c>
      <c r="E19" s="59">
        <f>SUM(E7:E18)</f>
        <v>17270</v>
      </c>
      <c r="F19" s="59">
        <f>E19/D19*100</f>
        <v>101.87588485134498</v>
      </c>
      <c r="G19" s="30" t="s">
        <v>305</v>
      </c>
      <c r="H19" s="201">
        <f>SUM(H7:H18)</f>
        <v>16607</v>
      </c>
      <c r="I19" s="59">
        <f>SUM(I7:I18)</f>
        <v>17381</v>
      </c>
      <c r="J19" s="59">
        <f>SUM(J7:J18)</f>
        <v>13786</v>
      </c>
      <c r="K19" s="208">
        <f>J19/I19*100</f>
        <v>79.3164950233013</v>
      </c>
    </row>
    <row r="20" spans="1:11" ht="12.75" customHeight="1">
      <c r="A20" s="78" t="s">
        <v>20</v>
      </c>
      <c r="B20" s="79" t="s">
        <v>302</v>
      </c>
      <c r="C20" s="146">
        <f>+C21+C22+C23+C24</f>
        <v>3130</v>
      </c>
      <c r="D20" s="146">
        <f>+D21+D22+D23+D24</f>
        <v>886</v>
      </c>
      <c r="E20" s="146">
        <f>+E21+E22+E23+E24</f>
        <v>886</v>
      </c>
      <c r="F20" s="146">
        <f>E20/D20*100</f>
        <v>100</v>
      </c>
      <c r="G20" s="80" t="s">
        <v>135</v>
      </c>
      <c r="H20" s="202"/>
      <c r="I20" s="60"/>
      <c r="J20" s="60"/>
      <c r="K20" s="209"/>
    </row>
    <row r="21" spans="1:11" ht="12.75" customHeight="1">
      <c r="A21" s="81" t="s">
        <v>21</v>
      </c>
      <c r="B21" s="80" t="s">
        <v>145</v>
      </c>
      <c r="C21" s="26">
        <f>'1. mell. összesített'!C74</f>
        <v>3130</v>
      </c>
      <c r="D21" s="26">
        <v>361</v>
      </c>
      <c r="E21" s="26">
        <v>361</v>
      </c>
      <c r="F21" s="26">
        <f>E21/D21*100</f>
        <v>100</v>
      </c>
      <c r="G21" s="80" t="s">
        <v>304</v>
      </c>
      <c r="H21" s="203"/>
      <c r="I21" s="26"/>
      <c r="J21" s="26"/>
      <c r="K21" s="210"/>
    </row>
    <row r="22" spans="1:11" ht="12.75" customHeight="1">
      <c r="A22" s="81" t="s">
        <v>22</v>
      </c>
      <c r="B22" s="80" t="s">
        <v>146</v>
      </c>
      <c r="C22" s="26"/>
      <c r="D22" s="26"/>
      <c r="E22" s="26"/>
      <c r="F22" s="26"/>
      <c r="G22" s="80" t="s">
        <v>100</v>
      </c>
      <c r="H22" s="203"/>
      <c r="I22" s="26"/>
      <c r="J22" s="26"/>
      <c r="K22" s="210"/>
    </row>
    <row r="23" spans="1:11" ht="12.75" customHeight="1">
      <c r="A23" s="81" t="s">
        <v>23</v>
      </c>
      <c r="B23" s="80" t="s">
        <v>151</v>
      </c>
      <c r="C23" s="26"/>
      <c r="D23" s="26"/>
      <c r="E23" s="26"/>
      <c r="F23" s="26"/>
      <c r="G23" s="80" t="s">
        <v>101</v>
      </c>
      <c r="H23" s="203"/>
      <c r="I23" s="26"/>
      <c r="J23" s="26"/>
      <c r="K23" s="210"/>
    </row>
    <row r="24" spans="1:11" ht="12.75" customHeight="1">
      <c r="A24" s="81" t="s">
        <v>24</v>
      </c>
      <c r="B24" s="80" t="s">
        <v>152</v>
      </c>
      <c r="C24" s="26">
        <f>'1. mell. összesített'!C76</f>
        <v>0</v>
      </c>
      <c r="D24" s="26">
        <f>'1. mell. összesített'!D76</f>
        <v>525</v>
      </c>
      <c r="E24" s="26">
        <f>'1. mell. összesített'!E76</f>
        <v>525</v>
      </c>
      <c r="F24" s="26">
        <f>E24/D24*100</f>
        <v>100</v>
      </c>
      <c r="G24" s="79" t="s">
        <v>154</v>
      </c>
      <c r="H24" s="203"/>
      <c r="I24" s="26"/>
      <c r="J24" s="26"/>
      <c r="K24" s="210"/>
    </row>
    <row r="25" spans="1:11" ht="12.75" customHeight="1">
      <c r="A25" s="81" t="s">
        <v>25</v>
      </c>
      <c r="B25" s="80" t="s">
        <v>303</v>
      </c>
      <c r="C25" s="82">
        <f>+C26+C27</f>
        <v>0</v>
      </c>
      <c r="D25" s="82">
        <f>+D26+D27</f>
        <v>0</v>
      </c>
      <c r="E25" s="82">
        <f>+E26+E27</f>
        <v>0</v>
      </c>
      <c r="F25" s="82">
        <f>+F26+F27</f>
        <v>0</v>
      </c>
      <c r="G25" s="80" t="s">
        <v>136</v>
      </c>
      <c r="H25" s="203"/>
      <c r="I25" s="26"/>
      <c r="J25" s="26"/>
      <c r="K25" s="210"/>
    </row>
    <row r="26" spans="1:11" ht="12.75" customHeight="1">
      <c r="A26" s="78" t="s">
        <v>26</v>
      </c>
      <c r="B26" s="79" t="s">
        <v>300</v>
      </c>
      <c r="C26" s="60"/>
      <c r="D26" s="60"/>
      <c r="E26" s="60"/>
      <c r="F26" s="60"/>
      <c r="G26" s="73" t="s">
        <v>435</v>
      </c>
      <c r="H26" s="202">
        <f>'1. mell. összesített'!C144</f>
        <v>0</v>
      </c>
      <c r="I26" s="202">
        <f>'1. mell. összesített'!D144</f>
        <v>457</v>
      </c>
      <c r="J26" s="26">
        <f>'1. mell. összesített'!E144</f>
        <v>457</v>
      </c>
      <c r="K26" s="209">
        <f>J26/I26*100</f>
        <v>100</v>
      </c>
    </row>
    <row r="27" spans="1:11" ht="12.75" customHeight="1">
      <c r="A27" s="81" t="s">
        <v>27</v>
      </c>
      <c r="B27" s="80" t="s">
        <v>301</v>
      </c>
      <c r="C27" s="26"/>
      <c r="D27" s="26"/>
      <c r="E27" s="26"/>
      <c r="F27" s="26"/>
      <c r="G27" s="75" t="s">
        <v>372</v>
      </c>
      <c r="H27" s="203"/>
      <c r="I27" s="26"/>
      <c r="J27" s="26"/>
      <c r="K27" s="210"/>
    </row>
    <row r="28" spans="1:11" ht="12.75" customHeight="1">
      <c r="A28" s="74" t="s">
        <v>28</v>
      </c>
      <c r="B28" s="80" t="s">
        <v>377</v>
      </c>
      <c r="C28" s="26"/>
      <c r="D28" s="26"/>
      <c r="E28" s="26"/>
      <c r="F28" s="26"/>
      <c r="G28" s="75" t="s">
        <v>373</v>
      </c>
      <c r="H28" s="203"/>
      <c r="I28" s="26"/>
      <c r="J28" s="26"/>
      <c r="K28" s="210"/>
    </row>
    <row r="29" spans="1:11" ht="12.75" customHeight="1" thickBot="1">
      <c r="A29" s="97" t="s">
        <v>29</v>
      </c>
      <c r="B29" s="79" t="s">
        <v>258</v>
      </c>
      <c r="C29" s="60"/>
      <c r="D29" s="60"/>
      <c r="E29" s="60"/>
      <c r="F29" s="60"/>
      <c r="G29" s="127"/>
      <c r="H29" s="202"/>
      <c r="I29" s="60"/>
      <c r="J29" s="60"/>
      <c r="K29" s="209"/>
    </row>
    <row r="30" spans="1:11" ht="15.75" customHeight="1" thickBot="1">
      <c r="A30" s="77" t="s">
        <v>30</v>
      </c>
      <c r="B30" s="30" t="s">
        <v>385</v>
      </c>
      <c r="C30" s="59">
        <f>+C20+C25+C28+C29</f>
        <v>3130</v>
      </c>
      <c r="D30" s="59">
        <f>+D20+D25+D28+D29</f>
        <v>886</v>
      </c>
      <c r="E30" s="59">
        <f>+E20+E25+E28+E29</f>
        <v>886</v>
      </c>
      <c r="F30" s="59">
        <f>E30/D30*100</f>
        <v>100</v>
      </c>
      <c r="G30" s="30" t="s">
        <v>387</v>
      </c>
      <c r="H30" s="201">
        <f>SUM(H20:H29)</f>
        <v>0</v>
      </c>
      <c r="I30" s="59">
        <f>SUM(I20:I29)</f>
        <v>457</v>
      </c>
      <c r="J30" s="59">
        <f>SUM(J20:J29)</f>
        <v>457</v>
      </c>
      <c r="K30" s="208">
        <f>SUM(K20:K29)</f>
        <v>100</v>
      </c>
    </row>
    <row r="31" spans="1:11" ht="13.5" thickBot="1">
      <c r="A31" s="77" t="s">
        <v>31</v>
      </c>
      <c r="B31" s="83" t="s">
        <v>386</v>
      </c>
      <c r="C31" s="196">
        <f>+C19+C30</f>
        <v>18137</v>
      </c>
      <c r="D31" s="197">
        <f>+D19+D30</f>
        <v>17838</v>
      </c>
      <c r="E31" s="197">
        <f>+E19+E30</f>
        <v>18156</v>
      </c>
      <c r="F31" s="84">
        <f>E31/D31*100</f>
        <v>101.78271106626305</v>
      </c>
      <c r="G31" s="83" t="s">
        <v>388</v>
      </c>
      <c r="H31" s="196">
        <f>+H19+H30</f>
        <v>16607</v>
      </c>
      <c r="I31" s="197">
        <f>+I19+I30</f>
        <v>17838</v>
      </c>
      <c r="J31" s="197">
        <f>+J19+J30</f>
        <v>14243</v>
      </c>
      <c r="K31" s="84">
        <f>J31/I31*100</f>
        <v>79.84639533579998</v>
      </c>
    </row>
    <row r="32" spans="1:11" ht="13.5" thickBot="1">
      <c r="A32" s="77" t="s">
        <v>32</v>
      </c>
      <c r="B32" s="83" t="s">
        <v>113</v>
      </c>
      <c r="C32" s="197">
        <f>IF(C19-H19&lt;0,H19-C19,"-")</f>
        <v>1600</v>
      </c>
      <c r="D32" s="197">
        <f>IF(D19-I19&lt;0,I19-D19,"-")</f>
        <v>429</v>
      </c>
      <c r="E32" s="197" t="str">
        <f>IF(E19-J19&lt;0,J19-E19,"-")</f>
        <v>-</v>
      </c>
      <c r="F32" s="84"/>
      <c r="G32" s="83" t="s">
        <v>114</v>
      </c>
      <c r="H32" s="196" t="str">
        <f>IF(C19-H19&gt;0,C19-H19,"-")</f>
        <v>-</v>
      </c>
      <c r="I32" s="197" t="str">
        <f>IF(D19-I19&gt;0,D19-I19,"-")</f>
        <v>-</v>
      </c>
      <c r="J32" s="197">
        <f>IF(E19-J19&gt;0,E19-J19,"-")</f>
        <v>3484</v>
      </c>
      <c r="K32" s="84"/>
    </row>
    <row r="33" spans="1:11" ht="13.5" thickBot="1">
      <c r="A33" s="77" t="s">
        <v>33</v>
      </c>
      <c r="B33" s="83" t="s">
        <v>155</v>
      </c>
      <c r="C33" s="197" t="str">
        <f>IF(C19+C30-H31&lt;0,H31-(C19+C30),"-")</f>
        <v>-</v>
      </c>
      <c r="D33" s="197" t="str">
        <f>IF(D19+D30-I31&lt;0,I31-(D19+D30),"-")</f>
        <v>-</v>
      </c>
      <c r="E33" s="197" t="str">
        <f>IF(E19+E30-J31&lt;0,J31-(E19+E30),"-")</f>
        <v>-</v>
      </c>
      <c r="F33" s="84"/>
      <c r="G33" s="83" t="s">
        <v>156</v>
      </c>
      <c r="H33" s="196">
        <f>IF(C19+C30-H31&gt;0,C19+C30-H31,"-")</f>
        <v>1530</v>
      </c>
      <c r="I33" s="197" t="str">
        <f>IF(D19+D30-I31&gt;0,D19+D30-I31,"-")</f>
        <v>-</v>
      </c>
      <c r="J33" s="197">
        <f>IF(E19+E30-J31&gt;0,E19+E30-J31,"-")</f>
        <v>3913</v>
      </c>
      <c r="K33" s="84"/>
    </row>
    <row r="34" spans="2:7" ht="18.75">
      <c r="B34" s="517"/>
      <c r="C34" s="517"/>
      <c r="D34" s="517"/>
      <c r="E34" s="517"/>
      <c r="F34" s="517"/>
      <c r="G34" s="517"/>
    </row>
  </sheetData>
  <sheetProtection/>
  <mergeCells count="9">
    <mergeCell ref="A3:A5"/>
    <mergeCell ref="B34:G34"/>
    <mergeCell ref="H2:K2"/>
    <mergeCell ref="B4:B5"/>
    <mergeCell ref="C4:E4"/>
    <mergeCell ref="F4:F5"/>
    <mergeCell ref="G4:G5"/>
    <mergeCell ref="H4:J4"/>
    <mergeCell ref="K4:K5"/>
  </mergeCells>
  <printOptions horizontalCentered="1"/>
  <pageMargins left="0.31496062992125984" right="0.4724409448818898" top="0.8" bottom="0.5118110236220472" header="0.44" footer="0.2755905511811024"/>
  <pageSetup horizontalDpi="600" verticalDpi="600" orientation="landscape" paperSize="9" scale="62" r:id="rId1"/>
  <headerFooter alignWithMargins="0">
    <oddHeader>&amp;C&amp;"Times New Roman CE,Félkövér"&amp;14Grábóc Községi Önkormányzat&amp;R&amp;"Times New Roman CE,Félkövér dőlt"&amp;11 2.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K36"/>
  <sheetViews>
    <sheetView zoomScaleSheetLayoutView="115" workbookViewId="0" topLeftCell="C6">
      <selection activeCell="H6" sqref="H6:J6"/>
    </sheetView>
  </sheetViews>
  <sheetFormatPr defaultColWidth="9.00390625" defaultRowHeight="12.75"/>
  <cols>
    <col min="1" max="1" width="6.875" style="24" customWidth="1"/>
    <col min="2" max="2" width="55.125" style="40" customWidth="1"/>
    <col min="3" max="6" width="16.375" style="24" customWidth="1"/>
    <col min="7" max="7" width="55.125" style="24" customWidth="1"/>
    <col min="8" max="11" width="16.375" style="24" customWidth="1"/>
    <col min="12" max="16384" width="9.375" style="24" customWidth="1"/>
  </cols>
  <sheetData>
    <row r="3" spans="2:11" ht="31.5" customHeight="1">
      <c r="B3" s="62" t="s">
        <v>103</v>
      </c>
      <c r="C3" s="63"/>
      <c r="D3" s="63"/>
      <c r="E3" s="63"/>
      <c r="F3" s="63"/>
      <c r="G3" s="63"/>
      <c r="H3" s="63"/>
      <c r="I3" s="63"/>
      <c r="J3" s="63"/>
      <c r="K3" s="63"/>
    </row>
    <row r="4" spans="8:11" ht="14.25" thickBot="1">
      <c r="H4" s="518" t="s">
        <v>46</v>
      </c>
      <c r="I4" s="518"/>
      <c r="J4" s="518"/>
      <c r="K4" s="518"/>
    </row>
    <row r="5" spans="1:11" ht="23.25" customHeight="1" thickBot="1">
      <c r="A5" s="514" t="s">
        <v>50</v>
      </c>
      <c r="B5" s="64" t="s">
        <v>42</v>
      </c>
      <c r="C5" s="65"/>
      <c r="D5" s="65"/>
      <c r="E5" s="65"/>
      <c r="F5" s="65"/>
      <c r="G5" s="64" t="s">
        <v>43</v>
      </c>
      <c r="H5" s="66"/>
      <c r="I5" s="66"/>
      <c r="J5" s="66"/>
      <c r="K5" s="66"/>
    </row>
    <row r="6" spans="1:11" ht="24.75" customHeight="1">
      <c r="A6" s="515"/>
      <c r="B6" s="519" t="s">
        <v>47</v>
      </c>
      <c r="C6" s="526" t="s">
        <v>427</v>
      </c>
      <c r="D6" s="527"/>
      <c r="E6" s="528"/>
      <c r="F6" s="524" t="str">
        <f>+'2. mell. működés '!F4</f>
        <v>Teljesítés %</v>
      </c>
      <c r="G6" s="519" t="s">
        <v>47</v>
      </c>
      <c r="H6" s="521" t="s">
        <v>427</v>
      </c>
      <c r="I6" s="522"/>
      <c r="J6" s="523"/>
      <c r="K6" s="524" t="str">
        <f>+'2. mell. működés '!K4</f>
        <v>Teljesítés %</v>
      </c>
    </row>
    <row r="7" spans="1:11" s="67" customFormat="1" ht="30.75" customHeight="1" thickBot="1">
      <c r="A7" s="516"/>
      <c r="B7" s="520"/>
      <c r="C7" s="195" t="str">
        <f>'2. mell. működés '!C5</f>
        <v>Eredeti előirányzat</v>
      </c>
      <c r="D7" s="195" t="str">
        <f>'2. mell. működés '!D5</f>
        <v>Módosított előirányzat</v>
      </c>
      <c r="E7" s="195" t="str">
        <f>'2. mell. működés '!E5</f>
        <v>Teljesítés</v>
      </c>
      <c r="F7" s="525"/>
      <c r="G7" s="520"/>
      <c r="H7" s="220" t="str">
        <f>'2. mell. működés '!H5</f>
        <v>Eredeti előirányzat</v>
      </c>
      <c r="I7" s="220" t="str">
        <f>'2. mell. működés '!I5</f>
        <v>Módosított előirányzat</v>
      </c>
      <c r="J7" s="220" t="str">
        <f>'2. mell. működés '!J5</f>
        <v>Teljesítés</v>
      </c>
      <c r="K7" s="525"/>
    </row>
    <row r="8" spans="1:11" s="67" customFormat="1" ht="13.5" thickBot="1">
      <c r="A8" s="68" t="s">
        <v>395</v>
      </c>
      <c r="B8" s="69" t="s">
        <v>396</v>
      </c>
      <c r="C8" s="70" t="s">
        <v>397</v>
      </c>
      <c r="D8" s="70" t="s">
        <v>399</v>
      </c>
      <c r="E8" s="70" t="s">
        <v>398</v>
      </c>
      <c r="F8" s="70" t="s">
        <v>400</v>
      </c>
      <c r="G8" s="69" t="s">
        <v>401</v>
      </c>
      <c r="H8" s="198" t="s">
        <v>402</v>
      </c>
      <c r="I8" s="70" t="s">
        <v>432</v>
      </c>
      <c r="J8" s="194" t="s">
        <v>433</v>
      </c>
      <c r="K8" s="204" t="s">
        <v>434</v>
      </c>
    </row>
    <row r="9" spans="1:11" ht="12.75" customHeight="1">
      <c r="A9" s="72" t="s">
        <v>7</v>
      </c>
      <c r="B9" s="73" t="s">
        <v>306</v>
      </c>
      <c r="C9" s="55"/>
      <c r="D9" s="55"/>
      <c r="E9" s="55"/>
      <c r="F9" s="55"/>
      <c r="G9" s="73" t="s">
        <v>147</v>
      </c>
      <c r="H9" s="199">
        <f>'1. mell. összesített'!C117</f>
        <v>200</v>
      </c>
      <c r="I9" s="55">
        <f>'1. mell. összesített'!D117</f>
        <v>200</v>
      </c>
      <c r="J9" s="216">
        <f>'1. mell. összesített'!E117</f>
        <v>80</v>
      </c>
      <c r="K9" s="221">
        <f>J9/I9*100</f>
        <v>40</v>
      </c>
    </row>
    <row r="10" spans="1:11" ht="12.75">
      <c r="A10" s="74" t="s">
        <v>8</v>
      </c>
      <c r="B10" s="75" t="s">
        <v>307</v>
      </c>
      <c r="C10" s="56"/>
      <c r="D10" s="56"/>
      <c r="E10" s="56"/>
      <c r="F10" s="56"/>
      <c r="G10" s="75" t="s">
        <v>312</v>
      </c>
      <c r="H10" s="57"/>
      <c r="I10" s="56"/>
      <c r="J10" s="217"/>
      <c r="K10" s="206"/>
    </row>
    <row r="11" spans="1:11" ht="12.75" customHeight="1">
      <c r="A11" s="74" t="s">
        <v>9</v>
      </c>
      <c r="B11" s="75" t="s">
        <v>3</v>
      </c>
      <c r="C11" s="56">
        <f>SUM('1. mell. összesített'!C20)</f>
        <v>2058</v>
      </c>
      <c r="D11" s="56">
        <f>SUM('1. mell. összesített'!D20)</f>
        <v>1938</v>
      </c>
      <c r="E11" s="56">
        <f>SUM('1. mell. összesített'!E20)</f>
        <v>1938</v>
      </c>
      <c r="F11" s="56">
        <f>E11/D11*100</f>
        <v>100</v>
      </c>
      <c r="G11" s="75" t="s">
        <v>131</v>
      </c>
      <c r="H11" s="57">
        <f>'1. mell. összesített'!C119</f>
        <v>3388</v>
      </c>
      <c r="I11" s="57">
        <f>'1. mell. összesített'!D119</f>
        <v>4588</v>
      </c>
      <c r="J11" s="57">
        <f>'1. mell. összesített'!E119</f>
        <v>4326</v>
      </c>
      <c r="K11" s="61">
        <f>J11/I11*100</f>
        <v>94.28945074106365</v>
      </c>
    </row>
    <row r="12" spans="1:11" ht="12.75" customHeight="1">
      <c r="A12" s="74" t="s">
        <v>10</v>
      </c>
      <c r="B12" s="75" t="s">
        <v>308</v>
      </c>
      <c r="C12" s="56"/>
      <c r="D12" s="56"/>
      <c r="E12" s="56"/>
      <c r="F12" s="56">
        <f>'1. mell. összesített'!C58</f>
        <v>0</v>
      </c>
      <c r="G12" s="75" t="s">
        <v>313</v>
      </c>
      <c r="H12" s="57"/>
      <c r="I12" s="56"/>
      <c r="J12" s="217"/>
      <c r="K12" s="206"/>
    </row>
    <row r="13" spans="1:11" ht="12.75" customHeight="1">
      <c r="A13" s="74" t="s">
        <v>11</v>
      </c>
      <c r="B13" s="75" t="s">
        <v>309</v>
      </c>
      <c r="C13" s="56"/>
      <c r="D13" s="56"/>
      <c r="E13" s="56"/>
      <c r="F13" s="56"/>
      <c r="G13" s="75" t="s">
        <v>150</v>
      </c>
      <c r="H13" s="57"/>
      <c r="I13" s="56"/>
      <c r="J13" s="217"/>
      <c r="K13" s="206"/>
    </row>
    <row r="14" spans="1:11" ht="12.75" customHeight="1">
      <c r="A14" s="74" t="s">
        <v>12</v>
      </c>
      <c r="B14" s="75" t="s">
        <v>310</v>
      </c>
      <c r="C14" s="57"/>
      <c r="D14" s="57"/>
      <c r="E14" s="57"/>
      <c r="F14" s="57"/>
      <c r="G14" s="128"/>
      <c r="H14" s="57"/>
      <c r="I14" s="56"/>
      <c r="J14" s="217"/>
      <c r="K14" s="206"/>
    </row>
    <row r="15" spans="1:11" ht="12.75" customHeight="1">
      <c r="A15" s="74" t="s">
        <v>13</v>
      </c>
      <c r="B15" s="23"/>
      <c r="C15" s="56"/>
      <c r="D15" s="56"/>
      <c r="E15" s="56"/>
      <c r="F15" s="56"/>
      <c r="G15" s="128"/>
      <c r="H15" s="57"/>
      <c r="I15" s="56"/>
      <c r="J15" s="217"/>
      <c r="K15" s="206"/>
    </row>
    <row r="16" spans="1:11" ht="12.75" customHeight="1">
      <c r="A16" s="74" t="s">
        <v>14</v>
      </c>
      <c r="B16" s="23"/>
      <c r="C16" s="56"/>
      <c r="D16" s="56"/>
      <c r="E16" s="56"/>
      <c r="F16" s="56"/>
      <c r="G16" s="129"/>
      <c r="H16" s="57"/>
      <c r="I16" s="56"/>
      <c r="J16" s="217"/>
      <c r="K16" s="206"/>
    </row>
    <row r="17" spans="1:11" ht="12.75" customHeight="1">
      <c r="A17" s="74" t="s">
        <v>15</v>
      </c>
      <c r="B17" s="126"/>
      <c r="C17" s="57"/>
      <c r="D17" s="57"/>
      <c r="E17" s="57"/>
      <c r="F17" s="57"/>
      <c r="G17" s="128"/>
      <c r="H17" s="57"/>
      <c r="I17" s="56"/>
      <c r="J17" s="217"/>
      <c r="K17" s="206"/>
    </row>
    <row r="18" spans="1:11" ht="12.75">
      <c r="A18" s="74" t="s">
        <v>16</v>
      </c>
      <c r="B18" s="23"/>
      <c r="C18" s="57"/>
      <c r="D18" s="57"/>
      <c r="E18" s="57"/>
      <c r="F18" s="57"/>
      <c r="G18" s="128"/>
      <c r="H18" s="57"/>
      <c r="I18" s="56"/>
      <c r="J18" s="217"/>
      <c r="K18" s="206"/>
    </row>
    <row r="19" spans="1:11" ht="12.75" customHeight="1" thickBot="1">
      <c r="A19" s="97" t="s">
        <v>17</v>
      </c>
      <c r="B19" s="127"/>
      <c r="C19" s="99"/>
      <c r="D19" s="99"/>
      <c r="E19" s="99"/>
      <c r="F19" s="99"/>
      <c r="G19" s="98" t="s">
        <v>39</v>
      </c>
      <c r="H19" s="99"/>
      <c r="I19" s="214"/>
      <c r="J19" s="218"/>
      <c r="K19" s="212"/>
    </row>
    <row r="20" spans="1:11" ht="15.75" customHeight="1" thickBot="1">
      <c r="A20" s="77" t="s">
        <v>18</v>
      </c>
      <c r="B20" s="30" t="s">
        <v>319</v>
      </c>
      <c r="C20" s="59">
        <f>+C9+C11+C12+C14+C15+C16+C17+C18+C19</f>
        <v>2058</v>
      </c>
      <c r="D20" s="59">
        <f>+D9+D11+D12+D14+D15+D16+D17+D18+D19</f>
        <v>1938</v>
      </c>
      <c r="E20" s="59">
        <f>+E9+E11+E12+E14+E15+E16+E17+E18+E19</f>
        <v>1938</v>
      </c>
      <c r="F20" s="59">
        <f>E20/D20*100</f>
        <v>100</v>
      </c>
      <c r="G20" s="30" t="s">
        <v>320</v>
      </c>
      <c r="H20" s="201">
        <f>+H9+H11+H13+H14+H15+H16+H17+H18+H19</f>
        <v>3588</v>
      </c>
      <c r="I20" s="59">
        <f>+I9+I11+I13+I14+I15+I16+I17+I18+I19</f>
        <v>4788</v>
      </c>
      <c r="J20" s="219">
        <f>+J9+J11+J13+J14+J15+J16+J17+J18+J19</f>
        <v>4406</v>
      </c>
      <c r="K20" s="208">
        <f>J20/I20*100</f>
        <v>92.02172096908939</v>
      </c>
    </row>
    <row r="21" spans="1:11" ht="12.75" customHeight="1">
      <c r="A21" s="72" t="s">
        <v>19</v>
      </c>
      <c r="B21" s="86" t="s">
        <v>168</v>
      </c>
      <c r="C21" s="93">
        <f>+C22+C23+C24+C25+C26</f>
        <v>0</v>
      </c>
      <c r="D21" s="93">
        <f>+D22+D23+D24+D25+D26</f>
        <v>2850</v>
      </c>
      <c r="E21" s="93">
        <f>+E22+E23+E24+E25+E26</f>
        <v>2850</v>
      </c>
      <c r="F21" s="93">
        <f>+F22+F23+F24+F25+F26</f>
        <v>100</v>
      </c>
      <c r="G21" s="80" t="s">
        <v>135</v>
      </c>
      <c r="H21" s="211"/>
      <c r="I21" s="215"/>
      <c r="J21" s="31"/>
      <c r="K21" s="213"/>
    </row>
    <row r="22" spans="1:11" ht="12.75" customHeight="1">
      <c r="A22" s="74" t="s">
        <v>20</v>
      </c>
      <c r="B22" s="87" t="s">
        <v>157</v>
      </c>
      <c r="C22" s="26"/>
      <c r="D22" s="26">
        <v>2850</v>
      </c>
      <c r="E22" s="26">
        <v>2850</v>
      </c>
      <c r="F22" s="26">
        <f>E22/D22*100</f>
        <v>100</v>
      </c>
      <c r="G22" s="80" t="s">
        <v>138</v>
      </c>
      <c r="H22" s="203"/>
      <c r="I22" s="26"/>
      <c r="J22" s="32"/>
      <c r="K22" s="210"/>
    </row>
    <row r="23" spans="1:11" ht="12.75" customHeight="1">
      <c r="A23" s="72" t="s">
        <v>21</v>
      </c>
      <c r="B23" s="87" t="s">
        <v>158</v>
      </c>
      <c r="C23" s="26"/>
      <c r="D23" s="26"/>
      <c r="E23" s="26"/>
      <c r="F23" s="26"/>
      <c r="G23" s="80" t="s">
        <v>100</v>
      </c>
      <c r="H23" s="203"/>
      <c r="I23" s="26"/>
      <c r="J23" s="32"/>
      <c r="K23" s="210"/>
    </row>
    <row r="24" spans="1:11" ht="12.75" customHeight="1">
      <c r="A24" s="74" t="s">
        <v>22</v>
      </c>
      <c r="B24" s="87" t="s">
        <v>159</v>
      </c>
      <c r="C24" s="26"/>
      <c r="D24" s="26"/>
      <c r="E24" s="26"/>
      <c r="F24" s="26"/>
      <c r="G24" s="80" t="s">
        <v>101</v>
      </c>
      <c r="H24" s="203"/>
      <c r="I24" s="26"/>
      <c r="J24" s="32"/>
      <c r="K24" s="210"/>
    </row>
    <row r="25" spans="1:11" ht="12.75" customHeight="1">
      <c r="A25" s="72" t="s">
        <v>23</v>
      </c>
      <c r="B25" s="87" t="s">
        <v>160</v>
      </c>
      <c r="C25" s="26"/>
      <c r="D25" s="26"/>
      <c r="E25" s="26"/>
      <c r="F25" s="26"/>
      <c r="G25" s="79" t="s">
        <v>154</v>
      </c>
      <c r="H25" s="203"/>
      <c r="I25" s="26"/>
      <c r="J25" s="32"/>
      <c r="K25" s="210"/>
    </row>
    <row r="26" spans="1:11" ht="12.75" customHeight="1">
      <c r="A26" s="74" t="s">
        <v>24</v>
      </c>
      <c r="B26" s="88" t="s">
        <v>161</v>
      </c>
      <c r="C26" s="26"/>
      <c r="D26" s="26"/>
      <c r="E26" s="26"/>
      <c r="F26" s="26"/>
      <c r="G26" s="80" t="s">
        <v>139</v>
      </c>
      <c r="H26" s="203"/>
      <c r="I26" s="26"/>
      <c r="J26" s="32"/>
      <c r="K26" s="210"/>
    </row>
    <row r="27" spans="1:11" ht="12.75" customHeight="1">
      <c r="A27" s="72" t="s">
        <v>25</v>
      </c>
      <c r="B27" s="89" t="s">
        <v>162</v>
      </c>
      <c r="C27" s="82">
        <f>+C28+C29+C30+C31+C32</f>
        <v>0</v>
      </c>
      <c r="D27" s="82">
        <f>+D28+D29+D30+D31+D32</f>
        <v>0</v>
      </c>
      <c r="E27" s="82">
        <f>+E28+E29+E30+E31+E32</f>
        <v>0</v>
      </c>
      <c r="F27" s="82">
        <f>+F28+F29+F30+F31+F32</f>
        <v>0</v>
      </c>
      <c r="G27" s="90" t="s">
        <v>137</v>
      </c>
      <c r="H27" s="203"/>
      <c r="I27" s="26"/>
      <c r="J27" s="32"/>
      <c r="K27" s="210"/>
    </row>
    <row r="28" spans="1:11" ht="12.75" customHeight="1">
      <c r="A28" s="74" t="s">
        <v>26</v>
      </c>
      <c r="B28" s="88" t="s">
        <v>163</v>
      </c>
      <c r="C28" s="26"/>
      <c r="D28" s="26"/>
      <c r="E28" s="26"/>
      <c r="F28" s="26"/>
      <c r="G28" s="90" t="s">
        <v>314</v>
      </c>
      <c r="H28" s="203"/>
      <c r="I28" s="26"/>
      <c r="J28" s="32"/>
      <c r="K28" s="210"/>
    </row>
    <row r="29" spans="1:11" ht="12.75" customHeight="1">
      <c r="A29" s="72" t="s">
        <v>27</v>
      </c>
      <c r="B29" s="88" t="s">
        <v>164</v>
      </c>
      <c r="C29" s="26"/>
      <c r="D29" s="26"/>
      <c r="E29" s="26"/>
      <c r="F29" s="26"/>
      <c r="G29" s="85"/>
      <c r="H29" s="203"/>
      <c r="I29" s="26"/>
      <c r="J29" s="32"/>
      <c r="K29" s="210"/>
    </row>
    <row r="30" spans="1:11" ht="12.75" customHeight="1">
      <c r="A30" s="74" t="s">
        <v>28</v>
      </c>
      <c r="B30" s="87" t="s">
        <v>165</v>
      </c>
      <c r="C30" s="26"/>
      <c r="D30" s="26"/>
      <c r="E30" s="26"/>
      <c r="F30" s="26"/>
      <c r="G30" s="28"/>
      <c r="H30" s="203"/>
      <c r="I30" s="26"/>
      <c r="J30" s="32"/>
      <c r="K30" s="210"/>
    </row>
    <row r="31" spans="1:11" ht="12.75" customHeight="1">
      <c r="A31" s="72" t="s">
        <v>29</v>
      </c>
      <c r="B31" s="91" t="s">
        <v>166</v>
      </c>
      <c r="C31" s="26"/>
      <c r="D31" s="26"/>
      <c r="E31" s="26"/>
      <c r="F31" s="26"/>
      <c r="G31" s="23"/>
      <c r="H31" s="203"/>
      <c r="I31" s="26"/>
      <c r="J31" s="32"/>
      <c r="K31" s="210"/>
    </row>
    <row r="32" spans="1:11" ht="12.75" customHeight="1" thickBot="1">
      <c r="A32" s="74" t="s">
        <v>30</v>
      </c>
      <c r="B32" s="92" t="s">
        <v>167</v>
      </c>
      <c r="C32" s="26"/>
      <c r="D32" s="26"/>
      <c r="E32" s="26"/>
      <c r="F32" s="26"/>
      <c r="G32" s="28"/>
      <c r="H32" s="203"/>
      <c r="I32" s="26"/>
      <c r="J32" s="32"/>
      <c r="K32" s="210"/>
    </row>
    <row r="33" spans="1:11" ht="21.75" customHeight="1" thickBot="1">
      <c r="A33" s="77" t="s">
        <v>31</v>
      </c>
      <c r="B33" s="30" t="s">
        <v>311</v>
      </c>
      <c r="C33" s="59">
        <f>+C21+C27</f>
        <v>0</v>
      </c>
      <c r="D33" s="59">
        <f>+D21+D27</f>
        <v>2850</v>
      </c>
      <c r="E33" s="59">
        <f>+E21+E27</f>
        <v>2850</v>
      </c>
      <c r="F33" s="59">
        <f>E33/D33*100</f>
        <v>100</v>
      </c>
      <c r="G33" s="30" t="s">
        <v>315</v>
      </c>
      <c r="H33" s="201">
        <f>SUM(H21:H32)</f>
        <v>0</v>
      </c>
      <c r="I33" s="59">
        <f>SUM(I21:I32)</f>
        <v>0</v>
      </c>
      <c r="J33" s="219">
        <f>SUM(J21:J32)</f>
        <v>0</v>
      </c>
      <c r="K33" s="208">
        <f>SUM(K21:K32)</f>
        <v>0</v>
      </c>
    </row>
    <row r="34" spans="1:11" ht="13.5" thickBot="1">
      <c r="A34" s="77" t="s">
        <v>32</v>
      </c>
      <c r="B34" s="83" t="s">
        <v>316</v>
      </c>
      <c r="C34" s="196">
        <f>+C20+C33</f>
        <v>2058</v>
      </c>
      <c r="D34" s="197">
        <f>+D20+D33</f>
        <v>4788</v>
      </c>
      <c r="E34" s="197">
        <f>+E20+E33</f>
        <v>4788</v>
      </c>
      <c r="F34" s="84">
        <f>E34/D34*100</f>
        <v>100</v>
      </c>
      <c r="G34" s="83" t="s">
        <v>317</v>
      </c>
      <c r="H34" s="197">
        <f>+H20+H33</f>
        <v>3588</v>
      </c>
      <c r="I34" s="197">
        <f>+I20+I33</f>
        <v>4788</v>
      </c>
      <c r="J34" s="197">
        <f>+J20+J33</f>
        <v>4406</v>
      </c>
      <c r="K34" s="84">
        <f>J34/I34*100</f>
        <v>92.02172096908939</v>
      </c>
    </row>
    <row r="35" spans="1:11" ht="13.5" thickBot="1">
      <c r="A35" s="77" t="s">
        <v>33</v>
      </c>
      <c r="B35" s="83" t="s">
        <v>113</v>
      </c>
      <c r="C35" s="196">
        <f>IF(C20-H20&lt;0,H20-C20,"-")</f>
        <v>1530</v>
      </c>
      <c r="D35" s="197">
        <f>IF(D20-I20&lt;0,I20-D20,"-")</f>
        <v>2850</v>
      </c>
      <c r="E35" s="197">
        <f>IF(E20-J20&lt;0,J20-E20,"-")</f>
        <v>2468</v>
      </c>
      <c r="F35" s="84"/>
      <c r="G35" s="83" t="s">
        <v>114</v>
      </c>
      <c r="H35" s="197" t="str">
        <f>IF(C20-H20&gt;0,C20-H20,"-")</f>
        <v>-</v>
      </c>
      <c r="I35" s="197" t="str">
        <f>IF(D20-I20&gt;0,D20-I20,"-")</f>
        <v>-</v>
      </c>
      <c r="J35" s="197" t="str">
        <f>IF(E20-J20&gt;0,E20-J20,"-")</f>
        <v>-</v>
      </c>
      <c r="K35" s="84"/>
    </row>
    <row r="36" spans="1:11" ht="13.5" thickBot="1">
      <c r="A36" s="77" t="s">
        <v>34</v>
      </c>
      <c r="B36" s="83" t="s">
        <v>155</v>
      </c>
      <c r="C36" s="196">
        <f>IF(C20+C33-H34&lt;0,H34-(C20+C33),"-")</f>
        <v>1530</v>
      </c>
      <c r="D36" s="197" t="str">
        <f>IF(D20+D33-I34&lt;0,I34-(D20+D33),"-")</f>
        <v>-</v>
      </c>
      <c r="E36" s="197" t="str">
        <f>IF(E20+E33-J34&lt;0,J34-(E20+E33),"-")</f>
        <v>-</v>
      </c>
      <c r="F36" s="84"/>
      <c r="G36" s="83" t="s">
        <v>156</v>
      </c>
      <c r="H36" s="197" t="str">
        <f>IF(C20+C33-H34&gt;0,C20+C33-H34,"-")</f>
        <v>-</v>
      </c>
      <c r="I36" s="197" t="str">
        <f>IF(D20+D33-I34&gt;0,D20+D33-I34,"-")</f>
        <v>-</v>
      </c>
      <c r="J36" s="197">
        <f>IF(E20+E33-J34&gt;0,E20+E33-J34,"-")</f>
        <v>382</v>
      </c>
      <c r="K36" s="84"/>
    </row>
  </sheetData>
  <sheetProtection/>
  <mergeCells count="8">
    <mergeCell ref="H4:K4"/>
    <mergeCell ref="A5:A7"/>
    <mergeCell ref="B6:B7"/>
    <mergeCell ref="H6:J6"/>
    <mergeCell ref="F6:F7"/>
    <mergeCell ref="G6:G7"/>
    <mergeCell ref="K6:K7"/>
    <mergeCell ref="C6:E6"/>
  </mergeCells>
  <printOptions horizontalCentered="1"/>
  <pageMargins left="0.4330708661417323" right="0.2755905511811024" top="0.4724409448818898" bottom="0.7874015748031497" header="0.4724409448818898" footer="0.7874015748031497"/>
  <pageSetup horizontalDpi="600" verticalDpi="600" orientation="landscape" paperSize="9" scale="60" r:id="rId1"/>
  <headerFooter alignWithMargins="0">
    <oddHeader>&amp;C&amp;"Times New Roman CE,Félkövér"&amp;14Grábóc Községi Önkormányzat&amp;R&amp;"Times New Roman CE,Félkövér dőlt"2.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1.375" style="222" bestFit="1" customWidth="1"/>
    <col min="2" max="2" width="81.875" style="222" bestFit="1" customWidth="1"/>
    <col min="3" max="3" width="17.625" style="222" customWidth="1"/>
  </cols>
  <sheetData>
    <row r="1" ht="12.75">
      <c r="C1" s="229" t="s">
        <v>148</v>
      </c>
    </row>
    <row r="2" spans="1:3" ht="31.5">
      <c r="A2" s="223" t="s">
        <v>436</v>
      </c>
      <c r="B2" s="223" t="s">
        <v>47</v>
      </c>
      <c r="C2" s="230" t="s">
        <v>144</v>
      </c>
    </row>
    <row r="3" spans="1:3" ht="18" customHeight="1">
      <c r="A3" s="224" t="s">
        <v>41</v>
      </c>
      <c r="B3" s="225" t="s">
        <v>437</v>
      </c>
      <c r="C3" s="231">
        <v>19208</v>
      </c>
    </row>
    <row r="4" spans="1:3" ht="18" customHeight="1">
      <c r="A4" s="224" t="s">
        <v>44</v>
      </c>
      <c r="B4" s="225" t="s">
        <v>438</v>
      </c>
      <c r="C4" s="231">
        <v>18192</v>
      </c>
    </row>
    <row r="5" spans="1:3" ht="18" customHeight="1">
      <c r="A5" s="226" t="s">
        <v>45</v>
      </c>
      <c r="B5" s="227" t="s">
        <v>439</v>
      </c>
      <c r="C5" s="232">
        <f>C3-C4</f>
        <v>1016</v>
      </c>
    </row>
    <row r="6" spans="1:3" ht="18" customHeight="1">
      <c r="A6" s="224" t="s">
        <v>329</v>
      </c>
      <c r="B6" s="225" t="s">
        <v>440</v>
      </c>
      <c r="C6" s="231">
        <v>3736</v>
      </c>
    </row>
    <row r="7" spans="1:3" ht="18" customHeight="1">
      <c r="A7" s="224" t="s">
        <v>441</v>
      </c>
      <c r="B7" s="225" t="s">
        <v>442</v>
      </c>
      <c r="C7" s="231">
        <v>457</v>
      </c>
    </row>
    <row r="8" spans="1:3" ht="18" customHeight="1">
      <c r="A8" s="226" t="s">
        <v>443</v>
      </c>
      <c r="B8" s="227" t="s">
        <v>444</v>
      </c>
      <c r="C8" s="232">
        <f>C6-C7</f>
        <v>3279</v>
      </c>
    </row>
    <row r="9" spans="1:3" ht="18" customHeight="1">
      <c r="A9" s="226" t="s">
        <v>445</v>
      </c>
      <c r="B9" s="227" t="s">
        <v>446</v>
      </c>
      <c r="C9" s="232">
        <f>C5+C8</f>
        <v>4295</v>
      </c>
    </row>
    <row r="10" spans="1:3" ht="18" customHeight="1">
      <c r="A10" s="224" t="s">
        <v>447</v>
      </c>
      <c r="B10" s="225" t="s">
        <v>448</v>
      </c>
      <c r="C10" s="231">
        <v>0</v>
      </c>
    </row>
    <row r="11" spans="1:3" ht="18" customHeight="1">
      <c r="A11" s="224" t="s">
        <v>449</v>
      </c>
      <c r="B11" s="225" t="s">
        <v>450</v>
      </c>
      <c r="C11" s="231">
        <v>0</v>
      </c>
    </row>
    <row r="12" spans="1:3" ht="18" customHeight="1">
      <c r="A12" s="226" t="s">
        <v>451</v>
      </c>
      <c r="B12" s="227" t="s">
        <v>452</v>
      </c>
      <c r="C12" s="232">
        <f>C10-C11</f>
        <v>0</v>
      </c>
    </row>
    <row r="13" spans="1:3" ht="18" customHeight="1">
      <c r="A13" s="224" t="s">
        <v>453</v>
      </c>
      <c r="B13" s="225" t="s">
        <v>454</v>
      </c>
      <c r="C13" s="231">
        <v>0</v>
      </c>
    </row>
    <row r="14" spans="1:3" ht="18" customHeight="1">
      <c r="A14" s="224" t="s">
        <v>455</v>
      </c>
      <c r="B14" s="225" t="s">
        <v>456</v>
      </c>
      <c r="C14" s="231">
        <v>0</v>
      </c>
    </row>
    <row r="15" spans="1:3" ht="18" customHeight="1">
      <c r="A15" s="226" t="s">
        <v>457</v>
      </c>
      <c r="B15" s="227" t="s">
        <v>458</v>
      </c>
      <c r="C15" s="232">
        <f>C13-C14</f>
        <v>0</v>
      </c>
    </row>
    <row r="16" spans="1:3" ht="18" customHeight="1">
      <c r="A16" s="226" t="s">
        <v>459</v>
      </c>
      <c r="B16" s="227" t="s">
        <v>460</v>
      </c>
      <c r="C16" s="232">
        <f>C12+C15</f>
        <v>0</v>
      </c>
    </row>
    <row r="17" spans="1:3" ht="18" customHeight="1">
      <c r="A17" s="226" t="s">
        <v>461</v>
      </c>
      <c r="B17" s="227" t="s">
        <v>462</v>
      </c>
      <c r="C17" s="232">
        <f>C16+C9</f>
        <v>4295</v>
      </c>
    </row>
    <row r="18" spans="1:3" ht="18" customHeight="1">
      <c r="A18" s="226" t="s">
        <v>463</v>
      </c>
      <c r="B18" s="227" t="s">
        <v>464</v>
      </c>
      <c r="C18" s="232">
        <v>0</v>
      </c>
    </row>
    <row r="19" spans="1:3" ht="18.75" customHeight="1">
      <c r="A19" s="226" t="s">
        <v>465</v>
      </c>
      <c r="B19" s="227" t="s">
        <v>466</v>
      </c>
      <c r="C19" s="232">
        <f>C9-C18</f>
        <v>4295</v>
      </c>
    </row>
    <row r="20" spans="1:3" ht="18" customHeight="1">
      <c r="A20" s="226" t="s">
        <v>467</v>
      </c>
      <c r="B20" s="228" t="s">
        <v>468</v>
      </c>
      <c r="C20" s="232">
        <v>0</v>
      </c>
    </row>
    <row r="21" spans="1:3" ht="17.25" customHeight="1">
      <c r="A21" s="226" t="s">
        <v>469</v>
      </c>
      <c r="B21" s="227" t="s">
        <v>470</v>
      </c>
      <c r="C21" s="232">
        <v>0</v>
      </c>
    </row>
  </sheetData>
  <sheetProtection/>
  <printOptions/>
  <pageMargins left="0.7086614173228347" right="0.7086614173228347" top="1.18" bottom="0.7480314960629921" header="0.44" footer="0.31496062992125984"/>
  <pageSetup horizontalDpi="600" verticalDpi="600" orientation="portrait" paperSize="9" scale="88" r:id="rId1"/>
  <headerFooter>
    <oddHeader>&amp;C&amp;"Times New Roman CE,Félkövér"&amp;12Grábóc Községi Önkormányzat
Maradvány levezetés&amp;R&amp;"Times New Roman CE,Félkövér dőlt"&amp;12 3.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23" sqref="C22:D23"/>
    </sheetView>
  </sheetViews>
  <sheetFormatPr defaultColWidth="9.00390625" defaultRowHeight="12.75"/>
  <cols>
    <col min="1" max="1" width="12.875" style="222" bestFit="1" customWidth="1"/>
    <col min="2" max="2" width="95.625" style="222" customWidth="1"/>
    <col min="3" max="3" width="17.125" style="222" customWidth="1"/>
    <col min="4" max="5" width="17.875" style="222" customWidth="1"/>
  </cols>
  <sheetData>
    <row r="1" spans="1:5" ht="12.75">
      <c r="A1" s="529" t="s">
        <v>436</v>
      </c>
      <c r="B1" s="531" t="s">
        <v>47</v>
      </c>
      <c r="C1" s="531" t="s">
        <v>471</v>
      </c>
      <c r="D1" s="531" t="s">
        <v>472</v>
      </c>
      <c r="E1" s="534" t="s">
        <v>40</v>
      </c>
    </row>
    <row r="2" spans="1:5" ht="18.75" customHeight="1">
      <c r="A2" s="530"/>
      <c r="B2" s="532"/>
      <c r="C2" s="533"/>
      <c r="D2" s="533"/>
      <c r="E2" s="535"/>
    </row>
    <row r="3" spans="1:5" ht="12.75">
      <c r="A3" s="233" t="s">
        <v>41</v>
      </c>
      <c r="B3" s="234" t="s">
        <v>473</v>
      </c>
      <c r="C3" s="238">
        <v>1988</v>
      </c>
      <c r="D3" s="409">
        <v>0</v>
      </c>
      <c r="E3" s="236">
        <v>4208</v>
      </c>
    </row>
    <row r="4" spans="1:5" ht="12.75">
      <c r="A4" s="237" t="s">
        <v>44</v>
      </c>
      <c r="B4" s="225" t="s">
        <v>474</v>
      </c>
      <c r="C4" s="238">
        <v>51</v>
      </c>
      <c r="D4" s="410">
        <v>0</v>
      </c>
      <c r="E4" s="239">
        <v>125</v>
      </c>
    </row>
    <row r="5" spans="1:5" ht="13.5" thickBot="1">
      <c r="A5" s="240" t="s">
        <v>45</v>
      </c>
      <c r="B5" s="241" t="s">
        <v>475</v>
      </c>
      <c r="C5" s="242">
        <v>278</v>
      </c>
      <c r="D5" s="411">
        <v>0</v>
      </c>
      <c r="E5" s="243">
        <v>0</v>
      </c>
    </row>
    <row r="6" spans="1:5" ht="13.5" thickBot="1">
      <c r="A6" s="244" t="s">
        <v>329</v>
      </c>
      <c r="B6" s="245" t="s">
        <v>476</v>
      </c>
      <c r="C6" s="246">
        <f>SUM(C3:C5)</f>
        <v>2317</v>
      </c>
      <c r="D6" s="412">
        <f>SUM(D3:D5)</f>
        <v>0</v>
      </c>
      <c r="E6" s="247">
        <f>SUM(E3:E5)</f>
        <v>4333</v>
      </c>
    </row>
    <row r="7" spans="1:5" ht="12.75">
      <c r="A7" s="233" t="s">
        <v>441</v>
      </c>
      <c r="B7" s="234" t="s">
        <v>477</v>
      </c>
      <c r="C7" s="235">
        <f>SUM(D7:J7)</f>
        <v>0</v>
      </c>
      <c r="D7" s="409">
        <v>0</v>
      </c>
      <c r="E7" s="236">
        <f>SUM(F7:L7)</f>
        <v>0</v>
      </c>
    </row>
    <row r="8" spans="1:5" ht="13.5" thickBot="1">
      <c r="A8" s="240" t="s">
        <v>443</v>
      </c>
      <c r="B8" s="241" t="s">
        <v>478</v>
      </c>
      <c r="C8" s="242">
        <f>SUM(D8:J8)</f>
        <v>0</v>
      </c>
      <c r="D8" s="411">
        <v>0</v>
      </c>
      <c r="E8" s="243">
        <f>SUM(F8:L8)</f>
        <v>0</v>
      </c>
    </row>
    <row r="9" spans="1:5" ht="13.5" thickBot="1">
      <c r="A9" s="244" t="s">
        <v>445</v>
      </c>
      <c r="B9" s="245" t="s">
        <v>479</v>
      </c>
      <c r="C9" s="246">
        <v>0</v>
      </c>
      <c r="D9" s="413">
        <v>0</v>
      </c>
      <c r="E9" s="247">
        <v>0</v>
      </c>
    </row>
    <row r="10" spans="1:5" ht="12.75">
      <c r="A10" s="233" t="s">
        <v>447</v>
      </c>
      <c r="B10" s="234" t="s">
        <v>480</v>
      </c>
      <c r="C10" s="235">
        <v>12217</v>
      </c>
      <c r="D10" s="409">
        <v>0</v>
      </c>
      <c r="E10" s="236">
        <v>13107</v>
      </c>
    </row>
    <row r="11" spans="1:5" ht="12.75">
      <c r="A11" s="237" t="s">
        <v>449</v>
      </c>
      <c r="B11" s="225" t="s">
        <v>481</v>
      </c>
      <c r="C11" s="238">
        <v>3010</v>
      </c>
      <c r="D11" s="410">
        <v>0</v>
      </c>
      <c r="E11" s="239">
        <v>2226</v>
      </c>
    </row>
    <row r="12" spans="1:5" ht="13.5" thickBot="1">
      <c r="A12" s="240" t="s">
        <v>451</v>
      </c>
      <c r="B12" s="241" t="s">
        <v>482</v>
      </c>
      <c r="C12" s="242">
        <v>100</v>
      </c>
      <c r="D12" s="411">
        <v>0</v>
      </c>
      <c r="E12" s="243">
        <v>31</v>
      </c>
    </row>
    <row r="13" spans="1:5" ht="13.5" thickBot="1">
      <c r="A13" s="244" t="s">
        <v>453</v>
      </c>
      <c r="B13" s="245" t="s">
        <v>483</v>
      </c>
      <c r="C13" s="246">
        <f>SUM(C10:C12)</f>
        <v>15327</v>
      </c>
      <c r="D13" s="246">
        <f>SUM(D10:D12)</f>
        <v>0</v>
      </c>
      <c r="E13" s="247">
        <f>SUM(E10:E12)</f>
        <v>15364</v>
      </c>
    </row>
    <row r="14" spans="1:5" ht="12.75">
      <c r="A14" s="233" t="s">
        <v>455</v>
      </c>
      <c r="B14" s="234" t="s">
        <v>484</v>
      </c>
      <c r="C14" s="235">
        <v>2600</v>
      </c>
      <c r="D14" s="409">
        <v>0</v>
      </c>
      <c r="E14" s="236">
        <v>1786</v>
      </c>
    </row>
    <row r="15" spans="1:5" ht="12.75">
      <c r="A15" s="237" t="s">
        <v>457</v>
      </c>
      <c r="B15" s="225" t="s">
        <v>485</v>
      </c>
      <c r="C15" s="238">
        <v>2805</v>
      </c>
      <c r="D15" s="410">
        <v>0</v>
      </c>
      <c r="E15" s="239">
        <v>2003</v>
      </c>
    </row>
    <row r="16" spans="1:5" ht="12.75">
      <c r="A16" s="237" t="s">
        <v>459</v>
      </c>
      <c r="B16" s="225" t="s">
        <v>486</v>
      </c>
      <c r="C16" s="238">
        <f>SUM(D16:J16)</f>
        <v>0</v>
      </c>
      <c r="D16" s="410">
        <v>0</v>
      </c>
      <c r="E16" s="239">
        <f>SUM(F16:L16)</f>
        <v>0</v>
      </c>
    </row>
    <row r="17" spans="1:5" ht="13.5" thickBot="1">
      <c r="A17" s="240" t="s">
        <v>461</v>
      </c>
      <c r="B17" s="241" t="s">
        <v>487</v>
      </c>
      <c r="C17" s="242">
        <f>SUM(D17:J17)</f>
        <v>0</v>
      </c>
      <c r="D17" s="411">
        <v>0</v>
      </c>
      <c r="E17" s="243">
        <f>SUM(F17:L17)</f>
        <v>0</v>
      </c>
    </row>
    <row r="18" spans="1:5" ht="13.5" thickBot="1">
      <c r="A18" s="244" t="s">
        <v>463</v>
      </c>
      <c r="B18" s="245" t="s">
        <v>488</v>
      </c>
      <c r="C18" s="246">
        <f>SUM(C14:C17)</f>
        <v>5405</v>
      </c>
      <c r="D18" s="246">
        <f>SUM(D14:D17)</f>
        <v>0</v>
      </c>
      <c r="E18" s="247">
        <f>SUM(E14:E17)</f>
        <v>3789</v>
      </c>
    </row>
    <row r="19" spans="1:5" ht="12.75">
      <c r="A19" s="233" t="s">
        <v>465</v>
      </c>
      <c r="B19" s="234" t="s">
        <v>489</v>
      </c>
      <c r="C19" s="235">
        <v>3693</v>
      </c>
      <c r="D19" s="409">
        <v>0</v>
      </c>
      <c r="E19" s="236">
        <v>2947</v>
      </c>
    </row>
    <row r="20" spans="1:5" ht="12.75">
      <c r="A20" s="237" t="s">
        <v>467</v>
      </c>
      <c r="B20" s="225" t="s">
        <v>490</v>
      </c>
      <c r="C20" s="238">
        <v>1855</v>
      </c>
      <c r="D20" s="410">
        <v>0</v>
      </c>
      <c r="E20" s="239">
        <v>1689</v>
      </c>
    </row>
    <row r="21" spans="1:5" ht="13.5" thickBot="1">
      <c r="A21" s="240" t="s">
        <v>469</v>
      </c>
      <c r="B21" s="241" t="s">
        <v>491</v>
      </c>
      <c r="C21" s="242">
        <v>1158</v>
      </c>
      <c r="D21" s="411">
        <v>0</v>
      </c>
      <c r="E21" s="243">
        <v>1041</v>
      </c>
    </row>
    <row r="22" spans="1:5" ht="13.5" thickBot="1">
      <c r="A22" s="244" t="s">
        <v>492</v>
      </c>
      <c r="B22" s="245" t="s">
        <v>493</v>
      </c>
      <c r="C22" s="246">
        <f>SUM(C19:C21)</f>
        <v>6706</v>
      </c>
      <c r="D22" s="246">
        <f>SUM(D19:D21)</f>
        <v>0</v>
      </c>
      <c r="E22" s="247">
        <f>SUM(E19:E21)</f>
        <v>5677</v>
      </c>
    </row>
    <row r="23" spans="1:5" ht="13.5" thickBot="1">
      <c r="A23" s="244" t="s">
        <v>494</v>
      </c>
      <c r="B23" s="245" t="s">
        <v>495</v>
      </c>
      <c r="C23" s="246">
        <v>5392</v>
      </c>
      <c r="D23" s="413">
        <v>0</v>
      </c>
      <c r="E23" s="247">
        <v>5406</v>
      </c>
    </row>
    <row r="24" spans="1:5" ht="13.5" thickBot="1">
      <c r="A24" s="244" t="s">
        <v>496</v>
      </c>
      <c r="B24" s="245" t="s">
        <v>497</v>
      </c>
      <c r="C24" s="246">
        <v>4361</v>
      </c>
      <c r="D24" s="413">
        <v>0</v>
      </c>
      <c r="E24" s="247">
        <v>7775</v>
      </c>
    </row>
    <row r="25" spans="1:5" ht="13.5" thickBot="1">
      <c r="A25" s="244" t="s">
        <v>498</v>
      </c>
      <c r="B25" s="245" t="s">
        <v>499</v>
      </c>
      <c r="C25" s="246">
        <v>-4220</v>
      </c>
      <c r="D25" s="413">
        <v>0</v>
      </c>
      <c r="E25" s="247">
        <v>-2950</v>
      </c>
    </row>
    <row r="26" spans="1:5" ht="12.75">
      <c r="A26" s="233" t="s">
        <v>500</v>
      </c>
      <c r="B26" s="234" t="s">
        <v>501</v>
      </c>
      <c r="C26" s="235">
        <v>87</v>
      </c>
      <c r="D26" s="409">
        <v>0</v>
      </c>
      <c r="E26" s="236">
        <v>0</v>
      </c>
    </row>
    <row r="27" spans="1:5" ht="12.75">
      <c r="A27" s="237" t="s">
        <v>502</v>
      </c>
      <c r="B27" s="225" t="s">
        <v>503</v>
      </c>
      <c r="C27" s="238">
        <v>17</v>
      </c>
      <c r="D27" s="410">
        <v>0</v>
      </c>
      <c r="E27" s="239">
        <v>13</v>
      </c>
    </row>
    <row r="28" spans="1:5" ht="12.75">
      <c r="A28" s="237" t="s">
        <v>504</v>
      </c>
      <c r="B28" s="225" t="s">
        <v>505</v>
      </c>
      <c r="C28" s="238">
        <f>SUM(D28:J28)</f>
        <v>0</v>
      </c>
      <c r="D28" s="410">
        <v>0</v>
      </c>
      <c r="E28" s="239">
        <f>SUM(F28:L28)</f>
        <v>0</v>
      </c>
    </row>
    <row r="29" spans="1:5" ht="13.5" thickBot="1">
      <c r="A29" s="240" t="s">
        <v>506</v>
      </c>
      <c r="B29" s="241" t="s">
        <v>507</v>
      </c>
      <c r="C29" s="242">
        <f>SUM(D29:J29)</f>
        <v>0</v>
      </c>
      <c r="D29" s="411">
        <v>0</v>
      </c>
      <c r="E29" s="243">
        <f>SUM(F29:L29)</f>
        <v>0</v>
      </c>
    </row>
    <row r="30" spans="1:5" ht="26.25" thickBot="1">
      <c r="A30" s="244" t="s">
        <v>508</v>
      </c>
      <c r="B30" s="245" t="s">
        <v>509</v>
      </c>
      <c r="C30" s="246">
        <f>SUM(C26:C28)</f>
        <v>104</v>
      </c>
      <c r="D30" s="246">
        <f>SUM(D26:D28)</f>
        <v>0</v>
      </c>
      <c r="E30" s="247">
        <f>SUM(E26:E28)</f>
        <v>13</v>
      </c>
    </row>
    <row r="31" spans="1:5" ht="12.75">
      <c r="A31" s="233" t="s">
        <v>510</v>
      </c>
      <c r="B31" s="234" t="s">
        <v>511</v>
      </c>
      <c r="C31" s="235">
        <f>SUM(D31:J31)</f>
        <v>0</v>
      </c>
      <c r="D31" s="409">
        <v>0</v>
      </c>
      <c r="E31" s="236">
        <f>SUM(F31:L31)</f>
        <v>0</v>
      </c>
    </row>
    <row r="32" spans="1:5" ht="12.75">
      <c r="A32" s="237" t="s">
        <v>512</v>
      </c>
      <c r="B32" s="225" t="s">
        <v>513</v>
      </c>
      <c r="C32" s="238">
        <f>SUM(D32:J32)</f>
        <v>0</v>
      </c>
      <c r="D32" s="410">
        <v>0</v>
      </c>
      <c r="E32" s="239">
        <f>SUM(F32:L32)</f>
        <v>0</v>
      </c>
    </row>
    <row r="33" spans="1:5" ht="12.75">
      <c r="A33" s="237" t="s">
        <v>514</v>
      </c>
      <c r="B33" s="225" t="s">
        <v>515</v>
      </c>
      <c r="C33" s="238">
        <f>SUM(D33:J33)</f>
        <v>0</v>
      </c>
      <c r="D33" s="410">
        <v>0</v>
      </c>
      <c r="E33" s="239">
        <f>SUM(F33:L33)</f>
        <v>0</v>
      </c>
    </row>
    <row r="34" spans="1:5" ht="13.5" thickBot="1">
      <c r="A34" s="240" t="s">
        <v>516</v>
      </c>
      <c r="B34" s="241" t="s">
        <v>517</v>
      </c>
      <c r="C34" s="242">
        <f>SUM(D34:J34)</f>
        <v>0</v>
      </c>
      <c r="D34" s="411">
        <v>0</v>
      </c>
      <c r="E34" s="243">
        <f>SUM(F34:L34)</f>
        <v>0</v>
      </c>
    </row>
    <row r="35" spans="1:5" ht="13.5" thickBot="1">
      <c r="A35" s="244" t="s">
        <v>518</v>
      </c>
      <c r="B35" s="245" t="s">
        <v>519</v>
      </c>
      <c r="C35" s="246">
        <f>SUM(D35:J35)</f>
        <v>0</v>
      </c>
      <c r="D35" s="413">
        <v>0</v>
      </c>
      <c r="E35" s="247">
        <f>SUM(F35:L35)</f>
        <v>0</v>
      </c>
    </row>
    <row r="36" spans="1:5" ht="13.5" thickBot="1">
      <c r="A36" s="244" t="s">
        <v>520</v>
      </c>
      <c r="B36" s="245" t="s">
        <v>521</v>
      </c>
      <c r="C36" s="246">
        <v>104</v>
      </c>
      <c r="D36" s="413">
        <v>0</v>
      </c>
      <c r="E36" s="247">
        <v>13</v>
      </c>
    </row>
    <row r="37" spans="1:5" ht="13.5" thickBot="1">
      <c r="A37" s="244" t="s">
        <v>522</v>
      </c>
      <c r="B37" s="245" t="s">
        <v>523</v>
      </c>
      <c r="C37" s="246">
        <v>-4116</v>
      </c>
      <c r="D37" s="413">
        <v>0</v>
      </c>
      <c r="E37" s="247">
        <f>SUM(E25,E36)</f>
        <v>-2937</v>
      </c>
    </row>
    <row r="38" spans="1:5" ht="12.75">
      <c r="A38" s="233" t="s">
        <v>524</v>
      </c>
      <c r="B38" s="234" t="s">
        <v>525</v>
      </c>
      <c r="C38" s="235">
        <v>0</v>
      </c>
      <c r="D38" s="409">
        <v>0</v>
      </c>
      <c r="E38" s="236">
        <v>1938</v>
      </c>
    </row>
    <row r="39" spans="1:5" ht="13.5" thickBot="1">
      <c r="A39" s="240" t="s">
        <v>526</v>
      </c>
      <c r="B39" s="241" t="s">
        <v>527</v>
      </c>
      <c r="C39" s="242">
        <v>0</v>
      </c>
      <c r="D39" s="411">
        <v>0</v>
      </c>
      <c r="E39" s="243">
        <v>0</v>
      </c>
    </row>
    <row r="40" spans="1:5" ht="13.5" thickBot="1">
      <c r="A40" s="244" t="s">
        <v>528</v>
      </c>
      <c r="B40" s="245" t="s">
        <v>529</v>
      </c>
      <c r="C40" s="246">
        <v>0</v>
      </c>
      <c r="D40" s="413">
        <v>0</v>
      </c>
      <c r="E40" s="247">
        <f>SUM(E38:E39)</f>
        <v>1938</v>
      </c>
    </row>
    <row r="41" spans="1:5" ht="13.5" thickBot="1">
      <c r="A41" s="244" t="s">
        <v>530</v>
      </c>
      <c r="B41" s="245" t="s">
        <v>531</v>
      </c>
      <c r="C41" s="246">
        <v>3352</v>
      </c>
      <c r="D41" s="413">
        <v>0</v>
      </c>
      <c r="E41" s="247">
        <v>-27</v>
      </c>
    </row>
    <row r="42" spans="1:5" ht="13.5" thickBot="1">
      <c r="A42" s="244" t="s">
        <v>532</v>
      </c>
      <c r="B42" s="245" t="s">
        <v>533</v>
      </c>
      <c r="C42" s="246">
        <v>-3352</v>
      </c>
      <c r="D42" s="413">
        <v>0</v>
      </c>
      <c r="E42" s="247">
        <f>SUM(E40-E41)</f>
        <v>1965</v>
      </c>
    </row>
    <row r="43" spans="1:5" ht="13.5" thickBot="1">
      <c r="A43" s="244" t="s">
        <v>534</v>
      </c>
      <c r="B43" s="245" t="s">
        <v>535</v>
      </c>
      <c r="C43" s="246">
        <f>SUM(C37,C42)</f>
        <v>-7468</v>
      </c>
      <c r="D43" s="246">
        <f>SUM(D37,D42)</f>
        <v>0</v>
      </c>
      <c r="E43" s="247">
        <f>SUM(E37,E42)</f>
        <v>-972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portrait" paperSize="9" scale="61" r:id="rId1"/>
  <headerFooter>
    <oddHeader>&amp;C&amp;"Times New Roman CE,Félkövér"&amp;12Grábóc Községi Önkormányzat
Eredménykimutatás&amp;R&amp;"Times New Roman CE,Félkövér dőlt"&amp;12 4. melléklet</oddHeader>
  </headerFooter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phivgrab</cp:lastModifiedBy>
  <cp:lastPrinted>2016-04-28T12:09:48Z</cp:lastPrinted>
  <dcterms:created xsi:type="dcterms:W3CDTF">1999-10-30T10:30:45Z</dcterms:created>
  <dcterms:modified xsi:type="dcterms:W3CDTF">2016-06-02T12:34:11Z</dcterms:modified>
  <cp:category/>
  <cp:version/>
  <cp:contentType/>
  <cp:contentStatus/>
</cp:coreProperties>
</file>