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5" firstSheet="12" activeTab="20"/>
  </bookViews>
  <sheets>
    <sheet name="1.Mérleg" sheetId="1" r:id="rId1"/>
    <sheet name=" 2a.önk bevétel" sheetId="2" r:id="rId2"/>
    <sheet name="2b.önk kiadás" sheetId="3" r:id="rId3"/>
    <sheet name="3. melléklet" sheetId="4" r:id="rId4"/>
    <sheet name="3a. önk" sheetId="5" r:id="rId5"/>
    <sheet name="3a2. önk" sheetId="6" r:id="rId6"/>
    <sheet name="3b. Iskola " sheetId="7" r:id="rId7"/>
    <sheet name="3.c óvoda" sheetId="8" r:id="rId8"/>
    <sheet name="3.d Műv Ház" sheetId="9" r:id="rId9"/>
    <sheet name="4. Feladatok" sheetId="10" r:id="rId10"/>
    <sheet name="5. Támogatások" sheetId="11" r:id="rId11"/>
    <sheet name="6. beruh. kiadás " sheetId="12" r:id="rId12"/>
    <sheet name="7. Felújítás" sheetId="13" r:id="rId13"/>
    <sheet name="8. Eu projekt" sheetId="14" r:id="rId14"/>
    <sheet name="9. közvtám" sheetId="15" r:id="rId15"/>
    <sheet name="10. Műk.célra átv." sheetId="16" r:id="rId16"/>
    <sheet name="11. Felhalm.c.átv." sheetId="17" r:id="rId17"/>
    <sheet name="12 .műk. c. p.eszk. átadás" sheetId="18" r:id="rId18"/>
    <sheet name="13.Szoc.pol." sheetId="19" r:id="rId19"/>
    <sheet name="14. előirfelh" sheetId="20" r:id="rId20"/>
    <sheet name="15. stabilitás" sheetId="21" r:id="rId21"/>
  </sheets>
  <definedNames>
    <definedName name="Excel_BuiltIn__FilterDatabase_2">' 2a.önk bevétel'!$B$1:$B$45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átv.'!$A$1:$C$28</definedName>
    <definedName name="Excel_BuiltIn_Print_Area_17">'12 .műk. c. p.eszk. átadás'!$A$4:$C$26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bevétel'!$A$4:$IS$4</definedName>
    <definedName name="Excel_BuiltIn_Print_Titles_23_1">#REF!</definedName>
    <definedName name="Excel_BuiltIn_Print_Titles_25">#REF!</definedName>
    <definedName name="Excel_BuiltIn_Print_Titles_3_1">' 2a.önk bevétel'!$A$4:$IM$4</definedName>
    <definedName name="Excel_BuiltIn_Print_Titles_5_1">'3a. önk'!$A$1:$IT$7</definedName>
    <definedName name="Excel_BuiltIn_Print_Titles_7_1">'3b. Iskola '!$B$5:$IK$5</definedName>
    <definedName name="Excel_BuiltIn_Print_Titles_9">'3b. Iskola '!$A$5:$IT$5</definedName>
    <definedName name="_xlnm.Print_Titles" localSheetId="1">' 2a.önk bevétel'!$1:$4</definedName>
    <definedName name="_xlnm.Print_Titles" localSheetId="4">'3a. önk'!$1:$7</definedName>
    <definedName name="_xlnm.Print_Titles" localSheetId="6">'3b. Iskola '!$5:$5</definedName>
  </definedNames>
  <calcPr fullCalcOnLoad="1"/>
</workbook>
</file>

<file path=xl/sharedStrings.xml><?xml version="1.0" encoding="utf-8"?>
<sst xmlns="http://schemas.openxmlformats.org/spreadsheetml/2006/main" count="1347" uniqueCount="658">
  <si>
    <t>1. melléklet</t>
  </si>
  <si>
    <t>1. oldal</t>
  </si>
  <si>
    <t>Zalakomár Község Önkormányzata és intézményei 2013 évi mérlege</t>
  </si>
  <si>
    <t>ezer Ft-ban</t>
  </si>
  <si>
    <t>Ssz.</t>
  </si>
  <si>
    <t>Megnevezés</t>
  </si>
  <si>
    <t>2012. évi eredeti előirányzat</t>
  </si>
  <si>
    <t>2012. évi módosított előirányzat</t>
  </si>
  <si>
    <t>2012. évi teljesítés (várható)</t>
  </si>
  <si>
    <t>2013. évi előirányzat</t>
  </si>
  <si>
    <t>2013. évi    I. sz. módosítás</t>
  </si>
  <si>
    <t>2013. évi    II. sz. módosítás</t>
  </si>
  <si>
    <t>BEVÉTELEK</t>
  </si>
  <si>
    <t>I.</t>
  </si>
  <si>
    <t xml:space="preserve"> Költségvetési pénzforgalmi bevételek</t>
  </si>
  <si>
    <t>1.</t>
  </si>
  <si>
    <t>Intézményi működési bevételek</t>
  </si>
  <si>
    <t>2.</t>
  </si>
  <si>
    <t>Közhatalmi bevételek</t>
  </si>
  <si>
    <t>3.</t>
  </si>
  <si>
    <t>Önkormányzatok költségvetési támogatása</t>
  </si>
  <si>
    <t>4.</t>
  </si>
  <si>
    <t>Támogatás államháztartáson belülről, pénzeszközátvételek</t>
  </si>
  <si>
    <t>5.</t>
  </si>
  <si>
    <t>Felhalmozási és tőke jellegű bevételek</t>
  </si>
  <si>
    <t>Költségvetési pénzforgalmi bevételek összesen</t>
  </si>
  <si>
    <t>II.</t>
  </si>
  <si>
    <t>Pénzforgalom nélküli bevételek</t>
  </si>
  <si>
    <t>Költségvetési bevételek összesen</t>
  </si>
  <si>
    <t>III.</t>
  </si>
  <si>
    <t xml:space="preserve">Finanszírozási bevételek </t>
  </si>
  <si>
    <t>Bevételek mindösszesen</t>
  </si>
  <si>
    <t>KIADÁSOK</t>
  </si>
  <si>
    <t>Költségvetési pénzforgalmi kiadások</t>
  </si>
  <si>
    <t>Működési kiadások</t>
  </si>
  <si>
    <t>Felhalmozási kiadások</t>
  </si>
  <si>
    <t>Támogatási kölcsönök nyújtása (felhalmozási célú)</t>
  </si>
  <si>
    <t>Költségvetési kiadások összesen</t>
  </si>
  <si>
    <t>Finanszírozási kiadások</t>
  </si>
  <si>
    <t>Kiadások mindösszesen</t>
  </si>
  <si>
    <t>Zalakomár Község Önkormányzata és intézményei 2013. évi bevételei</t>
  </si>
  <si>
    <t>Pénzforgalmi bevételek</t>
  </si>
  <si>
    <t>Működési bevételek</t>
  </si>
  <si>
    <t>2.1. Helyi adók</t>
  </si>
  <si>
    <t>2.2. Átengedett központi adók</t>
  </si>
  <si>
    <t>- SZJA</t>
  </si>
  <si>
    <t>- gépjárműadó</t>
  </si>
  <si>
    <t>2.3. Talajterhelési díj</t>
  </si>
  <si>
    <t>2.4. Egyéb sajátos bevételek</t>
  </si>
  <si>
    <t>2.5. Pótlékok, bírságok</t>
  </si>
  <si>
    <t>Közhatalmi bevételek összesen</t>
  </si>
  <si>
    <t xml:space="preserve"> Működési bevételek összesen</t>
  </si>
  <si>
    <t>Támogatások</t>
  </si>
  <si>
    <t>3.1 Önkormányzatok költségvetési támogatása</t>
  </si>
  <si>
    <t xml:space="preserve"> - Általános működéshez és ágazati feladatokhoz kapcsolódó támogatások</t>
  </si>
  <si>
    <t xml:space="preserve"> - Normatív támogatások</t>
  </si>
  <si>
    <t xml:space="preserve"> - Normatív kötött támogatás</t>
  </si>
  <si>
    <t xml:space="preserve"> - Központosított előirányzat</t>
  </si>
  <si>
    <t xml:space="preserve"> - Egyéb központi támogatás</t>
  </si>
  <si>
    <t xml:space="preserve"> - Fejlesztési feladatok támogatása</t>
  </si>
  <si>
    <t xml:space="preserve"> - ÖNHIKI támogatás</t>
  </si>
  <si>
    <t xml:space="preserve"> - Előző évi támogatások kiegészítése</t>
  </si>
  <si>
    <t>Támogatások összesen</t>
  </si>
  <si>
    <t>Vagyoni értékű jog ért, vagyonhasznosítás bevét</t>
  </si>
  <si>
    <t>Felhalmozási bevételek összesen</t>
  </si>
  <si>
    <t>Támogatás államháztartáson belülről, kívülről</t>
  </si>
  <si>
    <t>5.1. Működési célú támogatás</t>
  </si>
  <si>
    <t>ebből OEP finanszírozás</t>
  </si>
  <si>
    <t>5.2. Működési célú pénzeszközátvétel</t>
  </si>
  <si>
    <t>5.3. Felhalmozási célú támogatás</t>
  </si>
  <si>
    <t>5.4. Felhalmozási célú pénzeszközátvétel</t>
  </si>
  <si>
    <t>Támogatás értékű bevételek összesen</t>
  </si>
  <si>
    <t>6.</t>
  </si>
  <si>
    <t>Támogatási kölcsönök visszatérülése</t>
  </si>
  <si>
    <t xml:space="preserve">Finanszírozási bevételek  </t>
  </si>
  <si>
    <t>7.1. Hitelfelvétel - ÁH kívülről</t>
  </si>
  <si>
    <t>7.2. Működőkép megőrzését szolgáló kieg támogatás ÁH belülről</t>
  </si>
  <si>
    <t>7.3. Pénzmaradvány</t>
  </si>
  <si>
    <t>7.4. Egyéb finanszírozási bevételek</t>
  </si>
  <si>
    <t>2b. melléklet</t>
  </si>
  <si>
    <t>1.oldal</t>
  </si>
  <si>
    <t xml:space="preserve">Zalakomár Község Önkormányzata és intézményei 2013. évi kiadásai </t>
  </si>
  <si>
    <t>2013.évi I. sz. módosítás</t>
  </si>
  <si>
    <t>2013.évi II. sz. módosítás</t>
  </si>
  <si>
    <t xml:space="preserve">Személyi juttatások  </t>
  </si>
  <si>
    <t xml:space="preserve">Munkaadókat terhelő járulékok </t>
  </si>
  <si>
    <t xml:space="preserve">Dologi és egyéb folyó kiadások </t>
  </si>
  <si>
    <t>IV.</t>
  </si>
  <si>
    <t>Támogatás értékű kiadások</t>
  </si>
  <si>
    <t>Támogatásértékű működési kiadások</t>
  </si>
  <si>
    <t>Támogatásértékű felhalmozási kiadások</t>
  </si>
  <si>
    <t>Támogatás értékű kiadások összesen</t>
  </si>
  <si>
    <t>V.</t>
  </si>
  <si>
    <t>Véglegesen átadott pénzeszközök</t>
  </si>
  <si>
    <t>Működési célú pénzeszközátadás</t>
  </si>
  <si>
    <t xml:space="preserve">2. </t>
  </si>
  <si>
    <t>Felhalmozási célú pénzeszközátadás</t>
  </si>
  <si>
    <t>Véglegesen átadott pénzeszközök összesen</t>
  </si>
  <si>
    <t>VI.</t>
  </si>
  <si>
    <t>Társadalom-, szoc.pol. és egyéb juttatás, támogatás</t>
  </si>
  <si>
    <t>VII.</t>
  </si>
  <si>
    <t>Pénzforgalom nélküli kiadások (tartalék)</t>
  </si>
  <si>
    <t>VIII</t>
  </si>
  <si>
    <t xml:space="preserve"> Felújítások</t>
  </si>
  <si>
    <t xml:space="preserve"> Beruházások </t>
  </si>
  <si>
    <t>Kölcsön nyújtás, kamatkiadás</t>
  </si>
  <si>
    <t>Felhalmozási kiadások összesen</t>
  </si>
  <si>
    <t>IX.</t>
  </si>
  <si>
    <t>Hitelek törlesztése</t>
  </si>
  <si>
    <t>1.1.Hosszú lejáratú hitelek visszafizetése</t>
  </si>
  <si>
    <t>1.2.Rövid lejáratú hitelek visszafizetése</t>
  </si>
  <si>
    <t>Egyéb finanszírozási kiadások</t>
  </si>
  <si>
    <t>Finanszírozási kiadások összesen</t>
  </si>
  <si>
    <t>KIADÁSOK ÖSSZESEN</t>
  </si>
  <si>
    <t>Költségvetési létszámkeret (fő)</t>
  </si>
  <si>
    <t>Ebből közfoglalkoztatottak létszáma (fő)</t>
  </si>
  <si>
    <t>3. melléklet</t>
  </si>
  <si>
    <t>Zalakomár Község Önkormányzata és intézményei</t>
  </si>
  <si>
    <t>2013. évi működési és felhalmozási bevételei és kiadásai</t>
  </si>
  <si>
    <t>2013. évi     I. sz. módosítás</t>
  </si>
  <si>
    <t>2013. évi     II. sz. módosítás</t>
  </si>
  <si>
    <t>2013. évi   II. sz. módosítás</t>
  </si>
  <si>
    <t>MŰKÖDÉSI CÉLÚ BEVÉTELEK</t>
  </si>
  <si>
    <t>MŰKÖDÉSI CÉLÚ KIADÁSOK</t>
  </si>
  <si>
    <t>Zalakomár Község Önkormányzata</t>
  </si>
  <si>
    <t>1.1  Személyi juttatások</t>
  </si>
  <si>
    <t>2.1 Helyi adók</t>
  </si>
  <si>
    <t>1.2  Munkaadókat terhelő járulékok</t>
  </si>
  <si>
    <t>2.2 Átengedett központi adók</t>
  </si>
  <si>
    <t>1.3 Dologi kiadások</t>
  </si>
  <si>
    <t>2.3 Egyéb sajátos bevételek</t>
  </si>
  <si>
    <t>Zalakomári Általános Iskola kiadásai</t>
  </si>
  <si>
    <t>2.4. Talajterhelési díj</t>
  </si>
  <si>
    <t>2.1 Személyi juttatásai</t>
  </si>
  <si>
    <t>2.2  Munkaadókat terhelő járulékok</t>
  </si>
  <si>
    <t xml:space="preserve">3. </t>
  </si>
  <si>
    <t>2.3 Dologi kiadások</t>
  </si>
  <si>
    <t xml:space="preserve"> -  Ált működéshez és ágazati fel kapcs tám.</t>
  </si>
  <si>
    <t>Zk. Napköziotthonos Óvoda kiadásai</t>
  </si>
  <si>
    <t>3.1 Normatív támogatások</t>
  </si>
  <si>
    <t>3.1  Személyi juttatások</t>
  </si>
  <si>
    <t>3.2 Normatív kötött támogatások</t>
  </si>
  <si>
    <t>3.2  Munkaadókat terhelő járulékok</t>
  </si>
  <si>
    <t>3.3 Központosított előirányzat</t>
  </si>
  <si>
    <t>3.3 Dologi kiadások</t>
  </si>
  <si>
    <t>3.4 Egyéb központi támogatás</t>
  </si>
  <si>
    <t xml:space="preserve">4. </t>
  </si>
  <si>
    <t>Zalakomári Művelődési Ház kiadásai</t>
  </si>
  <si>
    <t>3.5 Fejlesztési feladatok támogatása</t>
  </si>
  <si>
    <t>4.1  Személyi juttatások</t>
  </si>
  <si>
    <t>3.6 ÖNHIKI támogatás</t>
  </si>
  <si>
    <t>4.2 Munkaadókat terhelő járulékok</t>
  </si>
  <si>
    <t>3.7. Előző évi támogatások kiegészítése</t>
  </si>
  <si>
    <t>4.3 Dologi kiadások</t>
  </si>
  <si>
    <t>Társadalom, szoc.pol, egyéb juttatás</t>
  </si>
  <si>
    <t>Támogatás államháztartáson belülről</t>
  </si>
  <si>
    <t>Működési célú támogatásértékű kiadás</t>
  </si>
  <si>
    <t>ebből OEP-től átvett pénzeszköz</t>
  </si>
  <si>
    <t>7.</t>
  </si>
  <si>
    <t>Működési célú pénzeszközátvétel</t>
  </si>
  <si>
    <t>8.</t>
  </si>
  <si>
    <t>Általános tartalék működésre</t>
  </si>
  <si>
    <t>Működési célú kiadások összesen</t>
  </si>
  <si>
    <t>Előző évi működési  célú pénzmaradvány</t>
  </si>
  <si>
    <t>7.1. Működési hitelfelvétel ÁH kívülről</t>
  </si>
  <si>
    <t>7.2. Működőkép megőrzését szolg kieg tám ÁH bel</t>
  </si>
  <si>
    <t>Működési célú bevételek összesen</t>
  </si>
  <si>
    <t>FELHALMOZÁSI BEVÉTELEK</t>
  </si>
  <si>
    <t>Vagyonhasznosítás bevétele</t>
  </si>
  <si>
    <t>FELHALMOZÁSI KIADÁSOK</t>
  </si>
  <si>
    <t>Felhalmozási célú központosított előir.</t>
  </si>
  <si>
    <t>Felújítások</t>
  </si>
  <si>
    <t>Beruházások</t>
  </si>
  <si>
    <t>Felhalmozási célú pénzeszközátvétel</t>
  </si>
  <si>
    <t>Támogatásértékű felhalmozási kiadás</t>
  </si>
  <si>
    <t>Adott kölcsönök visszatérülése</t>
  </si>
  <si>
    <t xml:space="preserve">Hiteltörlesztés, kamatkiadás </t>
  </si>
  <si>
    <t>Előző évi felhalmozási pénzmaradvány</t>
  </si>
  <si>
    <t>Hitelek</t>
  </si>
  <si>
    <t>Kölcsönnyújtás</t>
  </si>
  <si>
    <t>Egyéb finanszírozási bevételek</t>
  </si>
  <si>
    <t>Felhalmozási célú bevétel összesen</t>
  </si>
  <si>
    <t>Felhalmozási célú kiadás összesen</t>
  </si>
  <si>
    <t>FINANSÍZÍROZÁSI BEVÉTELEK</t>
  </si>
  <si>
    <t>FINANSZÍROZÁSI KIADÁSOK</t>
  </si>
  <si>
    <t>Pénzmaradvány</t>
  </si>
  <si>
    <t>Bevételek főösszege</t>
  </si>
  <si>
    <t>Kiadások főösszege</t>
  </si>
  <si>
    <t xml:space="preserve">Zalakomár Község Önkormányzatának bevételei </t>
  </si>
  <si>
    <t>2013. évi   I. sz. módosítás</t>
  </si>
  <si>
    <t>Működési és sajátos bevételek</t>
  </si>
  <si>
    <t>1.1. Hatósági jogkörhöz köthető működési bevétel</t>
  </si>
  <si>
    <t>1.2. Egyéb saját bevétel</t>
  </si>
  <si>
    <t>1.3 ÁFA bevételek</t>
  </si>
  <si>
    <t>1.4. Hozam és kamatbevételek</t>
  </si>
  <si>
    <t>2.1. Illetékek</t>
  </si>
  <si>
    <t>2.2. Helyi adók</t>
  </si>
  <si>
    <t xml:space="preserve"> - építményadó </t>
  </si>
  <si>
    <t xml:space="preserve"> - iparűzési adó</t>
  </si>
  <si>
    <t xml:space="preserve"> - magánszemélyek kommunális adója </t>
  </si>
  <si>
    <t>2.3. Pótlékok, bírságok</t>
  </si>
  <si>
    <t>2.4. Átengedett egyéb központi adók</t>
  </si>
  <si>
    <t xml:space="preserve"> - SZJA</t>
  </si>
  <si>
    <t>* helyben maradó része</t>
  </si>
  <si>
    <t>* normatív módon elosztott része</t>
  </si>
  <si>
    <t>* jövedelemkülönbség mérséklésére</t>
  </si>
  <si>
    <t>* termőföld bérbeadásból származó</t>
  </si>
  <si>
    <t xml:space="preserve"> - gépjárműadó</t>
  </si>
  <si>
    <t>2.5. Építésügyi bírság</t>
  </si>
  <si>
    <t>2.6. Talajterhelési díj</t>
  </si>
  <si>
    <t>2.7. Egyéb sajátos bevételek</t>
  </si>
  <si>
    <t xml:space="preserve"> Működési és sajátos bevételek összesen</t>
  </si>
  <si>
    <t xml:space="preserve"> Felhalmozási és tőke jellegű bevételek</t>
  </si>
  <si>
    <t>Vagyoni értékű jog ért.,egyéb vagyonhasznosítás bevétele</t>
  </si>
  <si>
    <t>Felhalmozási és tőke jellegű bevételek össz</t>
  </si>
  <si>
    <t>Támogatások, támogatásért bevétel kieg</t>
  </si>
  <si>
    <t xml:space="preserve"> Központi költségvetésből kapott támogatás</t>
  </si>
  <si>
    <t xml:space="preserve"> -  Általános működéshez és ágazati felad kapcs támogatás</t>
  </si>
  <si>
    <t>1.1. Normatív állami hozzájárulás</t>
  </si>
  <si>
    <t>1.2. Normatív kötött felhasználású támogatás</t>
  </si>
  <si>
    <t>1.3. Központosított előirányzatok</t>
  </si>
  <si>
    <t>1.4. Egyéb központi támogatás</t>
  </si>
  <si>
    <t>1.5. Fejlesztési felaatok támogatása</t>
  </si>
  <si>
    <t>1.6. ÖNHIKI támogatás</t>
  </si>
  <si>
    <t>1.7. Előző évi támogatások kiegészítése</t>
  </si>
  <si>
    <t xml:space="preserve"> Központi költségvetéstől kapott támogatás összesen</t>
  </si>
  <si>
    <t>Támogatások, támogatásértékű bevétel, kiegészítés</t>
  </si>
  <si>
    <t>2.1. Támogatás államháztartáson belülről- működési célra</t>
  </si>
  <si>
    <t xml:space="preserve">    - ebből: OEP-től átvett pénzeszköz</t>
  </si>
  <si>
    <t>2.2. Támogatás államháztartáson belülről- felhalmozási célra</t>
  </si>
  <si>
    <t>2.3. Működési célú pénzeszköz átvétel ÁH kívülről</t>
  </si>
  <si>
    <t>2.4. Felhalmozási célú pénzeszköz átvétel  ÁH kívülről</t>
  </si>
  <si>
    <t>Támogatások, támogatásé bevétel kiegészítés összesen</t>
  </si>
  <si>
    <t>Támogatások,tám.értékű bevétel, kieg összesen</t>
  </si>
  <si>
    <t>Támogatási kölcsönök</t>
  </si>
  <si>
    <t>1. Működési célú támogatási kölcsön visszatérülés</t>
  </si>
  <si>
    <t>2. Fejlesztési célú támogatási kölcsön visszatérülés</t>
  </si>
  <si>
    <t>Támogatási kölcsönök összesen</t>
  </si>
  <si>
    <t>BEVÉTELEK ÖSSZESEN</t>
  </si>
  <si>
    <t xml:space="preserve"> Finanszírozási bevételek</t>
  </si>
  <si>
    <t>1. Értékpapírok értékesítése, kibocsátása</t>
  </si>
  <si>
    <t>2. Hitelfelvétel</t>
  </si>
  <si>
    <t>2.1. Működési célú likvid hitel felvétel ÁH kívülről</t>
  </si>
  <si>
    <t>2.2. Felhalmozási célú hitelfelvétel</t>
  </si>
  <si>
    <t>3. Egyéb finanszírozási bevételek</t>
  </si>
  <si>
    <t>4. Működőképesség megőrzését szolgáló kieg támogatás ÁH belülről</t>
  </si>
  <si>
    <t>5. Pénzmaradvány</t>
  </si>
  <si>
    <t>FINANSZÍROZÁSI BEVÉTELEK  ÖSSZESEN</t>
  </si>
  <si>
    <t>BEVÉTELEK MINDÖSSZESEN</t>
  </si>
  <si>
    <t>3a. melléklet</t>
  </si>
  <si>
    <t>2. oldal</t>
  </si>
  <si>
    <t xml:space="preserve">Zalakomár Község Önkormányzatának
kiadásai </t>
  </si>
  <si>
    <t>2013. évi II. sz. módosítás</t>
  </si>
  <si>
    <t xml:space="preserve"> Költségvetési szervek támogatása </t>
  </si>
  <si>
    <t xml:space="preserve">Támogatásértékű működési kiadások </t>
  </si>
  <si>
    <t xml:space="preserve"> Működési célú pénzeszközátadás</t>
  </si>
  <si>
    <t>Társad.-, szoc.pol. és egyéb juttatás, támogatás</t>
  </si>
  <si>
    <t>Pénzforgalom nélküli kiadások</t>
  </si>
  <si>
    <t>9.</t>
  </si>
  <si>
    <t>Előző évi maradvány visszafizetése</t>
  </si>
  <si>
    <t>Működési kiadások összesen</t>
  </si>
  <si>
    <t>Támogatás értékű felhalmozási kiadás</t>
  </si>
  <si>
    <t>Felhalmozási célú pénzeszköz átadás</t>
  </si>
  <si>
    <t>Kölcsön nyújtása, kamatkiadás</t>
  </si>
  <si>
    <t>Támogatási kölcsönök nyújtása</t>
  </si>
  <si>
    <t>Pénzügyi befektetések kiadásai</t>
  </si>
  <si>
    <t xml:space="preserve"> Értékpapírok beváltása, vásárlása</t>
  </si>
  <si>
    <t xml:space="preserve"> Hitelek törlesztése</t>
  </si>
  <si>
    <t xml:space="preserve"> - Hosszú lejáratú hitelek visszafizetése</t>
  </si>
  <si>
    <t xml:space="preserve"> - Rövid lejáratú hitel visszafizetése</t>
  </si>
  <si>
    <t>Egyéb finanszírozási kiadás</t>
  </si>
  <si>
    <t>Kölcsön nyújtása ÁH kívülre</t>
  </si>
  <si>
    <t>KIADÁSOK MINDÖSSZESEN</t>
  </si>
  <si>
    <t>3b. melléklet</t>
  </si>
  <si>
    <t>Zalakomári Általános Iskola</t>
  </si>
  <si>
    <t xml:space="preserve"> Működési és sajátos bevételek</t>
  </si>
  <si>
    <t>1.3. ÁFA bevételek, visszatérülések</t>
  </si>
  <si>
    <t>1.4. Hozam- és kamatbevételek</t>
  </si>
  <si>
    <t xml:space="preserve"> Támogatások, támogatásért. bevételek, kieg</t>
  </si>
  <si>
    <t>1. Intézményfinanszírozás</t>
  </si>
  <si>
    <t>2. Kiegészítések, visszatérülések</t>
  </si>
  <si>
    <t>3. Támogatások, támogatásértékű bevételek</t>
  </si>
  <si>
    <t>4. Felhalmozási célú pénzeszközátvétel</t>
  </si>
  <si>
    <t>5. Működési célú pénzeszközátvétel</t>
  </si>
  <si>
    <t>6. Támogatásértékű felhalmozási bevételek</t>
  </si>
  <si>
    <t>Támogatások,támogatásért bevételek kieg összesen</t>
  </si>
  <si>
    <t>Pénzforgalom nélküli bevételek összesen</t>
  </si>
  <si>
    <t>Finanszírozási bevételek összesen</t>
  </si>
  <si>
    <t xml:space="preserve"> Működési kiadások</t>
  </si>
  <si>
    <t>1. Személyi juttatások</t>
  </si>
  <si>
    <t xml:space="preserve">2. Munkaadókat terhelő járulékok </t>
  </si>
  <si>
    <t xml:space="preserve">3. Dologi és egyéb folyó kiadások </t>
  </si>
  <si>
    <t>4. Működési célú támogatások</t>
  </si>
  <si>
    <t xml:space="preserve">5. Támogatásértékű működési átadás </t>
  </si>
  <si>
    <t>6. Egyéb pénzbeli juttatások</t>
  </si>
  <si>
    <t xml:space="preserve">1. Felújítások kiadásai </t>
  </si>
  <si>
    <t>2. Beruházások kiadásai</t>
  </si>
  <si>
    <t xml:space="preserve">3. Támogatás értékű felhalmozási kiadások </t>
  </si>
  <si>
    <t xml:space="preserve"> Pénzügyi befektetések kiadásai</t>
  </si>
  <si>
    <t>Hitel törlesztése, kölcsönök nyújtása, ép vásárlás</t>
  </si>
  <si>
    <t>1. Hitelek törlesztése</t>
  </si>
  <si>
    <t>2. Kölcsönök nyújtása</t>
  </si>
  <si>
    <t>3c. melléklet</t>
  </si>
  <si>
    <t>Zalakomári Napköziotthonos Óvoda</t>
  </si>
  <si>
    <t>1.2 .Egyéb saját bevétel</t>
  </si>
  <si>
    <t xml:space="preserve"> Működési és sajátos bevételek összesen:</t>
  </si>
  <si>
    <t>Felhalmozási és tőke jellegű bevétel</t>
  </si>
  <si>
    <t>Támogatás, támogatásértékű bevételek, kieg</t>
  </si>
  <si>
    <t xml:space="preserve"> Intézményfinanszírozás</t>
  </si>
  <si>
    <t xml:space="preserve"> Kiegészítések, visszatérülések</t>
  </si>
  <si>
    <t>Támogatások, támogatásértékű bevételek, kieg</t>
  </si>
  <si>
    <t>Támogatásértékű felhalmozási bevételek</t>
  </si>
  <si>
    <t>Támogatások,támogatásértékű bevétel, kieg</t>
  </si>
  <si>
    <t xml:space="preserve"> Műk. célú támogatási kölcsön visszatérülés</t>
  </si>
  <si>
    <t>Fejleszt. célú támogatási kölcsön visszatérülés</t>
  </si>
  <si>
    <t xml:space="preserve"> Pénzforgalom nélküli bevételek összesen</t>
  </si>
  <si>
    <t>Finanszírozási bevételek</t>
  </si>
  <si>
    <t>2.oldal</t>
  </si>
  <si>
    <t>Személyi juttatások</t>
  </si>
  <si>
    <t>Működési célú támogatások</t>
  </si>
  <si>
    <t xml:space="preserve">Támogatásértékű működési átadás </t>
  </si>
  <si>
    <t>Egyéb pénzbeli juttatások</t>
  </si>
  <si>
    <t>Működési kiadás összesen</t>
  </si>
  <si>
    <t xml:space="preserve"> Felújítások kiadásai </t>
  </si>
  <si>
    <t>Beruházások kiadásai</t>
  </si>
  <si>
    <t>Felhalmozási kiadás összesen</t>
  </si>
  <si>
    <t>Hitel törleszt, kölcsönök nyújtása, ép vásárlás</t>
  </si>
  <si>
    <t>3. Egyéb finanszírozási kiadások</t>
  </si>
  <si>
    <t>3d. melléklet</t>
  </si>
  <si>
    <t xml:space="preserve"> Művelődési Ház</t>
  </si>
  <si>
    <t xml:space="preserve"> Működési bevételek</t>
  </si>
  <si>
    <t>Működési és sajátos bevételek összesen</t>
  </si>
  <si>
    <t xml:space="preserve"> Felhalmozási és tőke jellegű bevétel</t>
  </si>
  <si>
    <t>Támogatás, támogatásértékű bevétel, kieg</t>
  </si>
  <si>
    <t>Intézményfinanszírozás</t>
  </si>
  <si>
    <t>Kiegészítések, visszatérülések</t>
  </si>
  <si>
    <t>Támogatások, támogatásért bevétel, kiegészítés</t>
  </si>
  <si>
    <t>Támogatás.,támogatásért bevétel, kiegészítés</t>
  </si>
  <si>
    <t>Működési célú támogatási kölcsön visszatérülés</t>
  </si>
  <si>
    <t>Fejlesztési célú támogatási kölcsön visszatérülés</t>
  </si>
  <si>
    <t>Pénzforgalom nélküli bevétel összesen</t>
  </si>
  <si>
    <t xml:space="preserve"> Felhalmozási kiadások</t>
  </si>
  <si>
    <t xml:space="preserve">Felújítások kiadásai </t>
  </si>
  <si>
    <t>Támogatás értékű felhalmozási kiadások</t>
  </si>
  <si>
    <t>Hitel törlesztés, kölcsönök nyújt, ép vásárlás</t>
  </si>
  <si>
    <t>Kölcsönök nyújtása</t>
  </si>
  <si>
    <t>4. melléklet</t>
  </si>
  <si>
    <t>Zalakomár Község Önkormányzata és intézményei kötelező és önként vállalt feladatai 2013 évben</t>
  </si>
  <si>
    <t xml:space="preserve"> Kötelező feladatok</t>
  </si>
  <si>
    <t>I. sz. mód</t>
  </si>
  <si>
    <t>II. sz. mód</t>
  </si>
  <si>
    <t>1. Közös Hivatal</t>
  </si>
  <si>
    <t xml:space="preserve">  - Zalakomár</t>
  </si>
  <si>
    <t xml:space="preserve">  - személyi, járulék, dologi kiadás</t>
  </si>
  <si>
    <t xml:space="preserve">  - önkormányzati hozzájárulások</t>
  </si>
  <si>
    <t xml:space="preserve">  - továbbszámlázott szolg.</t>
  </si>
  <si>
    <t xml:space="preserve"> - továbbszámlázott szolg.</t>
  </si>
  <si>
    <t>2. Település-üzemeltetés</t>
  </si>
  <si>
    <t xml:space="preserve"> - zöldterületgazdálkodás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</si>
  <si>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</si>
  <si>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</si>
  <si>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</si>
  <si>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</si>
  <si>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Levonás:  beszámítás összege</t>
  </si>
  <si>
    <t>3. Egyéb kötelező önk feladatok</t>
  </si>
  <si>
    <t>4. Társadalom, szoc pol ellátások</t>
  </si>
  <si>
    <t>5. Hozzájár pénzbeli szociális ellátás</t>
  </si>
  <si>
    <t>6. Óvodai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</si>
  <si>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</si>
  <si>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</si>
  <si>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</si>
  <si>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</si>
  <si>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- dologi kiadások</t>
  </si>
  <si>
    <t>Óvodai társulás finanszírozása</t>
  </si>
  <si>
    <t>7. Iskola</t>
  </si>
  <si>
    <t>7.  Iskola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</si>
  <si>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</si>
  <si>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</si>
  <si>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</si>
  <si>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</si>
  <si>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OEP-től átvett pénzeszköz</t>
  </si>
  <si>
    <t>8. Egészségügyi ellátások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</si>
  <si>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</si>
  <si>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</si>
  <si>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</si>
  <si>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</si>
  <si>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>9. Helyi adók</t>
  </si>
  <si>
    <t>10. Művelődési Ház</t>
  </si>
  <si>
    <t>11. Hulladékszállítás</t>
  </si>
  <si>
    <t>12. Vagyonhasznosítás</t>
  </si>
  <si>
    <t>13. Kistérség</t>
  </si>
  <si>
    <t>13. Kistérség: tagdíj</t>
  </si>
  <si>
    <t>14.</t>
  </si>
  <si>
    <t>14. Támogatás: ESZI</t>
  </si>
  <si>
    <t>15. Közbiztonság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</si>
  <si>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</si>
  <si>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</si>
  <si>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</si>
  <si>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</si>
  <si>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16. Sport</t>
  </si>
  <si>
    <t>16. Sportegyesület támogatása</t>
  </si>
  <si>
    <t>17. Közfoglalkoztatás</t>
  </si>
  <si>
    <t>18. Szerkezetátalakítási tartalék</t>
  </si>
  <si>
    <t>18. Önkormányzati jogalkotás</t>
  </si>
  <si>
    <t>19. Bérkompenzáció</t>
  </si>
  <si>
    <t>Összesen</t>
  </si>
  <si>
    <t>19. Működőkép szolg kieg támogat</t>
  </si>
  <si>
    <t>Bevételek összesen</t>
  </si>
  <si>
    <t>Kiadások összesen</t>
  </si>
  <si>
    <t xml:space="preserve">Kötelező feladatellátáshoz kapcsolódó létszám (fő) </t>
  </si>
  <si>
    <t xml:space="preserve">Ebből közfoglalkoztatottak létszáma (fő) </t>
  </si>
  <si>
    <t>Önként vállalt feladatok</t>
  </si>
  <si>
    <t>1. Beruházás: kamera</t>
  </si>
  <si>
    <t>2. Állategészségügyi ellátás</t>
  </si>
  <si>
    <t>3. Falumegújítás</t>
  </si>
  <si>
    <t>3. Felújítás:falumegújítás</t>
  </si>
  <si>
    <t>4. Pénzmaradvány</t>
  </si>
  <si>
    <t>5. Központosított előirányzat</t>
  </si>
  <si>
    <t>4. Rendezési terv</t>
  </si>
  <si>
    <t>6. Hétszínvilág pályázat</t>
  </si>
  <si>
    <t>5. Pénzeszközátadás</t>
  </si>
  <si>
    <t>7. Magyarország szeretlek</t>
  </si>
  <si>
    <t>6. Iskola: IPR</t>
  </si>
  <si>
    <t>7. Önkormányzati igazgatás</t>
  </si>
  <si>
    <t>8. Útfelújítás</t>
  </si>
  <si>
    <t>9. Kölcsönnyújtás</t>
  </si>
  <si>
    <t>10. Beruházás</t>
  </si>
  <si>
    <t>11. Magyarország szeretlek</t>
  </si>
  <si>
    <t>12. Hétszínvilág pályázat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</si>
  <si>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</si>
  <si>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</si>
  <si>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</si>
  <si>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</si>
  <si>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</si>
  <si>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</si>
  <si>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Zalakomár Község Önkormányzata és intézményei költségvetési támogatásai 2013 évben</t>
  </si>
  <si>
    <t>Jogcím</t>
  </si>
  <si>
    <t xml:space="preserve">Mutató </t>
  </si>
  <si>
    <t>Támogatás</t>
  </si>
  <si>
    <t xml:space="preserve">I. sz. mód. </t>
  </si>
  <si>
    <t xml:space="preserve">II. sz. mód. </t>
  </si>
  <si>
    <t>I. A helyi önkormányzatok működésének általános támogatása</t>
  </si>
  <si>
    <t>I.1.a) Önkormányzati hivatal működésének támogatása</t>
  </si>
  <si>
    <t>I. 1.aa) 2013. első négy hónapjának átmeneti támogatása- elismert hivatali létszám alapján</t>
  </si>
  <si>
    <t>I.1. ab) 2013. május 1-étől 8 havi időarányos támogatás- elismert hivatali létszám alapján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</si>
  <si>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</si>
  <si>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</si>
  <si>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</si>
  <si>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</si>
  <si>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</si>
  <si>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I.1.c) Beszámítás összege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</si>
  <si>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</si>
  <si>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</si>
  <si>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</si>
  <si>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</si>
  <si>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2013. évben 8 hónapra</t>
  </si>
  <si>
    <t>II. 1. (1) 1 óvodapedagógusok elismert létszáma</t>
  </si>
  <si>
    <t>II. 1. (2) 1 óvodapedagógusok nevelő munkáját közvetlenül segítők száma a Közokt tv. 1. számú melléklet szerint</t>
  </si>
  <si>
    <t>2013. évben 4 hónapra</t>
  </si>
  <si>
    <t>II.1. (1) 2 óvodapedagógusok elismert létszáma</t>
  </si>
  <si>
    <t>II. 1. (1) 2 óvodapedagógusok nevelő munkáját közvetlenül segítők száma Köznev tv. 2. melléklet szerint</t>
  </si>
  <si>
    <t>II. 2. Óvodaműködtetési támogatás</t>
  </si>
  <si>
    <t>II. 2. (7) 1 gyermekek teljes idejű óvodai nevelésre szervezett csoport</t>
  </si>
  <si>
    <t>II.2. (8) 2 gyermekek teljes idejű óvodai nevelésre szervezett csoport</t>
  </si>
  <si>
    <t>II.3. Ingyenes és kedvezményes gyermekétkeztetés támogatása</t>
  </si>
  <si>
    <t>II.3. b) Óvodai, iskolai, kollégiumi étkeztetés támogatása</t>
  </si>
  <si>
    <t>óvodában</t>
  </si>
  <si>
    <t>iskolában</t>
  </si>
  <si>
    <t>III.2. Hozzájárulás a pénzbeli szociális ellátásokhoz</t>
  </si>
  <si>
    <t>IV. Kulturális feladatok támogatása</t>
  </si>
  <si>
    <t xml:space="preserve">Támogatások </t>
  </si>
  <si>
    <t xml:space="preserve">Egyes jövedelempótló támogatások </t>
  </si>
  <si>
    <t>6. melléklet</t>
  </si>
  <si>
    <t>Zalakomár Község Önkormányzata és intézményei beruházási kiadásai 2013. évben</t>
  </si>
  <si>
    <t>Térfigyelő kamerarendszer bővítése</t>
  </si>
  <si>
    <t>Rendezési terv</t>
  </si>
  <si>
    <t>Közmunkaprogram-kazán</t>
  </si>
  <si>
    <t xml:space="preserve">Notebook beszerzés </t>
  </si>
  <si>
    <t>Hűtő</t>
  </si>
  <si>
    <t>Bútor (önkormányzati hivatal)</t>
  </si>
  <si>
    <t>Eszközbeszerzés- IKSZT</t>
  </si>
  <si>
    <t>Jármű vásárlás</t>
  </si>
  <si>
    <t>Tanulói bútor</t>
  </si>
  <si>
    <t>10.</t>
  </si>
  <si>
    <t>Művelődési Ház eszközbeszerzés</t>
  </si>
  <si>
    <t>11.</t>
  </si>
  <si>
    <t>Falumegújítás</t>
  </si>
  <si>
    <t>7. melléklet</t>
  </si>
  <si>
    <t>Zalakomár Község Önkormányzata és intézményei felújítási kiadásai 2013. évben</t>
  </si>
  <si>
    <t>Közös Hivatal épületének felújítása</t>
  </si>
  <si>
    <t>Iskola járda betonozása</t>
  </si>
  <si>
    <t>IKSZT- Integrált Közösségi Színtér Kialakítása (Művelődési Ház)</t>
  </si>
  <si>
    <t>Kulcsosház felújítása</t>
  </si>
  <si>
    <t xml:space="preserve">5. </t>
  </si>
  <si>
    <t xml:space="preserve">6. </t>
  </si>
  <si>
    <t>Utak kátyúzása, felújítása</t>
  </si>
  <si>
    <t>8. melléklet</t>
  </si>
  <si>
    <t>Zalakomár Község Önkormányzata és intézményei 2013. évi Európai Uniós projektjeinek bevételei és kiadásai</t>
  </si>
  <si>
    <t>ezer  Ft-ban</t>
  </si>
  <si>
    <t>Projekt neve</t>
  </si>
  <si>
    <t>Bevétel</t>
  </si>
  <si>
    <t>Kiadás</t>
  </si>
  <si>
    <t>-</t>
  </si>
  <si>
    <t>9. melléklet</t>
  </si>
  <si>
    <t>Zalakomár Község Önkormányzata és intézményei 2013. évi közvetett támogatásai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</si>
  <si>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</si>
  <si>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</si>
  <si>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</si>
  <si>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</si>
  <si>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</si>
  <si>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</si>
  <si>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</si>
  <si>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</si>
  <si>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</si>
  <si>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</si>
  <si>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</si>
  <si>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</si>
  <si>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</si>
  <si>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</si>
  <si>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</si>
  <si>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</si>
  <si>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</si>
  <si>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</si>
  <si>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285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</si>
  <si>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</si>
  <si>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</si>
  <si>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</si>
  <si>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</si>
  <si>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10. melléklet</t>
  </si>
  <si>
    <t>Zalakomár Község Önkormányzata és intézményei működési célra átvett pénzeszközei</t>
  </si>
  <si>
    <t xml:space="preserve">Ssz. </t>
  </si>
  <si>
    <t>Támogatás államházt belülről működési célra</t>
  </si>
  <si>
    <t>OEP finanszírozás</t>
  </si>
  <si>
    <t xml:space="preserve">Mezőőrök támogatása  </t>
  </si>
  <si>
    <t>Zalakaros Többcélú kistérségi társulástól közoktatási célra átvett pénzeszközök</t>
  </si>
  <si>
    <t xml:space="preserve">Sand, Miháld, Pat önkormányzatok hozzájárulásai közoktatási feladatokhoz (Óvoda) </t>
  </si>
  <si>
    <t>TIOP 1.1.1./07/1. pályázat (Iskola)</t>
  </si>
  <si>
    <t>Közcélú foglalkoztatás támogatása</t>
  </si>
  <si>
    <t>Mozgáskorlátozottak közlekedési támogatása</t>
  </si>
  <si>
    <t>Pénzbeli támogatás</t>
  </si>
  <si>
    <t>Természetbeni támogatás</t>
  </si>
  <si>
    <t>Közös Hivatal finanszírozása</t>
  </si>
  <si>
    <t>Ösztöndíj program (Iskola)</t>
  </si>
  <si>
    <t>12.</t>
  </si>
  <si>
    <t xml:space="preserve">Művelődési Ház (IKSZT) </t>
  </si>
  <si>
    <t>13.</t>
  </si>
  <si>
    <t>Hétszínvilág pályázat (Művelődési Ház)</t>
  </si>
  <si>
    <t>Mezővárosi találkozó támogatása</t>
  </si>
  <si>
    <t>Mindösszesen</t>
  </si>
  <si>
    <t>11. melléklet</t>
  </si>
  <si>
    <t>Zalakomár Község Önkormányzata és intézményei felhalmozási célra átvett pénzeszközei</t>
  </si>
  <si>
    <t>Támogatás államháztartáson belülről felhalmozási célra</t>
  </si>
  <si>
    <t>IKSZT integrált közösségi színtér kialakításához  (Művelődési Ház)</t>
  </si>
  <si>
    <t>Közkincs hitelek kamattámogatás</t>
  </si>
  <si>
    <t>Közmunkaprogram (kazán)</t>
  </si>
  <si>
    <t>Falumegújítás pályázat</t>
  </si>
  <si>
    <t>Felhalmozási célú pénzeszköz átvétel államháztartáson kívülről</t>
  </si>
  <si>
    <t>Közmű vízellátás hozzájárulás</t>
  </si>
  <si>
    <t>12. melléklet</t>
  </si>
  <si>
    <t xml:space="preserve">Zalakomár Község Önkormányzata és intézményei
működési célú pénzeszköz átadásai </t>
  </si>
  <si>
    <t>Támogatásértékű működési kiadás</t>
  </si>
  <si>
    <t>Nagykanizsa Egyesített Szociális Intézmény, Családsegítő Központ</t>
  </si>
  <si>
    <t>Zalakaros Kistérség Többcélú Társulása</t>
  </si>
  <si>
    <t xml:space="preserve">Zalakarosi Hétközi és Hétvégi Orvosi Ügyelet </t>
  </si>
  <si>
    <t>Iskola hozzájárulás</t>
  </si>
  <si>
    <t>Fogorvosi ügyelet</t>
  </si>
  <si>
    <t xml:space="preserve">Nagykanizsa MJV Önkormányzata (óvodai ellátás hozzájárulás) </t>
  </si>
  <si>
    <t>Óvoda költségvetés átadása Társulás számára</t>
  </si>
  <si>
    <t xml:space="preserve">Támogatásértékű működési kiadás összesen: </t>
  </si>
  <si>
    <t>Működési célú pénzeszköz átadás</t>
  </si>
  <si>
    <t>Tűzoltóság Nagykanizsa</t>
  </si>
  <si>
    <t>Nagykanizsa és Környéke Foglalkoztatási Kft</t>
  </si>
  <si>
    <t>KMB szolgálat</t>
  </si>
  <si>
    <t>Bursa Ösztöndíj</t>
  </si>
  <si>
    <t>Fogorvosi szolgálat</t>
  </si>
  <si>
    <t>Egyetértés Sportegyesület</t>
  </si>
  <si>
    <t>Működési célú pénzeszköz átadás összesen</t>
  </si>
  <si>
    <t>Pénzeszköz átadás összesen</t>
  </si>
  <si>
    <t>13. melléklet</t>
  </si>
  <si>
    <t xml:space="preserve">     Zalakomár Község Önkormányzata és intézményei szociálpolitikai,                                                                                              egészségügyi feladatok kiadásai</t>
  </si>
  <si>
    <t xml:space="preserve">Ápolási díj </t>
  </si>
  <si>
    <t xml:space="preserve">1.1 súlyosan fogyatékos, vagy tartósan beteg 18 év alatti személy gondozása esetén az öregségi nyugdíjminimum 100 %-a (29 500 Ft) </t>
  </si>
  <si>
    <t xml:space="preserve"> 1.2 fokozott ápolást igénylő súlyosan fogyatékos személy gondozása, ápolása esetén az öregségi nyugdíjminimum 130%-a ( 38 350 Ft) </t>
  </si>
  <si>
    <t xml:space="preserve"> 1.3 18. életévét betöltött tartósan beteg személy ápolása esetén legalább az öregségi nyugdíjminimum 80%-a (23 600 Ft) </t>
  </si>
  <si>
    <t>Időskorúak járadéka</t>
  </si>
  <si>
    <t xml:space="preserve"> 2.1  az öregségi nyugdíjminimum 80 %-a  ( 22.800 Ft) </t>
  </si>
  <si>
    <t xml:space="preserve"> 2.2 az öregségi nyugdíjminimum 95 %-a  (27.075 Ft) </t>
  </si>
  <si>
    <t xml:space="preserve">2.3  az öregségi nyugdíjminimum  130%-a  (37.050 Ft) </t>
  </si>
  <si>
    <t>Foglalkoztatást helyettesítő támogatás (22 800 Ft)</t>
  </si>
  <si>
    <t xml:space="preserve">Közgyógyellátás </t>
  </si>
  <si>
    <t xml:space="preserve">Szociális segély </t>
  </si>
  <si>
    <t>5.1 Rendszeres szociális segély ( max. 30 000 Ft -    20 fő)</t>
  </si>
  <si>
    <t>5.2 Egészségkárosodott – 10 fő</t>
  </si>
  <si>
    <t>Lakásfenntartási támogatás</t>
  </si>
  <si>
    <t>Átmeneti segély</t>
  </si>
  <si>
    <t>Óvodáztatási támogatás</t>
  </si>
  <si>
    <t>Köztemetés</t>
  </si>
  <si>
    <t>Összesen:</t>
  </si>
  <si>
    <t>14. melléklet</t>
  </si>
  <si>
    <t>Zalakomár Község Önkormányzata és intézményei előirányzat-felhasználási ütemterve</t>
  </si>
  <si>
    <t>Jan</t>
  </si>
  <si>
    <t>I. mód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</si>
  <si>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</si>
  <si>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</si>
  <si>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</si>
  <si>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</si>
  <si>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</si>
  <si>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</si>
  <si>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</si>
  <si>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</si>
  <si>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</si>
  <si>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</si>
  <si>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II. mód</t>
  </si>
  <si>
    <t>Dec</t>
  </si>
  <si>
    <t>Összes</t>
  </si>
  <si>
    <t>Működési célú bevételek</t>
  </si>
  <si>
    <t>Pénzforgalom nélküli bevételek (pénzmaradvány)</t>
  </si>
  <si>
    <t>Felhalmozási célú bevételek</t>
  </si>
  <si>
    <t>Egyéb vagyonhasznosításból származó bevétel</t>
  </si>
  <si>
    <t>Támogatás államháztartáson kívülről</t>
  </si>
  <si>
    <t>Felhalmozási célú bevételek összesen</t>
  </si>
  <si>
    <t>KÖLTSÉGVETÉSI BEVÉTELEK ÖSSZ</t>
  </si>
  <si>
    <t>Működőképesség megőzését szolgáló kieg támog</t>
  </si>
  <si>
    <t>Személyi juttatás</t>
  </si>
  <si>
    <t>Munkaadókat terhelő járulékok</t>
  </si>
  <si>
    <t>Dologi kiadások</t>
  </si>
  <si>
    <t>Támogatás értékű működési kiadás</t>
  </si>
  <si>
    <t>Társadalom-, szociálpolitikai juttatások</t>
  </si>
  <si>
    <t>Kölcsönök nyújtása, törlesztése, kamatkiadás</t>
  </si>
  <si>
    <t>15. melléklet</t>
  </si>
  <si>
    <t>Zalakomár Község Önkormányzata és intézményei adósságot keletkeztető ügyletekből és kezességvállalásokból fennálló fizetési kötelezettségei a Stabilitási tv. 3. §(1) bekezdése szerint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</si>
  <si>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</si>
  <si>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</si>
  <si>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</si>
  <si>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</si>
  <si>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</si>
  <si>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4.évben</t>
  </si>
  <si>
    <t>5.évben</t>
  </si>
  <si>
    <t>6.évben</t>
  </si>
  <si>
    <t>7.évben</t>
  </si>
  <si>
    <t>8.évben</t>
  </si>
  <si>
    <t>9.évben</t>
  </si>
  <si>
    <t>10.évben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</si>
  <si>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</si>
  <si>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</si>
  <si>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</si>
  <si>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</si>
  <si>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</si>
  <si>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</si>
  <si>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</si>
  <si>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</si>
  <si>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</si>
  <si>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</si>
  <si>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</si>
  <si>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</si>
  <si>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</si>
  <si>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</si>
  <si>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3. oldal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</si>
</sst>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#.0"/>
    <numFmt numFmtId="169" formatCode="#,##0.00&quot; Ft&quot;"/>
    <numFmt numFmtId="170" formatCode="0.0"/>
    <numFmt numFmtId="171" formatCode="mmm\ d/"/>
    <numFmt numFmtId="172" formatCode="\ #,##0&quot;     &quot;;\-#,##0&quot;     &quot;;&quot; -&quot;#&quot;     &quot;;@\ "/>
  </numFmts>
  <fonts count="5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0"/>
      <name val="Bookman Old Style"/>
      <family val="1"/>
    </font>
    <font>
      <sz val="11"/>
      <name val="Bookman Old Style"/>
      <family val="1"/>
    </font>
    <font>
      <i/>
      <sz val="12"/>
      <name val="Times New Roman"/>
      <family val="1"/>
    </font>
    <font>
      <i/>
      <sz val="10"/>
      <name val="Bookman Old Style"/>
      <family val="1"/>
    </font>
    <font>
      <sz val="12"/>
      <color indexed="8"/>
      <name val="Times New Roman"/>
      <family val="1"/>
    </font>
    <font>
      <b/>
      <sz val="10"/>
      <name val="Bookman Old Style"/>
      <family val="1"/>
    </font>
    <font>
      <b/>
      <i/>
      <sz val="12"/>
      <name val="Times New Roman"/>
      <family val="1"/>
    </font>
    <font>
      <sz val="8"/>
      <name val="Bookman Old Style"/>
      <family val="1"/>
    </font>
    <font>
      <sz val="8"/>
      <name val="Arial CE"/>
      <family val="2"/>
    </font>
    <font>
      <sz val="10"/>
      <color indexed="8"/>
      <name val="Times New Roman"/>
      <family val="1"/>
    </font>
    <font>
      <sz val="10"/>
      <color indexed="10"/>
      <name val="Bookman Old Style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2"/>
      <name val="Arial CE"/>
      <family val="2"/>
    </font>
    <font>
      <sz val="12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165" fontId="20" fillId="22" borderId="9" xfId="0" applyNumberFormat="1" applyFont="1" applyFill="1" applyBorder="1" applyAlignment="1">
      <alignment horizontal="center" vertical="center" wrapText="1"/>
    </xf>
    <xf numFmtId="2" fontId="20" fillId="22" borderId="9" xfId="0" applyNumberFormat="1" applyFont="1" applyFill="1" applyBorder="1" applyAlignment="1">
      <alignment horizontal="center" vertical="center" wrapText="1"/>
    </xf>
    <xf numFmtId="2" fontId="20" fillId="22" borderId="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64" fontId="19" fillId="0" borderId="8" xfId="0" applyNumberFormat="1" applyFont="1" applyBorder="1" applyAlignment="1">
      <alignment horizontal="center"/>
    </xf>
    <xf numFmtId="0" fontId="26" fillId="0" borderId="9" xfId="0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/>
    </xf>
    <xf numFmtId="3" fontId="19" fillId="0" borderId="9" xfId="0" applyNumberFormat="1" applyFont="1" applyBorder="1" applyAlignment="1">
      <alignment/>
    </xf>
    <xf numFmtId="164" fontId="27" fillId="0" borderId="8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1" fillId="0" borderId="9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 wrapText="1"/>
    </xf>
    <xf numFmtId="3" fontId="21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7" fillId="0" borderId="9" xfId="0" applyNumberFormat="1" applyFont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9" xfId="0" applyNumberFormat="1" applyFont="1" applyBorder="1" applyAlignment="1">
      <alignment/>
    </xf>
    <xf numFmtId="3" fontId="27" fillId="0" borderId="9" xfId="0" applyNumberFormat="1" applyFont="1" applyBorder="1" applyAlignment="1">
      <alignment horizontal="right" wrapText="1"/>
    </xf>
    <xf numFmtId="3" fontId="27" fillId="0" borderId="8" xfId="0" applyNumberFormat="1" applyFont="1" applyBorder="1" applyAlignment="1">
      <alignment horizontal="right"/>
    </xf>
    <xf numFmtId="3" fontId="27" fillId="0" borderId="9" xfId="40" applyNumberFormat="1" applyFont="1" applyFill="1" applyBorder="1" applyAlignment="1" applyProtection="1">
      <alignment/>
      <protection/>
    </xf>
    <xf numFmtId="3" fontId="27" fillId="0" borderId="8" xfId="40" applyNumberFormat="1" applyFont="1" applyFill="1" applyBorder="1" applyAlignment="1" applyProtection="1">
      <alignment/>
      <protection/>
    </xf>
    <xf numFmtId="3" fontId="27" fillId="0" borderId="9" xfId="0" applyNumberFormat="1" applyFont="1" applyBorder="1" applyAlignment="1">
      <alignment/>
    </xf>
    <xf numFmtId="0" fontId="28" fillId="0" borderId="0" xfId="0" applyFont="1" applyAlignment="1">
      <alignment/>
    </xf>
    <xf numFmtId="167" fontId="27" fillId="0" borderId="9" xfId="0" applyNumberFormat="1" applyFont="1" applyBorder="1" applyAlignment="1">
      <alignment/>
    </xf>
    <xf numFmtId="167" fontId="27" fillId="0" borderId="8" xfId="0" applyNumberFormat="1" applyFont="1" applyBorder="1" applyAlignment="1">
      <alignment/>
    </xf>
    <xf numFmtId="165" fontId="27" fillId="0" borderId="9" xfId="0" applyNumberFormat="1" applyFont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8" fontId="2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3" fontId="26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165" fontId="22" fillId="0" borderId="0" xfId="0" applyNumberFormat="1" applyFont="1" applyBorder="1" applyAlignment="1">
      <alignment horizontal="right"/>
    </xf>
    <xf numFmtId="2" fontId="20" fillId="22" borderId="10" xfId="0" applyNumberFormat="1" applyFont="1" applyFill="1" applyBorder="1" applyAlignment="1">
      <alignment horizontal="center" vertical="center" wrapText="1"/>
    </xf>
    <xf numFmtId="2" fontId="20" fillId="22" borderId="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27" fillId="0" borderId="9" xfId="0" applyNumberFormat="1" applyFont="1" applyBorder="1" applyAlignment="1">
      <alignment horizontal="center"/>
    </xf>
    <xf numFmtId="3" fontId="26" fillId="0" borderId="8" xfId="40" applyNumberFormat="1" applyFont="1" applyFill="1" applyBorder="1" applyAlignment="1" applyProtection="1">
      <alignment/>
      <protection/>
    </xf>
    <xf numFmtId="165" fontId="19" fillId="0" borderId="9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3" fontId="21" fillId="0" borderId="8" xfId="40" applyNumberFormat="1" applyFont="1" applyFill="1" applyBorder="1" applyAlignment="1" applyProtection="1">
      <alignment/>
      <protection/>
    </xf>
    <xf numFmtId="0" fontId="29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3" fontId="19" fillId="24" borderId="9" xfId="40" applyNumberFormat="1" applyFont="1" applyFill="1" applyBorder="1" applyAlignment="1" applyProtection="1">
      <alignment/>
      <protection/>
    </xf>
    <xf numFmtId="3" fontId="19" fillId="24" borderId="8" xfId="40" applyNumberFormat="1" applyFont="1" applyFill="1" applyBorder="1" applyAlignment="1" applyProtection="1">
      <alignment/>
      <protection/>
    </xf>
    <xf numFmtId="49" fontId="31" fillId="0" borderId="9" xfId="0" applyNumberFormat="1" applyFont="1" applyBorder="1" applyAlignment="1">
      <alignment horizontal="center"/>
    </xf>
    <xf numFmtId="3" fontId="27" fillId="0" borderId="9" xfId="40" applyNumberFormat="1" applyFont="1" applyFill="1" applyBorder="1" applyAlignment="1" applyProtection="1">
      <alignment vertical="center"/>
      <protection/>
    </xf>
    <xf numFmtId="3" fontId="27" fillId="0" borderId="8" xfId="4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0" fontId="21" fillId="0" borderId="8" xfId="0" applyFont="1" applyFill="1" applyBorder="1" applyAlignment="1">
      <alignment wrapText="1"/>
    </xf>
    <xf numFmtId="3" fontId="33" fillId="0" borderId="9" xfId="0" applyNumberFormat="1" applyFont="1" applyFill="1" applyBorder="1" applyAlignment="1">
      <alignment/>
    </xf>
    <xf numFmtId="165" fontId="19" fillId="0" borderId="8" xfId="0" applyNumberFormat="1" applyFont="1" applyBorder="1" applyAlignment="1">
      <alignment/>
    </xf>
    <xf numFmtId="3" fontId="33" fillId="0" borderId="8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0" fontId="34" fillId="0" borderId="0" xfId="0" applyFont="1" applyAlignment="1">
      <alignment/>
    </xf>
    <xf numFmtId="3" fontId="26" fillId="0" borderId="8" xfId="40" applyNumberFormat="1" applyFont="1" applyFill="1" applyBorder="1" applyAlignment="1" applyProtection="1">
      <alignment wrapText="1"/>
      <protection/>
    </xf>
    <xf numFmtId="3" fontId="31" fillId="0" borderId="9" xfId="0" applyNumberFormat="1" applyFont="1" applyBorder="1" applyAlignment="1">
      <alignment/>
    </xf>
    <xf numFmtId="165" fontId="35" fillId="0" borderId="9" xfId="0" applyNumberFormat="1" applyFont="1" applyBorder="1" applyAlignment="1">
      <alignment/>
    </xf>
    <xf numFmtId="3" fontId="31" fillId="0" borderId="8" xfId="0" applyNumberFormat="1" applyFont="1" applyBorder="1" applyAlignment="1">
      <alignment/>
    </xf>
    <xf numFmtId="3" fontId="31" fillId="0" borderId="9" xfId="0" applyNumberFormat="1" applyFont="1" applyBorder="1" applyAlignment="1">
      <alignment/>
    </xf>
    <xf numFmtId="165" fontId="27" fillId="0" borderId="9" xfId="0" applyNumberFormat="1" applyFont="1" applyBorder="1" applyAlignment="1">
      <alignment/>
    </xf>
    <xf numFmtId="165" fontId="27" fillId="0" borderId="8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27" fillId="0" borderId="11" xfId="0" applyNumberFormat="1" applyFont="1" applyBorder="1" applyAlignment="1">
      <alignment horizontal="center"/>
    </xf>
    <xf numFmtId="3" fontId="21" fillId="0" borderId="10" xfId="40" applyNumberFormat="1" applyFont="1" applyFill="1" applyBorder="1" applyAlignment="1" applyProtection="1">
      <alignment/>
      <protection/>
    </xf>
    <xf numFmtId="3" fontId="27" fillId="0" borderId="11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6" fillId="0" borderId="9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9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 vertical="center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2" fontId="20" fillId="22" borderId="11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9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21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19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/>
    </xf>
    <xf numFmtId="3" fontId="31" fillId="0" borderId="9" xfId="0" applyNumberFormat="1" applyFont="1" applyBorder="1" applyAlignment="1">
      <alignment vertical="center"/>
    </xf>
    <xf numFmtId="3" fontId="31" fillId="0" borderId="9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33" fillId="0" borderId="8" xfId="0" applyNumberFormat="1" applyFont="1" applyBorder="1" applyAlignment="1">
      <alignment horizontal="center" vertical="center"/>
    </xf>
    <xf numFmtId="49" fontId="38" fillId="0" borderId="9" xfId="0" applyNumberFormat="1" applyFont="1" applyBorder="1" applyAlignment="1">
      <alignment vertical="center"/>
    </xf>
    <xf numFmtId="3" fontId="33" fillId="0" borderId="9" xfId="0" applyNumberFormat="1" applyFont="1" applyBorder="1" applyAlignment="1">
      <alignment vertical="center"/>
    </xf>
    <xf numFmtId="3" fontId="33" fillId="0" borderId="8" xfId="40" applyNumberFormat="1" applyFont="1" applyFill="1" applyBorder="1" applyAlignment="1" applyProtection="1">
      <alignment horizontal="right" vertical="center"/>
      <protection/>
    </xf>
    <xf numFmtId="3" fontId="33" fillId="0" borderId="9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49" fontId="21" fillId="0" borderId="9" xfId="0" applyNumberFormat="1" applyFont="1" applyBorder="1" applyAlignment="1">
      <alignment vertical="center" wrapText="1"/>
    </xf>
    <xf numFmtId="49" fontId="19" fillId="0" borderId="8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49" fontId="19" fillId="0" borderId="10" xfId="0" applyNumberFormat="1" applyFont="1" applyBorder="1" applyAlignment="1">
      <alignment/>
    </xf>
    <xf numFmtId="49" fontId="26" fillId="0" borderId="11" xfId="0" applyNumberFormat="1" applyFont="1" applyBorder="1" applyAlignment="1">
      <alignment vertical="center"/>
    </xf>
    <xf numFmtId="3" fontId="27" fillId="0" borderId="11" xfId="40" applyNumberFormat="1" applyFont="1" applyFill="1" applyBorder="1" applyAlignment="1" applyProtection="1">
      <alignment vertical="center"/>
      <protection/>
    </xf>
    <xf numFmtId="3" fontId="27" fillId="0" borderId="10" xfId="40" applyNumberFormat="1" applyFont="1" applyFill="1" applyBorder="1" applyAlignment="1" applyProtection="1">
      <alignment vertical="center"/>
      <protection/>
    </xf>
    <xf numFmtId="3" fontId="19" fillId="0" borderId="9" xfId="0" applyNumberFormat="1" applyFont="1" applyBorder="1" applyAlignment="1">
      <alignment/>
    </xf>
    <xf numFmtId="3" fontId="19" fillId="0" borderId="8" xfId="40" applyNumberFormat="1" applyFont="1" applyFill="1" applyBorder="1" applyAlignment="1" applyProtection="1">
      <alignment/>
      <protection/>
    </xf>
    <xf numFmtId="0" fontId="26" fillId="0" borderId="9" xfId="0" applyFont="1" applyBorder="1" applyAlignment="1">
      <alignment/>
    </xf>
    <xf numFmtId="0" fontId="19" fillId="0" borderId="9" xfId="0" applyFont="1" applyBorder="1" applyAlignment="1">
      <alignment/>
    </xf>
    <xf numFmtId="170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2" fontId="27" fillId="0" borderId="0" xfId="0" applyNumberFormat="1" applyFont="1" applyBorder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1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8" xfId="0" applyNumberFormat="1" applyFont="1" applyBorder="1" applyAlignment="1">
      <alignment/>
    </xf>
    <xf numFmtId="3" fontId="22" fillId="0" borderId="9" xfId="0" applyNumberFormat="1" applyFont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2" fillId="0" borderId="9" xfId="0" applyNumberFormat="1" applyFont="1" applyFill="1" applyBorder="1" applyAlignment="1">
      <alignment/>
    </xf>
    <xf numFmtId="171" fontId="22" fillId="0" borderId="8" xfId="0" applyNumberFormat="1" applyFont="1" applyFill="1" applyBorder="1" applyAlignment="1">
      <alignment/>
    </xf>
    <xf numFmtId="0" fontId="22" fillId="0" borderId="8" xfId="0" applyFont="1" applyFill="1" applyBorder="1" applyAlignment="1">
      <alignment wrapText="1"/>
    </xf>
    <xf numFmtId="49" fontId="41" fillId="0" borderId="9" xfId="0" applyNumberFormat="1" applyFont="1" applyBorder="1" applyAlignment="1">
      <alignment horizontal="center"/>
    </xf>
    <xf numFmtId="165" fontId="41" fillId="0" borderId="9" xfId="0" applyNumberFormat="1" applyFont="1" applyFill="1" applyBorder="1" applyAlignment="1">
      <alignment/>
    </xf>
    <xf numFmtId="165" fontId="41" fillId="0" borderId="8" xfId="0" applyNumberFormat="1" applyFont="1" applyFill="1" applyBorder="1" applyAlignment="1">
      <alignment/>
    </xf>
    <xf numFmtId="3" fontId="41" fillId="0" borderId="9" xfId="0" applyNumberFormat="1" applyFont="1" applyFill="1" applyBorder="1" applyAlignment="1">
      <alignment/>
    </xf>
    <xf numFmtId="3" fontId="41" fillId="0" borderId="8" xfId="0" applyNumberFormat="1" applyFont="1" applyFill="1" applyBorder="1" applyAlignment="1">
      <alignment/>
    </xf>
    <xf numFmtId="49" fontId="41" fillId="0" borderId="9" xfId="0" applyNumberFormat="1" applyFont="1" applyBorder="1" applyAlignment="1">
      <alignment/>
    </xf>
    <xf numFmtId="165" fontId="42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165" fontId="22" fillId="0" borderId="9" xfId="0" applyNumberFormat="1" applyFont="1" applyBorder="1" applyAlignment="1">
      <alignment/>
    </xf>
    <xf numFmtId="0" fontId="22" fillId="0" borderId="8" xfId="0" applyFont="1" applyBorder="1" applyAlignment="1">
      <alignment/>
    </xf>
    <xf numFmtId="49" fontId="43" fillId="0" borderId="9" xfId="0" applyNumberFormat="1" applyFont="1" applyBorder="1" applyAlignment="1">
      <alignment horizontal="center"/>
    </xf>
    <xf numFmtId="49" fontId="43" fillId="0" borderId="9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165" fontId="43" fillId="0" borderId="9" xfId="0" applyNumberFormat="1" applyFont="1" applyBorder="1" applyAlignment="1">
      <alignment/>
    </xf>
    <xf numFmtId="3" fontId="43" fillId="0" borderId="8" xfId="0" applyNumberFormat="1" applyFont="1" applyBorder="1" applyAlignment="1">
      <alignment/>
    </xf>
    <xf numFmtId="0" fontId="41" fillId="0" borderId="8" xfId="0" applyFont="1" applyBorder="1" applyAlignment="1">
      <alignment/>
    </xf>
    <xf numFmtId="165" fontId="41" fillId="0" borderId="9" xfId="0" applyNumberFormat="1" applyFont="1" applyBorder="1" applyAlignment="1">
      <alignment/>
    </xf>
    <xf numFmtId="165" fontId="41" fillId="0" borderId="8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44" fillId="0" borderId="0" xfId="40" applyNumberFormat="1" applyFont="1" applyFill="1" applyBorder="1" applyAlignment="1" applyProtection="1">
      <alignment horizontal="center" vertical="center"/>
      <protection/>
    </xf>
    <xf numFmtId="3" fontId="40" fillId="0" borderId="0" xfId="40" applyNumberFormat="1" applyFont="1" applyFill="1" applyBorder="1" applyAlignment="1" applyProtection="1">
      <alignment/>
      <protection/>
    </xf>
    <xf numFmtId="49" fontId="20" fillId="22" borderId="11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3" fontId="44" fillId="0" borderId="9" xfId="40" applyNumberFormat="1" applyFont="1" applyFill="1" applyBorder="1" applyAlignment="1" applyProtection="1">
      <alignment/>
      <protection/>
    </xf>
    <xf numFmtId="0" fontId="19" fillId="0" borderId="8" xfId="0" applyFont="1" applyBorder="1" applyAlignment="1">
      <alignment/>
    </xf>
    <xf numFmtId="168" fontId="19" fillId="0" borderId="9" xfId="0" applyNumberFormat="1" applyFont="1" applyBorder="1" applyAlignment="1">
      <alignment/>
    </xf>
    <xf numFmtId="3" fontId="40" fillId="0" borderId="9" xfId="40" applyNumberFormat="1" applyFont="1" applyFill="1" applyBorder="1" applyAlignment="1" applyProtection="1">
      <alignment/>
      <protection/>
    </xf>
    <xf numFmtId="165" fontId="19" fillId="0" borderId="9" xfId="0" applyNumberFormat="1" applyFont="1" applyFill="1" applyBorder="1" applyAlignment="1" applyProtection="1">
      <alignment/>
      <protection/>
    </xf>
    <xf numFmtId="165" fontId="19" fillId="0" borderId="9" xfId="40" applyNumberFormat="1" applyFont="1" applyFill="1" applyBorder="1" applyAlignment="1" applyProtection="1">
      <alignment/>
      <protection/>
    </xf>
    <xf numFmtId="165" fontId="19" fillId="0" borderId="8" xfId="0" applyNumberFormat="1" applyFont="1" applyFill="1" applyBorder="1" applyAlignment="1" applyProtection="1">
      <alignment/>
      <protection/>
    </xf>
    <xf numFmtId="3" fontId="19" fillId="0" borderId="9" xfId="0" applyNumberFormat="1" applyFont="1" applyFill="1" applyBorder="1" applyAlignment="1" applyProtection="1">
      <alignment/>
      <protection/>
    </xf>
    <xf numFmtId="3" fontId="19" fillId="0" borderId="9" xfId="40" applyNumberFormat="1" applyFont="1" applyFill="1" applyBorder="1" applyAlignment="1" applyProtection="1">
      <alignment/>
      <protection/>
    </xf>
    <xf numFmtId="165" fontId="19" fillId="0" borderId="8" xfId="40" applyNumberFormat="1" applyFont="1" applyFill="1" applyBorder="1" applyAlignment="1" applyProtection="1">
      <alignment/>
      <protection/>
    </xf>
    <xf numFmtId="3" fontId="33" fillId="0" borderId="9" xfId="0" applyNumberFormat="1" applyFont="1" applyBorder="1" applyAlignment="1">
      <alignment/>
    </xf>
    <xf numFmtId="3" fontId="40" fillId="0" borderId="9" xfId="40" applyNumberFormat="1" applyFont="1" applyFill="1" applyBorder="1" applyAlignment="1" applyProtection="1">
      <alignment wrapText="1"/>
      <protection/>
    </xf>
    <xf numFmtId="165" fontId="33" fillId="0" borderId="8" xfId="0" applyNumberFormat="1" applyFont="1" applyBorder="1" applyAlignment="1">
      <alignment/>
    </xf>
    <xf numFmtId="3" fontId="19" fillId="0" borderId="9" xfId="0" applyNumberFormat="1" applyFont="1" applyFill="1" applyBorder="1" applyAlignment="1" applyProtection="1">
      <alignment/>
      <protection/>
    </xf>
    <xf numFmtId="3" fontId="19" fillId="0" borderId="8" xfId="0" applyNumberFormat="1" applyFont="1" applyFill="1" applyBorder="1" applyAlignment="1" applyProtection="1">
      <alignment/>
      <protection/>
    </xf>
    <xf numFmtId="3" fontId="44" fillId="0" borderId="9" xfId="40" applyNumberFormat="1" applyFont="1" applyFill="1" applyBorder="1" applyAlignment="1" applyProtection="1">
      <alignment wrapText="1"/>
      <protection/>
    </xf>
    <xf numFmtId="3" fontId="45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3" fontId="40" fillId="0" borderId="11" xfId="40" applyNumberFormat="1" applyFont="1" applyFill="1" applyBorder="1" applyAlignment="1" applyProtection="1">
      <alignment wrapText="1"/>
      <protection/>
    </xf>
    <xf numFmtId="3" fontId="19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3" fontId="44" fillId="0" borderId="11" xfId="40" applyNumberFormat="1" applyFont="1" applyFill="1" applyBorder="1" applyAlignment="1" applyProtection="1">
      <alignment vertical="center" wrapText="1"/>
      <protection/>
    </xf>
    <xf numFmtId="3" fontId="44" fillId="0" borderId="9" xfId="55" applyNumberFormat="1" applyFont="1" applyBorder="1" applyAlignment="1">
      <alignment vertical="center"/>
      <protection/>
    </xf>
    <xf numFmtId="0" fontId="46" fillId="0" borderId="0" xfId="0" applyFont="1" applyAlignment="1">
      <alignment/>
    </xf>
    <xf numFmtId="3" fontId="40" fillId="0" borderId="0" xfId="0" applyNumberFormat="1" applyFont="1" applyAlignment="1">
      <alignment/>
    </xf>
    <xf numFmtId="0" fontId="19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/>
    </xf>
    <xf numFmtId="3" fontId="44" fillId="0" borderId="0" xfId="40" applyNumberFormat="1" applyFont="1" applyFill="1" applyBorder="1" applyAlignment="1" applyProtection="1">
      <alignment horizontal="center" vertical="center" wrapText="1"/>
      <protection/>
    </xf>
    <xf numFmtId="3" fontId="27" fillId="0" borderId="0" xfId="40" applyNumberFormat="1" applyFont="1" applyFill="1" applyBorder="1" applyAlignment="1" applyProtection="1">
      <alignment horizontal="center" vertical="center" wrapText="1"/>
      <protection/>
    </xf>
    <xf numFmtId="3" fontId="19" fillId="0" borderId="0" xfId="0" applyNumberFormat="1" applyFont="1" applyAlignment="1">
      <alignment horizontal="right" vertical="center"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 wrapText="1"/>
    </xf>
    <xf numFmtId="3" fontId="21" fillId="0" borderId="9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3" fillId="0" borderId="8" xfId="0" applyNumberFormat="1" applyFont="1" applyBorder="1" applyAlignment="1">
      <alignment vertical="center"/>
    </xf>
    <xf numFmtId="3" fontId="26" fillId="0" borderId="9" xfId="0" applyNumberFormat="1" applyFont="1" applyBorder="1" applyAlignment="1">
      <alignment vertical="center"/>
    </xf>
    <xf numFmtId="3" fontId="27" fillId="0" borderId="9" xfId="40" applyNumberFormat="1" applyFont="1" applyFill="1" applyBorder="1" applyAlignment="1" applyProtection="1">
      <alignment horizontal="right"/>
      <protection/>
    </xf>
    <xf numFmtId="3" fontId="27" fillId="0" borderId="8" xfId="40" applyNumberFormat="1" applyFont="1" applyFill="1" applyBorder="1" applyAlignment="1" applyProtection="1">
      <alignment horizontal="right"/>
      <protection/>
    </xf>
    <xf numFmtId="49" fontId="27" fillId="0" borderId="9" xfId="0" applyNumberFormat="1" applyFont="1" applyBorder="1" applyAlignment="1">
      <alignment horizontal="center" vertical="center"/>
    </xf>
    <xf numFmtId="3" fontId="31" fillId="0" borderId="8" xfId="0" applyNumberFormat="1" applyFont="1" applyBorder="1" applyAlignment="1">
      <alignment vertical="center"/>
    </xf>
    <xf numFmtId="3" fontId="27" fillId="0" borderId="9" xfId="0" applyNumberFormat="1" applyFont="1" applyBorder="1" applyAlignment="1">
      <alignment horizontal="right"/>
    </xf>
    <xf numFmtId="3" fontId="26" fillId="0" borderId="9" xfId="0" applyNumberFormat="1" applyFont="1" applyBorder="1" applyAlignment="1">
      <alignment vertical="center" wrapText="1"/>
    </xf>
    <xf numFmtId="3" fontId="27" fillId="0" borderId="9" xfId="0" applyNumberFormat="1" applyFont="1" applyBorder="1" applyAlignment="1">
      <alignment vertical="center"/>
    </xf>
    <xf numFmtId="3" fontId="27" fillId="0" borderId="9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5" fontId="19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3" fontId="20" fillId="0" borderId="9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3" fontId="21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6" fillId="0" borderId="0" xfId="40" applyNumberFormat="1" applyFont="1" applyFill="1" applyBorder="1" applyAlignment="1" applyProtection="1">
      <alignment wrapText="1"/>
      <protection/>
    </xf>
    <xf numFmtId="3" fontId="27" fillId="0" borderId="0" xfId="40" applyNumberFormat="1" applyFont="1" applyFill="1" applyBorder="1" applyAlignment="1" applyProtection="1">
      <alignment horizontal="center" wrapText="1"/>
      <protection/>
    </xf>
    <xf numFmtId="0" fontId="21" fillId="22" borderId="9" xfId="0" applyFont="1" applyFill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31" fillId="0" borderId="9" xfId="0" applyFont="1" applyBorder="1" applyAlignment="1">
      <alignment/>
    </xf>
    <xf numFmtId="0" fontId="31" fillId="0" borderId="9" xfId="0" applyFont="1" applyBorder="1" applyAlignment="1">
      <alignment/>
    </xf>
    <xf numFmtId="0" fontId="27" fillId="0" borderId="9" xfId="0" applyFont="1" applyBorder="1" applyAlignment="1">
      <alignment/>
    </xf>
    <xf numFmtId="0" fontId="27" fillId="0" borderId="9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8" xfId="0" applyFont="1" applyBorder="1" applyAlignment="1">
      <alignment/>
    </xf>
    <xf numFmtId="3" fontId="26" fillId="0" borderId="8" xfId="40" applyNumberFormat="1" applyFont="1" applyFill="1" applyBorder="1" applyAlignment="1" applyProtection="1">
      <alignment vertical="center"/>
      <protection/>
    </xf>
    <xf numFmtId="3" fontId="26" fillId="0" borderId="8" xfId="0" applyNumberFormat="1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0" fontId="19" fillId="0" borderId="9" xfId="0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3" fontId="27" fillId="0" borderId="9" xfId="40" applyNumberFormat="1" applyFont="1" applyFill="1" applyBorder="1" applyAlignment="1" applyProtection="1">
      <alignment horizontal="right" vertical="center"/>
      <protection/>
    </xf>
    <xf numFmtId="3" fontId="27" fillId="0" borderId="8" xfId="40" applyNumberFormat="1" applyFont="1" applyFill="1" applyBorder="1" applyAlignment="1" applyProtection="1">
      <alignment horizontal="right" vertical="center"/>
      <protection/>
    </xf>
    <xf numFmtId="3" fontId="26" fillId="0" borderId="8" xfId="0" applyNumberFormat="1" applyFont="1" applyBorder="1" applyAlignment="1">
      <alignment/>
    </xf>
    <xf numFmtId="165" fontId="20" fillId="0" borderId="11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3" fontId="20" fillId="0" borderId="9" xfId="40" applyNumberFormat="1" applyFont="1" applyFill="1" applyBorder="1" applyAlignment="1" applyProtection="1">
      <alignment vertical="center"/>
      <protection/>
    </xf>
    <xf numFmtId="3" fontId="20" fillId="0" borderId="9" xfId="0" applyNumberFormat="1" applyFont="1" applyBorder="1" applyAlignment="1">
      <alignment/>
    </xf>
    <xf numFmtId="165" fontId="30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49" fontId="20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8" xfId="0" applyFont="1" applyBorder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26" fillId="0" borderId="0" xfId="40" applyNumberFormat="1" applyFont="1" applyFill="1" applyBorder="1" applyAlignment="1" applyProtection="1">
      <alignment horizontal="left" wrapText="1"/>
      <protection/>
    </xf>
    <xf numFmtId="3" fontId="21" fillId="0" borderId="0" xfId="40" applyNumberFormat="1" applyFont="1" applyFill="1" applyBorder="1" applyAlignment="1" applyProtection="1">
      <alignment horizontal="left"/>
      <protection/>
    </xf>
    <xf numFmtId="3" fontId="26" fillId="0" borderId="9" xfId="40" applyNumberFormat="1" applyFont="1" applyFill="1" applyBorder="1" applyAlignment="1" applyProtection="1">
      <alignment horizontal="left"/>
      <protection/>
    </xf>
    <xf numFmtId="165" fontId="19" fillId="0" borderId="9" xfId="0" applyNumberFormat="1" applyFont="1" applyBorder="1" applyAlignment="1">
      <alignment horizontal="right"/>
    </xf>
    <xf numFmtId="3" fontId="21" fillId="0" borderId="9" xfId="40" applyNumberFormat="1" applyFont="1" applyFill="1" applyBorder="1" applyAlignment="1" applyProtection="1">
      <alignment horizontal="left"/>
      <protection/>
    </xf>
    <xf numFmtId="165" fontId="27" fillId="0" borderId="9" xfId="40" applyNumberFormat="1" applyFont="1" applyFill="1" applyBorder="1" applyAlignment="1" applyProtection="1">
      <alignment horizontal="right" vertical="center"/>
      <protection/>
    </xf>
    <xf numFmtId="165" fontId="27" fillId="0" borderId="8" xfId="40" applyNumberFormat="1" applyFont="1" applyFill="1" applyBorder="1" applyAlignment="1" applyProtection="1">
      <alignment horizontal="right" vertical="center"/>
      <protection/>
    </xf>
    <xf numFmtId="0" fontId="26" fillId="0" borderId="9" xfId="0" applyFont="1" applyBorder="1" applyAlignment="1">
      <alignment horizontal="left"/>
    </xf>
    <xf numFmtId="3" fontId="26" fillId="0" borderId="9" xfId="40" applyNumberFormat="1" applyFont="1" applyFill="1" applyBorder="1" applyAlignment="1" applyProtection="1">
      <alignment horizontal="left" vertical="center"/>
      <protection/>
    </xf>
    <xf numFmtId="3" fontId="26" fillId="0" borderId="9" xfId="40" applyNumberFormat="1" applyFont="1" applyFill="1" applyBorder="1" applyAlignment="1" applyProtection="1">
      <alignment horizontal="left" wrapText="1"/>
      <protection/>
    </xf>
    <xf numFmtId="3" fontId="26" fillId="0" borderId="9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left"/>
    </xf>
    <xf numFmtId="49" fontId="26" fillId="0" borderId="0" xfId="0" applyNumberFormat="1" applyFont="1" applyBorder="1" applyAlignment="1">
      <alignment horizontal="center"/>
    </xf>
    <xf numFmtId="3" fontId="26" fillId="0" borderId="8" xfId="0" applyNumberFormat="1" applyFont="1" applyBorder="1" applyAlignment="1">
      <alignment horizontal="left"/>
    </xf>
    <xf numFmtId="3" fontId="21" fillId="0" borderId="8" xfId="0" applyNumberFormat="1" applyFont="1" applyBorder="1" applyAlignment="1">
      <alignment horizontal="left" vertical="center"/>
    </xf>
    <xf numFmtId="3" fontId="26" fillId="0" borderId="8" xfId="0" applyNumberFormat="1" applyFont="1" applyBorder="1" applyAlignment="1">
      <alignment horizontal="left" vertical="center"/>
    </xf>
    <xf numFmtId="3" fontId="27" fillId="0" borderId="11" xfId="40" applyNumberFormat="1" applyFont="1" applyFill="1" applyBorder="1" applyAlignment="1" applyProtection="1">
      <alignment horizontal="right" vertical="center"/>
      <protection/>
    </xf>
    <xf numFmtId="3" fontId="27" fillId="0" borderId="10" xfId="40" applyNumberFormat="1" applyFont="1" applyFill="1" applyBorder="1" applyAlignment="1" applyProtection="1">
      <alignment horizontal="right" vertical="center"/>
      <protection/>
    </xf>
    <xf numFmtId="0" fontId="20" fillId="0" borderId="11" xfId="0" applyFont="1" applyBorder="1" applyAlignment="1">
      <alignment/>
    </xf>
    <xf numFmtId="0" fontId="21" fillId="0" borderId="10" xfId="0" applyFont="1" applyBorder="1" applyAlignment="1">
      <alignment horizontal="left"/>
    </xf>
    <xf numFmtId="165" fontId="20" fillId="0" borderId="11" xfId="0" applyNumberFormat="1" applyFont="1" applyBorder="1" applyAlignment="1">
      <alignment horizontal="right"/>
    </xf>
    <xf numFmtId="3" fontId="20" fillId="0" borderId="10" xfId="40" applyNumberFormat="1" applyFont="1" applyFill="1" applyBorder="1" applyAlignment="1" applyProtection="1">
      <alignment horizontal="right" vertical="center"/>
      <protection/>
    </xf>
    <xf numFmtId="165" fontId="20" fillId="0" borderId="9" xfId="0" applyNumberFormat="1" applyFont="1" applyBorder="1" applyAlignment="1">
      <alignment horizontal="right"/>
    </xf>
    <xf numFmtId="0" fontId="21" fillId="0" borderId="9" xfId="0" applyFont="1" applyBorder="1" applyAlignment="1">
      <alignment horizontal="left"/>
    </xf>
    <xf numFmtId="0" fontId="20" fillId="0" borderId="9" xfId="0" applyFont="1" applyBorder="1" applyAlignment="1">
      <alignment horizontal="right"/>
    </xf>
    <xf numFmtId="0" fontId="25" fillId="0" borderId="9" xfId="0" applyFont="1" applyBorder="1" applyAlignment="1">
      <alignment/>
    </xf>
    <xf numFmtId="1" fontId="48" fillId="0" borderId="8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3" fontId="20" fillId="22" borderId="9" xfId="0" applyNumberFormat="1" applyFont="1" applyFill="1" applyBorder="1" applyAlignment="1">
      <alignment horizontal="center" vertical="center" wrapText="1"/>
    </xf>
    <xf numFmtId="3" fontId="26" fillId="0" borderId="8" xfId="40" applyNumberFormat="1" applyFont="1" applyFill="1" applyBorder="1" applyAlignment="1" applyProtection="1">
      <alignment horizontal="left"/>
      <protection/>
    </xf>
    <xf numFmtId="3" fontId="21" fillId="0" borderId="8" xfId="40" applyNumberFormat="1" applyFont="1" applyFill="1" applyBorder="1" applyAlignment="1" applyProtection="1">
      <alignment horizontal="left"/>
      <protection/>
    </xf>
    <xf numFmtId="165" fontId="19" fillId="0" borderId="9" xfId="0" applyNumberFormat="1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3" fontId="26" fillId="0" borderId="8" xfId="40" applyNumberFormat="1" applyFont="1" applyFill="1" applyBorder="1" applyAlignment="1" applyProtection="1">
      <alignment horizontal="left" vertical="center"/>
      <protection/>
    </xf>
    <xf numFmtId="3" fontId="26" fillId="0" borderId="8" xfId="40" applyNumberFormat="1" applyFont="1" applyFill="1" applyBorder="1" applyAlignment="1" applyProtection="1">
      <alignment horizontal="left" wrapText="1"/>
      <protection/>
    </xf>
    <xf numFmtId="3" fontId="26" fillId="0" borderId="10" xfId="0" applyNumberFormat="1" applyFont="1" applyBorder="1" applyAlignment="1">
      <alignment horizontal="left" vertical="center"/>
    </xf>
    <xf numFmtId="49" fontId="33" fillId="0" borderId="9" xfId="0" applyNumberFormat="1" applyFont="1" applyBorder="1" applyAlignment="1">
      <alignment horizontal="center"/>
    </xf>
    <xf numFmtId="3" fontId="38" fillId="0" borderId="9" xfId="0" applyNumberFormat="1" applyFont="1" applyBorder="1" applyAlignment="1">
      <alignment horizontal="left"/>
    </xf>
    <xf numFmtId="164" fontId="33" fillId="0" borderId="9" xfId="0" applyNumberFormat="1" applyFont="1" applyBorder="1" applyAlignment="1">
      <alignment/>
    </xf>
    <xf numFmtId="164" fontId="33" fillId="0" borderId="8" xfId="0" applyNumberFormat="1" applyFont="1" applyBorder="1" applyAlignment="1">
      <alignment/>
    </xf>
    <xf numFmtId="0" fontId="49" fillId="0" borderId="0" xfId="0" applyFont="1" applyAlignment="1">
      <alignment/>
    </xf>
    <xf numFmtId="3" fontId="21" fillId="0" borderId="9" xfId="0" applyNumberFormat="1" applyFont="1" applyBorder="1" applyAlignment="1">
      <alignment horizontal="left"/>
    </xf>
    <xf numFmtId="3" fontId="46" fillId="0" borderId="9" xfId="0" applyNumberFormat="1" applyFont="1" applyBorder="1" applyAlignment="1">
      <alignment/>
    </xf>
    <xf numFmtId="3" fontId="46" fillId="0" borderId="8" xfId="0" applyNumberFormat="1" applyFont="1" applyBorder="1" applyAlignment="1">
      <alignment/>
    </xf>
    <xf numFmtId="3" fontId="19" fillId="0" borderId="0" xfId="0" applyNumberFormat="1" applyFont="1" applyAlignment="1">
      <alignment horizontal="right"/>
    </xf>
    <xf numFmtId="0" fontId="27" fillId="22" borderId="9" xfId="0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0" fontId="50" fillId="0" borderId="0" xfId="0" applyFont="1" applyAlignment="1">
      <alignment horizontal="center" wrapText="1"/>
    </xf>
    <xf numFmtId="0" fontId="21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7" fillId="22" borderId="9" xfId="0" applyFont="1" applyFill="1" applyBorder="1" applyAlignment="1">
      <alignment horizontal="right"/>
    </xf>
    <xf numFmtId="3" fontId="27" fillId="22" borderId="9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19" fillId="0" borderId="9" xfId="0" applyFont="1" applyBorder="1" applyAlignment="1">
      <alignment wrapText="1"/>
    </xf>
    <xf numFmtId="1" fontId="19" fillId="0" borderId="9" xfId="0" applyNumberFormat="1" applyFont="1" applyBorder="1" applyAlignment="1">
      <alignment wrapText="1"/>
    </xf>
    <xf numFmtId="0" fontId="19" fillId="0" borderId="0" xfId="0" applyFont="1" applyBorder="1" applyAlignment="1">
      <alignment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 wrapText="1"/>
    </xf>
    <xf numFmtId="0" fontId="27" fillId="0" borderId="8" xfId="0" applyFont="1" applyBorder="1" applyAlignment="1">
      <alignment/>
    </xf>
    <xf numFmtId="0" fontId="19" fillId="0" borderId="0" xfId="0" applyFont="1" applyAlignment="1">
      <alignment horizontal="center" vertical="center"/>
    </xf>
    <xf numFmtId="165" fontId="19" fillId="0" borderId="0" xfId="0" applyNumberFormat="1" applyFont="1" applyAlignment="1">
      <alignment/>
    </xf>
    <xf numFmtId="3" fontId="19" fillId="0" borderId="8" xfId="0" applyNumberFormat="1" applyFont="1" applyBorder="1" applyAlignment="1">
      <alignment/>
    </xf>
    <xf numFmtId="0" fontId="52" fillId="0" borderId="0" xfId="0" applyFont="1" applyAlignment="1">
      <alignment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53" fillId="0" borderId="0" xfId="0" applyFont="1" applyAlignment="1">
      <alignment/>
    </xf>
    <xf numFmtId="0" fontId="27" fillId="22" borderId="9" xfId="0" applyFont="1" applyFill="1" applyBorder="1" applyAlignment="1">
      <alignment horizontal="center" vertical="center" wrapText="1"/>
    </xf>
    <xf numFmtId="0" fontId="27" fillId="2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wrapText="1"/>
    </xf>
    <xf numFmtId="3" fontId="19" fillId="22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" fontId="19" fillId="0" borderId="8" xfId="0" applyNumberFormat="1" applyFont="1" applyBorder="1" applyAlignment="1">
      <alignment wrapText="1"/>
    </xf>
    <xf numFmtId="0" fontId="19" fillId="0" borderId="9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3" fontId="27" fillId="0" borderId="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7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/>
    </xf>
    <xf numFmtId="165" fontId="19" fillId="0" borderId="9" xfId="0" applyNumberFormat="1" applyFont="1" applyBorder="1" applyAlignment="1">
      <alignment/>
    </xf>
    <xf numFmtId="165" fontId="19" fillId="0" borderId="8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wrapText="1"/>
    </xf>
    <xf numFmtId="165" fontId="33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165" fontId="27" fillId="0" borderId="9" xfId="0" applyNumberFormat="1" applyFont="1" applyFill="1" applyBorder="1" applyAlignment="1">
      <alignment/>
    </xf>
    <xf numFmtId="165" fontId="27" fillId="0" borderId="8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165" fontId="27" fillId="0" borderId="9" xfId="0" applyNumberFormat="1" applyFont="1" applyBorder="1" applyAlignment="1">
      <alignment/>
    </xf>
    <xf numFmtId="165" fontId="27" fillId="0" borderId="8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49" fontId="19" fillId="0" borderId="9" xfId="0" applyNumberFormat="1" applyFont="1" applyBorder="1" applyAlignment="1">
      <alignment wrapText="1"/>
    </xf>
    <xf numFmtId="165" fontId="27" fillId="0" borderId="9" xfId="0" applyNumberFormat="1" applyFont="1" applyFill="1" applyBorder="1" applyAlignment="1">
      <alignment/>
    </xf>
    <xf numFmtId="165" fontId="27" fillId="0" borderId="8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6" fillId="0" borderId="0" xfId="40" applyNumberFormat="1" applyFont="1" applyFill="1" applyBorder="1" applyAlignment="1" applyProtection="1">
      <alignment horizontal="center" wrapText="1"/>
      <protection/>
    </xf>
    <xf numFmtId="3" fontId="21" fillId="22" borderId="9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165" fontId="19" fillId="0" borderId="9" xfId="0" applyNumberFormat="1" applyFont="1" applyBorder="1" applyAlignment="1">
      <alignment vertical="center"/>
    </xf>
    <xf numFmtId="165" fontId="19" fillId="0" borderId="8" xfId="0" applyNumberFormat="1" applyFont="1" applyBorder="1" applyAlignment="1">
      <alignment vertical="center"/>
    </xf>
    <xf numFmtId="3" fontId="21" fillId="0" borderId="9" xfId="0" applyNumberFormat="1" applyFont="1" applyBorder="1" applyAlignment="1">
      <alignment horizontal="left" wrapText="1"/>
    </xf>
    <xf numFmtId="3" fontId="21" fillId="0" borderId="11" xfId="0" applyNumberFormat="1" applyFont="1" applyBorder="1" applyAlignment="1">
      <alignment horizontal="left"/>
    </xf>
    <xf numFmtId="165" fontId="19" fillId="0" borderId="11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3" fontId="27" fillId="0" borderId="9" xfId="0" applyNumberFormat="1" applyFont="1" applyFill="1" applyBorder="1" applyAlignment="1" applyProtection="1">
      <alignment/>
      <protection/>
    </xf>
    <xf numFmtId="3" fontId="27" fillId="0" borderId="8" xfId="0" applyNumberFormat="1" applyFont="1" applyFill="1" applyBorder="1" applyAlignment="1" applyProtection="1">
      <alignment/>
      <protection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27" fillId="0" borderId="9" xfId="0" applyNumberFormat="1" applyFont="1" applyFill="1" applyBorder="1" applyAlignment="1" applyProtection="1">
      <alignment vertical="center"/>
      <protection/>
    </xf>
    <xf numFmtId="3" fontId="27" fillId="0" borderId="8" xfId="0" applyNumberFormat="1" applyFont="1" applyFill="1" applyBorder="1" applyAlignment="1" applyProtection="1">
      <alignment vertical="center"/>
      <protection/>
    </xf>
    <xf numFmtId="3" fontId="27" fillId="0" borderId="9" xfId="0" applyNumberFormat="1" applyFont="1" applyFill="1" applyBorder="1" applyAlignment="1" applyProtection="1">
      <alignment horizontal="right" vertical="center"/>
      <protection/>
    </xf>
    <xf numFmtId="3" fontId="27" fillId="0" borderId="8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left" wrapText="1" indent="1"/>
    </xf>
    <xf numFmtId="3" fontId="19" fillId="0" borderId="9" xfId="0" applyNumberFormat="1" applyFont="1" applyBorder="1" applyAlignment="1">
      <alignment horizontal="left" indent="1"/>
    </xf>
    <xf numFmtId="3" fontId="19" fillId="0" borderId="9" xfId="0" applyNumberFormat="1" applyFont="1" applyBorder="1" applyAlignment="1">
      <alignment horizontal="left" wrapText="1"/>
    </xf>
    <xf numFmtId="0" fontId="34" fillId="0" borderId="0" xfId="0" applyFont="1" applyAlignment="1">
      <alignment vertical="center"/>
    </xf>
    <xf numFmtId="3" fontId="47" fillId="0" borderId="0" xfId="0" applyNumberFormat="1" applyFont="1" applyAlignment="1">
      <alignment/>
    </xf>
    <xf numFmtId="0" fontId="19" fillId="0" borderId="0" xfId="0" applyFont="1" applyAlignment="1">
      <alignment/>
    </xf>
    <xf numFmtId="0" fontId="51" fillId="0" borderId="0" xfId="54" applyFont="1" applyBorder="1" applyAlignment="1">
      <alignment horizontal="center"/>
      <protection/>
    </xf>
    <xf numFmtId="0" fontId="51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2" fontId="19" fillId="0" borderId="0" xfId="40" applyNumberFormat="1" applyFont="1" applyFill="1" applyBorder="1" applyAlignment="1" applyProtection="1">
      <alignment horizontal="right"/>
      <protection/>
    </xf>
    <xf numFmtId="172" fontId="22" fillId="0" borderId="0" xfId="40" applyNumberFormat="1" applyFont="1" applyFill="1" applyBorder="1" applyAlignment="1" applyProtection="1">
      <alignment horizontal="right"/>
      <protection/>
    </xf>
    <xf numFmtId="0" fontId="27" fillId="22" borderId="9" xfId="0" applyFont="1" applyFill="1" applyBorder="1" applyAlignment="1">
      <alignment horizontal="center" vertical="center"/>
    </xf>
    <xf numFmtId="3" fontId="27" fillId="22" borderId="9" xfId="54" applyNumberFormat="1" applyFont="1" applyFill="1" applyBorder="1" applyAlignment="1">
      <alignment horizontal="center" vertical="center"/>
      <protection/>
    </xf>
    <xf numFmtId="172" fontId="27" fillId="22" borderId="9" xfId="40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>
      <alignment horizontal="center" vertical="center"/>
    </xf>
    <xf numFmtId="3" fontId="41" fillId="0" borderId="9" xfId="54" applyNumberFormat="1" applyFont="1" applyFill="1" applyBorder="1" applyAlignment="1">
      <alignment horizontal="left" vertical="center"/>
      <protection/>
    </xf>
    <xf numFmtId="3" fontId="27" fillId="0" borderId="9" xfId="40" applyNumberFormat="1" applyFont="1" applyFill="1" applyBorder="1" applyAlignment="1" applyProtection="1">
      <alignment horizontal="center" vertical="center"/>
      <protection/>
    </xf>
    <xf numFmtId="0" fontId="26" fillId="0" borderId="9" xfId="0" applyFont="1" applyBorder="1" applyAlignment="1">
      <alignment horizontal="center"/>
    </xf>
    <xf numFmtId="3" fontId="41" fillId="0" borderId="9" xfId="54" applyNumberFormat="1" applyFont="1" applyBorder="1" applyAlignment="1">
      <alignment/>
      <protection/>
    </xf>
    <xf numFmtId="3" fontId="21" fillId="0" borderId="9" xfId="40" applyNumberFormat="1" applyFont="1" applyFill="1" applyBorder="1" applyAlignment="1" applyProtection="1">
      <alignment horizontal="right"/>
      <protection/>
    </xf>
    <xf numFmtId="0" fontId="21" fillId="0" borderId="9" xfId="0" applyFont="1" applyBorder="1" applyAlignment="1">
      <alignment horizontal="center"/>
    </xf>
    <xf numFmtId="3" fontId="22" fillId="0" borderId="9" xfId="54" applyNumberFormat="1" applyFont="1" applyBorder="1" applyAlignment="1">
      <alignment vertical="center"/>
      <protection/>
    </xf>
    <xf numFmtId="3" fontId="21" fillId="0" borderId="9" xfId="54" applyNumberFormat="1" applyFont="1" applyBorder="1" applyAlignment="1">
      <alignment horizontal="right"/>
      <protection/>
    </xf>
    <xf numFmtId="3" fontId="41" fillId="0" borderId="9" xfId="54" applyNumberFormat="1" applyFont="1" applyBorder="1" applyAlignment="1">
      <alignment vertical="center"/>
      <protection/>
    </xf>
    <xf numFmtId="3" fontId="26" fillId="0" borderId="9" xfId="54" applyNumberFormat="1" applyFont="1" applyBorder="1" applyAlignment="1">
      <alignment horizontal="right"/>
      <protection/>
    </xf>
    <xf numFmtId="3" fontId="22" fillId="24" borderId="9" xfId="54" applyNumberFormat="1" applyFont="1" applyFill="1" applyBorder="1" applyAlignment="1">
      <alignment vertical="center"/>
      <protection/>
    </xf>
    <xf numFmtId="3" fontId="21" fillId="24" borderId="9" xfId="40" applyNumberFormat="1" applyFont="1" applyFill="1" applyBorder="1" applyAlignment="1" applyProtection="1">
      <alignment horizontal="right"/>
      <protection/>
    </xf>
    <xf numFmtId="3" fontId="22" fillId="0" borderId="9" xfId="54" applyNumberFormat="1" applyFont="1" applyBorder="1" applyAlignment="1">
      <alignment horizontal="left" vertical="center" wrapText="1"/>
      <protection/>
    </xf>
    <xf numFmtId="3" fontId="21" fillId="0" borderId="9" xfId="4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41" fillId="0" borderId="9" xfId="0" applyFont="1" applyBorder="1" applyAlignment="1">
      <alignment/>
    </xf>
    <xf numFmtId="3" fontId="21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/>
    </xf>
    <xf numFmtId="3" fontId="26" fillId="0" borderId="9" xfId="0" applyNumberFormat="1" applyFont="1" applyBorder="1" applyAlignment="1">
      <alignment horizontal="right"/>
    </xf>
    <xf numFmtId="49" fontId="21" fillId="0" borderId="9" xfId="0" applyNumberFormat="1" applyFont="1" applyBorder="1" applyAlignment="1">
      <alignment horizontal="center"/>
    </xf>
    <xf numFmtId="3" fontId="21" fillId="0" borderId="0" xfId="54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6" fillId="0" borderId="9" xfId="0" applyFont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40" fillId="0" borderId="9" xfId="0" applyNumberFormat="1" applyFont="1" applyBorder="1" applyAlignment="1">
      <alignment vertical="center"/>
    </xf>
    <xf numFmtId="3" fontId="22" fillId="0" borderId="9" xfId="40" applyNumberFormat="1" applyFont="1" applyFill="1" applyBorder="1" applyAlignment="1" applyProtection="1">
      <alignment/>
      <protection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0" fillId="22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7" fillId="0" borderId="14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 vertical="center"/>
    </xf>
    <xf numFmtId="3" fontId="19" fillId="22" borderId="14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165" fontId="19" fillId="0" borderId="8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27" fillId="0" borderId="14" xfId="0" applyNumberFormat="1" applyFont="1" applyFill="1" applyBorder="1" applyAlignment="1" applyProtection="1">
      <alignment/>
      <protection/>
    </xf>
    <xf numFmtId="3" fontId="27" fillId="0" borderId="14" xfId="0" applyNumberFormat="1" applyFont="1" applyFill="1" applyBorder="1" applyAlignment="1" applyProtection="1">
      <alignment vertical="center"/>
      <protection/>
    </xf>
    <xf numFmtId="3" fontId="27" fillId="0" borderId="14" xfId="0" applyNumberFormat="1" applyFont="1" applyFill="1" applyBorder="1" applyAlignment="1" applyProtection="1">
      <alignment horizontal="right" vertical="center"/>
      <protection/>
    </xf>
    <xf numFmtId="165" fontId="19" fillId="0" borderId="14" xfId="0" applyNumberFormat="1" applyFont="1" applyBorder="1" applyAlignment="1">
      <alignment/>
    </xf>
    <xf numFmtId="165" fontId="19" fillId="0" borderId="14" xfId="0" applyNumberFormat="1" applyFont="1" applyBorder="1" applyAlignment="1">
      <alignment/>
    </xf>
    <xf numFmtId="172" fontId="27" fillId="22" borderId="8" xfId="40" applyNumberFormat="1" applyFont="1" applyFill="1" applyBorder="1" applyAlignment="1" applyProtection="1">
      <alignment horizontal="center" vertical="center"/>
      <protection/>
    </xf>
    <xf numFmtId="3" fontId="27" fillId="0" borderId="8" xfId="40" applyNumberFormat="1" applyFont="1" applyFill="1" applyBorder="1" applyAlignment="1" applyProtection="1">
      <alignment horizontal="center" vertical="center"/>
      <protection/>
    </xf>
    <xf numFmtId="3" fontId="21" fillId="0" borderId="8" xfId="40" applyNumberFormat="1" applyFont="1" applyFill="1" applyBorder="1" applyAlignment="1" applyProtection="1">
      <alignment horizontal="right"/>
      <protection/>
    </xf>
    <xf numFmtId="3" fontId="21" fillId="0" borderId="8" xfId="54" applyNumberFormat="1" applyFont="1" applyBorder="1" applyAlignment="1">
      <alignment horizontal="right"/>
      <protection/>
    </xf>
    <xf numFmtId="3" fontId="26" fillId="0" borderId="8" xfId="54" applyNumberFormat="1" applyFont="1" applyBorder="1" applyAlignment="1">
      <alignment horizontal="right"/>
      <protection/>
    </xf>
    <xf numFmtId="3" fontId="21" fillId="0" borderId="8" xfId="0" applyNumberFormat="1" applyFont="1" applyBorder="1" applyAlignment="1">
      <alignment horizontal="right"/>
    </xf>
    <xf numFmtId="3" fontId="26" fillId="0" borderId="8" xfId="0" applyNumberFormat="1" applyFont="1" applyBorder="1" applyAlignment="1">
      <alignment horizontal="right"/>
    </xf>
    <xf numFmtId="0" fontId="26" fillId="22" borderId="14" xfId="0" applyFont="1" applyFill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4" xfId="54" applyNumberFormat="1" applyFont="1" applyFill="1" applyBorder="1" applyAlignment="1">
      <alignment horizontal="right"/>
      <protection/>
    </xf>
    <xf numFmtId="3" fontId="26" fillId="0" borderId="14" xfId="54" applyNumberFormat="1" applyFont="1" applyBorder="1" applyAlignment="1">
      <alignment horizontal="right"/>
      <protection/>
    </xf>
    <xf numFmtId="3" fontId="26" fillId="0" borderId="14" xfId="54" applyNumberFormat="1" applyFont="1" applyFill="1" applyBorder="1" applyAlignment="1">
      <alignment horizontal="right"/>
      <protection/>
    </xf>
    <xf numFmtId="3" fontId="26" fillId="0" borderId="14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14" xfId="0" applyNumberFormat="1" applyFont="1" applyBorder="1" applyAlignment="1">
      <alignment horizontal="right"/>
    </xf>
    <xf numFmtId="49" fontId="22" fillId="22" borderId="11" xfId="0" applyNumberFormat="1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49" fontId="22" fillId="22" borderId="9" xfId="0" applyNumberFormat="1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/>
    </xf>
    <xf numFmtId="0" fontId="22" fillId="22" borderId="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9" xfId="0" applyFont="1" applyBorder="1" applyAlignment="1">
      <alignment/>
    </xf>
    <xf numFmtId="0" fontId="41" fillId="0" borderId="9" xfId="0" applyFont="1" applyBorder="1" applyAlignment="1">
      <alignment/>
    </xf>
    <xf numFmtId="0" fontId="41" fillId="0" borderId="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2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1" fontId="19" fillId="0" borderId="9" xfId="0" applyNumberFormat="1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2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7" fillId="22" borderId="9" xfId="0" applyFont="1" applyFill="1" applyBorder="1" applyAlignment="1">
      <alignment/>
    </xf>
    <xf numFmtId="0" fontId="27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7" fillId="22" borderId="9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2" fontId="5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5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7" fillId="22" borderId="9" xfId="0" applyFont="1" applyFill="1" applyBorder="1" applyAlignment="1">
      <alignment horizontal="center" vertical="center" wrapText="1"/>
    </xf>
    <xf numFmtId="0" fontId="27" fillId="22" borderId="9" xfId="0" applyFont="1" applyFill="1" applyBorder="1" applyAlignment="1">
      <alignment horizontal="center" wrapText="1"/>
    </xf>
    <xf numFmtId="3" fontId="27" fillId="0" borderId="9" xfId="0" applyNumberFormat="1" applyFont="1" applyBorder="1" applyAlignment="1">
      <alignment horizontal="left"/>
    </xf>
    <xf numFmtId="3" fontId="19" fillId="0" borderId="9" xfId="0" applyNumberFormat="1" applyFont="1" applyBorder="1" applyAlignment="1">
      <alignment horizontal="left"/>
    </xf>
    <xf numFmtId="3" fontId="19" fillId="0" borderId="8" xfId="0" applyNumberFormat="1" applyFont="1" applyBorder="1" applyAlignment="1">
      <alignment/>
    </xf>
    <xf numFmtId="3" fontId="27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19" fillId="0" borderId="8" xfId="0" applyNumberFormat="1" applyFont="1" applyBorder="1" applyAlignment="1">
      <alignment wrapText="1"/>
    </xf>
    <xf numFmtId="3" fontId="19" fillId="22" borderId="9" xfId="0" applyNumberFormat="1" applyFont="1" applyFill="1" applyBorder="1" applyAlignment="1">
      <alignment horizontal="center" vertical="center"/>
    </xf>
    <xf numFmtId="3" fontId="27" fillId="0" borderId="8" xfId="0" applyNumberFormat="1" applyFont="1" applyFill="1" applyBorder="1" applyAlignment="1">
      <alignment horizontal="left"/>
    </xf>
    <xf numFmtId="3" fontId="19" fillId="0" borderId="8" xfId="0" applyNumberFormat="1" applyFont="1" applyBorder="1" applyAlignment="1">
      <alignment/>
    </xf>
    <xf numFmtId="3" fontId="51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/>
    </xf>
    <xf numFmtId="3" fontId="27" fillId="0" borderId="9" xfId="0" applyNumberFormat="1" applyFont="1" applyFill="1" applyBorder="1" applyAlignment="1">
      <alignment horizontal="left" wrapText="1"/>
    </xf>
    <xf numFmtId="49" fontId="27" fillId="0" borderId="9" xfId="0" applyNumberFormat="1" applyFont="1" applyBorder="1" applyAlignment="1">
      <alignment/>
    </xf>
    <xf numFmtId="49" fontId="27" fillId="0" borderId="9" xfId="0" applyNumberFormat="1" applyFont="1" applyBorder="1" applyAlignment="1">
      <alignment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7" fillId="0" borderId="9" xfId="0" applyNumberFormat="1" applyFont="1" applyBorder="1" applyAlignment="1">
      <alignment vertical="center"/>
    </xf>
    <xf numFmtId="0" fontId="27" fillId="0" borderId="9" xfId="0" applyFont="1" applyBorder="1" applyAlignment="1">
      <alignment horizontal="left" vertical="center" wrapText="1"/>
    </xf>
    <xf numFmtId="3" fontId="27" fillId="0" borderId="9" xfId="0" applyNumberFormat="1" applyFont="1" applyBorder="1" applyAlignment="1">
      <alignment horizontal="left" vertical="center"/>
    </xf>
    <xf numFmtId="3" fontId="27" fillId="0" borderId="12" xfId="0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center" vertical="center" wrapText="1"/>
    </xf>
    <xf numFmtId="2" fontId="51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wrapText="1"/>
    </xf>
    <xf numFmtId="0" fontId="27" fillId="22" borderId="9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6">
      <selection activeCell="J8" sqref="J8"/>
    </sheetView>
  </sheetViews>
  <sheetFormatPr defaultColWidth="9.00390625" defaultRowHeight="12.75"/>
  <cols>
    <col min="1" max="1" width="3.125" style="1" customWidth="1"/>
    <col min="2" max="2" width="35.125" style="2" customWidth="1"/>
    <col min="3" max="3" width="10.25390625" style="3" customWidth="1"/>
    <col min="4" max="4" width="10.25390625" style="4" customWidth="1"/>
    <col min="5" max="5" width="10.125" style="3" customWidth="1"/>
    <col min="6" max="6" width="10.25390625" style="3" customWidth="1"/>
    <col min="7" max="8" width="10.25390625" style="0" customWidth="1"/>
  </cols>
  <sheetData>
    <row r="2" spans="4:8" ht="15.75">
      <c r="D2" s="5"/>
      <c r="F2" s="5"/>
      <c r="G2" s="5"/>
      <c r="H2" s="5" t="s">
        <v>0</v>
      </c>
    </row>
    <row r="3" spans="3:8" ht="11.25" customHeight="1">
      <c r="C3" s="6"/>
      <c r="D3" s="7"/>
      <c r="F3" s="7"/>
      <c r="G3" s="7"/>
      <c r="H3" s="7" t="s">
        <v>1</v>
      </c>
    </row>
    <row r="4" spans="3:4" ht="15.75">
      <c r="C4" s="8"/>
      <c r="D4" s="9"/>
    </row>
    <row r="5" spans="1:8" ht="34.5" customHeight="1">
      <c r="A5" s="556" t="s">
        <v>2</v>
      </c>
      <c r="B5" s="556"/>
      <c r="C5" s="556"/>
      <c r="D5" s="556"/>
      <c r="E5" s="556"/>
      <c r="F5" s="556"/>
      <c r="G5" s="556"/>
      <c r="H5" s="556"/>
    </row>
    <row r="6" ht="23.25" customHeight="1">
      <c r="B6" s="10"/>
    </row>
    <row r="7" spans="2:8" ht="15.75">
      <c r="B7" s="11"/>
      <c r="C7" s="12"/>
      <c r="D7" s="5"/>
      <c r="F7" s="5"/>
      <c r="G7" s="5"/>
      <c r="H7" s="5" t="s">
        <v>3</v>
      </c>
    </row>
    <row r="8" spans="1:8" s="18" customFormat="1" ht="48.75" customHeight="1">
      <c r="A8" s="13" t="s">
        <v>4</v>
      </c>
      <c r="B8" s="14" t="s">
        <v>5</v>
      </c>
      <c r="C8" s="15" t="s">
        <v>6</v>
      </c>
      <c r="D8" s="16" t="s">
        <v>7</v>
      </c>
      <c r="E8" s="17" t="s">
        <v>8</v>
      </c>
      <c r="F8" s="16" t="s">
        <v>9</v>
      </c>
      <c r="G8" s="16" t="s">
        <v>10</v>
      </c>
      <c r="H8" s="16" t="s">
        <v>11</v>
      </c>
    </row>
    <row r="9" spans="1:8" ht="25.5" customHeight="1">
      <c r="A9" s="19"/>
      <c r="B9" s="20" t="s">
        <v>12</v>
      </c>
      <c r="C9" s="21"/>
      <c r="D9" s="22"/>
      <c r="E9" s="23"/>
      <c r="F9" s="24"/>
      <c r="G9" s="25"/>
      <c r="H9" s="26"/>
    </row>
    <row r="10" spans="1:8" ht="25.5" customHeight="1">
      <c r="A10" s="27" t="s">
        <v>13</v>
      </c>
      <c r="B10" s="28" t="s">
        <v>14</v>
      </c>
      <c r="C10" s="24"/>
      <c r="D10" s="29"/>
      <c r="E10" s="23"/>
      <c r="F10" s="24"/>
      <c r="G10" s="25"/>
      <c r="H10" s="26"/>
    </row>
    <row r="11" spans="1:8" ht="25.5" customHeight="1">
      <c r="A11" s="30" t="s">
        <v>15</v>
      </c>
      <c r="B11" s="31" t="s">
        <v>16</v>
      </c>
      <c r="C11" s="24">
        <v>15540</v>
      </c>
      <c r="D11" s="29">
        <v>15540</v>
      </c>
      <c r="E11" s="23">
        <v>16679</v>
      </c>
      <c r="F11" s="24">
        <v>14614</v>
      </c>
      <c r="G11" s="24">
        <v>10464</v>
      </c>
      <c r="H11" s="26">
        <v>10464</v>
      </c>
    </row>
    <row r="12" spans="1:8" ht="25.5" customHeight="1">
      <c r="A12" s="30" t="s">
        <v>17</v>
      </c>
      <c r="B12" s="31" t="s">
        <v>18</v>
      </c>
      <c r="C12" s="24">
        <v>143735</v>
      </c>
      <c r="D12" s="29">
        <v>143735</v>
      </c>
      <c r="E12" s="32">
        <v>157779</v>
      </c>
      <c r="F12" s="24">
        <v>51800</v>
      </c>
      <c r="G12" s="24">
        <v>51800</v>
      </c>
      <c r="H12" s="26">
        <v>51800</v>
      </c>
    </row>
    <row r="13" spans="1:8" ht="25.5" customHeight="1">
      <c r="A13" s="30" t="s">
        <v>19</v>
      </c>
      <c r="B13" s="31" t="s">
        <v>20</v>
      </c>
      <c r="C13" s="24">
        <v>281725</v>
      </c>
      <c r="D13" s="29">
        <v>333364</v>
      </c>
      <c r="E13" s="23">
        <v>407640</v>
      </c>
      <c r="F13" s="24">
        <v>260058</v>
      </c>
      <c r="G13" s="24">
        <v>291694</v>
      </c>
      <c r="H13" s="26">
        <v>299125</v>
      </c>
    </row>
    <row r="14" spans="1:8" s="34" customFormat="1" ht="32.25" customHeight="1">
      <c r="A14" s="30" t="s">
        <v>21</v>
      </c>
      <c r="B14" s="33" t="s">
        <v>22</v>
      </c>
      <c r="C14" s="24">
        <v>67709</v>
      </c>
      <c r="D14" s="29">
        <v>74663</v>
      </c>
      <c r="E14" s="23">
        <v>94215</v>
      </c>
      <c r="F14" s="24">
        <v>95142</v>
      </c>
      <c r="G14" s="24">
        <v>89946</v>
      </c>
      <c r="H14" s="26">
        <v>96194</v>
      </c>
    </row>
    <row r="15" spans="1:8" ht="25.5" customHeight="1">
      <c r="A15" s="30" t="s">
        <v>23</v>
      </c>
      <c r="B15" s="31" t="s">
        <v>24</v>
      </c>
      <c r="C15" s="24">
        <v>49583</v>
      </c>
      <c r="D15" s="29">
        <v>49583</v>
      </c>
      <c r="E15" s="23">
        <v>46480</v>
      </c>
      <c r="F15" s="24">
        <v>9209</v>
      </c>
      <c r="G15" s="24">
        <v>9209</v>
      </c>
      <c r="H15" s="26">
        <v>31810</v>
      </c>
    </row>
    <row r="16" spans="1:8" ht="25.5" customHeight="1">
      <c r="A16" s="19"/>
      <c r="B16" s="28" t="s">
        <v>25</v>
      </c>
      <c r="C16" s="35">
        <f aca="true" t="shared" si="0" ref="C16:H16">C11+C12+C13+C14+C15</f>
        <v>558292</v>
      </c>
      <c r="D16" s="35">
        <f t="shared" si="0"/>
        <v>616885</v>
      </c>
      <c r="E16" s="36">
        <f t="shared" si="0"/>
        <v>722793</v>
      </c>
      <c r="F16" s="35">
        <f t="shared" si="0"/>
        <v>430823</v>
      </c>
      <c r="G16" s="35">
        <f t="shared" si="0"/>
        <v>453113</v>
      </c>
      <c r="H16" s="35">
        <f t="shared" si="0"/>
        <v>489393</v>
      </c>
    </row>
    <row r="17" spans="1:8" ht="25.5" customHeight="1">
      <c r="A17" s="27" t="s">
        <v>26</v>
      </c>
      <c r="B17" s="28" t="s">
        <v>27</v>
      </c>
      <c r="C17" s="37">
        <v>3898</v>
      </c>
      <c r="D17" s="38">
        <v>3898</v>
      </c>
      <c r="E17" s="39"/>
      <c r="F17" s="37">
        <v>59709</v>
      </c>
      <c r="G17" s="37">
        <v>0</v>
      </c>
      <c r="H17" s="26">
        <v>0</v>
      </c>
    </row>
    <row r="18" spans="1:8" ht="25.5" customHeight="1">
      <c r="A18" s="19"/>
      <c r="B18" s="28" t="s">
        <v>28</v>
      </c>
      <c r="C18" s="35">
        <f aca="true" t="shared" si="1" ref="C18:H18">C16+C17</f>
        <v>562190</v>
      </c>
      <c r="D18" s="35">
        <f t="shared" si="1"/>
        <v>620783</v>
      </c>
      <c r="E18" s="36">
        <f t="shared" si="1"/>
        <v>722793</v>
      </c>
      <c r="F18" s="35">
        <f t="shared" si="1"/>
        <v>490532</v>
      </c>
      <c r="G18" s="35">
        <f t="shared" si="1"/>
        <v>453113</v>
      </c>
      <c r="H18" s="35">
        <f t="shared" si="1"/>
        <v>489393</v>
      </c>
    </row>
    <row r="19" spans="1:8" ht="25.5" customHeight="1">
      <c r="A19" s="27" t="s">
        <v>29</v>
      </c>
      <c r="B19" s="28" t="s">
        <v>30</v>
      </c>
      <c r="C19" s="37">
        <v>40144</v>
      </c>
      <c r="D19" s="38">
        <v>26992</v>
      </c>
      <c r="E19" s="39">
        <v>39155</v>
      </c>
      <c r="F19" s="37">
        <v>17492</v>
      </c>
      <c r="G19" s="37">
        <v>64153</v>
      </c>
      <c r="H19" s="37">
        <v>64153</v>
      </c>
    </row>
    <row r="20" spans="1:8" ht="25.5" customHeight="1">
      <c r="A20" s="19"/>
      <c r="B20" s="28" t="s">
        <v>31</v>
      </c>
      <c r="C20" s="40">
        <f aca="true" t="shared" si="2" ref="C20:H20">C18+C19</f>
        <v>602334</v>
      </c>
      <c r="D20" s="40">
        <f t="shared" si="2"/>
        <v>647775</v>
      </c>
      <c r="E20" s="41">
        <f t="shared" si="2"/>
        <v>761948</v>
      </c>
      <c r="F20" s="40">
        <f t="shared" si="2"/>
        <v>508024</v>
      </c>
      <c r="G20" s="40">
        <f t="shared" si="2"/>
        <v>517266</v>
      </c>
      <c r="H20" s="40">
        <f t="shared" si="2"/>
        <v>553546</v>
      </c>
    </row>
    <row r="21" spans="1:8" ht="25.5" customHeight="1">
      <c r="A21" s="19"/>
      <c r="B21" s="20" t="s">
        <v>32</v>
      </c>
      <c r="C21" s="24"/>
      <c r="D21" s="29"/>
      <c r="E21" s="23"/>
      <c r="F21" s="24"/>
      <c r="G21" s="24"/>
      <c r="H21" s="26"/>
    </row>
    <row r="22" spans="1:8" s="43" customFormat="1" ht="25.5" customHeight="1">
      <c r="A22" s="27" t="s">
        <v>13</v>
      </c>
      <c r="B22" s="28" t="s">
        <v>33</v>
      </c>
      <c r="C22" s="37"/>
      <c r="D22" s="29"/>
      <c r="E22" s="39"/>
      <c r="F22" s="37"/>
      <c r="G22" s="37"/>
      <c r="H22" s="42"/>
    </row>
    <row r="23" spans="1:8" ht="25.5" customHeight="1">
      <c r="A23" s="30" t="s">
        <v>15</v>
      </c>
      <c r="B23" s="31" t="s">
        <v>34</v>
      </c>
      <c r="C23" s="24">
        <v>540743</v>
      </c>
      <c r="D23" s="29">
        <v>569605</v>
      </c>
      <c r="E23" s="23">
        <v>559651</v>
      </c>
      <c r="F23" s="24">
        <v>470801</v>
      </c>
      <c r="G23" s="24">
        <v>479771</v>
      </c>
      <c r="H23" s="26">
        <v>493450</v>
      </c>
    </row>
    <row r="24" spans="1:8" ht="25.5" customHeight="1">
      <c r="A24" s="30" t="s">
        <v>17</v>
      </c>
      <c r="B24" s="31" t="s">
        <v>35</v>
      </c>
      <c r="C24" s="24">
        <v>57860</v>
      </c>
      <c r="D24" s="29">
        <v>74739</v>
      </c>
      <c r="E24" s="23">
        <v>79687</v>
      </c>
      <c r="F24" s="24">
        <v>37123</v>
      </c>
      <c r="G24" s="24">
        <v>37395</v>
      </c>
      <c r="H24" s="26">
        <v>59996</v>
      </c>
    </row>
    <row r="25" spans="1:8" ht="25.5" customHeight="1">
      <c r="A25" s="30" t="s">
        <v>19</v>
      </c>
      <c r="B25" s="31" t="s">
        <v>36</v>
      </c>
      <c r="C25" s="24">
        <v>100</v>
      </c>
      <c r="D25" s="29">
        <v>100</v>
      </c>
      <c r="E25" s="23">
        <v>340</v>
      </c>
      <c r="F25" s="24">
        <v>100</v>
      </c>
      <c r="G25" s="24">
        <v>100</v>
      </c>
      <c r="H25" s="26">
        <v>100</v>
      </c>
    </row>
    <row r="26" spans="1:8" ht="25.5" customHeight="1">
      <c r="A26" s="19"/>
      <c r="B26" s="28" t="s">
        <v>37</v>
      </c>
      <c r="C26" s="44">
        <f aca="true" t="shared" si="3" ref="C26:H26">C23+C24+C25</f>
        <v>598703</v>
      </c>
      <c r="D26" s="44">
        <f t="shared" si="3"/>
        <v>644444</v>
      </c>
      <c r="E26" s="45">
        <f t="shared" si="3"/>
        <v>639678</v>
      </c>
      <c r="F26" s="44">
        <f t="shared" si="3"/>
        <v>508024</v>
      </c>
      <c r="G26" s="44">
        <f t="shared" si="3"/>
        <v>517266</v>
      </c>
      <c r="H26" s="44">
        <f t="shared" si="3"/>
        <v>553546</v>
      </c>
    </row>
    <row r="27" spans="1:8" ht="25.5" customHeight="1">
      <c r="A27" s="27" t="s">
        <v>26</v>
      </c>
      <c r="B27" s="20" t="s">
        <v>38</v>
      </c>
      <c r="C27" s="24">
        <v>3631</v>
      </c>
      <c r="D27" s="29">
        <v>3631</v>
      </c>
      <c r="E27" s="23">
        <v>66463</v>
      </c>
      <c r="F27" s="24">
        <v>0</v>
      </c>
      <c r="G27" s="24">
        <v>0</v>
      </c>
      <c r="H27" s="26">
        <v>0</v>
      </c>
    </row>
    <row r="28" spans="1:8" ht="25.5" customHeight="1">
      <c r="A28" s="27"/>
      <c r="B28" s="20" t="s">
        <v>39</v>
      </c>
      <c r="C28" s="46">
        <f aca="true" t="shared" si="4" ref="C28:H28">C26+C27</f>
        <v>602334</v>
      </c>
      <c r="D28" s="46">
        <f t="shared" si="4"/>
        <v>648075</v>
      </c>
      <c r="E28" s="47">
        <f t="shared" si="4"/>
        <v>706141</v>
      </c>
      <c r="F28" s="46">
        <f t="shared" si="4"/>
        <v>508024</v>
      </c>
      <c r="G28" s="46">
        <f t="shared" si="4"/>
        <v>517266</v>
      </c>
      <c r="H28" s="46">
        <f t="shared" si="4"/>
        <v>553546</v>
      </c>
    </row>
    <row r="29" spans="3:8" ht="15.75">
      <c r="C29" s="4"/>
      <c r="D29" s="48"/>
      <c r="G29" s="49"/>
      <c r="H29" s="50"/>
    </row>
    <row r="30" spans="3:8" ht="15.75">
      <c r="C30" s="4"/>
      <c r="G30" s="49"/>
      <c r="H30" s="50"/>
    </row>
    <row r="31" spans="3:8" ht="15.75">
      <c r="C31" s="51"/>
      <c r="G31" s="49"/>
      <c r="H31" s="50"/>
    </row>
    <row r="32" spans="7:8" ht="15.75">
      <c r="G32" s="49"/>
      <c r="H32" s="50"/>
    </row>
    <row r="33" spans="3:8" ht="15.75">
      <c r="C33" s="4"/>
      <c r="G33" s="49"/>
      <c r="H33" s="50"/>
    </row>
    <row r="34" spans="7:8" ht="15.75">
      <c r="G34" s="49"/>
      <c r="H34" s="50"/>
    </row>
    <row r="35" spans="3:8" ht="15.75">
      <c r="C35" s="51"/>
      <c r="G35" s="49"/>
      <c r="H35" s="50"/>
    </row>
    <row r="36" spans="7:8" ht="15.75">
      <c r="G36" s="49"/>
      <c r="H36" s="50"/>
    </row>
    <row r="37" spans="7:8" ht="15.75">
      <c r="G37" s="49"/>
      <c r="H37" s="50"/>
    </row>
    <row r="38" spans="7:8" ht="15.75">
      <c r="G38" s="49"/>
      <c r="H38" s="50"/>
    </row>
    <row r="39" spans="7:8" ht="15.75">
      <c r="G39" s="52"/>
      <c r="H39" s="50"/>
    </row>
    <row r="40" spans="7:8" ht="15.75">
      <c r="G40" s="52"/>
      <c r="H40" s="50"/>
    </row>
    <row r="41" spans="7:8" ht="15.75">
      <c r="G41" s="52"/>
      <c r="H41" s="50"/>
    </row>
    <row r="42" spans="7:8" ht="15.75">
      <c r="G42" s="52"/>
      <c r="H42" s="50"/>
    </row>
    <row r="43" ht="15.75">
      <c r="H43" s="50"/>
    </row>
    <row r="44" ht="15.75">
      <c r="H44" s="50"/>
    </row>
    <row r="45" ht="15.75">
      <c r="H45" s="50"/>
    </row>
    <row r="46" ht="15.75">
      <c r="H46" s="50"/>
    </row>
    <row r="47" ht="15.75">
      <c r="H47" s="50"/>
    </row>
    <row r="48" ht="15.75">
      <c r="H48" s="50"/>
    </row>
    <row r="49" ht="15.75">
      <c r="H49" s="50"/>
    </row>
    <row r="50" ht="15.75">
      <c r="H50" s="50"/>
    </row>
    <row r="51" ht="15.75">
      <c r="H51" s="50"/>
    </row>
    <row r="52" ht="15.75">
      <c r="H52" s="50"/>
    </row>
    <row r="53" ht="15.75">
      <c r="H53" s="50"/>
    </row>
    <row r="54" ht="15.75">
      <c r="H54" s="50"/>
    </row>
    <row r="55" ht="15.75">
      <c r="H55" s="50"/>
    </row>
    <row r="56" ht="15.75">
      <c r="H56" s="50"/>
    </row>
    <row r="57" ht="15.75">
      <c r="H57" s="50"/>
    </row>
    <row r="58" ht="15.75">
      <c r="H58" s="50"/>
    </row>
  </sheetData>
  <sheetProtection selectLockedCells="1" selectUnlockedCells="1"/>
  <mergeCells count="1">
    <mergeCell ref="A5:H5"/>
  </mergeCells>
  <printOptions/>
  <pageMargins left="0.18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79">
      <selection activeCell="A4" sqref="A4:H4"/>
    </sheetView>
  </sheetViews>
  <sheetFormatPr defaultColWidth="9.00390625" defaultRowHeight="12.75"/>
  <cols>
    <col min="1" max="1" width="22.75390625" style="105" customWidth="1"/>
    <col min="2" max="2" width="9.625" style="0" customWidth="1"/>
    <col min="3" max="4" width="9.25390625" style="3" customWidth="1"/>
    <col min="5" max="5" width="20.375" style="105" customWidth="1"/>
    <col min="6" max="6" width="9.625" style="0" customWidth="1"/>
    <col min="7" max="7" width="9.625" style="49" customWidth="1"/>
    <col min="8" max="8" width="10.00390625" style="0" customWidth="1"/>
  </cols>
  <sheetData>
    <row r="1" spans="1:8" s="3" customFormat="1" ht="12.75">
      <c r="A1" s="101"/>
      <c r="E1" s="101"/>
      <c r="F1" s="103"/>
      <c r="G1" s="12"/>
      <c r="H1" s="12" t="s">
        <v>346</v>
      </c>
    </row>
    <row r="2" spans="1:8" s="3" customFormat="1" ht="12.75">
      <c r="A2" s="101"/>
      <c r="E2" s="101"/>
      <c r="F2" s="103"/>
      <c r="G2" s="12"/>
      <c r="H2" s="12" t="s">
        <v>1</v>
      </c>
    </row>
    <row r="3" spans="1:7" s="3" customFormat="1" ht="6" customHeight="1">
      <c r="A3" s="101"/>
      <c r="E3" s="101"/>
      <c r="G3" s="49"/>
    </row>
    <row r="4" spans="1:8" s="3" customFormat="1" ht="28.5" customHeight="1">
      <c r="A4" s="570" t="s">
        <v>347</v>
      </c>
      <c r="B4" s="570"/>
      <c r="C4" s="570"/>
      <c r="D4" s="570"/>
      <c r="E4" s="570"/>
      <c r="F4" s="570"/>
      <c r="G4" s="570"/>
      <c r="H4" s="570"/>
    </row>
    <row r="5" spans="1:7" s="3" customFormat="1" ht="7.5" customHeight="1">
      <c r="A5" s="101"/>
      <c r="E5" s="101"/>
      <c r="G5" s="49"/>
    </row>
    <row r="6" spans="1:8" s="3" customFormat="1" ht="15.75">
      <c r="A6" s="101"/>
      <c r="E6" s="101"/>
      <c r="F6" s="103"/>
      <c r="G6" s="343"/>
      <c r="H6" s="12" t="s">
        <v>3</v>
      </c>
    </row>
    <row r="7" spans="1:8" ht="25.5" customHeight="1">
      <c r="A7" s="569" t="s">
        <v>12</v>
      </c>
      <c r="B7" s="569"/>
      <c r="C7" s="569"/>
      <c r="D7" s="569"/>
      <c r="E7" s="569" t="s">
        <v>32</v>
      </c>
      <c r="F7" s="569"/>
      <c r="G7" s="569"/>
      <c r="H7" s="569"/>
    </row>
    <row r="8" spans="1:8" ht="15.75" customHeight="1">
      <c r="A8" s="567" t="s">
        <v>348</v>
      </c>
      <c r="B8" s="567"/>
      <c r="C8" s="551" t="s">
        <v>349</v>
      </c>
      <c r="D8" s="551" t="s">
        <v>350</v>
      </c>
      <c r="E8" s="567" t="s">
        <v>348</v>
      </c>
      <c r="F8" s="567"/>
      <c r="G8" s="551" t="s">
        <v>349</v>
      </c>
      <c r="H8" s="551" t="s">
        <v>350</v>
      </c>
    </row>
    <row r="9" spans="1:8" ht="15.75">
      <c r="A9" s="546" t="s">
        <v>351</v>
      </c>
      <c r="B9" s="24">
        <f>B10+B11+B12</f>
        <v>51008</v>
      </c>
      <c r="C9" s="24">
        <f>C10+C11+C12</f>
        <v>51008</v>
      </c>
      <c r="D9" s="24">
        <v>51008</v>
      </c>
      <c r="E9" s="546" t="s">
        <v>351</v>
      </c>
      <c r="F9" s="24">
        <f>F10+F12</f>
        <v>53514</v>
      </c>
      <c r="G9" s="24">
        <f>G10+G12</f>
        <v>54269</v>
      </c>
      <c r="H9" s="26">
        <v>54269</v>
      </c>
    </row>
    <row r="10" spans="1:8" ht="15.75">
      <c r="A10" s="546" t="s">
        <v>352</v>
      </c>
      <c r="B10" s="24">
        <v>38089</v>
      </c>
      <c r="C10" s="24">
        <v>38089</v>
      </c>
      <c r="D10" s="24">
        <v>38089</v>
      </c>
      <c r="E10" s="546" t="s">
        <v>353</v>
      </c>
      <c r="F10" s="24">
        <v>50657</v>
      </c>
      <c r="G10" s="24">
        <v>51412</v>
      </c>
      <c r="H10" s="26">
        <v>51412</v>
      </c>
    </row>
    <row r="11" spans="1:8" ht="15.75">
      <c r="A11" s="546" t="s">
        <v>354</v>
      </c>
      <c r="B11" s="24">
        <v>10062</v>
      </c>
      <c r="C11" s="24">
        <v>10062</v>
      </c>
      <c r="D11" s="24">
        <v>10062</v>
      </c>
      <c r="E11" s="546"/>
      <c r="F11" s="25"/>
      <c r="G11" s="24"/>
      <c r="H11" s="26"/>
    </row>
    <row r="12" spans="1:8" ht="15.75">
      <c r="A12" s="546" t="s">
        <v>355</v>
      </c>
      <c r="B12" s="24">
        <v>2857</v>
      </c>
      <c r="C12" s="24">
        <v>2857</v>
      </c>
      <c r="D12" s="24">
        <v>2857</v>
      </c>
      <c r="E12" s="546" t="s">
        <v>356</v>
      </c>
      <c r="F12" s="24">
        <v>2857</v>
      </c>
      <c r="G12" s="24">
        <v>2857</v>
      </c>
      <c r="H12" s="26">
        <v>2857</v>
      </c>
    </row>
    <row r="13" spans="1:8" ht="15.75">
      <c r="A13" s="546" t="s">
        <v>357</v>
      </c>
      <c r="B13" s="24">
        <f>B14+B15+B16+B17</f>
        <v>16105</v>
      </c>
      <c r="C13" s="24">
        <f>C14+C15+C16+C17</f>
        <v>16105</v>
      </c>
      <c r="D13" s="24">
        <v>16105</v>
      </c>
      <c r="E13" s="546" t="s">
        <v>357</v>
      </c>
      <c r="F13" s="24">
        <f>F14+F15+F16+F17</f>
        <v>19030</v>
      </c>
      <c r="G13" s="24">
        <v>19579</v>
      </c>
      <c r="H13" s="26">
        <v>19579</v>
      </c>
    </row>
    <row r="14" spans="1:8" ht="15.75">
      <c r="A14" s="546" t="s">
        <v>358</v>
      </c>
      <c r="B14" s="24">
        <v>8780</v>
      </c>
      <c r="C14" s="24">
        <v>8780</v>
      </c>
      <c r="D14" s="24">
        <v>8780</v>
      </c>
      <c r="E14" s="546" t="s">
        <v>358</v>
      </c>
      <c r="F14" s="24">
        <v>10508</v>
      </c>
      <c r="G14" s="24">
        <v>10508</v>
      </c>
      <c r="H14" s="26">
        <v>10508</v>
      </c>
    </row>
    <row r="15" spans="1:8" ht="15.75">
      <c r="A15" s="546" t="s">
        <v>359</v>
      </c>
      <c r="B15" s="24">
        <v>4561</v>
      </c>
      <c r="C15" s="24">
        <v>4561</v>
      </c>
      <c r="D15" s="24">
        <v>4561</v>
      </c>
      <c r="E15" s="546" t="s">
        <v>359</v>
      </c>
      <c r="F15" s="24">
        <v>6350</v>
      </c>
      <c r="G15" s="24">
        <v>6350</v>
      </c>
      <c r="H15" s="26">
        <v>6350</v>
      </c>
    </row>
    <row r="16" spans="1:8" ht="15.75">
      <c r="A16" s="546" t="s">
        <v>360</v>
      </c>
      <c r="B16" s="24">
        <v>1169</v>
      </c>
      <c r="C16" s="24">
        <v>1169</v>
      </c>
      <c r="D16" s="24">
        <v>1161</v>
      </c>
      <c r="E16" s="546" t="s">
        <v>361</v>
      </c>
      <c r="F16" s="24">
        <v>1172</v>
      </c>
      <c r="G16" s="24">
        <v>1172</v>
      </c>
      <c r="H16" s="26">
        <v>1172</v>
      </c>
    </row>
    <row r="17" spans="1:8" ht="15.75">
      <c r="A17" s="546" t="s">
        <v>362</v>
      </c>
      <c r="B17" s="24">
        <v>1595</v>
      </c>
      <c r="C17" s="24">
        <v>1595</v>
      </c>
      <c r="D17" s="24">
        <v>1595</v>
      </c>
      <c r="E17" s="546" t="s">
        <v>362</v>
      </c>
      <c r="F17" s="24">
        <v>1000</v>
      </c>
      <c r="G17" s="24">
        <v>1000</v>
      </c>
      <c r="H17" s="26">
        <v>1000</v>
      </c>
    </row>
    <row r="18" spans="1:8" ht="15.75">
      <c r="A18" s="546" t="s">
        <v>363</v>
      </c>
      <c r="B18" s="24">
        <v>-8823</v>
      </c>
      <c r="C18" s="24">
        <v>-8823</v>
      </c>
      <c r="D18" s="24">
        <v>-8823</v>
      </c>
      <c r="E18" s="546"/>
      <c r="F18" s="25"/>
      <c r="G18" s="24"/>
      <c r="H18" s="26"/>
    </row>
    <row r="19" spans="1:8" ht="15.75">
      <c r="A19" s="546" t="s">
        <v>364</v>
      </c>
      <c r="B19" s="24">
        <v>8359</v>
      </c>
      <c r="C19" s="24">
        <v>8359</v>
      </c>
      <c r="D19" s="24">
        <v>8359</v>
      </c>
      <c r="E19" s="546"/>
      <c r="F19" s="25"/>
      <c r="G19" s="24"/>
      <c r="H19" s="26"/>
    </row>
    <row r="20" spans="1:8" ht="15.75">
      <c r="A20" s="546" t="s">
        <v>365</v>
      </c>
      <c r="B20" s="24">
        <v>61015</v>
      </c>
      <c r="C20" s="24">
        <v>65338</v>
      </c>
      <c r="D20" s="24">
        <v>68464</v>
      </c>
      <c r="E20" s="546" t="s">
        <v>365</v>
      </c>
      <c r="F20" s="24">
        <v>75934</v>
      </c>
      <c r="G20" s="24">
        <v>80257</v>
      </c>
      <c r="H20" s="26">
        <v>83383</v>
      </c>
    </row>
    <row r="21" spans="1:8" ht="15.75">
      <c r="A21" s="546" t="s">
        <v>366</v>
      </c>
      <c r="B21" s="24">
        <v>29025</v>
      </c>
      <c r="C21" s="24">
        <v>29025</v>
      </c>
      <c r="D21" s="24">
        <v>29025</v>
      </c>
      <c r="E21" s="546" t="s">
        <v>23</v>
      </c>
      <c r="F21" s="25"/>
      <c r="G21" s="24"/>
      <c r="H21" s="26"/>
    </row>
    <row r="22" spans="1:8" ht="15.75">
      <c r="A22" s="546" t="s">
        <v>367</v>
      </c>
      <c r="B22" s="24">
        <f>B23+B24+B25</f>
        <v>102546</v>
      </c>
      <c r="C22" s="24">
        <f>C23+C24+C25</f>
        <v>93200</v>
      </c>
      <c r="D22" s="24">
        <v>96857</v>
      </c>
      <c r="E22" s="546" t="s">
        <v>367</v>
      </c>
      <c r="F22" s="24">
        <f>F23+F24+F25</f>
        <v>114911</v>
      </c>
      <c r="G22" s="24">
        <f>G23+G24+G25</f>
        <v>0</v>
      </c>
      <c r="H22" s="26">
        <v>0</v>
      </c>
    </row>
    <row r="23" spans="1:8" ht="15.75">
      <c r="A23" s="546" t="s">
        <v>368</v>
      </c>
      <c r="B23" s="24">
        <v>93200</v>
      </c>
      <c r="C23" s="24">
        <v>93200</v>
      </c>
      <c r="D23" s="24">
        <v>96857</v>
      </c>
      <c r="E23" s="546" t="s">
        <v>369</v>
      </c>
      <c r="F23" s="24">
        <v>63505</v>
      </c>
      <c r="G23" s="24">
        <v>0</v>
      </c>
      <c r="H23" s="26">
        <v>0</v>
      </c>
    </row>
    <row r="24" spans="1:8" ht="15.75">
      <c r="A24" s="546" t="s">
        <v>370</v>
      </c>
      <c r="B24" s="24">
        <v>4150</v>
      </c>
      <c r="C24" s="24">
        <v>0</v>
      </c>
      <c r="D24" s="24">
        <v>0</v>
      </c>
      <c r="E24" s="546" t="s">
        <v>371</v>
      </c>
      <c r="F24" s="24">
        <v>16795</v>
      </c>
      <c r="G24" s="24">
        <v>0</v>
      </c>
      <c r="H24" s="26">
        <v>0</v>
      </c>
    </row>
    <row r="25" spans="1:8" ht="15.75">
      <c r="A25" s="546" t="s">
        <v>354</v>
      </c>
      <c r="B25" s="24">
        <v>5196</v>
      </c>
      <c r="C25" s="24">
        <v>0</v>
      </c>
      <c r="D25" s="24">
        <v>0</v>
      </c>
      <c r="E25" s="546" t="s">
        <v>372</v>
      </c>
      <c r="F25" s="24">
        <v>34611</v>
      </c>
      <c r="G25" s="24">
        <v>0</v>
      </c>
      <c r="H25" s="26">
        <v>0</v>
      </c>
    </row>
    <row r="26" spans="1:8" ht="15.75">
      <c r="A26" s="546"/>
      <c r="B26" s="24"/>
      <c r="C26" s="24"/>
      <c r="D26" s="24"/>
      <c r="E26" s="546" t="s">
        <v>373</v>
      </c>
      <c r="F26" s="24"/>
      <c r="G26" s="24">
        <v>107043</v>
      </c>
      <c r="H26" s="26">
        <v>111872</v>
      </c>
    </row>
    <row r="27" spans="1:8" ht="15.75">
      <c r="A27" s="546" t="s">
        <v>374</v>
      </c>
      <c r="B27" s="24">
        <f>B28+B29</f>
        <v>20986</v>
      </c>
      <c r="C27" s="24">
        <v>20986</v>
      </c>
      <c r="D27" s="24">
        <v>20986</v>
      </c>
      <c r="E27" s="546" t="s">
        <v>375</v>
      </c>
      <c r="F27" s="24">
        <f>F28+F29</f>
        <v>41560</v>
      </c>
      <c r="G27" s="24">
        <f>G28+G29</f>
        <v>44875</v>
      </c>
      <c r="H27" s="26">
        <v>41560</v>
      </c>
    </row>
    <row r="28" spans="1:8" ht="15.75">
      <c r="A28" s="546" t="s">
        <v>376</v>
      </c>
      <c r="B28" s="24">
        <v>19686</v>
      </c>
      <c r="C28" s="24">
        <v>19686</v>
      </c>
      <c r="D28" s="24">
        <v>19686</v>
      </c>
      <c r="E28" s="546" t="s">
        <v>377</v>
      </c>
      <c r="F28" s="24">
        <v>19000</v>
      </c>
      <c r="G28" s="24">
        <v>22315</v>
      </c>
      <c r="H28" s="26">
        <v>19000</v>
      </c>
    </row>
    <row r="29" spans="1:8" ht="15.75">
      <c r="A29" s="546" t="s">
        <v>378</v>
      </c>
      <c r="B29" s="24">
        <v>1300</v>
      </c>
      <c r="C29" s="24">
        <v>1300</v>
      </c>
      <c r="D29" s="24">
        <v>1300</v>
      </c>
      <c r="E29" s="546" t="s">
        <v>379</v>
      </c>
      <c r="F29" s="24">
        <v>22560</v>
      </c>
      <c r="G29" s="24">
        <v>22560</v>
      </c>
      <c r="H29" s="26">
        <v>22560</v>
      </c>
    </row>
    <row r="30" spans="1:8" ht="15.75">
      <c r="A30" s="546" t="s">
        <v>380</v>
      </c>
      <c r="B30" s="24">
        <v>10500</v>
      </c>
      <c r="C30" s="24">
        <v>10500</v>
      </c>
      <c r="D30" s="24">
        <v>10500</v>
      </c>
      <c r="E30" s="546" t="s">
        <v>381</v>
      </c>
      <c r="F30" s="24">
        <f>F31+F32+F33+F34</f>
        <v>11243</v>
      </c>
      <c r="G30" s="24">
        <f>G31+G32+G33+G34</f>
        <v>11834</v>
      </c>
      <c r="H30" s="26">
        <v>11834</v>
      </c>
    </row>
    <row r="31" spans="1:8" ht="15.75">
      <c r="A31" s="546"/>
      <c r="B31" s="25"/>
      <c r="C31" s="25"/>
      <c r="D31" s="25"/>
      <c r="E31" s="546" t="s">
        <v>382</v>
      </c>
      <c r="F31" s="24">
        <v>4408</v>
      </c>
      <c r="G31" s="24">
        <v>4408</v>
      </c>
      <c r="H31" s="26">
        <v>4408</v>
      </c>
    </row>
    <row r="32" spans="1:8" ht="15.75">
      <c r="A32" s="546"/>
      <c r="B32" s="25"/>
      <c r="C32" s="25"/>
      <c r="D32" s="25"/>
      <c r="E32" s="546" t="s">
        <v>383</v>
      </c>
      <c r="F32" s="24">
        <v>3460</v>
      </c>
      <c r="G32" s="24">
        <v>3460</v>
      </c>
      <c r="H32" s="26">
        <v>3460</v>
      </c>
    </row>
    <row r="33" spans="1:8" ht="15.75">
      <c r="A33" s="546"/>
      <c r="B33" s="25"/>
      <c r="C33" s="25"/>
      <c r="D33" s="25"/>
      <c r="E33" s="546" t="s">
        <v>384</v>
      </c>
      <c r="F33" s="24">
        <v>1334</v>
      </c>
      <c r="G33" s="24">
        <v>1334</v>
      </c>
      <c r="H33" s="26">
        <v>1334</v>
      </c>
    </row>
    <row r="34" spans="1:8" ht="15.75">
      <c r="A34" s="546"/>
      <c r="B34" s="25"/>
      <c r="C34" s="25"/>
      <c r="D34" s="25"/>
      <c r="E34" s="546" t="s">
        <v>385</v>
      </c>
      <c r="F34" s="24">
        <v>2041</v>
      </c>
      <c r="G34" s="24">
        <v>2632</v>
      </c>
      <c r="H34" s="26">
        <v>2632</v>
      </c>
    </row>
    <row r="35" spans="1:8" ht="15.75">
      <c r="A35" s="546" t="s">
        <v>386</v>
      </c>
      <c r="B35" s="24">
        <v>51800</v>
      </c>
      <c r="C35" s="24">
        <v>51800</v>
      </c>
      <c r="D35" s="24">
        <v>51800</v>
      </c>
      <c r="E35" s="546" t="s">
        <v>258</v>
      </c>
      <c r="F35" s="24"/>
      <c r="G35" s="24"/>
      <c r="H35" s="26"/>
    </row>
    <row r="36" spans="1:8" ht="15.75">
      <c r="A36" s="546" t="s">
        <v>387</v>
      </c>
      <c r="B36" s="24">
        <v>5256</v>
      </c>
      <c r="C36" s="24">
        <v>5256</v>
      </c>
      <c r="D36" s="24">
        <v>5256</v>
      </c>
      <c r="E36" s="546" t="s">
        <v>387</v>
      </c>
      <c r="F36" s="24">
        <v>9863</v>
      </c>
      <c r="G36" s="24">
        <v>9928</v>
      </c>
      <c r="H36" s="26">
        <v>9993</v>
      </c>
    </row>
    <row r="37" spans="1:8" ht="15.75">
      <c r="A37" s="546" t="s">
        <v>388</v>
      </c>
      <c r="B37" s="24"/>
      <c r="C37" s="24"/>
      <c r="D37" s="24"/>
      <c r="E37" s="546" t="s">
        <v>388</v>
      </c>
      <c r="F37" s="24">
        <v>17500</v>
      </c>
      <c r="G37" s="24">
        <v>17500</v>
      </c>
      <c r="H37" s="26">
        <v>17500</v>
      </c>
    </row>
    <row r="38" spans="1:8" ht="15.75">
      <c r="A38" s="546" t="s">
        <v>389</v>
      </c>
      <c r="B38" s="24">
        <v>10673</v>
      </c>
      <c r="C38" s="24">
        <v>10673</v>
      </c>
      <c r="D38" s="24">
        <v>10673</v>
      </c>
      <c r="E38" s="546" t="s">
        <v>389</v>
      </c>
      <c r="F38" s="25">
        <v>779</v>
      </c>
      <c r="G38" s="24">
        <v>779</v>
      </c>
      <c r="H38" s="26">
        <v>779</v>
      </c>
    </row>
    <row r="39" spans="1:8" ht="15.75">
      <c r="A39" s="546" t="s">
        <v>390</v>
      </c>
      <c r="B39" s="24"/>
      <c r="C39" s="24"/>
      <c r="D39" s="24"/>
      <c r="E39" s="546" t="s">
        <v>391</v>
      </c>
      <c r="F39" s="24">
        <v>1000</v>
      </c>
      <c r="G39" s="24">
        <v>1000</v>
      </c>
      <c r="H39" s="26">
        <v>1000</v>
      </c>
    </row>
    <row r="40" spans="1:8" ht="15.75">
      <c r="A40" s="546" t="s">
        <v>392</v>
      </c>
      <c r="B40" s="24"/>
      <c r="C40" s="24"/>
      <c r="D40" s="24"/>
      <c r="E40" s="546" t="s">
        <v>393</v>
      </c>
      <c r="F40" s="24">
        <v>4000</v>
      </c>
      <c r="G40" s="24">
        <v>4000</v>
      </c>
      <c r="H40" s="26">
        <v>4000</v>
      </c>
    </row>
    <row r="41" spans="1:8" ht="15.75">
      <c r="A41" s="546" t="s">
        <v>394</v>
      </c>
      <c r="B41" s="24"/>
      <c r="C41" s="24"/>
      <c r="D41" s="24"/>
      <c r="E41" s="546" t="s">
        <v>394</v>
      </c>
      <c r="F41" s="24">
        <f>F42+F43+F44</f>
        <v>14008</v>
      </c>
      <c r="G41" s="24">
        <f>G42+G43+G44</f>
        <v>14676</v>
      </c>
      <c r="H41" s="26">
        <v>14676</v>
      </c>
    </row>
    <row r="42" spans="1:8" ht="15.75">
      <c r="A42" s="546" t="s">
        <v>395</v>
      </c>
      <c r="B42" s="24">
        <v>3900</v>
      </c>
      <c r="C42" s="24">
        <v>3900</v>
      </c>
      <c r="D42" s="24">
        <v>3900</v>
      </c>
      <c r="E42" s="546" t="s">
        <v>395</v>
      </c>
      <c r="F42" s="24">
        <v>8092</v>
      </c>
      <c r="G42" s="24">
        <v>8092</v>
      </c>
      <c r="H42" s="26">
        <v>8092</v>
      </c>
    </row>
    <row r="43" spans="1:8" ht="15.75">
      <c r="A43" s="546" t="s">
        <v>396</v>
      </c>
      <c r="B43" s="24"/>
      <c r="C43" s="24"/>
      <c r="D43" s="24"/>
      <c r="E43" s="546" t="s">
        <v>396</v>
      </c>
      <c r="F43" s="24">
        <v>5196</v>
      </c>
      <c r="G43" s="24">
        <v>5864</v>
      </c>
      <c r="H43" s="26">
        <v>5864</v>
      </c>
    </row>
    <row r="44" spans="1:8" ht="15.75">
      <c r="A44" s="546" t="s">
        <v>397</v>
      </c>
      <c r="B44" s="24"/>
      <c r="C44" s="24"/>
      <c r="D44" s="24"/>
      <c r="E44" s="546" t="s">
        <v>398</v>
      </c>
      <c r="F44" s="24">
        <v>720</v>
      </c>
      <c r="G44" s="24">
        <v>720</v>
      </c>
      <c r="H44" s="26">
        <v>720</v>
      </c>
    </row>
    <row r="45" spans="1:8" ht="15.75">
      <c r="A45" s="546" t="s">
        <v>399</v>
      </c>
      <c r="B45" s="24"/>
      <c r="C45" s="24"/>
      <c r="D45" s="24"/>
      <c r="E45" s="546" t="s">
        <v>400</v>
      </c>
      <c r="F45" s="24">
        <v>3000</v>
      </c>
      <c r="G45" s="24">
        <v>3000</v>
      </c>
      <c r="H45" s="26">
        <v>3000</v>
      </c>
    </row>
    <row r="46" spans="1:8" ht="15.75">
      <c r="A46" s="546" t="s">
        <v>401</v>
      </c>
      <c r="B46" s="24">
        <v>68473</v>
      </c>
      <c r="C46" s="24">
        <v>68473</v>
      </c>
      <c r="D46" s="24">
        <v>68473</v>
      </c>
      <c r="E46" s="546" t="s">
        <v>401</v>
      </c>
      <c r="F46" s="24">
        <v>74784</v>
      </c>
      <c r="G46" s="24">
        <v>74784</v>
      </c>
      <c r="H46" s="26">
        <v>74784</v>
      </c>
    </row>
    <row r="47" spans="1:8" ht="15.75">
      <c r="A47" s="546" t="s">
        <v>402</v>
      </c>
      <c r="B47" s="24"/>
      <c r="C47" s="24">
        <v>6624</v>
      </c>
      <c r="D47" s="24">
        <v>5515</v>
      </c>
      <c r="E47" s="546" t="s">
        <v>403</v>
      </c>
      <c r="F47" s="24">
        <v>18338</v>
      </c>
      <c r="G47" s="24">
        <v>24832</v>
      </c>
      <c r="H47" s="26">
        <v>27308</v>
      </c>
    </row>
    <row r="48" spans="1:8" ht="15.75">
      <c r="A48" s="546" t="s">
        <v>404</v>
      </c>
      <c r="B48" s="24"/>
      <c r="C48" s="24">
        <v>2847</v>
      </c>
      <c r="D48" s="24">
        <v>4354</v>
      </c>
      <c r="E48" s="546"/>
      <c r="F48" s="24"/>
      <c r="G48" s="24"/>
      <c r="H48" s="26"/>
    </row>
    <row r="49" spans="1:8" ht="15.75">
      <c r="A49" s="547" t="s">
        <v>405</v>
      </c>
      <c r="B49" s="37">
        <f>B9+B13+B18+B19+B20+B21+B22++B27+B30+B35+B36+B37+B38+B42+B46+B47</f>
        <v>430823</v>
      </c>
      <c r="C49" s="37">
        <f>C9+C13+C18+C19+C20+C21+C22++C27+C30+C35+C36+C37+C38+C42+C46+C47+C48</f>
        <v>435271</v>
      </c>
      <c r="D49" s="37">
        <f>D9+D13+D18+D19+D20+D21+D22++D27+D30+D35+D36+D37+D38+D42+D46+D47+D48</f>
        <v>442452</v>
      </c>
      <c r="E49" s="547" t="s">
        <v>405</v>
      </c>
      <c r="F49" s="37">
        <f>F9+F13+F22+F27+F30+F35+F36+F37+F38+F39+F20+F40+F41+F45+F46+F47</f>
        <v>459464</v>
      </c>
      <c r="G49" s="37">
        <f>G9+G13+G26+G27+G30+G35+G36+G37+G38+G39+G20+G40+G41+G45+G46+G47</f>
        <v>468356</v>
      </c>
      <c r="H49" s="37">
        <f>H9+H13+H26+H27+H30+H35+H36+H37+H38+H39+H20+H40+H41+H45+H46+H47</f>
        <v>475537</v>
      </c>
    </row>
    <row r="50" spans="1:8" ht="15.75">
      <c r="A50" s="546" t="s">
        <v>406</v>
      </c>
      <c r="B50" s="24">
        <v>17492</v>
      </c>
      <c r="C50" s="24">
        <v>17492</v>
      </c>
      <c r="D50" s="24">
        <v>17492</v>
      </c>
      <c r="E50" s="546"/>
      <c r="F50" s="25"/>
      <c r="G50" s="24"/>
      <c r="H50" s="26"/>
    </row>
    <row r="51" spans="1:8" ht="15.75">
      <c r="A51" s="547" t="s">
        <v>407</v>
      </c>
      <c r="B51" s="37">
        <f>B49+B50</f>
        <v>448315</v>
      </c>
      <c r="C51" s="37">
        <f>C49+C50</f>
        <v>452763</v>
      </c>
      <c r="D51" s="37">
        <f>D49+D50</f>
        <v>459944</v>
      </c>
      <c r="E51" s="547" t="s">
        <v>408</v>
      </c>
      <c r="F51" s="37">
        <v>459464</v>
      </c>
      <c r="G51" s="37">
        <v>468356</v>
      </c>
      <c r="H51" s="37">
        <v>475537</v>
      </c>
    </row>
    <row r="52" spans="1:8" ht="15.75">
      <c r="A52" s="567" t="s">
        <v>409</v>
      </c>
      <c r="B52" s="567"/>
      <c r="C52" s="567"/>
      <c r="D52" s="567"/>
      <c r="E52" s="567"/>
      <c r="F52" s="37">
        <v>120</v>
      </c>
      <c r="G52" s="37">
        <v>120</v>
      </c>
      <c r="H52" s="42">
        <v>120</v>
      </c>
    </row>
    <row r="53" spans="1:8" ht="15.75">
      <c r="A53" s="568" t="s">
        <v>410</v>
      </c>
      <c r="B53" s="568"/>
      <c r="C53" s="568"/>
      <c r="D53" s="568"/>
      <c r="E53" s="568"/>
      <c r="F53" s="24">
        <v>58</v>
      </c>
      <c r="G53" s="24">
        <v>58</v>
      </c>
      <c r="H53" s="26">
        <v>58</v>
      </c>
    </row>
    <row r="54" spans="1:6" ht="15.75">
      <c r="A54" s="548"/>
      <c r="B54" s="345"/>
      <c r="C54" s="345"/>
      <c r="D54" s="345"/>
      <c r="E54" s="548"/>
      <c r="F54" s="345"/>
    </row>
    <row r="55" spans="1:8" ht="12.75">
      <c r="A55" s="101"/>
      <c r="B55" s="3"/>
      <c r="E55" s="101"/>
      <c r="F55" s="103"/>
      <c r="G55" s="103"/>
      <c r="H55" s="103" t="s">
        <v>346</v>
      </c>
    </row>
    <row r="56" spans="1:8" ht="12.75">
      <c r="A56" s="101"/>
      <c r="B56" s="3"/>
      <c r="E56" s="101"/>
      <c r="F56" s="103"/>
      <c r="G56" s="103"/>
      <c r="H56" s="103" t="s">
        <v>250</v>
      </c>
    </row>
    <row r="57" spans="1:6" ht="15.75">
      <c r="A57" s="101"/>
      <c r="B57" s="3"/>
      <c r="E57" s="101"/>
      <c r="F57" s="103"/>
    </row>
    <row r="58" spans="1:6" ht="15.75">
      <c r="A58" s="101"/>
      <c r="B58" s="3"/>
      <c r="E58" s="101"/>
      <c r="F58" s="103"/>
    </row>
    <row r="59" spans="1:6" ht="15.75">
      <c r="A59" s="101"/>
      <c r="B59" s="3"/>
      <c r="E59" s="101"/>
      <c r="F59" s="3"/>
    </row>
    <row r="60" spans="1:8" ht="45" customHeight="1">
      <c r="A60" s="562" t="s">
        <v>347</v>
      </c>
      <c r="B60" s="562"/>
      <c r="C60" s="562"/>
      <c r="D60" s="562"/>
      <c r="E60" s="562"/>
      <c r="F60" s="562"/>
      <c r="G60" s="562"/>
      <c r="H60" s="562"/>
    </row>
    <row r="61" spans="1:6" ht="22.5" customHeight="1">
      <c r="A61" s="549"/>
      <c r="B61" s="346"/>
      <c r="C61" s="346"/>
      <c r="D61" s="346"/>
      <c r="E61" s="549"/>
      <c r="F61" s="346"/>
    </row>
    <row r="62" spans="1:6" ht="15.75">
      <c r="A62" s="101"/>
      <c r="B62" s="3"/>
      <c r="E62" s="101"/>
      <c r="F62" s="3"/>
    </row>
    <row r="63" spans="1:6" ht="15.75">
      <c r="A63" s="101"/>
      <c r="B63" s="3"/>
      <c r="E63" s="101"/>
      <c r="F63" s="3"/>
    </row>
    <row r="64" spans="6:8" ht="12.75">
      <c r="F64" s="103"/>
      <c r="G64" s="103"/>
      <c r="H64" s="103" t="s">
        <v>3</v>
      </c>
    </row>
    <row r="65" spans="1:8" ht="33.75" customHeight="1">
      <c r="A65" s="569" t="s">
        <v>12</v>
      </c>
      <c r="B65" s="569"/>
      <c r="C65" s="569"/>
      <c r="D65" s="569"/>
      <c r="E65" s="569" t="s">
        <v>32</v>
      </c>
      <c r="F65" s="569"/>
      <c r="G65" s="569"/>
      <c r="H65" s="569"/>
    </row>
    <row r="66" spans="1:8" ht="15.75">
      <c r="A66" s="567" t="s">
        <v>411</v>
      </c>
      <c r="B66" s="567"/>
      <c r="C66" s="347"/>
      <c r="D66" s="347"/>
      <c r="E66" s="567" t="s">
        <v>411</v>
      </c>
      <c r="F66" s="567"/>
      <c r="G66" s="24"/>
      <c r="H66" s="26"/>
    </row>
    <row r="67" spans="1:8" ht="15.75">
      <c r="A67" s="546" t="s">
        <v>15</v>
      </c>
      <c r="B67" s="24"/>
      <c r="C67" s="24"/>
      <c r="D67" s="24"/>
      <c r="E67" s="546" t="s">
        <v>412</v>
      </c>
      <c r="F67" s="24">
        <v>975</v>
      </c>
      <c r="G67" s="24">
        <v>975</v>
      </c>
      <c r="H67" s="26">
        <v>975</v>
      </c>
    </row>
    <row r="68" spans="1:8" ht="15.75">
      <c r="A68" s="546" t="s">
        <v>413</v>
      </c>
      <c r="B68" s="24"/>
      <c r="C68" s="24"/>
      <c r="D68" s="24"/>
      <c r="E68" s="546" t="s">
        <v>413</v>
      </c>
      <c r="F68" s="24">
        <v>1372</v>
      </c>
      <c r="G68" s="24">
        <v>1372</v>
      </c>
      <c r="H68" s="26">
        <v>1372</v>
      </c>
    </row>
    <row r="69" spans="1:8" ht="15.75">
      <c r="A69" s="546" t="s">
        <v>414</v>
      </c>
      <c r="B69" s="25"/>
      <c r="C69" s="25"/>
      <c r="D69" s="24">
        <v>22601</v>
      </c>
      <c r="E69" s="546" t="s">
        <v>415</v>
      </c>
      <c r="F69" s="24">
        <v>6500</v>
      </c>
      <c r="G69" s="24">
        <v>6500</v>
      </c>
      <c r="H69" s="26">
        <v>29101</v>
      </c>
    </row>
    <row r="70" spans="1:8" ht="15.75">
      <c r="A70" s="546" t="s">
        <v>416</v>
      </c>
      <c r="B70" s="24">
        <v>59709</v>
      </c>
      <c r="C70" s="24">
        <v>64153</v>
      </c>
      <c r="D70" s="24">
        <v>64153</v>
      </c>
      <c r="E70" s="546"/>
      <c r="F70" s="24"/>
      <c r="G70" s="24"/>
      <c r="H70" s="26"/>
    </row>
    <row r="71" spans="1:8" ht="15.75">
      <c r="A71" s="546" t="s">
        <v>417</v>
      </c>
      <c r="B71" s="25"/>
      <c r="C71" s="25">
        <v>350</v>
      </c>
      <c r="D71" s="24">
        <v>350</v>
      </c>
      <c r="E71" s="546" t="s">
        <v>418</v>
      </c>
      <c r="F71" s="24">
        <v>3848</v>
      </c>
      <c r="G71" s="24">
        <v>3848</v>
      </c>
      <c r="H71" s="26">
        <v>3848</v>
      </c>
    </row>
    <row r="72" spans="1:8" ht="15.75">
      <c r="A72" s="546" t="s">
        <v>419</v>
      </c>
      <c r="B72" s="25"/>
      <c r="C72" s="25"/>
      <c r="D72" s="24">
        <v>6248</v>
      </c>
      <c r="E72" s="546" t="s">
        <v>420</v>
      </c>
      <c r="F72" s="24">
        <v>956</v>
      </c>
      <c r="G72" s="24">
        <v>956</v>
      </c>
      <c r="H72" s="26">
        <v>956</v>
      </c>
    </row>
    <row r="73" spans="1:8" ht="15.75">
      <c r="A73" s="546" t="s">
        <v>421</v>
      </c>
      <c r="B73" s="25"/>
      <c r="C73" s="25"/>
      <c r="D73" s="24">
        <v>250</v>
      </c>
      <c r="E73" s="546" t="s">
        <v>422</v>
      </c>
      <c r="F73" s="24">
        <v>8820</v>
      </c>
      <c r="G73" s="24">
        <v>8820</v>
      </c>
      <c r="H73" s="26">
        <v>8820</v>
      </c>
    </row>
    <row r="74" spans="1:8" ht="15.75">
      <c r="A74" s="546"/>
      <c r="B74" s="25"/>
      <c r="C74" s="25"/>
      <c r="D74" s="24"/>
      <c r="E74" s="546" t="s">
        <v>423</v>
      </c>
      <c r="F74" s="24">
        <v>10989</v>
      </c>
      <c r="G74" s="24">
        <v>11067</v>
      </c>
      <c r="H74" s="26">
        <v>11067</v>
      </c>
    </row>
    <row r="75" spans="1:8" ht="15.75">
      <c r="A75" s="546"/>
      <c r="B75" s="25"/>
      <c r="C75" s="25"/>
      <c r="D75" s="24"/>
      <c r="E75" s="546" t="s">
        <v>424</v>
      </c>
      <c r="F75" s="24">
        <v>15000</v>
      </c>
      <c r="G75" s="24">
        <v>15000</v>
      </c>
      <c r="H75" s="26">
        <v>15000</v>
      </c>
    </row>
    <row r="76" spans="1:8" ht="15.75">
      <c r="A76" s="546"/>
      <c r="B76" s="25"/>
      <c r="C76" s="25"/>
      <c r="D76" s="25"/>
      <c r="E76" s="546" t="s">
        <v>425</v>
      </c>
      <c r="F76" s="24">
        <v>100</v>
      </c>
      <c r="G76" s="24">
        <v>100</v>
      </c>
      <c r="H76" s="26">
        <v>100</v>
      </c>
    </row>
    <row r="77" spans="1:8" ht="15.75">
      <c r="A77" s="546"/>
      <c r="B77" s="25"/>
      <c r="C77" s="25"/>
      <c r="D77" s="25"/>
      <c r="E77" s="546" t="s">
        <v>426</v>
      </c>
      <c r="F77" s="24"/>
      <c r="G77" s="24">
        <v>272</v>
      </c>
      <c r="H77" s="26">
        <v>272</v>
      </c>
    </row>
    <row r="78" spans="1:8" ht="15.75">
      <c r="A78" s="546"/>
      <c r="B78" s="25"/>
      <c r="C78" s="25"/>
      <c r="D78" s="25"/>
      <c r="E78" s="546" t="s">
        <v>427</v>
      </c>
      <c r="F78" s="24"/>
      <c r="G78" s="24"/>
      <c r="H78" s="26">
        <v>250</v>
      </c>
    </row>
    <row r="79" spans="1:8" ht="15.75">
      <c r="A79" s="546"/>
      <c r="B79" s="25"/>
      <c r="C79" s="25"/>
      <c r="D79" s="25"/>
      <c r="E79" s="546" t="s">
        <v>428</v>
      </c>
      <c r="F79" s="24"/>
      <c r="G79" s="24"/>
      <c r="H79" s="26">
        <v>6248</v>
      </c>
    </row>
    <row r="80" spans="1:8" ht="21.75" customHeight="1">
      <c r="A80" s="547" t="s">
        <v>405</v>
      </c>
      <c r="B80" s="37">
        <f>+B68+B69+B70</f>
        <v>59709</v>
      </c>
      <c r="C80" s="37">
        <f>+C68+C69+C70+C71</f>
        <v>64503</v>
      </c>
      <c r="D80" s="37">
        <f>+D68+D69+D70+D71+D72+D73</f>
        <v>93602</v>
      </c>
      <c r="E80" s="547" t="s">
        <v>405</v>
      </c>
      <c r="F80" s="37">
        <f>F68+F69+F71+F72+F73+F74+F75+F76+F67</f>
        <v>48560</v>
      </c>
      <c r="G80" s="37">
        <f>G68+G69+G71+G72+G73+G74+G75+G76+G67+G77</f>
        <v>48910</v>
      </c>
      <c r="H80" s="37">
        <f>H68+H69+H71+H72+H73+H74+H75+H76+H67+H77+H78+H79</f>
        <v>78009</v>
      </c>
    </row>
    <row r="81" spans="1:8" ht="15.75">
      <c r="A81" s="567" t="s">
        <v>429</v>
      </c>
      <c r="B81" s="567"/>
      <c r="C81" s="567"/>
      <c r="D81" s="567"/>
      <c r="E81" s="567"/>
      <c r="F81" s="37">
        <v>0</v>
      </c>
      <c r="G81" s="37">
        <v>0</v>
      </c>
      <c r="H81" s="42">
        <v>0</v>
      </c>
    </row>
    <row r="82" spans="1:8" ht="15.75">
      <c r="A82" s="568" t="s">
        <v>410</v>
      </c>
      <c r="B82" s="568"/>
      <c r="C82" s="568"/>
      <c r="D82" s="568"/>
      <c r="E82" s="568"/>
      <c r="F82" s="24">
        <v>0</v>
      </c>
      <c r="G82" s="24">
        <v>0</v>
      </c>
      <c r="H82" s="26">
        <v>0</v>
      </c>
    </row>
    <row r="83" spans="1:8" s="43" customFormat="1" ht="22.5" customHeight="1">
      <c r="A83" s="566" t="s">
        <v>430</v>
      </c>
      <c r="B83" s="566"/>
      <c r="C83" s="566"/>
      <c r="D83" s="566"/>
      <c r="E83" s="566" t="s">
        <v>430</v>
      </c>
      <c r="F83" s="566"/>
      <c r="G83" s="566"/>
      <c r="H83" s="566"/>
    </row>
    <row r="84" spans="1:8" s="248" customFormat="1" ht="15.75">
      <c r="A84" s="550" t="s">
        <v>431</v>
      </c>
      <c r="B84" s="72" t="s">
        <v>432</v>
      </c>
      <c r="C84" s="72"/>
      <c r="D84" s="72"/>
      <c r="E84" s="550" t="s">
        <v>431</v>
      </c>
      <c r="F84" s="72" t="s">
        <v>431</v>
      </c>
      <c r="G84" s="348"/>
      <c r="H84" s="349"/>
    </row>
    <row r="85" spans="1:8" ht="15.75">
      <c r="A85" s="567" t="s">
        <v>433</v>
      </c>
      <c r="B85" s="567"/>
      <c r="C85" s="567"/>
      <c r="D85" s="567"/>
      <c r="E85" s="567"/>
      <c r="F85" s="37">
        <v>0</v>
      </c>
      <c r="G85" s="37">
        <v>0</v>
      </c>
      <c r="H85" s="261">
        <v>0</v>
      </c>
    </row>
    <row r="86" spans="1:8" ht="15.75">
      <c r="A86" s="568" t="s">
        <v>410</v>
      </c>
      <c r="B86" s="568"/>
      <c r="C86" s="568"/>
      <c r="D86" s="568"/>
      <c r="E86" s="568"/>
      <c r="F86" s="24">
        <v>0</v>
      </c>
      <c r="G86" s="24">
        <v>0</v>
      </c>
      <c r="H86" s="147">
        <v>0</v>
      </c>
    </row>
  </sheetData>
  <sheetProtection selectLockedCells="1" selectUnlockedCells="1"/>
  <mergeCells count="18">
    <mergeCell ref="A4:H4"/>
    <mergeCell ref="A7:D7"/>
    <mergeCell ref="E7:H7"/>
    <mergeCell ref="A8:B8"/>
    <mergeCell ref="E8:F8"/>
    <mergeCell ref="A52:E52"/>
    <mergeCell ref="A53:E53"/>
    <mergeCell ref="A60:H60"/>
    <mergeCell ref="A65:D65"/>
    <mergeCell ref="E65:H65"/>
    <mergeCell ref="A66:B66"/>
    <mergeCell ref="E66:F66"/>
    <mergeCell ref="A81:E81"/>
    <mergeCell ref="A82:E82"/>
    <mergeCell ref="A83:D83"/>
    <mergeCell ref="E83:H83"/>
    <mergeCell ref="A85:E85"/>
    <mergeCell ref="A86:E86"/>
  </mergeCells>
  <printOptions/>
  <pageMargins left="0.22" right="0.2298611111111111" top="0.2" bottom="0.2" header="0.22" footer="0.2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25">
      <selection activeCell="A18" sqref="A18:E18"/>
    </sheetView>
  </sheetViews>
  <sheetFormatPr defaultColWidth="9.00390625" defaultRowHeight="12.75"/>
  <cols>
    <col min="1" max="1" width="51.25390625" style="56" customWidth="1"/>
    <col min="2" max="2" width="10.00390625" style="56" customWidth="1"/>
    <col min="3" max="3" width="12.375" style="56" customWidth="1"/>
    <col min="4" max="4" width="12.375" style="49" customWidth="1"/>
    <col min="5" max="5" width="12.25390625" style="56" customWidth="1"/>
    <col min="6" max="8" width="9.125" style="56" customWidth="1"/>
  </cols>
  <sheetData>
    <row r="1" spans="2:5" ht="12" customHeight="1">
      <c r="B1" s="103"/>
      <c r="C1" s="103"/>
      <c r="D1" s="12"/>
      <c r="E1" s="12" t="s">
        <v>434</v>
      </c>
    </row>
    <row r="2" spans="2:5" ht="10.5" customHeight="1">
      <c r="B2" s="103"/>
      <c r="C2" s="103"/>
      <c r="D2" s="12"/>
      <c r="E2" s="12" t="s">
        <v>1</v>
      </c>
    </row>
    <row r="3" spans="1:5" ht="36" customHeight="1">
      <c r="A3" s="571" t="s">
        <v>435</v>
      </c>
      <c r="B3" s="571"/>
      <c r="C3" s="571"/>
      <c r="D3" s="571"/>
      <c r="E3" s="571"/>
    </row>
    <row r="4" spans="3:5" ht="10.5" customHeight="1">
      <c r="C4" s="103"/>
      <c r="D4" s="12"/>
      <c r="E4" s="12" t="s">
        <v>3</v>
      </c>
    </row>
    <row r="5" spans="1:5" ht="18.75" customHeight="1">
      <c r="A5" s="344" t="s">
        <v>436</v>
      </c>
      <c r="B5" s="350" t="s">
        <v>437</v>
      </c>
      <c r="C5" s="350" t="s">
        <v>438</v>
      </c>
      <c r="D5" s="351" t="s">
        <v>439</v>
      </c>
      <c r="E5" s="351" t="s">
        <v>440</v>
      </c>
    </row>
    <row r="6" spans="1:8" s="43" customFormat="1" ht="18.75" customHeight="1">
      <c r="A6" s="567" t="s">
        <v>441</v>
      </c>
      <c r="B6" s="567"/>
      <c r="C6" s="567"/>
      <c r="D6" s="567"/>
      <c r="E6" s="260"/>
      <c r="F6" s="352"/>
      <c r="G6" s="352"/>
      <c r="H6" s="352"/>
    </row>
    <row r="7" spans="1:5" ht="15.75">
      <c r="A7" s="25" t="s">
        <v>442</v>
      </c>
      <c r="B7" s="25"/>
      <c r="C7" s="25"/>
      <c r="D7" s="24"/>
      <c r="E7" s="25"/>
    </row>
    <row r="8" spans="1:6" ht="31.5" customHeight="1">
      <c r="A8" s="353" t="s">
        <v>443</v>
      </c>
      <c r="B8" s="25">
        <v>10.37</v>
      </c>
      <c r="C8" s="24">
        <v>12767498</v>
      </c>
      <c r="D8" s="24">
        <v>12767498</v>
      </c>
      <c r="E8" s="24">
        <v>12767498</v>
      </c>
      <c r="F8" s="49"/>
    </row>
    <row r="9" spans="1:6" ht="31.5" customHeight="1">
      <c r="A9" s="353" t="s">
        <v>444</v>
      </c>
      <c r="B9" s="25">
        <v>10.49</v>
      </c>
      <c r="C9" s="24">
        <v>25322495</v>
      </c>
      <c r="D9" s="24">
        <v>25322584</v>
      </c>
      <c r="E9" s="24">
        <v>25322584</v>
      </c>
      <c r="F9" s="49"/>
    </row>
    <row r="10" spans="1:6" ht="33" customHeight="1">
      <c r="A10" s="353" t="s">
        <v>445</v>
      </c>
      <c r="B10" s="25"/>
      <c r="C10" s="24">
        <f>C11+C12+C13+C14</f>
        <v>15977557</v>
      </c>
      <c r="D10" s="24">
        <f>D11+D12+D13+D14</f>
        <v>15977557</v>
      </c>
      <c r="E10" s="24">
        <v>15977557</v>
      </c>
      <c r="F10" s="49"/>
    </row>
    <row r="11" spans="1:6" ht="31.5" customHeight="1">
      <c r="A11" s="353" t="s">
        <v>446</v>
      </c>
      <c r="B11" s="25"/>
      <c r="C11" s="24">
        <v>8779738</v>
      </c>
      <c r="D11" s="24">
        <v>8779738</v>
      </c>
      <c r="E11" s="24">
        <v>8779738</v>
      </c>
      <c r="F11" s="49"/>
    </row>
    <row r="12" spans="1:6" ht="15.75">
      <c r="A12" s="25" t="s">
        <v>447</v>
      </c>
      <c r="B12" s="25"/>
      <c r="C12" s="24">
        <v>4560701</v>
      </c>
      <c r="D12" s="24">
        <v>4560701</v>
      </c>
      <c r="E12" s="24">
        <v>4560701</v>
      </c>
      <c r="F12" s="49"/>
    </row>
    <row r="13" spans="1:6" ht="29.25" customHeight="1">
      <c r="A13" s="353" t="s">
        <v>448</v>
      </c>
      <c r="B13" s="25"/>
      <c r="C13" s="24">
        <v>1041700</v>
      </c>
      <c r="D13" s="24">
        <v>1041700</v>
      </c>
      <c r="E13" s="24">
        <v>1041700</v>
      </c>
      <c r="F13" s="49"/>
    </row>
    <row r="14" spans="1:6" ht="15.75">
      <c r="A14" s="25" t="s">
        <v>449</v>
      </c>
      <c r="B14" s="25"/>
      <c r="C14" s="24">
        <v>1595418</v>
      </c>
      <c r="D14" s="24">
        <v>1595418</v>
      </c>
      <c r="E14" s="24">
        <v>1595418</v>
      </c>
      <c r="F14" s="49"/>
    </row>
    <row r="15" spans="1:6" ht="15.75">
      <c r="A15" s="25" t="s">
        <v>450</v>
      </c>
      <c r="B15" s="25"/>
      <c r="C15" s="24">
        <v>-8823710</v>
      </c>
      <c r="D15" s="24">
        <v>-5514819</v>
      </c>
      <c r="E15" s="24">
        <v>-3308891</v>
      </c>
      <c r="F15" s="49"/>
    </row>
    <row r="16" spans="1:6" ht="33" customHeight="1">
      <c r="A16" s="353" t="s">
        <v>451</v>
      </c>
      <c r="B16" s="25"/>
      <c r="C16" s="24">
        <f>C8+C9+C10+C15</f>
        <v>45243840</v>
      </c>
      <c r="D16" s="24">
        <f>D8+D9+D10+D15</f>
        <v>48552820</v>
      </c>
      <c r="E16" s="24">
        <f>E8+E9+E10+E15</f>
        <v>50758748</v>
      </c>
      <c r="F16" s="49"/>
    </row>
    <row r="17" spans="1:6" ht="15.75">
      <c r="A17" s="25" t="s">
        <v>452</v>
      </c>
      <c r="B17" s="25"/>
      <c r="C17" s="24">
        <v>8359200</v>
      </c>
      <c r="D17" s="24">
        <v>8359200</v>
      </c>
      <c r="E17" s="24">
        <v>8359200</v>
      </c>
      <c r="F17" s="49"/>
    </row>
    <row r="18" spans="1:6" ht="20.25" customHeight="1">
      <c r="A18" s="553" t="s">
        <v>453</v>
      </c>
      <c r="B18" s="554"/>
      <c r="C18" s="554"/>
      <c r="D18" s="554"/>
      <c r="E18" s="555"/>
      <c r="F18" s="49"/>
    </row>
    <row r="19" spans="1:6" ht="29.25" customHeight="1">
      <c r="A19" s="552" t="s">
        <v>454</v>
      </c>
      <c r="B19" s="552"/>
      <c r="C19" s="552"/>
      <c r="D19" s="552"/>
      <c r="E19" s="24"/>
      <c r="F19" s="49"/>
    </row>
    <row r="20" spans="1:6" ht="15.75">
      <c r="A20" s="25" t="s">
        <v>455</v>
      </c>
      <c r="B20" s="25"/>
      <c r="C20" s="25"/>
      <c r="D20" s="24"/>
      <c r="E20" s="24"/>
      <c r="F20" s="49"/>
    </row>
    <row r="21" spans="1:6" ht="15.75">
      <c r="A21" s="25" t="s">
        <v>456</v>
      </c>
      <c r="B21" s="25">
        <v>18</v>
      </c>
      <c r="C21" s="24">
        <v>33984000</v>
      </c>
      <c r="D21" s="24">
        <v>33984000</v>
      </c>
      <c r="E21" s="24">
        <v>33984000</v>
      </c>
      <c r="F21" s="49"/>
    </row>
    <row r="22" spans="1:6" ht="44.25" customHeight="1">
      <c r="A22" s="353" t="s">
        <v>457</v>
      </c>
      <c r="B22" s="25">
        <v>9</v>
      </c>
      <c r="C22" s="24">
        <v>9792000</v>
      </c>
      <c r="D22" s="24">
        <v>9792000</v>
      </c>
      <c r="E22" s="24">
        <v>9792000</v>
      </c>
      <c r="F22" s="49"/>
    </row>
    <row r="23" spans="1:6" ht="15.75">
      <c r="A23" s="25" t="s">
        <v>458</v>
      </c>
      <c r="B23" s="25"/>
      <c r="C23" s="25"/>
      <c r="D23" s="24"/>
      <c r="E23" s="24"/>
      <c r="F23" s="49"/>
    </row>
    <row r="24" spans="1:6" ht="15.75">
      <c r="A24" s="25" t="s">
        <v>459</v>
      </c>
      <c r="B24" s="25">
        <v>17</v>
      </c>
      <c r="C24" s="24">
        <v>16048000</v>
      </c>
      <c r="D24" s="24">
        <v>16048000</v>
      </c>
      <c r="E24" s="24">
        <v>19705000</v>
      </c>
      <c r="F24" s="49"/>
    </row>
    <row r="25" spans="1:6" ht="31.5" customHeight="1">
      <c r="A25" s="353" t="s">
        <v>460</v>
      </c>
      <c r="B25" s="25">
        <v>14.5</v>
      </c>
      <c r="C25" s="24">
        <v>7888000</v>
      </c>
      <c r="D25" s="24">
        <v>7888000</v>
      </c>
      <c r="E25" s="24">
        <v>7888000</v>
      </c>
      <c r="F25" s="49"/>
    </row>
    <row r="26" spans="1:6" ht="15.75">
      <c r="A26" s="25" t="s">
        <v>461</v>
      </c>
      <c r="B26" s="25"/>
      <c r="C26" s="25"/>
      <c r="D26" s="24"/>
      <c r="E26" s="24"/>
      <c r="F26" s="49"/>
    </row>
    <row r="27" spans="1:6" ht="15.75">
      <c r="A27" s="25" t="s">
        <v>455</v>
      </c>
      <c r="B27" s="25"/>
      <c r="C27" s="25"/>
      <c r="D27" s="24"/>
      <c r="E27" s="24"/>
      <c r="F27" s="49"/>
    </row>
    <row r="28" spans="1:6" ht="30.75" customHeight="1">
      <c r="A28" s="353" t="s">
        <v>462</v>
      </c>
      <c r="B28" s="25">
        <v>200</v>
      </c>
      <c r="C28" s="24">
        <v>7200000</v>
      </c>
      <c r="D28" s="24">
        <v>7200000</v>
      </c>
      <c r="E28" s="24">
        <v>7200000</v>
      </c>
      <c r="F28" s="49"/>
    </row>
    <row r="29" spans="1:6" ht="15.75">
      <c r="A29" s="25" t="s">
        <v>458</v>
      </c>
      <c r="B29" s="25"/>
      <c r="C29" s="25"/>
      <c r="D29" s="24"/>
      <c r="E29" s="24"/>
      <c r="F29" s="49"/>
    </row>
    <row r="30" spans="1:6" ht="33.75" customHeight="1">
      <c r="A30" s="353" t="s">
        <v>463</v>
      </c>
      <c r="B30" s="25">
        <v>183</v>
      </c>
      <c r="C30" s="24">
        <v>3294000</v>
      </c>
      <c r="D30" s="24">
        <v>3294000</v>
      </c>
      <c r="E30" s="24">
        <v>3294000</v>
      </c>
      <c r="F30" s="49"/>
    </row>
    <row r="31" spans="1:6" ht="15.75">
      <c r="A31" s="25" t="s">
        <v>464</v>
      </c>
      <c r="B31" s="25"/>
      <c r="C31" s="25"/>
      <c r="D31" s="24"/>
      <c r="E31" s="24"/>
      <c r="F31" s="49"/>
    </row>
    <row r="32" spans="1:6" ht="15.75">
      <c r="A32" s="25" t="s">
        <v>465</v>
      </c>
      <c r="B32" s="25">
        <v>340</v>
      </c>
      <c r="C32" s="24">
        <v>34680000</v>
      </c>
      <c r="D32" s="24">
        <v>37995000</v>
      </c>
      <c r="E32" s="24">
        <v>34680000</v>
      </c>
      <c r="F32" s="49"/>
    </row>
    <row r="33" spans="1:6" ht="15.75">
      <c r="A33" s="25" t="s">
        <v>466</v>
      </c>
      <c r="B33" s="25">
        <v>147</v>
      </c>
      <c r="C33" s="25"/>
      <c r="D33" s="24"/>
      <c r="E33" s="24"/>
      <c r="F33" s="49"/>
    </row>
    <row r="34" spans="1:6" ht="15.75">
      <c r="A34" s="25" t="s">
        <v>467</v>
      </c>
      <c r="B34" s="25">
        <v>193</v>
      </c>
      <c r="C34" s="25"/>
      <c r="D34" s="24"/>
      <c r="E34" s="24"/>
      <c r="F34" s="49"/>
    </row>
    <row r="35" spans="1:6" ht="15.75">
      <c r="A35" s="25" t="s">
        <v>468</v>
      </c>
      <c r="B35" s="25"/>
      <c r="C35" s="24">
        <v>29024883</v>
      </c>
      <c r="D35" s="24">
        <v>29024883</v>
      </c>
      <c r="E35" s="24">
        <v>29024883</v>
      </c>
      <c r="F35" s="49"/>
    </row>
    <row r="36" spans="1:6" ht="15.75">
      <c r="A36" s="25" t="s">
        <v>469</v>
      </c>
      <c r="B36" s="25"/>
      <c r="C36" s="24">
        <v>3529440</v>
      </c>
      <c r="D36" s="24">
        <v>3529440</v>
      </c>
      <c r="E36" s="24">
        <v>3529440</v>
      </c>
      <c r="F36" s="49"/>
    </row>
    <row r="37" spans="1:6" ht="18" customHeight="1">
      <c r="A37" s="260" t="s">
        <v>470</v>
      </c>
      <c r="B37" s="260"/>
      <c r="C37" s="37">
        <f>C35+C32+C30+C28+C25+C24+C22+C21+C17+C16+C36</f>
        <v>199043363</v>
      </c>
      <c r="D37" s="37">
        <f>D35+D32+D30+D28+D25+D24+D22+D21+D17+D16+D36</f>
        <v>205667343</v>
      </c>
      <c r="E37" s="37">
        <f>E35+E32+E30+E28+E25+E24+E22+E21+E17+E16+E36</f>
        <v>208215271</v>
      </c>
      <c r="F37" s="49"/>
    </row>
    <row r="38" spans="1:6" ht="17.25" customHeight="1">
      <c r="A38" s="25" t="s">
        <v>471</v>
      </c>
      <c r="B38" s="25"/>
      <c r="C38" s="24">
        <v>61015000</v>
      </c>
      <c r="D38" s="24">
        <v>62055000</v>
      </c>
      <c r="E38" s="24">
        <v>62055000</v>
      </c>
      <c r="F38" s="49"/>
    </row>
    <row r="39" spans="1:6" ht="18.75" customHeight="1">
      <c r="A39" s="260" t="s">
        <v>62</v>
      </c>
      <c r="B39" s="25"/>
      <c r="C39" s="37">
        <f>C37+C38</f>
        <v>260058363</v>
      </c>
      <c r="D39" s="37">
        <f>D37+D38</f>
        <v>267722343</v>
      </c>
      <c r="E39" s="37">
        <f>E37+E38</f>
        <v>270270271</v>
      </c>
      <c r="F39" s="49"/>
    </row>
    <row r="40" spans="5:6" ht="15.75">
      <c r="E40" s="49"/>
      <c r="F40" s="49"/>
    </row>
    <row r="41" spans="5:6" ht="15.75">
      <c r="E41" s="49"/>
      <c r="F41" s="49"/>
    </row>
    <row r="42" spans="5:6" ht="15.75">
      <c r="E42" s="49"/>
      <c r="F42" s="49"/>
    </row>
    <row r="43" spans="5:6" ht="15.75">
      <c r="E43" s="49"/>
      <c r="F43" s="49"/>
    </row>
    <row r="44" spans="5:6" ht="15.75">
      <c r="E44" s="49"/>
      <c r="F44" s="49"/>
    </row>
    <row r="45" spans="5:6" ht="15.75">
      <c r="E45" s="49"/>
      <c r="F45" s="49"/>
    </row>
    <row r="46" spans="5:6" ht="15.75">
      <c r="E46" s="49"/>
      <c r="F46" s="49"/>
    </row>
    <row r="47" spans="5:6" ht="15.75">
      <c r="E47" s="49"/>
      <c r="F47" s="49"/>
    </row>
    <row r="48" spans="5:6" ht="15.75">
      <c r="E48" s="49"/>
      <c r="F48" s="49"/>
    </row>
    <row r="49" spans="5:6" ht="15.75">
      <c r="E49" s="49"/>
      <c r="F49" s="49"/>
    </row>
    <row r="50" spans="5:6" ht="15.75">
      <c r="E50" s="49"/>
      <c r="F50" s="49"/>
    </row>
    <row r="51" spans="5:6" ht="15.75">
      <c r="E51" s="49"/>
      <c r="F51" s="49"/>
    </row>
    <row r="52" spans="5:6" ht="15.75">
      <c r="E52" s="49"/>
      <c r="F52" s="49"/>
    </row>
    <row r="53" spans="5:6" ht="15.75">
      <c r="E53" s="49"/>
      <c r="F53" s="49"/>
    </row>
    <row r="54" spans="5:6" ht="15.75">
      <c r="E54" s="49"/>
      <c r="F54" s="49"/>
    </row>
    <row r="55" spans="5:6" ht="15.75">
      <c r="E55" s="49"/>
      <c r="F55" s="49"/>
    </row>
    <row r="56" spans="5:6" ht="15.75">
      <c r="E56" s="49"/>
      <c r="F56" s="49"/>
    </row>
    <row r="57" spans="5:6" ht="15.75">
      <c r="E57" s="49"/>
      <c r="F57" s="49"/>
    </row>
    <row r="58" spans="5:6" ht="15.75">
      <c r="E58" s="49"/>
      <c r="F58" s="49"/>
    </row>
    <row r="59" spans="5:6" ht="15.75">
      <c r="E59" s="49"/>
      <c r="F59" s="49"/>
    </row>
    <row r="60" spans="5:6" ht="15.75">
      <c r="E60" s="49"/>
      <c r="F60" s="49"/>
    </row>
    <row r="61" spans="5:6" ht="15.75">
      <c r="E61" s="49"/>
      <c r="F61" s="49"/>
    </row>
    <row r="62" spans="5:6" ht="15.75">
      <c r="E62" s="49"/>
      <c r="F62" s="49"/>
    </row>
    <row r="63" spans="5:6" ht="15.75">
      <c r="E63" s="49"/>
      <c r="F63" s="49"/>
    </row>
    <row r="64" spans="5:6" ht="15.75">
      <c r="E64" s="49"/>
      <c r="F64" s="49"/>
    </row>
    <row r="65" spans="5:6" ht="15.75">
      <c r="E65" s="49"/>
      <c r="F65" s="49"/>
    </row>
    <row r="66" spans="5:6" ht="15.75">
      <c r="E66" s="49"/>
      <c r="F66" s="49"/>
    </row>
    <row r="67" spans="5:6" ht="15.75">
      <c r="E67" s="49"/>
      <c r="F67" s="49"/>
    </row>
    <row r="68" spans="5:6" ht="15.75">
      <c r="E68" s="49"/>
      <c r="F68" s="49"/>
    </row>
    <row r="69" spans="5:6" ht="15.75">
      <c r="E69" s="49"/>
      <c r="F69" s="49"/>
    </row>
    <row r="70" spans="5:6" ht="15.75">
      <c r="E70" s="49"/>
      <c r="F70" s="49"/>
    </row>
    <row r="71" spans="5:6" ht="15.75">
      <c r="E71" s="49"/>
      <c r="F71" s="49"/>
    </row>
    <row r="72" spans="5:6" ht="15.75">
      <c r="E72" s="49"/>
      <c r="F72" s="49"/>
    </row>
    <row r="73" spans="5:6" ht="15.75">
      <c r="E73" s="49"/>
      <c r="F73" s="49"/>
    </row>
    <row r="74" spans="5:6" ht="15.75">
      <c r="E74" s="49"/>
      <c r="F74" s="49"/>
    </row>
    <row r="75" spans="5:6" ht="15.75">
      <c r="E75" s="49"/>
      <c r="F75" s="49"/>
    </row>
    <row r="76" spans="5:6" ht="15.75">
      <c r="E76" s="49"/>
      <c r="F76" s="49"/>
    </row>
    <row r="77" spans="5:6" ht="15.75">
      <c r="E77" s="49"/>
      <c r="F77" s="49"/>
    </row>
    <row r="78" spans="5:6" ht="15.75">
      <c r="E78" s="49"/>
      <c r="F78" s="49"/>
    </row>
    <row r="79" spans="5:6" ht="15.75">
      <c r="E79" s="49"/>
      <c r="F79" s="49"/>
    </row>
    <row r="80" spans="5:6" ht="15.75">
      <c r="E80" s="49"/>
      <c r="F80" s="49"/>
    </row>
    <row r="81" spans="5:6" ht="15.75">
      <c r="E81" s="49"/>
      <c r="F81" s="49"/>
    </row>
    <row r="82" spans="5:6" ht="15.75">
      <c r="E82" s="49"/>
      <c r="F82" s="49"/>
    </row>
    <row r="83" spans="5:6" ht="15.75">
      <c r="E83" s="49"/>
      <c r="F83" s="49"/>
    </row>
    <row r="84" spans="5:6" ht="15.75">
      <c r="E84" s="49"/>
      <c r="F84" s="49"/>
    </row>
    <row r="85" spans="5:6" ht="15.75">
      <c r="E85" s="49"/>
      <c r="F85" s="49"/>
    </row>
    <row r="86" spans="5:6" ht="15.75">
      <c r="E86" s="49"/>
      <c r="F86" s="49"/>
    </row>
    <row r="87" spans="5:6" ht="15.75">
      <c r="E87" s="49"/>
      <c r="F87" s="49"/>
    </row>
    <row r="88" spans="5:6" ht="15.75">
      <c r="E88" s="49"/>
      <c r="F88" s="49"/>
    </row>
    <row r="89" spans="5:6" ht="15.75">
      <c r="E89" s="49"/>
      <c r="F89" s="49"/>
    </row>
    <row r="90" spans="5:6" ht="15.75">
      <c r="E90" s="49"/>
      <c r="F90" s="49"/>
    </row>
    <row r="91" spans="5:6" ht="15.75">
      <c r="E91" s="49"/>
      <c r="F91" s="49"/>
    </row>
    <row r="92" spans="5:6" ht="15.75">
      <c r="E92" s="49"/>
      <c r="F92" s="49"/>
    </row>
    <row r="93" spans="5:6" ht="15.75">
      <c r="E93" s="49"/>
      <c r="F93" s="49"/>
    </row>
    <row r="94" spans="5:6" ht="15.75">
      <c r="E94" s="49"/>
      <c r="F94" s="49"/>
    </row>
    <row r="95" spans="5:6" ht="15.75">
      <c r="E95" s="49"/>
      <c r="F95" s="49"/>
    </row>
  </sheetData>
  <sheetProtection selectLockedCells="1" selectUnlockedCells="1"/>
  <mergeCells count="4">
    <mergeCell ref="A3:E3"/>
    <mergeCell ref="A6:D6"/>
    <mergeCell ref="A19:D19"/>
    <mergeCell ref="A18:E18"/>
  </mergeCells>
  <printOptions/>
  <pageMargins left="0.2902777777777778" right="0.3701388888888889" top="0.2" bottom="0.24027777777777778" header="0.23" footer="0.2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zoomScaleSheetLayoutView="100" workbookViewId="0" topLeftCell="A10">
      <selection activeCell="K11" sqref="K11"/>
    </sheetView>
  </sheetViews>
  <sheetFormatPr defaultColWidth="9.00390625" defaultRowHeight="12.75"/>
  <cols>
    <col min="1" max="1" width="3.875" style="56" customWidth="1"/>
    <col min="2" max="2" width="31.625" style="56" customWidth="1"/>
    <col min="3" max="3" width="10.75390625" style="56" customWidth="1"/>
    <col min="4" max="7" width="10.75390625" style="64" customWidth="1"/>
    <col min="8" max="8" width="10.25390625" style="64" customWidth="1"/>
    <col min="9" max="249" width="7.875" style="64" customWidth="1"/>
    <col min="250" max="16384" width="7.875" style="0" customWidth="1"/>
  </cols>
  <sheetData>
    <row r="1" spans="3:8" ht="15.75">
      <c r="C1" s="103"/>
      <c r="F1" s="103"/>
      <c r="G1" s="103"/>
      <c r="H1" s="103" t="s">
        <v>472</v>
      </c>
    </row>
    <row r="2" spans="3:8" ht="12.75" customHeight="1">
      <c r="C2" s="103"/>
      <c r="F2" s="103"/>
      <c r="G2" s="103"/>
      <c r="H2" s="103" t="s">
        <v>80</v>
      </c>
    </row>
    <row r="4" spans="1:8" ht="48.75" customHeight="1">
      <c r="A4" s="572" t="s">
        <v>473</v>
      </c>
      <c r="B4" s="572"/>
      <c r="C4" s="572"/>
      <c r="D4" s="572"/>
      <c r="E4" s="572"/>
      <c r="F4" s="572"/>
      <c r="G4" s="572"/>
      <c r="H4" s="573"/>
    </row>
    <row r="7" spans="1:8" ht="15.75" customHeight="1">
      <c r="A7" s="355"/>
      <c r="C7" s="103"/>
      <c r="F7" s="103"/>
      <c r="G7" s="103"/>
      <c r="H7" s="103" t="s">
        <v>3</v>
      </c>
    </row>
    <row r="8" spans="1:256" ht="49.5" customHeight="1">
      <c r="A8" s="225" t="s">
        <v>4</v>
      </c>
      <c r="B8" s="226" t="s">
        <v>5</v>
      </c>
      <c r="C8" s="192" t="s">
        <v>6</v>
      </c>
      <c r="D8" s="193" t="s">
        <v>7</v>
      </c>
      <c r="E8" s="492" t="s">
        <v>8</v>
      </c>
      <c r="F8" s="492" t="s">
        <v>9</v>
      </c>
      <c r="G8" s="492" t="s">
        <v>10</v>
      </c>
      <c r="H8" s="492" t="s">
        <v>11</v>
      </c>
      <c r="IP8" s="18"/>
      <c r="IQ8" s="18"/>
      <c r="IR8" s="18"/>
      <c r="IS8" s="18"/>
      <c r="IT8" s="18"/>
      <c r="IU8" s="18"/>
      <c r="IV8" s="18"/>
    </row>
    <row r="9" spans="1:8" ht="30.75" customHeight="1">
      <c r="A9" s="356" t="s">
        <v>15</v>
      </c>
      <c r="B9" s="195" t="s">
        <v>474</v>
      </c>
      <c r="C9" s="24">
        <v>0</v>
      </c>
      <c r="D9" s="68">
        <v>9866</v>
      </c>
      <c r="E9" s="493">
        <v>9303</v>
      </c>
      <c r="F9" s="493">
        <v>975</v>
      </c>
      <c r="G9" s="493">
        <v>975</v>
      </c>
      <c r="H9" s="494">
        <v>975</v>
      </c>
    </row>
    <row r="10" spans="1:8" ht="29.25" customHeight="1">
      <c r="A10" s="356" t="s">
        <v>17</v>
      </c>
      <c r="B10" s="357" t="s">
        <v>475</v>
      </c>
      <c r="C10" s="24">
        <v>3206</v>
      </c>
      <c r="D10" s="68">
        <v>3206</v>
      </c>
      <c r="E10" s="493">
        <v>343</v>
      </c>
      <c r="F10" s="493">
        <v>3848</v>
      </c>
      <c r="G10" s="493">
        <v>3848</v>
      </c>
      <c r="H10" s="494">
        <v>3848</v>
      </c>
    </row>
    <row r="11" spans="1:8" ht="31.5" customHeight="1">
      <c r="A11" s="356" t="s">
        <v>19</v>
      </c>
      <c r="B11" s="357" t="s">
        <v>476</v>
      </c>
      <c r="C11" s="24">
        <v>0</v>
      </c>
      <c r="D11" s="68">
        <v>0</v>
      </c>
      <c r="E11" s="493">
        <v>8142</v>
      </c>
      <c r="F11" s="493">
        <v>9800</v>
      </c>
      <c r="G11" s="493">
        <v>9800</v>
      </c>
      <c r="H11" s="494">
        <v>9800</v>
      </c>
    </row>
    <row r="12" spans="1:8" ht="31.5" customHeight="1">
      <c r="A12" s="356" t="s">
        <v>21</v>
      </c>
      <c r="B12" s="357" t="s">
        <v>477</v>
      </c>
      <c r="C12" s="24">
        <v>850</v>
      </c>
      <c r="D12" s="68">
        <v>850</v>
      </c>
      <c r="E12" s="493">
        <v>850</v>
      </c>
      <c r="F12" s="493"/>
      <c r="G12" s="493"/>
      <c r="H12" s="494"/>
    </row>
    <row r="13" spans="1:8" ht="31.5" customHeight="1">
      <c r="A13" s="356" t="s">
        <v>23</v>
      </c>
      <c r="B13" s="357" t="s">
        <v>478</v>
      </c>
      <c r="C13" s="24"/>
      <c r="D13" s="68"/>
      <c r="E13" s="493"/>
      <c r="F13" s="493">
        <v>1000</v>
      </c>
      <c r="G13" s="493">
        <v>1000</v>
      </c>
      <c r="H13" s="494">
        <v>1000</v>
      </c>
    </row>
    <row r="14" spans="1:8" ht="31.5" customHeight="1">
      <c r="A14" s="356" t="s">
        <v>72</v>
      </c>
      <c r="B14" s="357" t="s">
        <v>479</v>
      </c>
      <c r="C14" s="24"/>
      <c r="D14" s="68"/>
      <c r="E14" s="493"/>
      <c r="F14" s="493">
        <v>1000</v>
      </c>
      <c r="G14" s="493">
        <v>1000</v>
      </c>
      <c r="H14" s="494">
        <v>1000</v>
      </c>
    </row>
    <row r="15" spans="1:8" ht="31.5" customHeight="1">
      <c r="A15" s="356" t="s">
        <v>158</v>
      </c>
      <c r="B15" s="357" t="s">
        <v>480</v>
      </c>
      <c r="C15" s="24"/>
      <c r="D15" s="68"/>
      <c r="E15" s="493">
        <v>3035</v>
      </c>
      <c r="F15" s="493"/>
      <c r="G15" s="493"/>
      <c r="H15" s="494"/>
    </row>
    <row r="16" spans="1:8" ht="31.5" customHeight="1">
      <c r="A16" s="356" t="s">
        <v>160</v>
      </c>
      <c r="B16" s="357" t="s">
        <v>481</v>
      </c>
      <c r="C16" s="24"/>
      <c r="D16" s="68"/>
      <c r="E16" s="493">
        <v>800</v>
      </c>
      <c r="F16" s="493"/>
      <c r="G16" s="493"/>
      <c r="H16" s="494"/>
    </row>
    <row r="17" spans="1:8" ht="31.5" customHeight="1">
      <c r="A17" s="356" t="s">
        <v>258</v>
      </c>
      <c r="B17" s="357" t="s">
        <v>482</v>
      </c>
      <c r="C17" s="24"/>
      <c r="D17" s="68"/>
      <c r="E17" s="493">
        <v>483</v>
      </c>
      <c r="F17" s="493"/>
      <c r="G17" s="493"/>
      <c r="H17" s="494"/>
    </row>
    <row r="18" spans="1:8" ht="31.5" customHeight="1">
      <c r="A18" s="356" t="s">
        <v>483</v>
      </c>
      <c r="B18" s="357" t="s">
        <v>484</v>
      </c>
      <c r="C18" s="24"/>
      <c r="D18" s="68"/>
      <c r="E18" s="493"/>
      <c r="F18" s="493"/>
      <c r="G18" s="493">
        <v>272</v>
      </c>
      <c r="H18" s="494">
        <v>272</v>
      </c>
    </row>
    <row r="19" spans="1:8" ht="31.5" customHeight="1">
      <c r="A19" s="356" t="s">
        <v>485</v>
      </c>
      <c r="B19" s="357" t="s">
        <v>486</v>
      </c>
      <c r="C19" s="24"/>
      <c r="D19" s="68"/>
      <c r="E19" s="493"/>
      <c r="F19" s="493"/>
      <c r="G19" s="493"/>
      <c r="H19" s="494">
        <v>10456</v>
      </c>
    </row>
    <row r="20" spans="1:8" ht="31.5" customHeight="1">
      <c r="A20" s="115"/>
      <c r="B20" s="358" t="s">
        <v>405</v>
      </c>
      <c r="C20" s="37">
        <f>C9+C10+C11+C12</f>
        <v>4056</v>
      </c>
      <c r="D20" s="84">
        <f>D9+D10+D11+D12</f>
        <v>13922</v>
      </c>
      <c r="E20" s="495">
        <f>E9+E10+E11+E12+E13+E15+E16+E17</f>
        <v>22956</v>
      </c>
      <c r="F20" s="495">
        <f>F9+F10+F11+F12+F13+F14</f>
        <v>16623</v>
      </c>
      <c r="G20" s="495">
        <f>G9+G10+G11+G12+G13+G14+G18</f>
        <v>16895</v>
      </c>
      <c r="H20" s="495">
        <f>H9+H10+H11+H12+H13+H14+H18+H19</f>
        <v>27351</v>
      </c>
    </row>
    <row r="21" spans="1:4" ht="15.75">
      <c r="A21" s="359"/>
      <c r="C21" s="360"/>
      <c r="D21" s="56"/>
    </row>
    <row r="22" spans="1:4" ht="49.5" customHeight="1">
      <c r="A22" s="359"/>
      <c r="C22" s="360"/>
      <c r="D22" s="56"/>
    </row>
    <row r="23" spans="1:4" ht="15.75">
      <c r="A23" s="359"/>
      <c r="D23" s="56"/>
    </row>
    <row r="24" ht="15.75">
      <c r="D24" s="56"/>
    </row>
    <row r="25" ht="15.75">
      <c r="D25" s="56"/>
    </row>
    <row r="26" ht="15.75">
      <c r="D26" s="56"/>
    </row>
    <row r="27" ht="15.75" customHeight="1">
      <c r="D27" s="56"/>
    </row>
    <row r="28" ht="15.75" customHeight="1">
      <c r="D28" s="56"/>
    </row>
    <row r="29" ht="15.75">
      <c r="D29" s="56"/>
    </row>
    <row r="30" ht="15.75">
      <c r="D30" s="56"/>
    </row>
    <row r="31" ht="15.75">
      <c r="D31" s="56"/>
    </row>
    <row r="32" ht="15.75">
      <c r="D32" s="56"/>
    </row>
    <row r="33" ht="15.75">
      <c r="D33" s="56"/>
    </row>
    <row r="34" ht="15.75">
      <c r="D34" s="56"/>
    </row>
    <row r="35" ht="15.75">
      <c r="D35" s="56"/>
    </row>
    <row r="36" ht="15.75">
      <c r="D36" s="56"/>
    </row>
    <row r="37" ht="15.75">
      <c r="D37" s="56"/>
    </row>
    <row r="38" ht="16.5" customHeight="1">
      <c r="D38" s="56"/>
    </row>
    <row r="39" ht="15.75">
      <c r="D39" s="56"/>
    </row>
    <row r="40" ht="15.75">
      <c r="D40" s="56"/>
    </row>
    <row r="41" ht="15.75">
      <c r="D41" s="56"/>
    </row>
    <row r="42" ht="15.75">
      <c r="D42" s="56"/>
    </row>
    <row r="43" ht="15.75">
      <c r="D43" s="56"/>
    </row>
    <row r="44" ht="15.75">
      <c r="D44" s="56"/>
    </row>
    <row r="45" ht="15.75">
      <c r="D45" s="56"/>
    </row>
    <row r="46" ht="15.75">
      <c r="D46" s="56"/>
    </row>
    <row r="47" ht="15.75">
      <c r="D47" s="56"/>
    </row>
    <row r="48" ht="15.75">
      <c r="D48" s="56"/>
    </row>
  </sheetData>
  <sheetProtection selectLockedCells="1" selectUnlockedCells="1"/>
  <mergeCells count="1">
    <mergeCell ref="A4:H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A5" sqref="A5:H5"/>
    </sheetView>
  </sheetViews>
  <sheetFormatPr defaultColWidth="9.00390625" defaultRowHeight="12.75"/>
  <cols>
    <col min="1" max="1" width="4.25390625" style="0" customWidth="1"/>
    <col min="2" max="2" width="31.875" style="0" customWidth="1"/>
    <col min="3" max="6" width="10.75390625" style="0" customWidth="1"/>
    <col min="7" max="7" width="11.00390625" style="3" customWidth="1"/>
    <col min="8" max="8" width="10.625" style="0" customWidth="1"/>
  </cols>
  <sheetData>
    <row r="1" spans="1:8" ht="15.75">
      <c r="A1" s="56"/>
      <c r="B1" s="56"/>
      <c r="C1" s="103"/>
      <c r="F1" s="103"/>
      <c r="G1" s="103"/>
      <c r="H1" s="103" t="s">
        <v>487</v>
      </c>
    </row>
    <row r="2" spans="1:8" ht="14.25" customHeight="1">
      <c r="A2" s="56"/>
      <c r="B2" s="56"/>
      <c r="C2" s="103"/>
      <c r="F2" s="103"/>
      <c r="G2" s="103"/>
      <c r="H2" s="103" t="s">
        <v>1</v>
      </c>
    </row>
    <row r="3" spans="1:3" ht="15.75">
      <c r="A3" s="56"/>
      <c r="B3" s="56"/>
      <c r="C3" s="56"/>
    </row>
    <row r="4" spans="1:3" ht="15.75">
      <c r="A4" s="56"/>
      <c r="B4" s="56"/>
      <c r="C4" s="56"/>
    </row>
    <row r="5" spans="1:8" ht="45" customHeight="1">
      <c r="A5" s="574" t="s">
        <v>488</v>
      </c>
      <c r="B5" s="574"/>
      <c r="C5" s="574"/>
      <c r="D5" s="574"/>
      <c r="E5" s="574"/>
      <c r="F5" s="574"/>
      <c r="G5" s="574"/>
      <c r="H5" s="575"/>
    </row>
    <row r="6" spans="1:3" ht="15.75">
      <c r="A6" s="56"/>
      <c r="B6" s="56"/>
      <c r="C6" s="56"/>
    </row>
    <row r="7" spans="1:3" ht="15.75">
      <c r="A7" s="56"/>
      <c r="B7" s="56"/>
      <c r="C7" s="56"/>
    </row>
    <row r="8" spans="1:3" ht="15.75">
      <c r="A8" s="56"/>
      <c r="B8" s="56"/>
      <c r="C8" s="56"/>
    </row>
    <row r="9" spans="1:3" ht="15.75">
      <c r="A9" s="56"/>
      <c r="B9" s="56"/>
      <c r="C9" s="56"/>
    </row>
    <row r="10" spans="1:8" ht="15.75">
      <c r="A10" s="355"/>
      <c r="B10" s="56"/>
      <c r="C10" s="103"/>
      <c r="F10" s="103"/>
      <c r="G10" s="103"/>
      <c r="H10" s="103" t="s">
        <v>3</v>
      </c>
    </row>
    <row r="11" spans="1:8" s="18" customFormat="1" ht="57.75" customHeight="1">
      <c r="A11" s="225" t="s">
        <v>4</v>
      </c>
      <c r="B11" s="226" t="s">
        <v>5</v>
      </c>
      <c r="C11" s="192" t="s">
        <v>6</v>
      </c>
      <c r="D11" s="193" t="s">
        <v>7</v>
      </c>
      <c r="E11" s="492" t="s">
        <v>8</v>
      </c>
      <c r="F11" s="492" t="s">
        <v>9</v>
      </c>
      <c r="G11" s="492" t="s">
        <v>10</v>
      </c>
      <c r="H11" s="496" t="s">
        <v>11</v>
      </c>
    </row>
    <row r="12" spans="1:8" s="218" customFormat="1" ht="31.5" customHeight="1">
      <c r="A12" s="356" t="s">
        <v>15</v>
      </c>
      <c r="B12" s="353" t="s">
        <v>489</v>
      </c>
      <c r="C12" s="144">
        <v>1500</v>
      </c>
      <c r="D12" s="361">
        <v>1413</v>
      </c>
      <c r="E12" s="497">
        <v>0</v>
      </c>
      <c r="F12" s="497"/>
      <c r="G12" s="493"/>
      <c r="H12" s="494"/>
    </row>
    <row r="13" spans="1:8" s="218" customFormat="1" ht="31.5" customHeight="1">
      <c r="A13" s="356" t="s">
        <v>17</v>
      </c>
      <c r="B13" s="353" t="s">
        <v>490</v>
      </c>
      <c r="C13" s="144">
        <v>970</v>
      </c>
      <c r="D13" s="361">
        <v>70</v>
      </c>
      <c r="E13" s="497">
        <v>0</v>
      </c>
      <c r="F13" s="497"/>
      <c r="G13" s="493"/>
      <c r="H13" s="494"/>
    </row>
    <row r="14" spans="1:8" s="362" customFormat="1" ht="31.5" customHeight="1">
      <c r="A14" s="356" t="s">
        <v>19</v>
      </c>
      <c r="B14" s="357" t="s">
        <v>491</v>
      </c>
      <c r="C14" s="144">
        <v>49743</v>
      </c>
      <c r="D14" s="361">
        <v>49743</v>
      </c>
      <c r="E14" s="497">
        <v>44147</v>
      </c>
      <c r="F14" s="498"/>
      <c r="G14" s="499"/>
      <c r="H14" s="500"/>
    </row>
    <row r="15" spans="1:8" s="362" customFormat="1" ht="31.5" customHeight="1">
      <c r="A15" s="356" t="s">
        <v>21</v>
      </c>
      <c r="B15" s="357" t="s">
        <v>492</v>
      </c>
      <c r="C15" s="144"/>
      <c r="D15" s="361">
        <v>7700</v>
      </c>
      <c r="E15" s="497">
        <v>11024</v>
      </c>
      <c r="F15" s="498"/>
      <c r="G15" s="499"/>
      <c r="H15" s="500"/>
    </row>
    <row r="16" spans="1:8" s="218" customFormat="1" ht="31.5" customHeight="1">
      <c r="A16" s="356" t="s">
        <v>493</v>
      </c>
      <c r="B16" s="357" t="s">
        <v>486</v>
      </c>
      <c r="C16" s="144"/>
      <c r="D16" s="361"/>
      <c r="E16" s="497"/>
      <c r="F16" s="497">
        <v>6500</v>
      </c>
      <c r="G16" s="493">
        <v>6500</v>
      </c>
      <c r="H16" s="494">
        <v>18645</v>
      </c>
    </row>
    <row r="17" spans="1:8" s="218" customFormat="1" ht="31.5" customHeight="1">
      <c r="A17" s="356" t="s">
        <v>494</v>
      </c>
      <c r="B17" s="357" t="s">
        <v>495</v>
      </c>
      <c r="C17" s="144"/>
      <c r="D17" s="361"/>
      <c r="E17" s="497"/>
      <c r="F17" s="497">
        <v>14000</v>
      </c>
      <c r="G17" s="493">
        <v>14000</v>
      </c>
      <c r="H17" s="494">
        <v>14000</v>
      </c>
    </row>
    <row r="18" spans="1:8" s="218" customFormat="1" ht="40.5" customHeight="1">
      <c r="A18" s="115"/>
      <c r="B18" s="260" t="s">
        <v>405</v>
      </c>
      <c r="C18" s="37">
        <f>C12+C13+C14</f>
        <v>52213</v>
      </c>
      <c r="D18" s="84">
        <f>D12+D13+D14+D15</f>
        <v>58926</v>
      </c>
      <c r="E18" s="495">
        <f>E12+E13+E14+E15</f>
        <v>55171</v>
      </c>
      <c r="F18" s="495">
        <f>F12+F13+F14+F15+F16+F17</f>
        <v>20500</v>
      </c>
      <c r="G18" s="495">
        <f>G12+G13+G14+G15+G16+G17</f>
        <v>20500</v>
      </c>
      <c r="H18" s="495">
        <f>H12+H13+H14+H15+H16+H17</f>
        <v>32645</v>
      </c>
    </row>
  </sheetData>
  <sheetProtection selectLockedCells="1" selectUnlockedCells="1"/>
  <mergeCells count="1">
    <mergeCell ref="A5:H5"/>
  </mergeCells>
  <printOptions/>
  <pageMargins left="0.27" right="0.26" top="0.5465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3" sqref="A13"/>
    </sheetView>
  </sheetViews>
  <sheetFormatPr defaultColWidth="9.00390625" defaultRowHeight="12.75"/>
  <cols>
    <col min="1" max="1" width="5.75390625" style="56" customWidth="1"/>
    <col min="2" max="2" width="46.875" style="56" customWidth="1"/>
    <col min="3" max="4" width="9.75390625" style="56" customWidth="1"/>
  </cols>
  <sheetData>
    <row r="1" ht="15.75">
      <c r="D1" s="103" t="s">
        <v>496</v>
      </c>
    </row>
    <row r="2" ht="12" customHeight="1">
      <c r="D2" s="103" t="s">
        <v>1</v>
      </c>
    </row>
    <row r="5" spans="1:4" ht="45.75" customHeight="1">
      <c r="A5" s="576" t="s">
        <v>497</v>
      </c>
      <c r="B5" s="576"/>
      <c r="C5" s="576"/>
      <c r="D5" s="576"/>
    </row>
    <row r="10" ht="15.75">
      <c r="D10" s="103" t="s">
        <v>498</v>
      </c>
    </row>
    <row r="11" spans="1:4" ht="31.5" customHeight="1">
      <c r="A11" s="363" t="s">
        <v>4</v>
      </c>
      <c r="B11" s="364" t="s">
        <v>499</v>
      </c>
      <c r="C11" s="365" t="s">
        <v>500</v>
      </c>
      <c r="D11" s="365" t="s">
        <v>501</v>
      </c>
    </row>
    <row r="12" spans="1:4" s="369" customFormat="1" ht="41.25" customHeight="1">
      <c r="A12" s="366" t="s">
        <v>502</v>
      </c>
      <c r="B12" s="367" t="s">
        <v>502</v>
      </c>
      <c r="C12" s="368" t="s">
        <v>502</v>
      </c>
      <c r="D12" s="368" t="s">
        <v>502</v>
      </c>
    </row>
    <row r="13" spans="1:5" ht="36.75" customHeight="1">
      <c r="A13" s="195"/>
      <c r="B13" s="260" t="s">
        <v>405</v>
      </c>
      <c r="C13" s="370" t="s">
        <v>502</v>
      </c>
      <c r="D13" s="370" t="s">
        <v>431</v>
      </c>
      <c r="E13" s="369"/>
    </row>
    <row r="14" spans="1:3" ht="15.75">
      <c r="A14" s="355"/>
      <c r="B14" s="355"/>
      <c r="C14" s="355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J18" sqref="J18"/>
    </sheetView>
  </sheetViews>
  <sheetFormatPr defaultColWidth="9.00390625" defaultRowHeight="12.75"/>
  <cols>
    <col min="1" max="1" width="7.125" style="100" customWidth="1"/>
    <col min="2" max="2" width="27.25390625" style="56" customWidth="1"/>
    <col min="3" max="3" width="13.75390625" style="56" customWidth="1"/>
    <col min="4" max="4" width="18.25390625" style="56" customWidth="1"/>
    <col min="5" max="5" width="12.25390625" style="56" customWidth="1"/>
    <col min="6" max="6" width="18.875" style="56" customWidth="1"/>
    <col min="7" max="9" width="12.25390625" style="56" customWidth="1"/>
  </cols>
  <sheetData>
    <row r="1" spans="8:9" ht="15.75">
      <c r="H1" s="577" t="s">
        <v>503</v>
      </c>
      <c r="I1" s="577"/>
    </row>
    <row r="2" ht="15.75">
      <c r="I2" s="103" t="s">
        <v>1</v>
      </c>
    </row>
    <row r="3" spans="1:9" ht="18.75" customHeight="1">
      <c r="A3" s="557" t="s">
        <v>504</v>
      </c>
      <c r="B3" s="557"/>
      <c r="C3" s="557"/>
      <c r="D3" s="557"/>
      <c r="E3" s="557"/>
      <c r="F3" s="557"/>
      <c r="G3" s="557"/>
      <c r="H3" s="557"/>
      <c r="I3" s="557"/>
    </row>
    <row r="4" spans="1:9" ht="18.75">
      <c r="A4" s="372"/>
      <c r="B4" s="373"/>
      <c r="C4" s="373"/>
      <c r="D4" s="373"/>
      <c r="E4" s="373"/>
      <c r="F4" s="373"/>
      <c r="G4" s="373"/>
      <c r="H4" s="373"/>
      <c r="I4" s="373"/>
    </row>
    <row r="5" ht="15.75">
      <c r="I5" s="103" t="s">
        <v>3</v>
      </c>
    </row>
    <row r="6" spans="1:9" s="376" customFormat="1" ht="15.75" customHeight="1">
      <c r="A6" s="578" t="s">
        <v>4</v>
      </c>
      <c r="B6" s="578" t="s">
        <v>505</v>
      </c>
      <c r="C6" s="579" t="s">
        <v>506</v>
      </c>
      <c r="D6" s="579"/>
      <c r="E6" s="579"/>
      <c r="F6" s="579" t="s">
        <v>507</v>
      </c>
      <c r="G6" s="579"/>
      <c r="H6" s="579"/>
      <c r="I6" s="375" t="s">
        <v>405</v>
      </c>
    </row>
    <row r="7" spans="1:9" s="377" customFormat="1" ht="39" customHeight="1">
      <c r="A7" s="578"/>
      <c r="B7" s="578"/>
      <c r="C7" s="374" t="s">
        <v>436</v>
      </c>
      <c r="D7" s="374" t="s">
        <v>508</v>
      </c>
      <c r="E7" s="374" t="s">
        <v>509</v>
      </c>
      <c r="F7" s="374" t="s">
        <v>436</v>
      </c>
      <c r="G7" s="374" t="s">
        <v>510</v>
      </c>
      <c r="H7" s="374" t="s">
        <v>511</v>
      </c>
      <c r="I7" s="374" t="s">
        <v>512</v>
      </c>
    </row>
    <row r="8" spans="1:9" ht="18" customHeight="1">
      <c r="A8" s="72" t="s">
        <v>13</v>
      </c>
      <c r="B8" s="25" t="s">
        <v>513</v>
      </c>
      <c r="C8" s="378"/>
      <c r="D8" s="378"/>
      <c r="E8" s="378"/>
      <c r="F8" s="378"/>
      <c r="G8" s="378"/>
      <c r="H8" s="378"/>
      <c r="I8" s="378"/>
    </row>
    <row r="9" spans="1:9" ht="18" customHeight="1">
      <c r="A9" s="72" t="s">
        <v>15</v>
      </c>
      <c r="B9" s="25" t="s">
        <v>514</v>
      </c>
      <c r="C9" s="69" t="s">
        <v>515</v>
      </c>
      <c r="D9" s="69" t="s">
        <v>431</v>
      </c>
      <c r="E9" s="69" t="s">
        <v>516</v>
      </c>
      <c r="F9" s="69" t="s">
        <v>432</v>
      </c>
      <c r="G9" s="69" t="s">
        <v>432</v>
      </c>
      <c r="H9" s="69" t="s">
        <v>431</v>
      </c>
      <c r="I9" s="69" t="s">
        <v>431</v>
      </c>
    </row>
    <row r="10" spans="1:9" ht="31.5">
      <c r="A10" s="72" t="s">
        <v>17</v>
      </c>
      <c r="B10" s="353" t="s">
        <v>517</v>
      </c>
      <c r="C10" s="69" t="s">
        <v>518</v>
      </c>
      <c r="D10" s="69" t="s">
        <v>432</v>
      </c>
      <c r="E10" s="69" t="s">
        <v>432</v>
      </c>
      <c r="F10" s="69" t="s">
        <v>432</v>
      </c>
      <c r="G10" s="69" t="s">
        <v>432</v>
      </c>
      <c r="H10" s="69" t="s">
        <v>432</v>
      </c>
      <c r="I10" s="69" t="s">
        <v>432</v>
      </c>
    </row>
    <row r="11" spans="1:9" ht="18" customHeight="1">
      <c r="A11" s="72" t="s">
        <v>19</v>
      </c>
      <c r="B11" s="25" t="s">
        <v>519</v>
      </c>
      <c r="C11" s="69" t="s">
        <v>431</v>
      </c>
      <c r="D11" s="69" t="s">
        <v>432</v>
      </c>
      <c r="E11" s="69" t="s">
        <v>431</v>
      </c>
      <c r="F11" s="69" t="s">
        <v>431</v>
      </c>
      <c r="G11" s="69" t="s">
        <v>431</v>
      </c>
      <c r="H11" s="69" t="s">
        <v>431</v>
      </c>
      <c r="I11" s="69" t="s">
        <v>431</v>
      </c>
    </row>
    <row r="12" spans="1:9" s="34" customFormat="1" ht="18" customHeight="1">
      <c r="A12" s="72" t="s">
        <v>146</v>
      </c>
      <c r="B12" s="25" t="s">
        <v>520</v>
      </c>
      <c r="C12" s="379" t="s">
        <v>521</v>
      </c>
      <c r="D12" s="379" t="s">
        <v>522</v>
      </c>
      <c r="E12" s="69" t="s">
        <v>523</v>
      </c>
      <c r="F12" s="69" t="s">
        <v>432</v>
      </c>
      <c r="G12" s="69" t="s">
        <v>432</v>
      </c>
      <c r="H12" s="69" t="s">
        <v>432</v>
      </c>
      <c r="I12" s="69" t="s">
        <v>432</v>
      </c>
    </row>
    <row r="13" spans="1:9" s="34" customFormat="1" ht="45">
      <c r="A13" s="72" t="s">
        <v>26</v>
      </c>
      <c r="B13" s="380" t="s">
        <v>524</v>
      </c>
      <c r="C13" s="381" t="s">
        <v>516</v>
      </c>
      <c r="D13" s="381" t="s">
        <v>502</v>
      </c>
      <c r="E13" s="115" t="s">
        <v>502</v>
      </c>
      <c r="F13" s="115" t="s">
        <v>502</v>
      </c>
      <c r="G13" s="115" t="s">
        <v>502</v>
      </c>
      <c r="H13" s="115" t="s">
        <v>502</v>
      </c>
      <c r="I13" s="115" t="s">
        <v>432</v>
      </c>
    </row>
    <row r="14" spans="1:9" s="34" customFormat="1" ht="34.5" customHeight="1">
      <c r="A14" s="72" t="s">
        <v>29</v>
      </c>
      <c r="B14" s="353" t="s">
        <v>525</v>
      </c>
      <c r="C14" s="381" t="s">
        <v>516</v>
      </c>
      <c r="D14" s="381" t="s">
        <v>502</v>
      </c>
      <c r="E14" s="115" t="s">
        <v>502</v>
      </c>
      <c r="F14" s="115" t="s">
        <v>502</v>
      </c>
      <c r="G14" s="115" t="s">
        <v>502</v>
      </c>
      <c r="H14" s="115" t="s">
        <v>502</v>
      </c>
      <c r="I14" s="115" t="s">
        <v>432</v>
      </c>
    </row>
    <row r="15" spans="1:9" s="34" customFormat="1" ht="47.25" customHeight="1">
      <c r="A15" s="72" t="s">
        <v>87</v>
      </c>
      <c r="B15" s="380" t="s">
        <v>526</v>
      </c>
      <c r="C15" s="381" t="s">
        <v>516</v>
      </c>
      <c r="D15" s="381" t="s">
        <v>502</v>
      </c>
      <c r="E15" s="115" t="s">
        <v>502</v>
      </c>
      <c r="F15" s="115" t="s">
        <v>502</v>
      </c>
      <c r="G15" s="115" t="s">
        <v>502</v>
      </c>
      <c r="H15" s="115" t="s">
        <v>502</v>
      </c>
      <c r="I15" s="115" t="s">
        <v>432</v>
      </c>
    </row>
    <row r="16" spans="1:9" s="34" customFormat="1" ht="31.5">
      <c r="A16" s="72" t="s">
        <v>92</v>
      </c>
      <c r="B16" s="353" t="s">
        <v>527</v>
      </c>
      <c r="C16" s="381" t="s">
        <v>516</v>
      </c>
      <c r="D16" s="381" t="s">
        <v>502</v>
      </c>
      <c r="E16" s="115" t="s">
        <v>502</v>
      </c>
      <c r="F16" s="115" t="s">
        <v>502</v>
      </c>
      <c r="G16" s="115" t="s">
        <v>502</v>
      </c>
      <c r="H16" s="115" t="s">
        <v>502</v>
      </c>
      <c r="I16" s="115" t="s">
        <v>432</v>
      </c>
    </row>
    <row r="17" spans="1:9" ht="25.5" customHeight="1">
      <c r="A17" s="72"/>
      <c r="B17" s="260" t="s">
        <v>405</v>
      </c>
      <c r="C17" s="381" t="s">
        <v>516</v>
      </c>
      <c r="D17" s="381" t="s">
        <v>502</v>
      </c>
      <c r="E17" s="65" t="s">
        <v>523</v>
      </c>
      <c r="F17" s="69" t="s">
        <v>431</v>
      </c>
      <c r="G17" s="69" t="s">
        <v>431</v>
      </c>
      <c r="H17" s="69" t="s">
        <v>431</v>
      </c>
      <c r="I17" s="69" t="s">
        <v>431</v>
      </c>
    </row>
  </sheetData>
  <sheetProtection selectLockedCells="1" selectUnlockedCells="1"/>
  <mergeCells count="6">
    <mergeCell ref="H1:I1"/>
    <mergeCell ref="A3:I3"/>
    <mergeCell ref="A6:A7"/>
    <mergeCell ref="B6:B7"/>
    <mergeCell ref="C6:E6"/>
    <mergeCell ref="F6:H6"/>
  </mergeCells>
  <printOptions/>
  <pageMargins left="0.6298611111111111" right="0.5" top="0.9840277777777777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6">
      <selection activeCell="M9" sqref="M9"/>
    </sheetView>
  </sheetViews>
  <sheetFormatPr defaultColWidth="9.00390625" defaultRowHeight="12.75"/>
  <cols>
    <col min="1" max="1" width="4.75390625" style="3" customWidth="1"/>
    <col min="2" max="2" width="42.375" style="51" customWidth="1"/>
    <col min="3" max="3" width="0" style="51" hidden="1" customWidth="1"/>
    <col min="4" max="8" width="10.75390625" style="3" customWidth="1"/>
    <col min="9" max="9" width="10.25390625" style="58" customWidth="1"/>
    <col min="10" max="255" width="9.125" style="58" customWidth="1"/>
  </cols>
  <sheetData>
    <row r="1" spans="1:9" ht="16.5">
      <c r="A1" s="56"/>
      <c r="B1" s="49"/>
      <c r="C1" s="49"/>
      <c r="D1" s="8"/>
      <c r="G1" s="8"/>
      <c r="H1" s="8"/>
      <c r="I1" s="8" t="s">
        <v>528</v>
      </c>
    </row>
    <row r="2" spans="1:9" ht="16.5">
      <c r="A2" s="56"/>
      <c r="B2" s="49"/>
      <c r="C2" s="49"/>
      <c r="D2" s="8"/>
      <c r="G2" s="8"/>
      <c r="H2" s="8"/>
      <c r="I2" s="8" t="s">
        <v>80</v>
      </c>
    </row>
    <row r="3" spans="1:4" ht="16.5">
      <c r="A3" s="56"/>
      <c r="B3" s="49"/>
      <c r="C3" s="49"/>
      <c r="D3" s="224"/>
    </row>
    <row r="4" spans="1:4" ht="16.5">
      <c r="A4" s="56"/>
      <c r="B4" s="49"/>
      <c r="C4" s="49"/>
      <c r="D4" s="56"/>
    </row>
    <row r="5" spans="1:9" ht="45.75" customHeight="1">
      <c r="A5" s="589" t="s">
        <v>529</v>
      </c>
      <c r="B5" s="589"/>
      <c r="C5" s="589"/>
      <c r="D5" s="589"/>
      <c r="E5" s="589"/>
      <c r="F5" s="589"/>
      <c r="G5" s="589"/>
      <c r="H5" s="589"/>
      <c r="I5" s="575"/>
    </row>
    <row r="6" spans="1:4" ht="16.5" customHeight="1">
      <c r="A6" s="382"/>
      <c r="B6" s="382"/>
      <c r="C6" s="382"/>
      <c r="D6" s="56"/>
    </row>
    <row r="7" spans="1:4" ht="13.5" customHeight="1">
      <c r="A7" s="56"/>
      <c r="B7" s="382"/>
      <c r="C7" s="382"/>
      <c r="D7" s="56"/>
    </row>
    <row r="8" spans="1:9" ht="34.5" customHeight="1">
      <c r="A8" s="56"/>
      <c r="B8" s="382"/>
      <c r="C8" s="382"/>
      <c r="D8" s="103"/>
      <c r="G8" s="103"/>
      <c r="H8" s="103"/>
      <c r="I8" s="103" t="s">
        <v>3</v>
      </c>
    </row>
    <row r="9" spans="1:9" s="64" customFormat="1" ht="53.25" customHeight="1">
      <c r="A9" s="364" t="s">
        <v>530</v>
      </c>
      <c r="B9" s="586" t="s">
        <v>5</v>
      </c>
      <c r="C9" s="586"/>
      <c r="D9" s="192" t="s">
        <v>6</v>
      </c>
      <c r="E9" s="192" t="s">
        <v>7</v>
      </c>
      <c r="F9" s="193" t="s">
        <v>8</v>
      </c>
      <c r="G9" s="193" t="s">
        <v>9</v>
      </c>
      <c r="H9" s="492" t="s">
        <v>119</v>
      </c>
      <c r="I9" s="492" t="s">
        <v>120</v>
      </c>
    </row>
    <row r="10" spans="1:9" s="388" customFormat="1" ht="30.75" customHeight="1">
      <c r="A10" s="384"/>
      <c r="B10" s="587" t="s">
        <v>531</v>
      </c>
      <c r="C10" s="587"/>
      <c r="D10" s="385"/>
      <c r="E10" s="386"/>
      <c r="F10" s="387"/>
      <c r="G10" s="387"/>
      <c r="H10" s="501"/>
      <c r="I10" s="502"/>
    </row>
    <row r="11" spans="1:9" s="64" customFormat="1" ht="30.75" customHeight="1">
      <c r="A11" s="69" t="s">
        <v>15</v>
      </c>
      <c r="B11" s="588" t="s">
        <v>532</v>
      </c>
      <c r="C11" s="588"/>
      <c r="D11" s="144">
        <v>10000</v>
      </c>
      <c r="E11" s="144">
        <v>10020</v>
      </c>
      <c r="F11" s="361">
        <v>10425</v>
      </c>
      <c r="G11" s="361">
        <v>10500</v>
      </c>
      <c r="H11" s="493">
        <v>10500</v>
      </c>
      <c r="I11" s="494">
        <v>10500</v>
      </c>
    </row>
    <row r="12" spans="1:9" s="64" customFormat="1" ht="30.75" customHeight="1">
      <c r="A12" s="69" t="s">
        <v>17</v>
      </c>
      <c r="B12" s="584" t="s">
        <v>533</v>
      </c>
      <c r="C12" s="584"/>
      <c r="D12" s="144">
        <v>2400</v>
      </c>
      <c r="E12" s="144">
        <v>2400</v>
      </c>
      <c r="F12" s="361">
        <v>1651</v>
      </c>
      <c r="G12" s="361">
        <v>1800</v>
      </c>
      <c r="H12" s="493">
        <v>1800</v>
      </c>
      <c r="I12" s="494">
        <v>1800</v>
      </c>
    </row>
    <row r="13" spans="1:9" s="64" customFormat="1" ht="30.75" customHeight="1">
      <c r="A13" s="69" t="s">
        <v>19</v>
      </c>
      <c r="B13" s="354" t="s">
        <v>534</v>
      </c>
      <c r="C13" s="389"/>
      <c r="D13" s="144">
        <v>7478</v>
      </c>
      <c r="E13" s="144">
        <v>7478</v>
      </c>
      <c r="F13" s="361">
        <v>7454</v>
      </c>
      <c r="G13" s="361">
        <v>0</v>
      </c>
      <c r="H13" s="493">
        <v>0</v>
      </c>
      <c r="I13" s="494">
        <v>0</v>
      </c>
    </row>
    <row r="14" spans="1:9" s="64" customFormat="1" ht="30.75" customHeight="1">
      <c r="A14" s="69" t="s">
        <v>21</v>
      </c>
      <c r="B14" s="585" t="s">
        <v>535</v>
      </c>
      <c r="C14" s="585"/>
      <c r="D14" s="144">
        <v>8196</v>
      </c>
      <c r="E14" s="144">
        <v>8196</v>
      </c>
      <c r="F14" s="361">
        <v>7775</v>
      </c>
      <c r="G14" s="361">
        <v>5196</v>
      </c>
      <c r="H14" s="493">
        <v>0</v>
      </c>
      <c r="I14" s="494">
        <v>0</v>
      </c>
    </row>
    <row r="15" spans="1:9" s="64" customFormat="1" ht="30.75" customHeight="1">
      <c r="A15" s="390" t="s">
        <v>23</v>
      </c>
      <c r="B15" s="582" t="s">
        <v>536</v>
      </c>
      <c r="C15" s="582"/>
      <c r="D15" s="144">
        <v>472</v>
      </c>
      <c r="E15" s="144">
        <v>472</v>
      </c>
      <c r="F15" s="361">
        <v>756</v>
      </c>
      <c r="G15" s="361">
        <v>0</v>
      </c>
      <c r="H15" s="493">
        <v>0</v>
      </c>
      <c r="I15" s="494">
        <v>0</v>
      </c>
    </row>
    <row r="16" spans="1:9" s="64" customFormat="1" ht="30.75" customHeight="1">
      <c r="A16" s="390" t="s">
        <v>72</v>
      </c>
      <c r="B16" s="582" t="s">
        <v>537</v>
      </c>
      <c r="C16" s="582"/>
      <c r="D16" s="144">
        <v>31131</v>
      </c>
      <c r="E16" s="144">
        <v>37638</v>
      </c>
      <c r="F16" s="361">
        <v>45886</v>
      </c>
      <c r="G16" s="361">
        <v>65984</v>
      </c>
      <c r="H16" s="493">
        <v>65984</v>
      </c>
      <c r="I16" s="494">
        <v>65984</v>
      </c>
    </row>
    <row r="17" spans="1:9" s="64" customFormat="1" ht="30.75" customHeight="1">
      <c r="A17" s="390" t="s">
        <v>158</v>
      </c>
      <c r="B17" s="582" t="s">
        <v>538</v>
      </c>
      <c r="C17" s="582"/>
      <c r="D17" s="144">
        <v>0</v>
      </c>
      <c r="E17" s="144">
        <v>143</v>
      </c>
      <c r="F17" s="361">
        <v>143</v>
      </c>
      <c r="G17" s="361">
        <v>0</v>
      </c>
      <c r="H17" s="493">
        <v>0</v>
      </c>
      <c r="I17" s="494">
        <v>0</v>
      </c>
    </row>
    <row r="18" spans="1:9" s="64" customFormat="1" ht="30.75" customHeight="1">
      <c r="A18" s="390" t="s">
        <v>160</v>
      </c>
      <c r="B18" s="582" t="s">
        <v>539</v>
      </c>
      <c r="C18" s="582"/>
      <c r="D18" s="144">
        <v>0</v>
      </c>
      <c r="E18" s="144">
        <v>0</v>
      </c>
      <c r="F18" s="361">
        <v>3248</v>
      </c>
      <c r="G18" s="361">
        <v>0</v>
      </c>
      <c r="H18" s="493">
        <v>0</v>
      </c>
      <c r="I18" s="494">
        <v>0</v>
      </c>
    </row>
    <row r="19" spans="1:9" s="64" customFormat="1" ht="30.75" customHeight="1">
      <c r="A19" s="390" t="s">
        <v>258</v>
      </c>
      <c r="B19" s="582" t="s">
        <v>540</v>
      </c>
      <c r="C19" s="582"/>
      <c r="D19" s="144">
        <v>0</v>
      </c>
      <c r="E19" s="144">
        <v>0</v>
      </c>
      <c r="F19" s="361">
        <v>3283</v>
      </c>
      <c r="G19" s="361">
        <v>0</v>
      </c>
      <c r="H19" s="493">
        <v>0</v>
      </c>
      <c r="I19" s="494">
        <v>0</v>
      </c>
    </row>
    <row r="20" spans="1:9" s="64" customFormat="1" ht="33.75" customHeight="1">
      <c r="A20" s="390" t="s">
        <v>483</v>
      </c>
      <c r="B20" s="353" t="s">
        <v>541</v>
      </c>
      <c r="C20" s="353"/>
      <c r="D20" s="144">
        <v>8032</v>
      </c>
      <c r="E20" s="144">
        <v>8032</v>
      </c>
      <c r="F20" s="361">
        <v>8763</v>
      </c>
      <c r="G20" s="361">
        <v>10062</v>
      </c>
      <c r="H20" s="493">
        <v>10062</v>
      </c>
      <c r="I20" s="494">
        <v>10062</v>
      </c>
    </row>
    <row r="21" spans="1:9" s="64" customFormat="1" ht="33.75" customHeight="1">
      <c r="A21" s="390" t="s">
        <v>485</v>
      </c>
      <c r="B21" s="353" t="s">
        <v>542</v>
      </c>
      <c r="C21" s="353"/>
      <c r="D21" s="144">
        <v>0</v>
      </c>
      <c r="E21" s="144">
        <v>284</v>
      </c>
      <c r="F21" s="361">
        <v>714</v>
      </c>
      <c r="G21" s="361">
        <v>0</v>
      </c>
      <c r="H21" s="493">
        <v>0</v>
      </c>
      <c r="I21" s="494">
        <v>0</v>
      </c>
    </row>
    <row r="22" spans="1:9" s="64" customFormat="1" ht="33.75" customHeight="1">
      <c r="A22" s="390" t="s">
        <v>543</v>
      </c>
      <c r="B22" s="353" t="s">
        <v>544</v>
      </c>
      <c r="C22" s="353"/>
      <c r="D22" s="144">
        <v>0</v>
      </c>
      <c r="E22" s="144">
        <v>0</v>
      </c>
      <c r="F22" s="361">
        <v>3388</v>
      </c>
      <c r="G22" s="361">
        <v>1600</v>
      </c>
      <c r="H22" s="493">
        <v>1600</v>
      </c>
      <c r="I22" s="494">
        <v>1600</v>
      </c>
    </row>
    <row r="23" spans="1:9" s="64" customFormat="1" ht="33.75" customHeight="1">
      <c r="A23" s="390" t="s">
        <v>545</v>
      </c>
      <c r="B23" s="353" t="s">
        <v>546</v>
      </c>
      <c r="C23" s="353"/>
      <c r="D23" s="144">
        <v>0</v>
      </c>
      <c r="E23" s="144">
        <v>0</v>
      </c>
      <c r="F23" s="361">
        <v>0</v>
      </c>
      <c r="G23" s="361">
        <v>0</v>
      </c>
      <c r="H23" s="493">
        <v>0</v>
      </c>
      <c r="I23" s="494">
        <v>6248</v>
      </c>
    </row>
    <row r="24" spans="1:9" s="64" customFormat="1" ht="30.75" customHeight="1">
      <c r="A24" s="390"/>
      <c r="B24" s="583" t="s">
        <v>405</v>
      </c>
      <c r="C24" s="583"/>
      <c r="D24" s="236">
        <f>D11+D12+D13+D14+D15+D16+D17+D18+D19+D20</f>
        <v>67709</v>
      </c>
      <c r="E24" s="236">
        <f>E11+E12+E13+E14+E15+E16+E17+E18+E19+E20+E21+E22</f>
        <v>74663</v>
      </c>
      <c r="F24" s="39">
        <f>F11+F12+F13+F14+F15+F16+F17+F18+F19+F20+F21+F22</f>
        <v>93486</v>
      </c>
      <c r="G24" s="39">
        <f>G11+G12+G13+G14+G15+G16+G17+G18+G19+G20+G21+G22</f>
        <v>95142</v>
      </c>
      <c r="H24" s="503">
        <f>H11+H12+H13+H14+H15+H16+H17+H18+H19+H20+H21+H22</f>
        <v>89946</v>
      </c>
      <c r="I24" s="503">
        <f>I11+I12+I13+I14+I15+I16+I17+I18+I19+I20+I21+I22+I23</f>
        <v>96194</v>
      </c>
    </row>
    <row r="25" spans="1:9" s="64" customFormat="1" ht="30.75" customHeight="1">
      <c r="A25" s="390"/>
      <c r="B25" s="580" t="s">
        <v>159</v>
      </c>
      <c r="C25" s="580"/>
      <c r="D25" s="144"/>
      <c r="E25" s="144"/>
      <c r="F25" s="361"/>
      <c r="G25" s="361"/>
      <c r="H25" s="493"/>
      <c r="I25" s="494"/>
    </row>
    <row r="26" spans="1:9" s="64" customFormat="1" ht="30.75" customHeight="1">
      <c r="A26" s="390" t="s">
        <v>15</v>
      </c>
      <c r="B26" s="581" t="s">
        <v>547</v>
      </c>
      <c r="C26" s="581"/>
      <c r="D26" s="144">
        <v>0</v>
      </c>
      <c r="E26" s="144">
        <v>0</v>
      </c>
      <c r="F26" s="361">
        <v>729</v>
      </c>
      <c r="G26" s="361">
        <v>0</v>
      </c>
      <c r="H26" s="493">
        <v>0</v>
      </c>
      <c r="I26" s="494">
        <v>0</v>
      </c>
    </row>
    <row r="27" spans="1:9" s="64" customFormat="1" ht="30.75" customHeight="1">
      <c r="A27" s="391"/>
      <c r="B27" s="580" t="s">
        <v>405</v>
      </c>
      <c r="C27" s="580"/>
      <c r="D27" s="236">
        <f>D26</f>
        <v>0</v>
      </c>
      <c r="E27" s="236">
        <f>E26</f>
        <v>0</v>
      </c>
      <c r="F27" s="39">
        <f>F26</f>
        <v>729</v>
      </c>
      <c r="G27" s="39">
        <f>G26</f>
        <v>0</v>
      </c>
      <c r="H27" s="503">
        <f>H26</f>
        <v>0</v>
      </c>
      <c r="I27" s="504">
        <v>0</v>
      </c>
    </row>
    <row r="28" spans="1:9" s="393" customFormat="1" ht="34.5" customHeight="1">
      <c r="A28" s="392"/>
      <c r="B28" s="580" t="s">
        <v>548</v>
      </c>
      <c r="C28" s="580"/>
      <c r="D28" s="238">
        <f aca="true" t="shared" si="0" ref="D28:I28">D24+D27</f>
        <v>67709</v>
      </c>
      <c r="E28" s="238">
        <f t="shared" si="0"/>
        <v>74663</v>
      </c>
      <c r="F28" s="392">
        <f t="shared" si="0"/>
        <v>94215</v>
      </c>
      <c r="G28" s="392">
        <f t="shared" si="0"/>
        <v>95142</v>
      </c>
      <c r="H28" s="505">
        <f t="shared" si="0"/>
        <v>89946</v>
      </c>
      <c r="I28" s="505">
        <f t="shared" si="0"/>
        <v>96194</v>
      </c>
    </row>
    <row r="29" spans="1:4" ht="19.5" customHeight="1">
      <c r="A29" s="56"/>
      <c r="B29" s="345"/>
      <c r="C29" s="345"/>
      <c r="D29" s="56"/>
    </row>
    <row r="30" spans="1:4" ht="16.5">
      <c r="A30" s="56"/>
      <c r="B30" s="49"/>
      <c r="C30" s="49"/>
      <c r="D30" s="56"/>
    </row>
    <row r="31" spans="1:4" ht="16.5">
      <c r="A31" s="56"/>
      <c r="B31" s="49"/>
      <c r="C31" s="49"/>
      <c r="D31" s="56"/>
    </row>
    <row r="32" spans="1:4" ht="16.5">
      <c r="A32" s="56"/>
      <c r="B32" s="49"/>
      <c r="C32" s="49"/>
      <c r="D32" s="56"/>
    </row>
    <row r="33" spans="1:4" ht="16.5">
      <c r="A33" s="56"/>
      <c r="B33" s="49"/>
      <c r="C33" s="49"/>
      <c r="D33" s="56"/>
    </row>
    <row r="34" spans="1:4" ht="16.5">
      <c r="A34" s="56"/>
      <c r="B34" s="49"/>
      <c r="C34" s="49"/>
      <c r="D34" s="56"/>
    </row>
    <row r="35" spans="1:4" ht="16.5">
      <c r="A35" s="56"/>
      <c r="B35" s="49"/>
      <c r="C35" s="49"/>
      <c r="D35" s="56"/>
    </row>
    <row r="36" spans="1:4" ht="16.5">
      <c r="A36" s="56"/>
      <c r="B36" s="49"/>
      <c r="C36" s="49"/>
      <c r="D36" s="56"/>
    </row>
    <row r="37" spans="1:4" ht="16.5">
      <c r="A37" s="56"/>
      <c r="B37" s="49"/>
      <c r="C37" s="49"/>
      <c r="D37" s="56"/>
    </row>
  </sheetData>
  <sheetProtection selectLockedCells="1" selectUnlockedCells="1"/>
  <mergeCells count="16">
    <mergeCell ref="B9:C9"/>
    <mergeCell ref="B10:C10"/>
    <mergeCell ref="B11:C11"/>
    <mergeCell ref="A5:I5"/>
    <mergeCell ref="B12:C12"/>
    <mergeCell ref="B14:C14"/>
    <mergeCell ref="B15:C15"/>
    <mergeCell ref="B16:C16"/>
    <mergeCell ref="B17:C17"/>
    <mergeCell ref="B18:C18"/>
    <mergeCell ref="B19:C19"/>
    <mergeCell ref="B24:C24"/>
    <mergeCell ref="B25:C25"/>
    <mergeCell ref="B26:C26"/>
    <mergeCell ref="B27:C27"/>
    <mergeCell ref="B28:C28"/>
  </mergeCells>
  <printOptions horizontalCentered="1"/>
  <pageMargins left="0.2701388888888889" right="0.30972222222222223" top="0.775" bottom="0.9840277777777777" header="0.5118055555555555" footer="0.5118055555555555"/>
  <pageSetup fitToHeight="1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workbookViewId="0" topLeftCell="A7">
      <selection activeCell="J7" sqref="J7"/>
    </sheetView>
  </sheetViews>
  <sheetFormatPr defaultColWidth="9.00390625" defaultRowHeight="12.75"/>
  <cols>
    <col min="1" max="1" width="5.625" style="57" customWidth="1"/>
    <col min="2" max="2" width="33.375" style="394" customWidth="1"/>
    <col min="3" max="3" width="10.625" style="57" customWidth="1"/>
    <col min="4" max="7" width="10.75390625" style="57" customWidth="1"/>
    <col min="8" max="8" width="10.875" style="58" customWidth="1"/>
    <col min="9" max="254" width="9.125" style="58" customWidth="1"/>
  </cols>
  <sheetData>
    <row r="1" spans="1:8" ht="16.5">
      <c r="A1" s="245"/>
      <c r="B1" s="50"/>
      <c r="F1" s="395"/>
      <c r="G1" s="395"/>
      <c r="H1" s="395" t="s">
        <v>549</v>
      </c>
    </row>
    <row r="2" spans="1:8" ht="16.5">
      <c r="A2" s="245"/>
      <c r="B2" s="50"/>
      <c r="F2" s="395"/>
      <c r="G2" s="395"/>
      <c r="H2" s="395" t="s">
        <v>1</v>
      </c>
    </row>
    <row r="3" spans="1:2" ht="16.5">
      <c r="A3" s="245"/>
      <c r="B3" s="50"/>
    </row>
    <row r="4" spans="1:2" ht="16.5">
      <c r="A4" s="245"/>
      <c r="B4" s="50"/>
    </row>
    <row r="5" spans="1:8" ht="40.5" customHeight="1">
      <c r="A5" s="590" t="s">
        <v>550</v>
      </c>
      <c r="B5" s="590"/>
      <c r="C5" s="590"/>
      <c r="D5" s="590"/>
      <c r="E5" s="590"/>
      <c r="F5" s="590"/>
      <c r="G5" s="590"/>
      <c r="H5" s="575"/>
    </row>
    <row r="6" spans="1:2" ht="34.5" customHeight="1">
      <c r="A6" s="245"/>
      <c r="B6" s="396"/>
    </row>
    <row r="7" spans="1:8" ht="16.5">
      <c r="A7" s="245"/>
      <c r="B7" s="50"/>
      <c r="F7" s="397"/>
      <c r="G7" s="397"/>
      <c r="H7" s="397" t="s">
        <v>3</v>
      </c>
    </row>
    <row r="8" spans="1:256" s="247" customFormat="1" ht="47.25" customHeight="1">
      <c r="A8" s="398" t="s">
        <v>530</v>
      </c>
      <c r="B8" s="399" t="s">
        <v>5</v>
      </c>
      <c r="C8" s="192" t="s">
        <v>6</v>
      </c>
      <c r="D8" s="192" t="s">
        <v>7</v>
      </c>
      <c r="E8" s="193" t="s">
        <v>8</v>
      </c>
      <c r="F8" s="193" t="s">
        <v>9</v>
      </c>
      <c r="G8" s="492" t="s">
        <v>119</v>
      </c>
      <c r="H8" s="506" t="s">
        <v>120</v>
      </c>
      <c r="IU8" s="218"/>
      <c r="IV8" s="218"/>
    </row>
    <row r="9" spans="1:256" s="247" customFormat="1" ht="39.75" customHeight="1">
      <c r="A9" s="592" t="s">
        <v>551</v>
      </c>
      <c r="B9" s="592"/>
      <c r="C9" s="400"/>
      <c r="D9" s="401"/>
      <c r="E9" s="402"/>
      <c r="F9" s="402"/>
      <c r="G9" s="494"/>
      <c r="H9" s="494"/>
      <c r="IU9" s="218"/>
      <c r="IV9" s="218"/>
    </row>
    <row r="10" spans="1:256" s="247" customFormat="1" ht="39.75" customHeight="1">
      <c r="A10" s="403" t="s">
        <v>15</v>
      </c>
      <c r="B10" s="404" t="s">
        <v>552</v>
      </c>
      <c r="C10" s="401">
        <v>42543</v>
      </c>
      <c r="D10" s="401">
        <v>42543</v>
      </c>
      <c r="E10" s="402">
        <v>39111</v>
      </c>
      <c r="F10" s="402">
        <v>0</v>
      </c>
      <c r="G10" s="494"/>
      <c r="H10" s="494"/>
      <c r="IU10" s="218"/>
      <c r="IV10" s="218"/>
    </row>
    <row r="11" spans="1:256" s="247" customFormat="1" ht="40.5" customHeight="1">
      <c r="A11" s="403" t="s">
        <v>17</v>
      </c>
      <c r="B11" s="404" t="s">
        <v>553</v>
      </c>
      <c r="C11" s="401">
        <v>320</v>
      </c>
      <c r="D11" s="401">
        <v>320</v>
      </c>
      <c r="E11" s="405">
        <v>462</v>
      </c>
      <c r="F11" s="402">
        <v>0</v>
      </c>
      <c r="G11" s="494"/>
      <c r="H11" s="494"/>
      <c r="IU11" s="218"/>
      <c r="IV11" s="218"/>
    </row>
    <row r="12" spans="1:256" s="247" customFormat="1" ht="40.5" customHeight="1">
      <c r="A12" s="403" t="s">
        <v>19</v>
      </c>
      <c r="B12" s="406" t="s">
        <v>554</v>
      </c>
      <c r="C12" s="401">
        <v>0</v>
      </c>
      <c r="D12" s="401"/>
      <c r="E12" s="402"/>
      <c r="F12" s="402">
        <v>2489</v>
      </c>
      <c r="G12" s="494">
        <v>2489</v>
      </c>
      <c r="H12" s="494">
        <v>2489</v>
      </c>
      <c r="IU12" s="218"/>
      <c r="IV12" s="218"/>
    </row>
    <row r="13" spans="1:256" s="247" customFormat="1" ht="40.5" customHeight="1">
      <c r="A13" s="403" t="s">
        <v>21</v>
      </c>
      <c r="B13" s="406" t="s">
        <v>555</v>
      </c>
      <c r="C13" s="401"/>
      <c r="D13" s="401"/>
      <c r="E13" s="402"/>
      <c r="F13" s="402"/>
      <c r="G13" s="494"/>
      <c r="H13" s="494">
        <v>22601</v>
      </c>
      <c r="IU13" s="218"/>
      <c r="IV13" s="218"/>
    </row>
    <row r="14" spans="1:8" s="409" customFormat="1" ht="39.75" customHeight="1">
      <c r="A14" s="593" t="s">
        <v>405</v>
      </c>
      <c r="B14" s="593"/>
      <c r="C14" s="407">
        <f>C10+C11+C12</f>
        <v>42863</v>
      </c>
      <c r="D14" s="407">
        <f>D10+D11+D12</f>
        <v>42863</v>
      </c>
      <c r="E14" s="408">
        <f>E10+E11+E12</f>
        <v>39573</v>
      </c>
      <c r="F14" s="408">
        <f>F10+F11+F12</f>
        <v>2489</v>
      </c>
      <c r="G14" s="507">
        <f>G10+G11+G12</f>
        <v>2489</v>
      </c>
      <c r="H14" s="507">
        <f>H10+H11+H12+H13</f>
        <v>25090</v>
      </c>
    </row>
    <row r="15" spans="1:256" s="247" customFormat="1" ht="39.75" customHeight="1">
      <c r="A15" s="594" t="s">
        <v>556</v>
      </c>
      <c r="B15" s="594"/>
      <c r="C15" s="410"/>
      <c r="D15" s="410"/>
      <c r="E15" s="411"/>
      <c r="F15" s="411"/>
      <c r="G15" s="494"/>
      <c r="H15" s="494"/>
      <c r="IU15" s="218"/>
      <c r="IV15" s="218"/>
    </row>
    <row r="16" spans="1:256" s="247" customFormat="1" ht="39.75" customHeight="1">
      <c r="A16" s="412" t="s">
        <v>15</v>
      </c>
      <c r="B16" s="413" t="s">
        <v>557</v>
      </c>
      <c r="C16" s="410"/>
      <c r="D16" s="410"/>
      <c r="E16" s="402">
        <v>144</v>
      </c>
      <c r="F16" s="411"/>
      <c r="G16" s="494"/>
      <c r="H16" s="494"/>
      <c r="IU16" s="218"/>
      <c r="IV16" s="218"/>
    </row>
    <row r="17" spans="1:256" s="247" customFormat="1" ht="39.75" customHeight="1">
      <c r="A17" s="591" t="s">
        <v>548</v>
      </c>
      <c r="B17" s="591"/>
      <c r="C17" s="414">
        <f aca="true" t="shared" si="0" ref="C17:H17">C14+C16</f>
        <v>42863</v>
      </c>
      <c r="D17" s="414">
        <f t="shared" si="0"/>
        <v>42863</v>
      </c>
      <c r="E17" s="415">
        <f t="shared" si="0"/>
        <v>39717</v>
      </c>
      <c r="F17" s="415">
        <f t="shared" si="0"/>
        <v>2489</v>
      </c>
      <c r="G17" s="508">
        <f t="shared" si="0"/>
        <v>2489</v>
      </c>
      <c r="H17" s="508">
        <f t="shared" si="0"/>
        <v>25090</v>
      </c>
      <c r="IU17" s="218"/>
      <c r="IV17" s="218"/>
    </row>
    <row r="18" spans="1:256" s="247" customFormat="1" ht="15.75">
      <c r="A18" s="245"/>
      <c r="B18" s="416"/>
      <c r="C18" s="245"/>
      <c r="D18" s="245"/>
      <c r="E18" s="245"/>
      <c r="F18" s="245"/>
      <c r="G18" s="50"/>
      <c r="IU18" s="218"/>
      <c r="IV18" s="218"/>
    </row>
    <row r="19" spans="1:256" s="247" customFormat="1" ht="15.75">
      <c r="A19" s="245"/>
      <c r="B19" s="50"/>
      <c r="C19" s="245"/>
      <c r="D19" s="245"/>
      <c r="E19" s="245"/>
      <c r="F19" s="245"/>
      <c r="G19" s="50"/>
      <c r="IU19" s="218"/>
      <c r="IV19" s="218"/>
    </row>
    <row r="20" spans="1:256" s="247" customFormat="1" ht="15.75">
      <c r="A20" s="245"/>
      <c r="B20" s="50"/>
      <c r="C20" s="245"/>
      <c r="D20" s="245"/>
      <c r="E20" s="245"/>
      <c r="F20" s="245"/>
      <c r="G20" s="50"/>
      <c r="IU20" s="218"/>
      <c r="IV20" s="218"/>
    </row>
    <row r="21" spans="1:256" s="247" customFormat="1" ht="15.75">
      <c r="A21" s="245"/>
      <c r="B21" s="50"/>
      <c r="C21" s="245"/>
      <c r="D21" s="245"/>
      <c r="E21" s="245"/>
      <c r="F21" s="245"/>
      <c r="G21" s="50"/>
      <c r="IU21" s="218"/>
      <c r="IV21" s="218"/>
    </row>
    <row r="22" spans="1:256" s="247" customFormat="1" ht="15.75">
      <c r="A22" s="245"/>
      <c r="B22" s="50"/>
      <c r="C22" s="245"/>
      <c r="D22" s="245"/>
      <c r="E22" s="245"/>
      <c r="F22" s="245"/>
      <c r="G22" s="50"/>
      <c r="IU22" s="218"/>
      <c r="IV22" s="218"/>
    </row>
    <row r="23" spans="1:256" s="247" customFormat="1" ht="15.75">
      <c r="A23" s="245"/>
      <c r="B23" s="50"/>
      <c r="C23" s="245"/>
      <c r="D23" s="245"/>
      <c r="E23" s="245"/>
      <c r="F23" s="245"/>
      <c r="G23" s="50"/>
      <c r="IU23" s="218"/>
      <c r="IV23" s="218"/>
    </row>
    <row r="24" spans="1:256" s="247" customFormat="1" ht="15.75">
      <c r="A24" s="245"/>
      <c r="B24" s="50"/>
      <c r="C24" s="245"/>
      <c r="D24" s="245"/>
      <c r="E24" s="245"/>
      <c r="F24" s="245"/>
      <c r="G24" s="50"/>
      <c r="IU24" s="218"/>
      <c r="IV24" s="218"/>
    </row>
    <row r="25" spans="1:256" s="247" customFormat="1" ht="15.75">
      <c r="A25" s="245"/>
      <c r="B25" s="50"/>
      <c r="C25" s="245"/>
      <c r="D25" s="245"/>
      <c r="E25" s="245"/>
      <c r="F25" s="245"/>
      <c r="G25" s="50"/>
      <c r="IU25" s="218"/>
      <c r="IV25" s="218"/>
    </row>
    <row r="26" spans="1:256" s="247" customFormat="1" ht="15.75">
      <c r="A26" s="245"/>
      <c r="B26" s="50"/>
      <c r="C26" s="245"/>
      <c r="D26" s="245"/>
      <c r="E26" s="245"/>
      <c r="F26" s="245"/>
      <c r="G26" s="50"/>
      <c r="IU26" s="218"/>
      <c r="IV26" s="218"/>
    </row>
    <row r="27" spans="1:256" s="247" customFormat="1" ht="15.75">
      <c r="A27" s="245"/>
      <c r="B27" s="50"/>
      <c r="C27" s="245"/>
      <c r="D27" s="245"/>
      <c r="E27" s="245"/>
      <c r="F27" s="245"/>
      <c r="G27" s="50"/>
      <c r="IU27" s="218"/>
      <c r="IV27" s="218"/>
    </row>
    <row r="28" spans="1:256" s="247" customFormat="1" ht="15.75">
      <c r="A28" s="245"/>
      <c r="B28" s="50"/>
      <c r="C28" s="245"/>
      <c r="D28" s="245"/>
      <c r="E28" s="245"/>
      <c r="F28" s="245"/>
      <c r="G28" s="245"/>
      <c r="IU28" s="218"/>
      <c r="IV28" s="218"/>
    </row>
    <row r="29" spans="1:256" s="247" customFormat="1" ht="15.75">
      <c r="A29" s="245"/>
      <c r="B29" s="50"/>
      <c r="C29" s="245"/>
      <c r="D29" s="245"/>
      <c r="E29" s="245"/>
      <c r="F29" s="245"/>
      <c r="G29" s="245"/>
      <c r="IU29" s="218"/>
      <c r="IV29" s="218"/>
    </row>
    <row r="30" spans="1:256" s="247" customFormat="1" ht="15.75">
      <c r="A30" s="245"/>
      <c r="B30" s="50"/>
      <c r="C30" s="245"/>
      <c r="D30" s="245"/>
      <c r="E30" s="245"/>
      <c r="F30" s="245"/>
      <c r="G30" s="245"/>
      <c r="IU30" s="218"/>
      <c r="IV30" s="218"/>
    </row>
    <row r="31" spans="1:256" s="247" customFormat="1" ht="15.75">
      <c r="A31" s="245"/>
      <c r="B31" s="50"/>
      <c r="C31" s="245"/>
      <c r="D31" s="245"/>
      <c r="E31" s="245"/>
      <c r="F31" s="245"/>
      <c r="G31" s="245"/>
      <c r="IU31" s="218"/>
      <c r="IV31" s="218"/>
    </row>
    <row r="32" spans="1:256" s="247" customFormat="1" ht="15.75">
      <c r="A32" s="245"/>
      <c r="B32" s="50"/>
      <c r="C32" s="245"/>
      <c r="D32" s="245"/>
      <c r="E32" s="245"/>
      <c r="F32" s="245"/>
      <c r="G32" s="245"/>
      <c r="IU32" s="218"/>
      <c r="IV32" s="218"/>
    </row>
    <row r="33" spans="1:256" s="247" customFormat="1" ht="15.75">
      <c r="A33" s="245"/>
      <c r="B33" s="50"/>
      <c r="C33" s="245"/>
      <c r="D33" s="245"/>
      <c r="E33" s="245"/>
      <c r="F33" s="245"/>
      <c r="G33" s="245"/>
      <c r="IU33" s="218"/>
      <c r="IV33" s="218"/>
    </row>
    <row r="34" spans="1:256" s="247" customFormat="1" ht="15.75">
      <c r="A34" s="245"/>
      <c r="B34" s="50"/>
      <c r="C34" s="245"/>
      <c r="D34" s="245"/>
      <c r="E34" s="245"/>
      <c r="F34" s="245"/>
      <c r="G34" s="245"/>
      <c r="IU34" s="218"/>
      <c r="IV34" s="218"/>
    </row>
    <row r="35" spans="1:256" s="247" customFormat="1" ht="15.75">
      <c r="A35" s="245"/>
      <c r="B35" s="50"/>
      <c r="C35" s="245"/>
      <c r="D35" s="245"/>
      <c r="E35" s="245"/>
      <c r="F35" s="245"/>
      <c r="G35" s="245"/>
      <c r="IU35" s="218"/>
      <c r="IV35" s="218"/>
    </row>
    <row r="36" spans="1:256" s="247" customFormat="1" ht="15.75">
      <c r="A36" s="245"/>
      <c r="B36" s="50"/>
      <c r="C36" s="245"/>
      <c r="D36" s="245"/>
      <c r="E36" s="245"/>
      <c r="F36" s="245"/>
      <c r="G36" s="245"/>
      <c r="IU36" s="218"/>
      <c r="IV36" s="218"/>
    </row>
    <row r="37" spans="1:256" s="247" customFormat="1" ht="15.75">
      <c r="A37" s="245"/>
      <c r="B37" s="50"/>
      <c r="C37" s="245"/>
      <c r="D37" s="245"/>
      <c r="E37" s="245"/>
      <c r="F37" s="245"/>
      <c r="G37" s="245"/>
      <c r="IU37" s="218"/>
      <c r="IV37" s="218"/>
    </row>
    <row r="38" spans="1:256" s="247" customFormat="1" ht="15.75">
      <c r="A38" s="245"/>
      <c r="B38" s="50"/>
      <c r="C38" s="245"/>
      <c r="D38" s="245"/>
      <c r="E38" s="245"/>
      <c r="F38" s="245"/>
      <c r="G38" s="245"/>
      <c r="IU38" s="218"/>
      <c r="IV38" s="218"/>
    </row>
    <row r="39" spans="1:256" s="247" customFormat="1" ht="15.75">
      <c r="A39" s="245"/>
      <c r="B39" s="50"/>
      <c r="C39" s="245"/>
      <c r="D39" s="245"/>
      <c r="E39" s="245"/>
      <c r="F39" s="245"/>
      <c r="G39" s="245"/>
      <c r="IU39" s="218"/>
      <c r="IV39" s="218"/>
    </row>
    <row r="40" spans="1:256" s="247" customFormat="1" ht="15.75">
      <c r="A40" s="245"/>
      <c r="B40" s="50"/>
      <c r="C40" s="245"/>
      <c r="D40" s="245"/>
      <c r="E40" s="245"/>
      <c r="F40" s="245"/>
      <c r="G40" s="245"/>
      <c r="IU40" s="218"/>
      <c r="IV40" s="218"/>
    </row>
    <row r="41" spans="1:256" s="247" customFormat="1" ht="15.75">
      <c r="A41" s="245"/>
      <c r="B41" s="50"/>
      <c r="C41" s="245"/>
      <c r="D41" s="245"/>
      <c r="E41" s="245"/>
      <c r="F41" s="245"/>
      <c r="G41" s="245"/>
      <c r="IU41" s="218"/>
      <c r="IV41" s="218"/>
    </row>
    <row r="42" spans="1:256" s="247" customFormat="1" ht="15.75">
      <c r="A42" s="245"/>
      <c r="B42" s="50"/>
      <c r="C42" s="245"/>
      <c r="D42" s="245"/>
      <c r="E42" s="245"/>
      <c r="F42" s="245"/>
      <c r="G42" s="245"/>
      <c r="IU42" s="218"/>
      <c r="IV42" s="218"/>
    </row>
    <row r="43" spans="1:256" s="247" customFormat="1" ht="15.75">
      <c r="A43" s="245"/>
      <c r="B43" s="50"/>
      <c r="C43" s="245"/>
      <c r="D43" s="245"/>
      <c r="E43" s="245"/>
      <c r="F43" s="245"/>
      <c r="G43" s="245"/>
      <c r="IU43" s="218"/>
      <c r="IV43" s="218"/>
    </row>
    <row r="44" spans="1:256" s="247" customFormat="1" ht="15.75">
      <c r="A44" s="245"/>
      <c r="B44" s="50"/>
      <c r="C44" s="245"/>
      <c r="D44" s="245"/>
      <c r="E44" s="245"/>
      <c r="F44" s="245"/>
      <c r="G44" s="245"/>
      <c r="IU44" s="218"/>
      <c r="IV44" s="218"/>
    </row>
    <row r="45" spans="1:256" s="247" customFormat="1" ht="15.75">
      <c r="A45" s="245"/>
      <c r="B45" s="50"/>
      <c r="C45" s="245"/>
      <c r="D45" s="245"/>
      <c r="E45" s="245"/>
      <c r="F45" s="245"/>
      <c r="G45" s="245"/>
      <c r="IU45" s="218"/>
      <c r="IV45" s="218"/>
    </row>
    <row r="46" spans="1:256" s="247" customFormat="1" ht="15.75">
      <c r="A46" s="245"/>
      <c r="B46" s="50"/>
      <c r="C46" s="245"/>
      <c r="D46" s="245"/>
      <c r="E46" s="245"/>
      <c r="F46" s="245"/>
      <c r="G46" s="245"/>
      <c r="IU46" s="218"/>
      <c r="IV46" s="218"/>
    </row>
    <row r="47" spans="1:256" s="247" customFormat="1" ht="15.75">
      <c r="A47" s="245"/>
      <c r="B47" s="50"/>
      <c r="C47" s="245"/>
      <c r="D47" s="245"/>
      <c r="E47" s="245"/>
      <c r="F47" s="245"/>
      <c r="G47" s="245"/>
      <c r="IU47" s="218"/>
      <c r="IV47" s="218"/>
    </row>
    <row r="48" spans="1:256" s="247" customFormat="1" ht="15.75">
      <c r="A48" s="245"/>
      <c r="B48" s="50"/>
      <c r="C48" s="245"/>
      <c r="D48" s="245"/>
      <c r="E48" s="245"/>
      <c r="F48" s="245"/>
      <c r="G48" s="245"/>
      <c r="IU48" s="218"/>
      <c r="IV48" s="218"/>
    </row>
    <row r="49" spans="1:256" s="247" customFormat="1" ht="15.75">
      <c r="A49" s="245"/>
      <c r="B49" s="50"/>
      <c r="C49" s="245"/>
      <c r="D49" s="245"/>
      <c r="E49" s="245"/>
      <c r="F49" s="245"/>
      <c r="G49" s="245"/>
      <c r="IU49" s="218"/>
      <c r="IV49" s="218"/>
    </row>
    <row r="50" spans="1:256" s="247" customFormat="1" ht="15.75">
      <c r="A50" s="245"/>
      <c r="B50" s="50"/>
      <c r="C50" s="245"/>
      <c r="D50" s="245"/>
      <c r="E50" s="245"/>
      <c r="F50" s="245"/>
      <c r="G50" s="245"/>
      <c r="IU50" s="218"/>
      <c r="IV50" s="218"/>
    </row>
    <row r="51" spans="1:256" s="247" customFormat="1" ht="15.75">
      <c r="A51" s="245"/>
      <c r="B51" s="50"/>
      <c r="C51" s="245"/>
      <c r="D51" s="245"/>
      <c r="E51" s="245"/>
      <c r="F51" s="245"/>
      <c r="G51" s="245"/>
      <c r="IU51" s="218"/>
      <c r="IV51" s="218"/>
    </row>
    <row r="52" spans="1:256" s="247" customFormat="1" ht="15.75">
      <c r="A52" s="245"/>
      <c r="B52" s="50"/>
      <c r="C52" s="245"/>
      <c r="D52" s="245"/>
      <c r="E52" s="245"/>
      <c r="F52" s="245"/>
      <c r="G52" s="245"/>
      <c r="IU52" s="218"/>
      <c r="IV52" s="218"/>
    </row>
    <row r="53" spans="1:256" s="247" customFormat="1" ht="15.75">
      <c r="A53" s="245"/>
      <c r="B53" s="50"/>
      <c r="C53" s="245"/>
      <c r="D53" s="245"/>
      <c r="E53" s="245"/>
      <c r="F53" s="245"/>
      <c r="G53" s="245"/>
      <c r="IU53" s="218"/>
      <c r="IV53" s="218"/>
    </row>
    <row r="54" spans="1:256" s="247" customFormat="1" ht="15.75">
      <c r="A54" s="245"/>
      <c r="B54" s="50"/>
      <c r="C54" s="245"/>
      <c r="D54" s="245"/>
      <c r="E54" s="245"/>
      <c r="F54" s="245"/>
      <c r="G54" s="245"/>
      <c r="IU54" s="218"/>
      <c r="IV54" s="218"/>
    </row>
    <row r="55" spans="1:256" s="247" customFormat="1" ht="15.75">
      <c r="A55" s="245"/>
      <c r="B55" s="50"/>
      <c r="C55" s="245"/>
      <c r="D55" s="245"/>
      <c r="E55" s="245"/>
      <c r="F55" s="245"/>
      <c r="G55" s="245"/>
      <c r="IU55" s="218"/>
      <c r="IV55" s="218"/>
    </row>
    <row r="56" spans="1:256" s="247" customFormat="1" ht="15.75">
      <c r="A56" s="245"/>
      <c r="B56" s="50"/>
      <c r="C56" s="245"/>
      <c r="D56" s="245"/>
      <c r="E56" s="245"/>
      <c r="F56" s="245"/>
      <c r="G56" s="245"/>
      <c r="IU56" s="218"/>
      <c r="IV56" s="218"/>
    </row>
    <row r="57" spans="1:256" s="247" customFormat="1" ht="15.75">
      <c r="A57" s="245"/>
      <c r="B57" s="50"/>
      <c r="C57" s="245"/>
      <c r="D57" s="245"/>
      <c r="E57" s="245"/>
      <c r="F57" s="245"/>
      <c r="G57" s="245"/>
      <c r="IU57" s="218"/>
      <c r="IV57" s="218"/>
    </row>
  </sheetData>
  <sheetProtection selectLockedCells="1" selectUnlockedCells="1"/>
  <mergeCells count="5">
    <mergeCell ref="A5:H5"/>
    <mergeCell ref="A17:B17"/>
    <mergeCell ref="A9:B9"/>
    <mergeCell ref="A14:B14"/>
    <mergeCell ref="A15:B1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3">
      <selection activeCell="M10" sqref="M10"/>
    </sheetView>
  </sheetViews>
  <sheetFormatPr defaultColWidth="9.00390625" defaultRowHeight="12.75"/>
  <cols>
    <col min="1" max="1" width="5.875" style="417" customWidth="1"/>
    <col min="2" max="2" width="38.375" style="51" customWidth="1"/>
    <col min="3" max="3" width="10.625" style="51" customWidth="1"/>
    <col min="4" max="5" width="10.75390625" style="418" customWidth="1"/>
    <col min="6" max="6" width="10.625" style="51" customWidth="1"/>
    <col min="7" max="7" width="10.75390625" style="51" customWidth="1"/>
    <col min="8" max="8" width="10.00390625" style="418" customWidth="1"/>
    <col min="9" max="250" width="7.875" style="418" customWidth="1"/>
    <col min="251" max="16384" width="7.875" style="0" customWidth="1"/>
  </cols>
  <sheetData>
    <row r="1" spans="3:8" ht="15">
      <c r="C1" s="12"/>
      <c r="F1" s="12"/>
      <c r="G1" s="12"/>
      <c r="H1" s="12" t="s">
        <v>558</v>
      </c>
    </row>
    <row r="2" spans="3:8" ht="15">
      <c r="C2" s="12"/>
      <c r="F2" s="12"/>
      <c r="G2" s="12"/>
      <c r="H2" s="12" t="s">
        <v>1</v>
      </c>
    </row>
    <row r="4" spans="1:8" ht="38.25" customHeight="1">
      <c r="A4" s="595" t="s">
        <v>559</v>
      </c>
      <c r="B4" s="595"/>
      <c r="C4" s="595"/>
      <c r="D4" s="595"/>
      <c r="E4" s="595"/>
      <c r="F4" s="595"/>
      <c r="G4" s="595"/>
      <c r="H4" s="575"/>
    </row>
    <row r="5" spans="1:3" ht="21.75" customHeight="1">
      <c r="A5" s="251"/>
      <c r="B5" s="419"/>
      <c r="C5" s="346"/>
    </row>
    <row r="6" spans="3:8" ht="15">
      <c r="C6" s="250"/>
      <c r="F6" s="250"/>
      <c r="G6" s="250"/>
      <c r="H6" s="250" t="s">
        <v>3</v>
      </c>
    </row>
    <row r="7" spans="1:8" s="421" customFormat="1" ht="50.25" customHeight="1">
      <c r="A7" s="364" t="s">
        <v>530</v>
      </c>
      <c r="B7" s="420" t="s">
        <v>5</v>
      </c>
      <c r="C7" s="192" t="s">
        <v>6</v>
      </c>
      <c r="D7" s="192" t="s">
        <v>7</v>
      </c>
      <c r="E7" s="193" t="s">
        <v>8</v>
      </c>
      <c r="F7" s="193" t="s">
        <v>9</v>
      </c>
      <c r="G7" s="492" t="s">
        <v>119</v>
      </c>
      <c r="H7" s="492" t="s">
        <v>120</v>
      </c>
    </row>
    <row r="8" spans="1:8" s="421" customFormat="1" ht="30" customHeight="1">
      <c r="A8" s="597" t="s">
        <v>560</v>
      </c>
      <c r="B8" s="597"/>
      <c r="C8" s="257"/>
      <c r="D8" s="422"/>
      <c r="E8" s="423"/>
      <c r="F8" s="509"/>
      <c r="G8" s="510"/>
      <c r="H8" s="511"/>
    </row>
    <row r="9" spans="1:8" ht="37.5" customHeight="1">
      <c r="A9" s="348" t="s">
        <v>15</v>
      </c>
      <c r="B9" s="424" t="s">
        <v>561</v>
      </c>
      <c r="C9" s="401">
        <v>2800</v>
      </c>
      <c r="D9" s="401">
        <v>2800</v>
      </c>
      <c r="E9" s="402">
        <v>3332</v>
      </c>
      <c r="F9" s="81">
        <v>4000</v>
      </c>
      <c r="G9" s="493">
        <v>4000</v>
      </c>
      <c r="H9" s="494">
        <v>4000</v>
      </c>
    </row>
    <row r="10" spans="1:8" ht="30" customHeight="1">
      <c r="A10" s="348" t="s">
        <v>17</v>
      </c>
      <c r="B10" s="340" t="s">
        <v>562</v>
      </c>
      <c r="C10" s="401">
        <v>2472</v>
      </c>
      <c r="D10" s="401">
        <v>2472</v>
      </c>
      <c r="E10" s="402">
        <v>1557</v>
      </c>
      <c r="F10" s="68"/>
      <c r="G10" s="493"/>
      <c r="H10" s="494"/>
    </row>
    <row r="11" spans="1:8" ht="30" customHeight="1">
      <c r="A11" s="348" t="s">
        <v>19</v>
      </c>
      <c r="B11" s="340" t="s">
        <v>563</v>
      </c>
      <c r="C11" s="401">
        <v>2041</v>
      </c>
      <c r="D11" s="401">
        <v>2041</v>
      </c>
      <c r="E11" s="402">
        <v>1975</v>
      </c>
      <c r="F11" s="81">
        <v>2041</v>
      </c>
      <c r="G11" s="493">
        <v>2632</v>
      </c>
      <c r="H11" s="494">
        <v>2632</v>
      </c>
    </row>
    <row r="12" spans="1:8" ht="30" customHeight="1">
      <c r="A12" s="69" t="s">
        <v>21</v>
      </c>
      <c r="B12" s="425" t="s">
        <v>541</v>
      </c>
      <c r="C12" s="426">
        <v>51038</v>
      </c>
      <c r="D12" s="426">
        <v>52987</v>
      </c>
      <c r="E12" s="427">
        <v>53621</v>
      </c>
      <c r="F12" s="81">
        <v>55853</v>
      </c>
      <c r="G12" s="493">
        <v>57276</v>
      </c>
      <c r="H12" s="494">
        <v>57276</v>
      </c>
    </row>
    <row r="13" spans="1:8" ht="30" customHeight="1">
      <c r="A13" s="428" t="s">
        <v>493</v>
      </c>
      <c r="B13" s="425" t="s">
        <v>564</v>
      </c>
      <c r="C13" s="426"/>
      <c r="D13" s="426"/>
      <c r="E13" s="427"/>
      <c r="F13" s="81">
        <v>22560</v>
      </c>
      <c r="G13" s="493">
        <v>22560</v>
      </c>
      <c r="H13" s="494">
        <v>22560</v>
      </c>
    </row>
    <row r="14" spans="1:8" ht="30" customHeight="1">
      <c r="A14" s="69" t="s">
        <v>72</v>
      </c>
      <c r="B14" s="340" t="s">
        <v>565</v>
      </c>
      <c r="C14" s="401"/>
      <c r="D14" s="401"/>
      <c r="E14" s="402"/>
      <c r="F14" s="81">
        <v>160</v>
      </c>
      <c r="G14" s="493">
        <v>160</v>
      </c>
      <c r="H14" s="494">
        <v>160</v>
      </c>
    </row>
    <row r="15" spans="1:8" ht="33.75" customHeight="1">
      <c r="A15" s="69" t="s">
        <v>158</v>
      </c>
      <c r="B15" s="424" t="s">
        <v>566</v>
      </c>
      <c r="C15" s="401"/>
      <c r="D15" s="401"/>
      <c r="E15" s="402">
        <v>112</v>
      </c>
      <c r="F15" s="81"/>
      <c r="G15" s="493"/>
      <c r="H15" s="494"/>
    </row>
    <row r="16" spans="1:8" ht="33.75" customHeight="1">
      <c r="A16" s="69" t="s">
        <v>160</v>
      </c>
      <c r="B16" s="424" t="s">
        <v>567</v>
      </c>
      <c r="C16" s="401"/>
      <c r="D16" s="401"/>
      <c r="E16" s="402"/>
      <c r="F16" s="81"/>
      <c r="G16" s="493">
        <v>107043</v>
      </c>
      <c r="H16" s="494">
        <v>111872</v>
      </c>
    </row>
    <row r="17" spans="1:8" ht="30" customHeight="1">
      <c r="A17" s="598" t="s">
        <v>568</v>
      </c>
      <c r="B17" s="598"/>
      <c r="C17" s="429">
        <f>C9+C10+C11+C12</f>
        <v>58351</v>
      </c>
      <c r="D17" s="429">
        <f>D9+D10+D11+D12</f>
        <v>60300</v>
      </c>
      <c r="E17" s="430">
        <f>E9+E10+E11+E12+E15</f>
        <v>60597</v>
      </c>
      <c r="F17" s="430">
        <f>F9+F10+F11+F12+F13+F14</f>
        <v>84614</v>
      </c>
      <c r="G17" s="512">
        <f>G9+G10+G11+G12+G13+G14+G15+G16</f>
        <v>193671</v>
      </c>
      <c r="H17" s="512">
        <f>H9+H10+H11+H12+H13+H14+H15+H16</f>
        <v>198500</v>
      </c>
    </row>
    <row r="18" spans="1:8" ht="30" customHeight="1">
      <c r="A18" s="599" t="s">
        <v>569</v>
      </c>
      <c r="B18" s="599"/>
      <c r="C18" s="431"/>
      <c r="D18" s="431"/>
      <c r="E18" s="432"/>
      <c r="F18" s="81"/>
      <c r="G18" s="493"/>
      <c r="H18" s="494"/>
    </row>
    <row r="19" spans="1:8" ht="30" customHeight="1">
      <c r="A19" s="348" t="s">
        <v>15</v>
      </c>
      <c r="B19" s="340" t="s">
        <v>570</v>
      </c>
      <c r="C19" s="401">
        <v>160</v>
      </c>
      <c r="D19" s="401">
        <v>160</v>
      </c>
      <c r="E19" s="402"/>
      <c r="F19" s="81">
        <v>160</v>
      </c>
      <c r="G19" s="493">
        <v>160</v>
      </c>
      <c r="H19" s="494">
        <v>160</v>
      </c>
    </row>
    <row r="20" spans="1:8" ht="30.75" customHeight="1">
      <c r="A20" s="348" t="s">
        <v>17</v>
      </c>
      <c r="B20" s="340" t="s">
        <v>571</v>
      </c>
      <c r="C20" s="401">
        <v>316</v>
      </c>
      <c r="D20" s="401">
        <v>316</v>
      </c>
      <c r="E20" s="402">
        <v>304</v>
      </c>
      <c r="F20" s="81">
        <v>316</v>
      </c>
      <c r="G20" s="493">
        <v>316</v>
      </c>
      <c r="H20" s="494">
        <v>316</v>
      </c>
    </row>
    <row r="21" spans="1:8" ht="30" customHeight="1">
      <c r="A21" s="348" t="s">
        <v>19</v>
      </c>
      <c r="B21" s="340" t="s">
        <v>572</v>
      </c>
      <c r="C21" s="401">
        <v>720</v>
      </c>
      <c r="D21" s="401">
        <v>720</v>
      </c>
      <c r="E21" s="402">
        <v>720</v>
      </c>
      <c r="F21" s="81">
        <v>720</v>
      </c>
      <c r="G21" s="493">
        <v>720</v>
      </c>
      <c r="H21" s="494">
        <v>720</v>
      </c>
    </row>
    <row r="22" spans="1:8" ht="30" customHeight="1">
      <c r="A22" s="348" t="s">
        <v>21</v>
      </c>
      <c r="B22" s="340" t="s">
        <v>573</v>
      </c>
      <c r="C22" s="401">
        <v>480</v>
      </c>
      <c r="D22" s="401">
        <v>480</v>
      </c>
      <c r="E22" s="402">
        <v>115</v>
      </c>
      <c r="F22" s="81">
        <v>480</v>
      </c>
      <c r="G22" s="493">
        <v>480</v>
      </c>
      <c r="H22" s="494">
        <v>480</v>
      </c>
    </row>
    <row r="23" spans="1:8" ht="30" customHeight="1">
      <c r="A23" s="348" t="s">
        <v>23</v>
      </c>
      <c r="B23" s="340" t="s">
        <v>574</v>
      </c>
      <c r="C23" s="401">
        <v>2800</v>
      </c>
      <c r="D23" s="401">
        <v>2800</v>
      </c>
      <c r="E23" s="402">
        <v>3446</v>
      </c>
      <c r="F23" s="81">
        <v>3300</v>
      </c>
      <c r="G23" s="493">
        <v>3300</v>
      </c>
      <c r="H23" s="494">
        <v>3300</v>
      </c>
    </row>
    <row r="24" spans="1:8" ht="30" customHeight="1">
      <c r="A24" s="348" t="s">
        <v>72</v>
      </c>
      <c r="B24" s="340" t="s">
        <v>575</v>
      </c>
      <c r="C24" s="401">
        <v>2600</v>
      </c>
      <c r="D24" s="401">
        <v>2600</v>
      </c>
      <c r="E24" s="402">
        <v>3000</v>
      </c>
      <c r="F24" s="81">
        <v>3000</v>
      </c>
      <c r="G24" s="493">
        <v>3000</v>
      </c>
      <c r="H24" s="494">
        <v>3000</v>
      </c>
    </row>
    <row r="25" spans="1:8" s="421" customFormat="1" ht="30" customHeight="1">
      <c r="A25" s="596" t="s">
        <v>576</v>
      </c>
      <c r="B25" s="596"/>
      <c r="C25" s="433">
        <f aca="true" t="shared" si="0" ref="C25:H25">SUM(C19:C24)</f>
        <v>7076</v>
      </c>
      <c r="D25" s="433">
        <f t="shared" si="0"/>
        <v>7076</v>
      </c>
      <c r="E25" s="434">
        <f t="shared" si="0"/>
        <v>7585</v>
      </c>
      <c r="F25" s="434">
        <f t="shared" si="0"/>
        <v>7976</v>
      </c>
      <c r="G25" s="513">
        <f t="shared" si="0"/>
        <v>7976</v>
      </c>
      <c r="H25" s="513">
        <f t="shared" si="0"/>
        <v>7976</v>
      </c>
    </row>
    <row r="26" spans="1:8" ht="30" customHeight="1">
      <c r="A26" s="596" t="s">
        <v>577</v>
      </c>
      <c r="B26" s="596"/>
      <c r="C26" s="435">
        <f aca="true" t="shared" si="1" ref="C26:H26">C17+C25</f>
        <v>65427</v>
      </c>
      <c r="D26" s="435">
        <f t="shared" si="1"/>
        <v>67376</v>
      </c>
      <c r="E26" s="436">
        <f t="shared" si="1"/>
        <v>68182</v>
      </c>
      <c r="F26" s="436">
        <f t="shared" si="1"/>
        <v>92590</v>
      </c>
      <c r="G26" s="514">
        <f t="shared" si="1"/>
        <v>201647</v>
      </c>
      <c r="H26" s="514">
        <f t="shared" si="1"/>
        <v>206476</v>
      </c>
    </row>
    <row r="27" spans="1:3" ht="16.5">
      <c r="A27" s="437"/>
      <c r="C27" s="49"/>
    </row>
    <row r="28" spans="1:3" ht="16.5">
      <c r="A28" s="437"/>
      <c r="C28" s="49"/>
    </row>
    <row r="29" spans="1:3" ht="16.5">
      <c r="A29" s="437"/>
      <c r="C29" s="49"/>
    </row>
    <row r="30" spans="1:3" ht="16.5">
      <c r="A30" s="437"/>
      <c r="C30" s="49"/>
    </row>
    <row r="31" spans="1:3" ht="16.5">
      <c r="A31" s="437"/>
      <c r="C31" s="49"/>
    </row>
    <row r="32" spans="1:3" ht="16.5">
      <c r="A32" s="437"/>
      <c r="C32" s="49"/>
    </row>
    <row r="33" spans="1:8" ht="16.5">
      <c r="A33" s="437"/>
      <c r="C33" s="49"/>
      <c r="D33" s="438"/>
      <c r="E33" s="439"/>
      <c r="F33" s="440"/>
      <c r="G33" s="441"/>
      <c r="H33" s="438"/>
    </row>
    <row r="34" spans="1:8" ht="16.5">
      <c r="A34" s="437"/>
      <c r="C34" s="49"/>
      <c r="D34" s="438"/>
      <c r="E34" s="438"/>
      <c r="F34" s="441"/>
      <c r="G34" s="441"/>
      <c r="H34" s="438"/>
    </row>
    <row r="35" spans="1:3" ht="16.5">
      <c r="A35" s="437"/>
      <c r="C35" s="49"/>
    </row>
    <row r="36" spans="1:3" ht="16.5">
      <c r="A36" s="437"/>
      <c r="C36" s="49"/>
    </row>
    <row r="37" spans="1:3" ht="16.5">
      <c r="A37" s="437"/>
      <c r="C37" s="49"/>
    </row>
    <row r="38" spans="1:3" ht="16.5">
      <c r="A38" s="437"/>
      <c r="C38" s="49"/>
    </row>
  </sheetData>
  <sheetProtection selectLockedCells="1" selectUnlockedCells="1"/>
  <mergeCells count="6">
    <mergeCell ref="A4:H4"/>
    <mergeCell ref="A25:B25"/>
    <mergeCell ref="A26:B26"/>
    <mergeCell ref="A8:B8"/>
    <mergeCell ref="A17:B17"/>
    <mergeCell ref="A18:B18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9">
      <selection activeCell="M9" sqref="M9"/>
    </sheetView>
  </sheetViews>
  <sheetFormatPr defaultColWidth="9.00390625" defaultRowHeight="12.75"/>
  <cols>
    <col min="1" max="1" width="5.125" style="442" customWidth="1"/>
    <col min="2" max="2" width="47.125" style="418" customWidth="1"/>
    <col min="3" max="6" width="10.75390625" style="58" customWidth="1"/>
    <col min="7" max="7" width="10.75390625" style="3" customWidth="1"/>
    <col min="8" max="8" width="10.75390625" style="58" customWidth="1"/>
    <col min="9" max="255" width="9.125" style="58" customWidth="1"/>
  </cols>
  <sheetData>
    <row r="1" spans="1:8" ht="16.5">
      <c r="A1" s="443"/>
      <c r="B1" s="51"/>
      <c r="C1" s="6"/>
      <c r="F1" s="6"/>
      <c r="G1" s="6"/>
      <c r="H1" s="6" t="s">
        <v>578</v>
      </c>
    </row>
    <row r="2" spans="1:8" ht="16.5">
      <c r="A2" s="443"/>
      <c r="B2" s="51"/>
      <c r="C2" s="103"/>
      <c r="F2" s="103"/>
      <c r="G2" s="103"/>
      <c r="H2" s="103" t="s">
        <v>1</v>
      </c>
    </row>
    <row r="3" spans="1:3" ht="16.5">
      <c r="A3" s="443"/>
      <c r="B3" s="51"/>
      <c r="C3" s="103"/>
    </row>
    <row r="4" spans="1:8" ht="39.75" customHeight="1">
      <c r="A4" s="600" t="s">
        <v>579</v>
      </c>
      <c r="B4" s="600"/>
      <c r="C4" s="600"/>
      <c r="D4" s="600"/>
      <c r="E4" s="600"/>
      <c r="F4" s="600"/>
      <c r="G4" s="600"/>
      <c r="H4" s="575"/>
    </row>
    <row r="5" spans="1:3" ht="18" customHeight="1">
      <c r="A5" s="444"/>
      <c r="B5" s="444"/>
      <c r="C5" s="444"/>
    </row>
    <row r="6" spans="1:2" ht="16.5">
      <c r="A6" s="443"/>
      <c r="B6" s="51"/>
    </row>
    <row r="7" spans="1:8" ht="16.5">
      <c r="A7" s="443"/>
      <c r="B7" s="51"/>
      <c r="C7" s="103"/>
      <c r="F7" s="103"/>
      <c r="G7" s="103"/>
      <c r="H7" s="103" t="s">
        <v>3</v>
      </c>
    </row>
    <row r="8" spans="1:8" s="120" customFormat="1" ht="51" customHeight="1">
      <c r="A8" s="364" t="s">
        <v>530</v>
      </c>
      <c r="B8" s="383" t="s">
        <v>5</v>
      </c>
      <c r="C8" s="192" t="s">
        <v>6</v>
      </c>
      <c r="D8" s="192" t="s">
        <v>7</v>
      </c>
      <c r="E8" s="193" t="s">
        <v>8</v>
      </c>
      <c r="F8" s="492" t="s">
        <v>9</v>
      </c>
      <c r="G8" s="492" t="s">
        <v>119</v>
      </c>
      <c r="H8" s="492" t="s">
        <v>120</v>
      </c>
    </row>
    <row r="9" spans="1:8" ht="33" customHeight="1">
      <c r="A9" s="72" t="s">
        <v>15</v>
      </c>
      <c r="B9" s="445" t="s">
        <v>580</v>
      </c>
      <c r="C9" s="401">
        <f>C10+C11+C12</f>
        <v>6267</v>
      </c>
      <c r="D9" s="401">
        <v>6267</v>
      </c>
      <c r="E9" s="402">
        <v>5781</v>
      </c>
      <c r="F9" s="515">
        <f>F10+F11+F12</f>
        <v>2373</v>
      </c>
      <c r="G9" s="497">
        <v>2373</v>
      </c>
      <c r="H9" s="494">
        <v>2373</v>
      </c>
    </row>
    <row r="10" spans="1:8" ht="48">
      <c r="A10" s="72"/>
      <c r="B10" s="445" t="s">
        <v>581</v>
      </c>
      <c r="C10" s="401">
        <v>3186</v>
      </c>
      <c r="D10" s="401">
        <v>3186</v>
      </c>
      <c r="E10" s="402">
        <v>2571</v>
      </c>
      <c r="F10" s="515">
        <v>207</v>
      </c>
      <c r="G10" s="497">
        <v>207</v>
      </c>
      <c r="H10" s="494">
        <v>207</v>
      </c>
    </row>
    <row r="11" spans="1:8" ht="48">
      <c r="A11" s="72"/>
      <c r="B11" s="445" t="s">
        <v>582</v>
      </c>
      <c r="C11" s="401">
        <v>1381</v>
      </c>
      <c r="D11" s="401">
        <v>1381</v>
      </c>
      <c r="E11" s="402">
        <v>1152</v>
      </c>
      <c r="F11" s="515">
        <v>184</v>
      </c>
      <c r="G11" s="497">
        <v>184</v>
      </c>
      <c r="H11" s="494">
        <v>184</v>
      </c>
    </row>
    <row r="12" spans="1:8" ht="49.5" customHeight="1">
      <c r="A12" s="72"/>
      <c r="B12" s="445" t="s">
        <v>583</v>
      </c>
      <c r="C12" s="401">
        <v>1700</v>
      </c>
      <c r="D12" s="401">
        <v>1700</v>
      </c>
      <c r="E12" s="402">
        <v>2058</v>
      </c>
      <c r="F12" s="515">
        <v>1982</v>
      </c>
      <c r="G12" s="497">
        <v>1982</v>
      </c>
      <c r="H12" s="494">
        <v>1982</v>
      </c>
    </row>
    <row r="13" spans="1:8" ht="30" customHeight="1">
      <c r="A13" s="72" t="s">
        <v>17</v>
      </c>
      <c r="B13" s="446" t="s">
        <v>584</v>
      </c>
      <c r="C13" s="67">
        <f>C14+C15+C16</f>
        <v>2857</v>
      </c>
      <c r="D13" s="67">
        <v>2857</v>
      </c>
      <c r="E13" s="206">
        <v>3270</v>
      </c>
      <c r="F13" s="516">
        <f>F14+F15+F16</f>
        <v>320</v>
      </c>
      <c r="G13" s="497">
        <v>320</v>
      </c>
      <c r="H13" s="494">
        <v>320</v>
      </c>
    </row>
    <row r="14" spans="1:8" ht="30" customHeight="1">
      <c r="A14" s="72"/>
      <c r="B14" s="447" t="s">
        <v>585</v>
      </c>
      <c r="C14" s="401">
        <v>1094</v>
      </c>
      <c r="D14" s="401">
        <v>1094</v>
      </c>
      <c r="E14" s="402">
        <v>902</v>
      </c>
      <c r="F14" s="515">
        <v>69</v>
      </c>
      <c r="G14" s="497">
        <v>69</v>
      </c>
      <c r="H14" s="494">
        <v>69</v>
      </c>
    </row>
    <row r="15" spans="1:8" ht="30" customHeight="1">
      <c r="A15" s="72"/>
      <c r="B15" s="447" t="s">
        <v>586</v>
      </c>
      <c r="C15" s="401">
        <v>1300</v>
      </c>
      <c r="D15" s="401">
        <v>1300</v>
      </c>
      <c r="E15" s="402">
        <v>1139</v>
      </c>
      <c r="F15" s="515">
        <v>139</v>
      </c>
      <c r="G15" s="497">
        <v>139</v>
      </c>
      <c r="H15" s="494">
        <v>139</v>
      </c>
    </row>
    <row r="16" spans="1:8" ht="30" customHeight="1">
      <c r="A16" s="72"/>
      <c r="B16" s="447" t="s">
        <v>587</v>
      </c>
      <c r="C16" s="401">
        <v>463</v>
      </c>
      <c r="D16" s="401">
        <v>463</v>
      </c>
      <c r="E16" s="402">
        <v>1229</v>
      </c>
      <c r="F16" s="515">
        <v>112</v>
      </c>
      <c r="G16" s="497">
        <v>112</v>
      </c>
      <c r="H16" s="494">
        <v>112</v>
      </c>
    </row>
    <row r="17" spans="1:8" ht="30" customHeight="1">
      <c r="A17" s="72" t="s">
        <v>19</v>
      </c>
      <c r="B17" s="445" t="s">
        <v>588</v>
      </c>
      <c r="C17" s="401">
        <v>68121</v>
      </c>
      <c r="D17" s="401">
        <v>68121</v>
      </c>
      <c r="E17" s="402">
        <v>53507</v>
      </c>
      <c r="F17" s="515">
        <v>54580</v>
      </c>
      <c r="G17" s="497">
        <v>54580</v>
      </c>
      <c r="H17" s="494">
        <v>54580</v>
      </c>
    </row>
    <row r="18" spans="1:8" ht="30" customHeight="1">
      <c r="A18" s="72" t="s">
        <v>21</v>
      </c>
      <c r="B18" s="446" t="s">
        <v>589</v>
      </c>
      <c r="C18" s="401">
        <v>200</v>
      </c>
      <c r="D18" s="401">
        <v>200</v>
      </c>
      <c r="E18" s="402">
        <v>95</v>
      </c>
      <c r="F18" s="515">
        <v>0</v>
      </c>
      <c r="G18" s="497"/>
      <c r="H18" s="494"/>
    </row>
    <row r="19" spans="1:8" ht="30" customHeight="1">
      <c r="A19" s="72" t="s">
        <v>23</v>
      </c>
      <c r="B19" s="445" t="s">
        <v>590</v>
      </c>
      <c r="C19" s="67">
        <f>C20+C21</f>
        <v>10382</v>
      </c>
      <c r="D19" s="67">
        <v>10382</v>
      </c>
      <c r="E19" s="81">
        <v>11539</v>
      </c>
      <c r="F19" s="516">
        <f>F20+F21</f>
        <v>4784</v>
      </c>
      <c r="G19" s="497">
        <v>4784</v>
      </c>
      <c r="H19" s="494">
        <v>4784</v>
      </c>
    </row>
    <row r="20" spans="1:8" ht="31.5" customHeight="1">
      <c r="A20" s="72"/>
      <c r="B20" s="445" t="s">
        <v>591</v>
      </c>
      <c r="C20" s="401">
        <v>7330</v>
      </c>
      <c r="D20" s="401">
        <v>7330</v>
      </c>
      <c r="E20" s="405">
        <v>9164</v>
      </c>
      <c r="F20" s="515">
        <v>2192</v>
      </c>
      <c r="G20" s="497">
        <v>2192</v>
      </c>
      <c r="H20" s="494">
        <v>2192</v>
      </c>
    </row>
    <row r="21" spans="1:8" ht="30" customHeight="1">
      <c r="A21" s="72"/>
      <c r="B21" s="445" t="s">
        <v>592</v>
      </c>
      <c r="C21" s="401">
        <v>3052</v>
      </c>
      <c r="D21" s="401">
        <v>3052</v>
      </c>
      <c r="E21" s="402">
        <v>2375</v>
      </c>
      <c r="F21" s="515">
        <v>2592</v>
      </c>
      <c r="G21" s="497">
        <v>2592</v>
      </c>
      <c r="H21" s="494">
        <v>2592</v>
      </c>
    </row>
    <row r="22" spans="1:8" ht="30" customHeight="1">
      <c r="A22" s="72" t="s">
        <v>72</v>
      </c>
      <c r="B22" s="446" t="s">
        <v>593</v>
      </c>
      <c r="C22" s="401">
        <v>12000</v>
      </c>
      <c r="D22" s="401">
        <v>12000</v>
      </c>
      <c r="E22" s="402">
        <v>13167</v>
      </c>
      <c r="F22" s="515">
        <v>13777</v>
      </c>
      <c r="G22" s="497">
        <v>13777</v>
      </c>
      <c r="H22" s="494">
        <v>13777</v>
      </c>
    </row>
    <row r="23" spans="1:8" ht="30" customHeight="1">
      <c r="A23" s="72" t="s">
        <v>158</v>
      </c>
      <c r="B23" s="446" t="s">
        <v>594</v>
      </c>
      <c r="C23" s="401">
        <v>100</v>
      </c>
      <c r="D23" s="401">
        <v>100</v>
      </c>
      <c r="E23" s="402">
        <v>81</v>
      </c>
      <c r="F23" s="515">
        <v>100</v>
      </c>
      <c r="G23" s="497">
        <v>100</v>
      </c>
      <c r="H23" s="494">
        <v>100</v>
      </c>
    </row>
    <row r="24" spans="1:8" ht="30" customHeight="1">
      <c r="A24" s="72" t="s">
        <v>160</v>
      </c>
      <c r="B24" s="446" t="s">
        <v>538</v>
      </c>
      <c r="C24" s="401"/>
      <c r="D24" s="401">
        <v>143</v>
      </c>
      <c r="E24" s="402">
        <v>143</v>
      </c>
      <c r="F24" s="515"/>
      <c r="G24" s="497"/>
      <c r="H24" s="494"/>
    </row>
    <row r="25" spans="1:8" ht="30" customHeight="1">
      <c r="A25" s="72" t="s">
        <v>258</v>
      </c>
      <c r="B25" s="446" t="s">
        <v>539</v>
      </c>
      <c r="C25" s="401"/>
      <c r="D25" s="401">
        <v>0</v>
      </c>
      <c r="E25" s="402">
        <v>3248</v>
      </c>
      <c r="F25" s="515"/>
      <c r="G25" s="497"/>
      <c r="H25" s="494"/>
    </row>
    <row r="26" spans="1:8" ht="30" customHeight="1">
      <c r="A26" s="72" t="s">
        <v>483</v>
      </c>
      <c r="B26" s="446" t="s">
        <v>595</v>
      </c>
      <c r="C26" s="401"/>
      <c r="D26" s="401">
        <v>600</v>
      </c>
      <c r="E26" s="405">
        <v>2119</v>
      </c>
      <c r="F26" s="515"/>
      <c r="G26" s="497">
        <v>1040</v>
      </c>
      <c r="H26" s="494">
        <v>1040</v>
      </c>
    </row>
    <row r="27" spans="1:8" ht="30" customHeight="1">
      <c r="A27" s="72" t="s">
        <v>485</v>
      </c>
      <c r="B27" s="446" t="s">
        <v>540</v>
      </c>
      <c r="C27" s="401"/>
      <c r="D27" s="401"/>
      <c r="E27" s="405">
        <v>3283</v>
      </c>
      <c r="F27" s="515"/>
      <c r="G27" s="497">
        <v>3283</v>
      </c>
      <c r="H27" s="494">
        <v>6409</v>
      </c>
    </row>
    <row r="28" spans="1:8" ht="30" customHeight="1">
      <c r="A28" s="72" t="s">
        <v>543</v>
      </c>
      <c r="B28" s="446" t="s">
        <v>596</v>
      </c>
      <c r="C28" s="401"/>
      <c r="D28" s="401"/>
      <c r="E28" s="405">
        <v>105</v>
      </c>
      <c r="F28" s="515"/>
      <c r="G28" s="497"/>
      <c r="H28" s="494"/>
    </row>
    <row r="29" spans="1:8" s="448" customFormat="1" ht="30" customHeight="1">
      <c r="A29" s="596" t="s">
        <v>597</v>
      </c>
      <c r="B29" s="596"/>
      <c r="C29" s="435">
        <f>C9+C13+C17+C18+C19+C22+C23+C24+C25+C26</f>
        <v>99927</v>
      </c>
      <c r="D29" s="435">
        <f>D9+D13+D17+D18+D19+D22+D23+D24+D25+D26</f>
        <v>100670</v>
      </c>
      <c r="E29" s="436">
        <f>E9+E13+E17+E18+E19+E22+E23+E24+E25+E26+E27+E28</f>
        <v>96338</v>
      </c>
      <c r="F29" s="514">
        <f>F9+F13+F17+F18+F19+F22+F23+F24+F25+F26</f>
        <v>75934</v>
      </c>
      <c r="G29" s="514">
        <f>G9+G13+G17+G18+G19+G22+G23+G24+G25+G26+G27+G28</f>
        <v>80257</v>
      </c>
      <c r="H29" s="514">
        <f>H9+H13+H17+H18+H19+H22+H23+H24+H25+H26+H27+H28</f>
        <v>83383</v>
      </c>
    </row>
    <row r="30" spans="1:2" ht="16.5">
      <c r="A30" s="443"/>
      <c r="B30" s="49"/>
    </row>
    <row r="31" ht="16.5">
      <c r="B31" s="449"/>
    </row>
    <row r="32" ht="16.5">
      <c r="B32" s="449"/>
    </row>
    <row r="33" ht="16.5">
      <c r="B33" s="449"/>
    </row>
  </sheetData>
  <sheetProtection selectLockedCells="1" selectUnlockedCells="1"/>
  <mergeCells count="2">
    <mergeCell ref="A29:B29"/>
    <mergeCell ref="A4:H4"/>
  </mergeCells>
  <printOptions/>
  <pageMargins left="0.5298611111111111" right="0.45" top="0.7701388888888889" bottom="1" header="0.5118055555555555" footer="0.511805555555555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6">
      <selection activeCell="H37" sqref="H37"/>
    </sheetView>
  </sheetViews>
  <sheetFormatPr defaultColWidth="9.00390625" defaultRowHeight="12.75"/>
  <cols>
    <col min="1" max="1" width="3.25390625" style="53" customWidth="1"/>
    <col min="2" max="2" width="36.375" style="54" customWidth="1"/>
    <col min="3" max="3" width="9.75390625" style="55" customWidth="1"/>
    <col min="4" max="5" width="10.25390625" style="55" customWidth="1"/>
    <col min="6" max="6" width="10.25390625" style="3" customWidth="1"/>
    <col min="7" max="7" width="10.25390625" style="56" customWidth="1"/>
    <col min="8" max="8" width="10.25390625" style="57" customWidth="1"/>
    <col min="9" max="248" width="7.875" style="58" customWidth="1"/>
    <col min="249" max="16384" width="7.875" style="0" customWidth="1"/>
  </cols>
  <sheetData>
    <row r="1" spans="1:8" ht="22.5" customHeight="1">
      <c r="A1" s="557" t="s">
        <v>40</v>
      </c>
      <c r="B1" s="557"/>
      <c r="C1" s="557"/>
      <c r="D1" s="557"/>
      <c r="E1" s="557"/>
      <c r="F1" s="557"/>
      <c r="G1" s="557"/>
      <c r="H1" s="557"/>
    </row>
    <row r="2" ht="21.75" customHeight="1">
      <c r="B2" s="59"/>
    </row>
    <row r="3" spans="2:8" ht="12.75" customHeight="1">
      <c r="B3" s="60"/>
      <c r="E3" s="7"/>
      <c r="F3" s="7"/>
      <c r="G3" s="7"/>
      <c r="H3" s="61" t="s">
        <v>3</v>
      </c>
    </row>
    <row r="4" spans="1:256" s="64" customFormat="1" ht="47.25" customHeight="1">
      <c r="A4" s="13" t="s">
        <v>4</v>
      </c>
      <c r="B4" s="14" t="s">
        <v>5</v>
      </c>
      <c r="C4" s="16" t="s">
        <v>6</v>
      </c>
      <c r="D4" s="16" t="s">
        <v>7</v>
      </c>
      <c r="E4" s="16" t="s">
        <v>8</v>
      </c>
      <c r="F4" s="62" t="s">
        <v>9</v>
      </c>
      <c r="G4" s="16" t="s">
        <v>10</v>
      </c>
      <c r="H4" s="63" t="s">
        <v>11</v>
      </c>
      <c r="IO4" s="18"/>
      <c r="IP4" s="18"/>
      <c r="IQ4" s="18"/>
      <c r="IR4" s="18"/>
      <c r="IS4" s="18"/>
      <c r="IT4" s="18"/>
      <c r="IU4" s="18"/>
      <c r="IV4" s="18"/>
    </row>
    <row r="5" spans="1:8" ht="17.25" customHeight="1">
      <c r="A5" s="65" t="s">
        <v>13</v>
      </c>
      <c r="B5" s="66" t="s">
        <v>41</v>
      </c>
      <c r="C5" s="24"/>
      <c r="D5" s="67"/>
      <c r="E5" s="68"/>
      <c r="F5" s="68"/>
      <c r="G5" s="24"/>
      <c r="H5" s="26"/>
    </row>
    <row r="6" spans="1:8" ht="17.25" customHeight="1">
      <c r="A6" s="65"/>
      <c r="B6" s="66" t="s">
        <v>42</v>
      </c>
      <c r="C6" s="24"/>
      <c r="D6" s="67"/>
      <c r="E6" s="68"/>
      <c r="F6" s="68"/>
      <c r="G6" s="24"/>
      <c r="H6" s="26"/>
    </row>
    <row r="7" spans="1:8" ht="17.25" customHeight="1">
      <c r="A7" s="69" t="s">
        <v>15</v>
      </c>
      <c r="B7" s="70" t="s">
        <v>16</v>
      </c>
      <c r="C7" s="24">
        <v>15540</v>
      </c>
      <c r="D7" s="67">
        <v>15540</v>
      </c>
      <c r="E7" s="68">
        <v>16679</v>
      </c>
      <c r="F7" s="68">
        <v>14614</v>
      </c>
      <c r="G7" s="24">
        <v>10464</v>
      </c>
      <c r="H7" s="26">
        <v>10464</v>
      </c>
    </row>
    <row r="8" spans="1:8" ht="17.25" customHeight="1">
      <c r="A8" s="69" t="s">
        <v>17</v>
      </c>
      <c r="B8" s="70" t="s">
        <v>18</v>
      </c>
      <c r="C8" s="24"/>
      <c r="D8" s="67"/>
      <c r="E8" s="68"/>
      <c r="F8" s="68"/>
      <c r="G8" s="24"/>
      <c r="H8" s="26"/>
    </row>
    <row r="9" spans="1:9" ht="17.25" customHeight="1">
      <c r="A9" s="69"/>
      <c r="B9" s="70" t="s">
        <v>43</v>
      </c>
      <c r="C9" s="24">
        <v>45545</v>
      </c>
      <c r="D9" s="67">
        <v>45545</v>
      </c>
      <c r="E9" s="68">
        <v>56950</v>
      </c>
      <c r="F9" s="68">
        <v>47000</v>
      </c>
      <c r="G9" s="24">
        <v>47000</v>
      </c>
      <c r="H9" s="26">
        <v>47000</v>
      </c>
      <c r="I9" s="71"/>
    </row>
    <row r="10" spans="1:8" ht="17.25" customHeight="1">
      <c r="A10" s="69"/>
      <c r="B10" s="70" t="s">
        <v>44</v>
      </c>
      <c r="C10" s="24">
        <f>C11+C12</f>
        <v>98140</v>
      </c>
      <c r="D10" s="24">
        <v>98140</v>
      </c>
      <c r="E10" s="68">
        <v>99185</v>
      </c>
      <c r="F10" s="68">
        <f>F11+F12</f>
        <v>4800</v>
      </c>
      <c r="G10" s="24">
        <v>4800</v>
      </c>
      <c r="H10" s="26">
        <v>4800</v>
      </c>
    </row>
    <row r="11" spans="1:8" ht="17.25" customHeight="1">
      <c r="A11" s="69"/>
      <c r="B11" s="70" t="s">
        <v>45</v>
      </c>
      <c r="C11" s="24">
        <v>87140</v>
      </c>
      <c r="D11" s="67">
        <v>87140</v>
      </c>
      <c r="E11" s="68">
        <v>87140</v>
      </c>
      <c r="F11" s="68">
        <v>0</v>
      </c>
      <c r="G11" s="24">
        <v>0</v>
      </c>
      <c r="H11" s="26">
        <v>0</v>
      </c>
    </row>
    <row r="12" spans="1:8" ht="17.25" customHeight="1">
      <c r="A12" s="69"/>
      <c r="B12" s="70" t="s">
        <v>46</v>
      </c>
      <c r="C12" s="24">
        <v>11000</v>
      </c>
      <c r="D12" s="67">
        <v>11000</v>
      </c>
      <c r="E12" s="68">
        <v>12045</v>
      </c>
      <c r="F12" s="68">
        <v>4800</v>
      </c>
      <c r="G12" s="24">
        <v>4800</v>
      </c>
      <c r="H12" s="26">
        <v>4800</v>
      </c>
    </row>
    <row r="13" spans="1:8" ht="17.25" customHeight="1">
      <c r="A13" s="72"/>
      <c r="B13" s="70" t="s">
        <v>47</v>
      </c>
      <c r="C13" s="24">
        <v>50</v>
      </c>
      <c r="D13" s="67">
        <v>50</v>
      </c>
      <c r="E13" s="68">
        <v>3</v>
      </c>
      <c r="F13" s="68">
        <v>0</v>
      </c>
      <c r="G13" s="24">
        <v>0</v>
      </c>
      <c r="H13" s="26">
        <v>0</v>
      </c>
    </row>
    <row r="14" spans="1:8" ht="17.25" customHeight="1">
      <c r="A14" s="72"/>
      <c r="B14" s="70" t="s">
        <v>48</v>
      </c>
      <c r="C14" s="24"/>
      <c r="D14" s="67"/>
      <c r="E14" s="68"/>
      <c r="F14" s="68">
        <v>0</v>
      </c>
      <c r="G14" s="24">
        <v>0</v>
      </c>
      <c r="H14" s="26">
        <v>0</v>
      </c>
    </row>
    <row r="15" spans="1:8" ht="17.25" customHeight="1">
      <c r="A15" s="69"/>
      <c r="B15" s="70" t="s">
        <v>49</v>
      </c>
      <c r="C15" s="24"/>
      <c r="D15" s="67"/>
      <c r="E15" s="68">
        <v>1641</v>
      </c>
      <c r="F15" s="68">
        <v>0</v>
      </c>
      <c r="G15" s="24">
        <v>0</v>
      </c>
      <c r="H15" s="26">
        <v>0</v>
      </c>
    </row>
    <row r="16" spans="1:8" ht="17.25" customHeight="1">
      <c r="A16" s="69"/>
      <c r="B16" s="70" t="s">
        <v>50</v>
      </c>
      <c r="C16" s="73">
        <f aca="true" t="shared" si="0" ref="C16:H16">C9+C10+C13+C14+C15</f>
        <v>143735</v>
      </c>
      <c r="D16" s="73">
        <f t="shared" si="0"/>
        <v>143735</v>
      </c>
      <c r="E16" s="74">
        <f t="shared" si="0"/>
        <v>157779</v>
      </c>
      <c r="F16" s="74">
        <f t="shared" si="0"/>
        <v>51800</v>
      </c>
      <c r="G16" s="73">
        <f t="shared" si="0"/>
        <v>51800</v>
      </c>
      <c r="H16" s="73">
        <f t="shared" si="0"/>
        <v>51800</v>
      </c>
    </row>
    <row r="17" spans="1:8" s="78" customFormat="1" ht="17.25" customHeight="1">
      <c r="A17" s="75"/>
      <c r="B17" s="66" t="s">
        <v>51</v>
      </c>
      <c r="C17" s="76">
        <f aca="true" t="shared" si="1" ref="C17:H17">C16+C7</f>
        <v>159275</v>
      </c>
      <c r="D17" s="76">
        <f t="shared" si="1"/>
        <v>159275</v>
      </c>
      <c r="E17" s="77">
        <f t="shared" si="1"/>
        <v>174458</v>
      </c>
      <c r="F17" s="77">
        <f t="shared" si="1"/>
        <v>66414</v>
      </c>
      <c r="G17" s="76">
        <f t="shared" si="1"/>
        <v>62264</v>
      </c>
      <c r="H17" s="76">
        <f t="shared" si="1"/>
        <v>62264</v>
      </c>
    </row>
    <row r="18" spans="1:8" ht="17.25" customHeight="1">
      <c r="A18" s="65" t="s">
        <v>19</v>
      </c>
      <c r="B18" s="66" t="s">
        <v>52</v>
      </c>
      <c r="C18" s="24"/>
      <c r="D18" s="67"/>
      <c r="E18" s="68"/>
      <c r="F18" s="68"/>
      <c r="G18" s="24"/>
      <c r="H18" s="26"/>
    </row>
    <row r="19" spans="1:8" ht="17.25" customHeight="1">
      <c r="A19" s="69"/>
      <c r="B19" s="70" t="s">
        <v>53</v>
      </c>
      <c r="C19" s="24"/>
      <c r="D19" s="67"/>
      <c r="E19" s="68"/>
      <c r="F19" s="68"/>
      <c r="G19" s="24"/>
      <c r="H19" s="26"/>
    </row>
    <row r="20" spans="1:8" ht="33.75" customHeight="1">
      <c r="A20" s="69"/>
      <c r="B20" s="79" t="s">
        <v>54</v>
      </c>
      <c r="C20" s="24"/>
      <c r="D20" s="67"/>
      <c r="E20" s="68"/>
      <c r="F20" s="68">
        <v>260058</v>
      </c>
      <c r="G20" s="24">
        <v>285214</v>
      </c>
      <c r="H20" s="26">
        <v>287762</v>
      </c>
    </row>
    <row r="21" spans="1:8" ht="17.25" customHeight="1">
      <c r="A21" s="69"/>
      <c r="B21" s="70" t="s">
        <v>55</v>
      </c>
      <c r="C21" s="80">
        <v>173129</v>
      </c>
      <c r="D21" s="67">
        <v>173129</v>
      </c>
      <c r="E21" s="81">
        <v>173129</v>
      </c>
      <c r="F21" s="82"/>
      <c r="G21" s="24"/>
      <c r="H21" s="26"/>
    </row>
    <row r="22" spans="1:8" ht="17.25" customHeight="1">
      <c r="A22" s="69"/>
      <c r="B22" s="70" t="s">
        <v>56</v>
      </c>
      <c r="C22" s="80">
        <v>108596</v>
      </c>
      <c r="D22" s="67">
        <v>109196</v>
      </c>
      <c r="E22" s="81">
        <v>100839</v>
      </c>
      <c r="F22" s="82"/>
      <c r="G22" s="24"/>
      <c r="H22" s="26"/>
    </row>
    <row r="23" spans="1:8" ht="17.25" customHeight="1">
      <c r="A23" s="69"/>
      <c r="B23" s="70" t="s">
        <v>57</v>
      </c>
      <c r="C23" s="24"/>
      <c r="D23" s="67">
        <v>14056</v>
      </c>
      <c r="E23" s="81">
        <v>45165</v>
      </c>
      <c r="F23" s="68"/>
      <c r="G23" s="24">
        <v>350</v>
      </c>
      <c r="H23" s="26">
        <v>350</v>
      </c>
    </row>
    <row r="24" spans="1:8" ht="17.25" customHeight="1">
      <c r="A24" s="69"/>
      <c r="B24" s="83" t="s">
        <v>58</v>
      </c>
      <c r="C24" s="24"/>
      <c r="D24" s="67">
        <v>8060</v>
      </c>
      <c r="E24" s="81">
        <v>61663</v>
      </c>
      <c r="F24" s="68"/>
      <c r="G24" s="24">
        <v>6130</v>
      </c>
      <c r="H24" s="26">
        <v>11013</v>
      </c>
    </row>
    <row r="25" spans="1:8" ht="17.25" customHeight="1">
      <c r="A25" s="69"/>
      <c r="B25" s="83" t="s">
        <v>59</v>
      </c>
      <c r="C25" s="24"/>
      <c r="D25" s="67">
        <v>16579</v>
      </c>
      <c r="E25" s="81"/>
      <c r="F25" s="68"/>
      <c r="G25" s="24"/>
      <c r="H25" s="26"/>
    </row>
    <row r="26" spans="1:8" ht="17.25" customHeight="1">
      <c r="A26" s="69"/>
      <c r="B26" s="83" t="s">
        <v>60</v>
      </c>
      <c r="C26" s="24"/>
      <c r="D26" s="67">
        <v>12279</v>
      </c>
      <c r="E26" s="81">
        <v>26779</v>
      </c>
      <c r="F26" s="68"/>
      <c r="G26" s="24"/>
      <c r="H26" s="26"/>
    </row>
    <row r="27" spans="1:8" ht="17.25" customHeight="1">
      <c r="A27" s="69"/>
      <c r="B27" s="83" t="s">
        <v>61</v>
      </c>
      <c r="C27" s="24"/>
      <c r="D27" s="67">
        <v>65</v>
      </c>
      <c r="E27" s="81">
        <v>65</v>
      </c>
      <c r="F27" s="68"/>
      <c r="G27" s="24"/>
      <c r="H27" s="26"/>
    </row>
    <row r="28" spans="1:8" ht="17.25" customHeight="1">
      <c r="A28" s="69"/>
      <c r="B28" s="66" t="s">
        <v>62</v>
      </c>
      <c r="C28" s="37">
        <f>C21+C22+C23+C24+C25+C26</f>
        <v>281725</v>
      </c>
      <c r="D28" s="37">
        <f>D21+D22+D23+D24+D25+D26+D27</f>
        <v>333364</v>
      </c>
      <c r="E28" s="84">
        <f>E21+E22+E23+E24+E25+E26+E27</f>
        <v>407640</v>
      </c>
      <c r="F28" s="84">
        <f>F21+F22+F23+F24+F25+F26+F20</f>
        <v>260058</v>
      </c>
      <c r="G28" s="37">
        <f>G21+G22+G23+G24+G25+G26+G20</f>
        <v>291694</v>
      </c>
      <c r="H28" s="37">
        <f>H21+H22+H23+H24+H25+H26+H20</f>
        <v>299125</v>
      </c>
    </row>
    <row r="29" spans="1:8" ht="17.25" customHeight="1">
      <c r="A29" s="65" t="s">
        <v>21</v>
      </c>
      <c r="B29" s="66" t="s">
        <v>24</v>
      </c>
      <c r="C29" s="24"/>
      <c r="D29" s="67"/>
      <c r="E29" s="68"/>
      <c r="F29" s="68"/>
      <c r="G29" s="24"/>
      <c r="H29" s="26"/>
    </row>
    <row r="30" spans="1:8" s="78" customFormat="1" ht="18" customHeight="1">
      <c r="A30" s="75"/>
      <c r="B30" s="70" t="s">
        <v>63</v>
      </c>
      <c r="C30" s="24">
        <v>6660</v>
      </c>
      <c r="D30" s="67">
        <v>6660</v>
      </c>
      <c r="E30" s="68">
        <v>6028</v>
      </c>
      <c r="F30" s="68">
        <v>6660</v>
      </c>
      <c r="G30" s="24">
        <v>6660</v>
      </c>
      <c r="H30" s="26">
        <v>6660</v>
      </c>
    </row>
    <row r="31" spans="1:8" s="85" customFormat="1" ht="18" customHeight="1">
      <c r="A31" s="65"/>
      <c r="B31" s="66" t="s">
        <v>64</v>
      </c>
      <c r="C31" s="37">
        <f aca="true" t="shared" si="2" ref="C31:H31">C30</f>
        <v>6660</v>
      </c>
      <c r="D31" s="37">
        <f t="shared" si="2"/>
        <v>6660</v>
      </c>
      <c r="E31" s="84">
        <f t="shared" si="2"/>
        <v>6028</v>
      </c>
      <c r="F31" s="84">
        <f t="shared" si="2"/>
        <v>6660</v>
      </c>
      <c r="G31" s="37">
        <f t="shared" si="2"/>
        <v>6660</v>
      </c>
      <c r="H31" s="37">
        <f t="shared" si="2"/>
        <v>6660</v>
      </c>
    </row>
    <row r="32" spans="1:8" s="78" customFormat="1" ht="20.25" customHeight="1">
      <c r="A32" s="65" t="s">
        <v>23</v>
      </c>
      <c r="B32" s="86" t="s">
        <v>65</v>
      </c>
      <c r="C32" s="87"/>
      <c r="D32" s="88"/>
      <c r="E32" s="68"/>
      <c r="F32" s="89"/>
      <c r="G32" s="87"/>
      <c r="H32" s="90"/>
    </row>
    <row r="33" spans="1:8" ht="17.25" customHeight="1">
      <c r="A33" s="69"/>
      <c r="B33" s="70" t="s">
        <v>66</v>
      </c>
      <c r="C33" s="24">
        <v>67709</v>
      </c>
      <c r="D33" s="67">
        <v>74663</v>
      </c>
      <c r="E33" s="68">
        <v>93486</v>
      </c>
      <c r="F33" s="68">
        <v>95142</v>
      </c>
      <c r="G33" s="24">
        <v>89946</v>
      </c>
      <c r="H33" s="26">
        <v>96194</v>
      </c>
    </row>
    <row r="34" spans="1:8" ht="17.25" customHeight="1">
      <c r="A34" s="69"/>
      <c r="B34" s="70" t="s">
        <v>67</v>
      </c>
      <c r="C34" s="24">
        <v>10000</v>
      </c>
      <c r="D34" s="67">
        <v>10020</v>
      </c>
      <c r="E34" s="68">
        <v>10425</v>
      </c>
      <c r="F34" s="68">
        <v>10500</v>
      </c>
      <c r="G34" s="24">
        <v>10500</v>
      </c>
      <c r="H34" s="26">
        <v>10500</v>
      </c>
    </row>
    <row r="35" spans="1:8" ht="17.25" customHeight="1">
      <c r="A35" s="69"/>
      <c r="B35" s="70" t="s">
        <v>68</v>
      </c>
      <c r="C35" s="24">
        <v>0</v>
      </c>
      <c r="D35" s="67">
        <v>0</v>
      </c>
      <c r="E35" s="68">
        <v>729</v>
      </c>
      <c r="F35" s="68"/>
      <c r="G35" s="24"/>
      <c r="H35" s="26"/>
    </row>
    <row r="36" spans="1:8" ht="16.5">
      <c r="A36" s="69"/>
      <c r="B36" s="70" t="s">
        <v>69</v>
      </c>
      <c r="C36" s="24">
        <v>42863</v>
      </c>
      <c r="D36" s="67">
        <v>42863</v>
      </c>
      <c r="E36" s="68">
        <v>39573</v>
      </c>
      <c r="F36" s="68">
        <v>2489</v>
      </c>
      <c r="G36" s="24">
        <v>2489</v>
      </c>
      <c r="H36" s="26">
        <v>25090</v>
      </c>
    </row>
    <row r="37" spans="1:8" ht="16.5">
      <c r="A37" s="69"/>
      <c r="B37" s="70" t="s">
        <v>70</v>
      </c>
      <c r="C37" s="24"/>
      <c r="D37" s="67"/>
      <c r="E37" s="68">
        <v>144</v>
      </c>
      <c r="F37" s="68"/>
      <c r="G37" s="24"/>
      <c r="H37" s="26"/>
    </row>
    <row r="38" spans="1:8" ht="17.25" customHeight="1">
      <c r="A38" s="69"/>
      <c r="B38" s="66" t="s">
        <v>71</v>
      </c>
      <c r="C38" s="91">
        <f aca="true" t="shared" si="3" ref="C38:H38">C33+C36+C35+C37</f>
        <v>110572</v>
      </c>
      <c r="D38" s="91">
        <f t="shared" si="3"/>
        <v>117526</v>
      </c>
      <c r="E38" s="92">
        <f t="shared" si="3"/>
        <v>133932</v>
      </c>
      <c r="F38" s="92">
        <f t="shared" si="3"/>
        <v>97631</v>
      </c>
      <c r="G38" s="91">
        <f t="shared" si="3"/>
        <v>92435</v>
      </c>
      <c r="H38" s="91">
        <f t="shared" si="3"/>
        <v>121284</v>
      </c>
    </row>
    <row r="39" spans="1:8" ht="17.25" customHeight="1">
      <c r="A39" s="65" t="s">
        <v>72</v>
      </c>
      <c r="B39" s="66" t="s">
        <v>73</v>
      </c>
      <c r="C39" s="37">
        <v>60</v>
      </c>
      <c r="D39" s="91">
        <v>60</v>
      </c>
      <c r="E39" s="84">
        <v>735</v>
      </c>
      <c r="F39" s="84">
        <v>60</v>
      </c>
      <c r="G39" s="37">
        <v>60</v>
      </c>
      <c r="H39" s="42">
        <v>60</v>
      </c>
    </row>
    <row r="40" spans="1:8" ht="17.25" customHeight="1">
      <c r="A40" s="65" t="s">
        <v>26</v>
      </c>
      <c r="B40" s="66" t="s">
        <v>74</v>
      </c>
      <c r="C40" s="37">
        <v>40144</v>
      </c>
      <c r="D40" s="91">
        <v>26992</v>
      </c>
      <c r="E40" s="84">
        <v>39000</v>
      </c>
      <c r="F40" s="84">
        <v>17492</v>
      </c>
      <c r="G40" s="37">
        <v>0</v>
      </c>
      <c r="H40" s="42">
        <v>0</v>
      </c>
    </row>
    <row r="41" spans="1:256" ht="17.25" customHeight="1">
      <c r="A41" s="69"/>
      <c r="B41" s="70" t="s">
        <v>75</v>
      </c>
      <c r="C41" s="24">
        <v>40144</v>
      </c>
      <c r="D41" s="67">
        <v>26992</v>
      </c>
      <c r="E41" s="68">
        <v>39000</v>
      </c>
      <c r="F41" s="68"/>
      <c r="G41" s="24"/>
      <c r="H41" s="26"/>
      <c r="IO41" s="34"/>
      <c r="IP41" s="34"/>
      <c r="IQ41" s="34"/>
      <c r="IR41" s="34"/>
      <c r="IS41" s="34"/>
      <c r="IT41" s="34"/>
      <c r="IU41" s="34"/>
      <c r="IV41" s="34"/>
    </row>
    <row r="42" spans="1:256" ht="33" customHeight="1">
      <c r="A42" s="69"/>
      <c r="B42" s="93" t="s">
        <v>76</v>
      </c>
      <c r="C42" s="24"/>
      <c r="D42" s="67"/>
      <c r="E42" s="68"/>
      <c r="F42" s="68">
        <v>17492</v>
      </c>
      <c r="G42" s="24">
        <v>0</v>
      </c>
      <c r="H42" s="26">
        <v>0</v>
      </c>
      <c r="IO42" s="34"/>
      <c r="IP42" s="34"/>
      <c r="IQ42" s="34"/>
      <c r="IR42" s="34"/>
      <c r="IS42" s="34"/>
      <c r="IT42" s="34"/>
      <c r="IU42" s="34"/>
      <c r="IV42" s="34"/>
    </row>
    <row r="43" spans="1:253" s="85" customFormat="1" ht="17.25" customHeight="1">
      <c r="A43" s="65"/>
      <c r="B43" s="70" t="s">
        <v>77</v>
      </c>
      <c r="C43" s="37">
        <v>3898</v>
      </c>
      <c r="D43" s="91">
        <v>3898</v>
      </c>
      <c r="E43" s="84"/>
      <c r="F43" s="84">
        <v>59709</v>
      </c>
      <c r="G43" s="37">
        <v>64153</v>
      </c>
      <c r="H43" s="42">
        <v>64153</v>
      </c>
      <c r="IO43" s="43"/>
      <c r="IP43" s="43"/>
      <c r="IQ43" s="43"/>
      <c r="IR43" s="43"/>
      <c r="IS43" s="43"/>
    </row>
    <row r="44" spans="1:253" s="85" customFormat="1" ht="17.25" customHeight="1">
      <c r="A44" s="94"/>
      <c r="B44" s="95" t="s">
        <v>78</v>
      </c>
      <c r="C44" s="96"/>
      <c r="D44" s="97"/>
      <c r="E44" s="98">
        <v>155</v>
      </c>
      <c r="F44" s="84"/>
      <c r="G44" s="37"/>
      <c r="H44" s="42"/>
      <c r="IO44" s="43"/>
      <c r="IP44" s="43"/>
      <c r="IQ44" s="43"/>
      <c r="IR44" s="43"/>
      <c r="IS44" s="43"/>
    </row>
    <row r="45" spans="1:8" ht="18" customHeight="1">
      <c r="A45" s="69"/>
      <c r="B45" s="99" t="s">
        <v>31</v>
      </c>
      <c r="C45" s="37">
        <f>C17+C28+C30+C38+C39+C40+C43</f>
        <v>602334</v>
      </c>
      <c r="D45" s="37">
        <f>D17+D28+D30+D38+D39+D40+D43</f>
        <v>647775</v>
      </c>
      <c r="E45" s="84">
        <f>E17+E28+E30+E38+E39+E40+E43+E44</f>
        <v>761948</v>
      </c>
      <c r="F45" s="84">
        <f>F17+F28+F30+F38+F39+F40+F43</f>
        <v>508024</v>
      </c>
      <c r="G45" s="37">
        <f>G17+G28+G30+G38+G39+G40+G43</f>
        <v>517266</v>
      </c>
      <c r="H45" s="37">
        <f>H17+H28+H30+H38+H39+H40+H43</f>
        <v>553546</v>
      </c>
    </row>
    <row r="46" spans="1:7" ht="16.5">
      <c r="A46" s="100"/>
      <c r="C46" s="56"/>
      <c r="D46" s="56"/>
      <c r="E46" s="49"/>
      <c r="F46" s="49"/>
      <c r="G46" s="49"/>
    </row>
    <row r="47" spans="1:6" ht="16.5">
      <c r="A47" s="100"/>
      <c r="C47" s="56"/>
      <c r="D47" s="56"/>
      <c r="E47" s="49"/>
      <c r="F47" s="49"/>
    </row>
    <row r="48" spans="1:6" ht="16.5">
      <c r="A48" s="100"/>
      <c r="C48" s="56"/>
      <c r="D48" s="56"/>
      <c r="E48" s="49"/>
      <c r="F48" s="49"/>
    </row>
    <row r="49" spans="5:6" ht="16.5">
      <c r="E49" s="49"/>
      <c r="F49" s="49"/>
    </row>
    <row r="50" spans="5:6" ht="16.5">
      <c r="E50" s="49"/>
      <c r="F50" s="49"/>
    </row>
    <row r="51" spans="5:6" ht="16.5">
      <c r="E51" s="49"/>
      <c r="F51" s="49"/>
    </row>
    <row r="52" spans="5:6" ht="16.5">
      <c r="E52" s="49"/>
      <c r="F52" s="49"/>
    </row>
    <row r="53" spans="5:6" ht="16.5">
      <c r="E53" s="49"/>
      <c r="F53" s="49"/>
    </row>
    <row r="54" spans="5:6" ht="16.5">
      <c r="E54" s="49"/>
      <c r="F54" s="49"/>
    </row>
    <row r="55" spans="5:6" ht="16.5">
      <c r="E55" s="49"/>
      <c r="F55" s="49"/>
    </row>
    <row r="56" spans="5:6" ht="16.5">
      <c r="E56" s="49"/>
      <c r="F56" s="49"/>
    </row>
    <row r="57" spans="5:6" ht="16.5">
      <c r="E57" s="49"/>
      <c r="F57" s="49"/>
    </row>
    <row r="58" spans="5:6" ht="16.5">
      <c r="E58" s="49"/>
      <c r="F58" s="49"/>
    </row>
    <row r="59" spans="5:6" ht="16.5">
      <c r="E59" s="49"/>
      <c r="F59" s="49"/>
    </row>
    <row r="60" spans="5:6" ht="16.5">
      <c r="E60" s="49"/>
      <c r="F60" s="49"/>
    </row>
    <row r="61" spans="5:6" ht="16.5">
      <c r="E61" s="49"/>
      <c r="F61" s="49"/>
    </row>
    <row r="62" spans="5:6" ht="16.5">
      <c r="E62" s="49"/>
      <c r="F62" s="49"/>
    </row>
    <row r="63" spans="5:6" ht="16.5">
      <c r="E63" s="49"/>
      <c r="F63" s="49"/>
    </row>
    <row r="64" spans="5:6" ht="16.5">
      <c r="E64" s="49"/>
      <c r="F64" s="49"/>
    </row>
    <row r="65" spans="5:6" ht="16.5">
      <c r="E65" s="49"/>
      <c r="F65" s="49"/>
    </row>
    <row r="66" spans="5:6" ht="16.5">
      <c r="E66" s="49"/>
      <c r="F66" s="49"/>
    </row>
    <row r="67" spans="5:6" ht="16.5">
      <c r="E67" s="49"/>
      <c r="F67" s="49"/>
    </row>
    <row r="68" spans="5:6" ht="16.5">
      <c r="E68" s="49"/>
      <c r="F68" s="49"/>
    </row>
    <row r="69" spans="5:6" ht="16.5">
      <c r="E69" s="49"/>
      <c r="F69" s="49"/>
    </row>
    <row r="70" spans="5:6" ht="16.5">
      <c r="E70" s="49"/>
      <c r="F70" s="49"/>
    </row>
    <row r="71" spans="5:6" ht="16.5">
      <c r="E71" s="49"/>
      <c r="F71" s="49"/>
    </row>
    <row r="72" spans="5:6" ht="16.5">
      <c r="E72" s="49"/>
      <c r="F72" s="49"/>
    </row>
    <row r="73" spans="5:6" ht="16.5">
      <c r="E73" s="49"/>
      <c r="F73" s="49"/>
    </row>
    <row r="74" spans="5:6" ht="16.5">
      <c r="E74" s="49"/>
      <c r="F74" s="49"/>
    </row>
    <row r="75" spans="5:6" ht="16.5">
      <c r="E75" s="49"/>
      <c r="F75" s="49"/>
    </row>
    <row r="76" spans="5:6" ht="16.5">
      <c r="E76" s="49"/>
      <c r="F76" s="49"/>
    </row>
    <row r="77" spans="5:6" ht="16.5">
      <c r="E77" s="49"/>
      <c r="F77" s="49"/>
    </row>
    <row r="78" spans="5:6" ht="16.5">
      <c r="E78" s="49"/>
      <c r="F78" s="49"/>
    </row>
    <row r="79" spans="5:6" ht="16.5">
      <c r="E79" s="49"/>
      <c r="F79" s="49"/>
    </row>
    <row r="80" spans="5:6" ht="16.5">
      <c r="E80" s="49"/>
      <c r="F80" s="49"/>
    </row>
    <row r="81" spans="5:6" ht="16.5">
      <c r="E81" s="49"/>
      <c r="F81" s="49"/>
    </row>
    <row r="82" spans="5:6" ht="16.5">
      <c r="E82" s="49"/>
      <c r="F82" s="49"/>
    </row>
  </sheetData>
  <sheetProtection selectLockedCells="1" selectUnlockedCells="1"/>
  <mergeCells count="1">
    <mergeCell ref="A1:H1"/>
  </mergeCells>
  <printOptions/>
  <pageMargins left="0.24" right="0.26" top="0.8597222222222223" bottom="0.65" header="0.5597222222222222" footer="0.5118055555555555"/>
  <pageSetup horizontalDpi="300" verticalDpi="300" orientation="portrait" paperSize="9" r:id="rId1"/>
  <headerFooter alignWithMargins="0">
    <oddHeader>&amp;R&amp;8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C4">
      <selection activeCell="T30" sqref="T30"/>
    </sheetView>
  </sheetViews>
  <sheetFormatPr defaultColWidth="9.00390625" defaultRowHeight="12.75"/>
  <cols>
    <col min="1" max="1" width="3.875" style="56" customWidth="1"/>
    <col min="2" max="2" width="29.875" style="450" customWidth="1"/>
    <col min="3" max="7" width="7.75390625" style="298" customWidth="1"/>
    <col min="8" max="9" width="7.125" style="298" customWidth="1"/>
    <col min="10" max="10" width="6.875" style="298" customWidth="1"/>
    <col min="11" max="11" width="7.375" style="298" customWidth="1"/>
    <col min="12" max="13" width="7.00390625" style="298" customWidth="1"/>
    <col min="14" max="15" width="7.125" style="298" customWidth="1"/>
    <col min="16" max="16" width="7.00390625" style="298" customWidth="1"/>
    <col min="17" max="17" width="6.75390625" style="298" customWidth="1"/>
    <col min="18" max="19" width="7.375" style="298" customWidth="1"/>
    <col min="20" max="21" width="7.75390625" style="298" customWidth="1"/>
    <col min="22" max="22" width="7.75390625" style="3" customWidth="1"/>
    <col min="23" max="23" width="8.375" style="0" customWidth="1"/>
  </cols>
  <sheetData>
    <row r="1" spans="2:24" ht="12" customHeight="1">
      <c r="B1" s="451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371"/>
      <c r="R1" s="452"/>
      <c r="S1" s="452"/>
      <c r="T1" s="452"/>
      <c r="U1" s="453"/>
      <c r="V1" s="453"/>
      <c r="W1" s="453"/>
      <c r="X1" s="453" t="s">
        <v>598</v>
      </c>
    </row>
    <row r="2" spans="2:24" ht="12" customHeight="1">
      <c r="B2" s="451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3"/>
      <c r="R2" s="452"/>
      <c r="S2" s="452"/>
      <c r="T2" s="452"/>
      <c r="U2" s="453"/>
      <c r="V2" s="453"/>
      <c r="W2" s="453"/>
      <c r="X2" s="453" t="s">
        <v>1</v>
      </c>
    </row>
    <row r="3" spans="1:24" ht="18" customHeight="1">
      <c r="A3" s="601" t="s">
        <v>599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</row>
    <row r="4" spans="2:24" ht="15.75">
      <c r="B4" s="454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5"/>
      <c r="S4" s="455"/>
      <c r="T4" s="455"/>
      <c r="U4" s="456"/>
      <c r="V4" s="456"/>
      <c r="W4" s="456"/>
      <c r="X4" s="456" t="s">
        <v>3</v>
      </c>
    </row>
    <row r="5" spans="1:24" s="369" customFormat="1" ht="31.5" customHeight="1">
      <c r="A5" s="457" t="s">
        <v>4</v>
      </c>
      <c r="B5" s="458" t="s">
        <v>5</v>
      </c>
      <c r="C5" s="459" t="s">
        <v>600</v>
      </c>
      <c r="D5" s="459" t="s">
        <v>601</v>
      </c>
      <c r="E5" s="459" t="s">
        <v>602</v>
      </c>
      <c r="F5" s="459" t="s">
        <v>603</v>
      </c>
      <c r="G5" s="459" t="s">
        <v>604</v>
      </c>
      <c r="H5" s="459" t="s">
        <v>605</v>
      </c>
      <c r="I5" s="459" t="s">
        <v>601</v>
      </c>
      <c r="J5" s="459" t="s">
        <v>606</v>
      </c>
      <c r="K5" s="459" t="s">
        <v>601</v>
      </c>
      <c r="L5" s="459" t="s">
        <v>607</v>
      </c>
      <c r="M5" s="459" t="s">
        <v>601</v>
      </c>
      <c r="N5" s="459" t="s">
        <v>608</v>
      </c>
      <c r="O5" s="459" t="s">
        <v>601</v>
      </c>
      <c r="P5" s="459" t="s">
        <v>609</v>
      </c>
      <c r="Q5" s="459" t="s">
        <v>610</v>
      </c>
      <c r="R5" s="459" t="s">
        <v>611</v>
      </c>
      <c r="S5" s="459" t="s">
        <v>601</v>
      </c>
      <c r="T5" s="459" t="s">
        <v>612</v>
      </c>
      <c r="U5" s="517" t="s">
        <v>613</v>
      </c>
      <c r="V5" s="524" t="s">
        <v>614</v>
      </c>
      <c r="W5" s="524" t="s">
        <v>601</v>
      </c>
      <c r="X5" s="524" t="s">
        <v>612</v>
      </c>
    </row>
    <row r="6" spans="1:24" s="369" customFormat="1" ht="15" customHeight="1">
      <c r="A6" s="460"/>
      <c r="B6" s="461" t="s">
        <v>12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518"/>
      <c r="V6" s="525"/>
      <c r="W6" s="526"/>
      <c r="X6" s="527"/>
    </row>
    <row r="7" spans="1:24" ht="12.75">
      <c r="A7" s="463" t="s">
        <v>13</v>
      </c>
      <c r="B7" s="464" t="s">
        <v>615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519"/>
      <c r="V7" s="528"/>
      <c r="W7" s="529"/>
      <c r="X7" s="530"/>
    </row>
    <row r="8" spans="1:24" ht="12.75">
      <c r="A8" s="466" t="s">
        <v>15</v>
      </c>
      <c r="B8" s="467" t="s">
        <v>16</v>
      </c>
      <c r="C8" s="468">
        <v>1217</v>
      </c>
      <c r="D8" s="468">
        <v>0</v>
      </c>
      <c r="E8" s="468">
        <v>1217</v>
      </c>
      <c r="F8" s="468">
        <v>1218</v>
      </c>
      <c r="G8" s="468">
        <v>1218</v>
      </c>
      <c r="H8" s="468">
        <v>1218</v>
      </c>
      <c r="I8" s="468">
        <v>721</v>
      </c>
      <c r="J8" s="468">
        <v>1218</v>
      </c>
      <c r="K8" s="468">
        <v>0</v>
      </c>
      <c r="L8" s="468">
        <v>1218</v>
      </c>
      <c r="M8" s="468">
        <v>1218</v>
      </c>
      <c r="N8" s="468">
        <v>1218</v>
      </c>
      <c r="O8" s="468">
        <v>1218</v>
      </c>
      <c r="P8" s="468">
        <v>1218</v>
      </c>
      <c r="Q8" s="468">
        <v>1218</v>
      </c>
      <c r="R8" s="468">
        <v>1218</v>
      </c>
      <c r="S8" s="468">
        <v>0</v>
      </c>
      <c r="T8" s="468">
        <v>0</v>
      </c>
      <c r="U8" s="520">
        <v>1218</v>
      </c>
      <c r="V8" s="528">
        <f>C8+E8+F8+G8+H8+J8+L8+N8+P8+Q8+R8+U8</f>
        <v>14614</v>
      </c>
      <c r="W8" s="531">
        <f aca="true" t="shared" si="0" ref="W8:W13">D8+E8+F8+G8+I8+K8+M8+O8+P8+Q8+U8+S8</f>
        <v>10464</v>
      </c>
      <c r="X8" s="530">
        <f aca="true" t="shared" si="1" ref="X8:X24">D8+E8+F8+G8+I8+K8+M8+O8+P8+Q8+T8+U8</f>
        <v>10464</v>
      </c>
    </row>
    <row r="9" spans="1:24" ht="12.75">
      <c r="A9" s="466" t="s">
        <v>17</v>
      </c>
      <c r="B9" s="467" t="s">
        <v>18</v>
      </c>
      <c r="C9" s="468"/>
      <c r="D9" s="468"/>
      <c r="E9" s="468"/>
      <c r="F9" s="468">
        <v>25900</v>
      </c>
      <c r="G9" s="468"/>
      <c r="H9" s="468"/>
      <c r="I9" s="468"/>
      <c r="J9" s="468"/>
      <c r="K9" s="468"/>
      <c r="L9" s="468"/>
      <c r="M9" s="468"/>
      <c r="N9" s="468"/>
      <c r="O9" s="468"/>
      <c r="P9" s="468">
        <v>25900</v>
      </c>
      <c r="Q9" s="468"/>
      <c r="R9" s="468"/>
      <c r="S9" s="468"/>
      <c r="T9" s="468">
        <v>0</v>
      </c>
      <c r="U9" s="520"/>
      <c r="V9" s="528">
        <f>C9+E9+F9+G9+H9+J9+L9+N9+P9+Q9+R9+U9</f>
        <v>51800</v>
      </c>
      <c r="W9" s="531">
        <f t="shared" si="0"/>
        <v>51800</v>
      </c>
      <c r="X9" s="530">
        <f t="shared" si="1"/>
        <v>51800</v>
      </c>
    </row>
    <row r="10" spans="1:24" ht="12.75">
      <c r="A10" s="466" t="s">
        <v>19</v>
      </c>
      <c r="B10" s="467" t="s">
        <v>20</v>
      </c>
      <c r="C10" s="468">
        <v>11391</v>
      </c>
      <c r="D10" s="468">
        <v>11391</v>
      </c>
      <c r="E10" s="468">
        <v>31957</v>
      </c>
      <c r="F10" s="468">
        <v>21671</v>
      </c>
      <c r="G10" s="468">
        <v>21671</v>
      </c>
      <c r="H10" s="468">
        <v>21671</v>
      </c>
      <c r="I10" s="468">
        <v>21671</v>
      </c>
      <c r="J10" s="468">
        <v>21671</v>
      </c>
      <c r="K10" s="468">
        <v>53307</v>
      </c>
      <c r="L10" s="468">
        <v>21671</v>
      </c>
      <c r="M10" s="468">
        <v>21671</v>
      </c>
      <c r="N10" s="468">
        <v>21671</v>
      </c>
      <c r="O10" s="468">
        <v>21671</v>
      </c>
      <c r="P10" s="468">
        <v>21671</v>
      </c>
      <c r="Q10" s="468">
        <v>21671</v>
      </c>
      <c r="R10" s="468">
        <v>21671</v>
      </c>
      <c r="S10" s="468">
        <v>21671</v>
      </c>
      <c r="T10" s="468">
        <v>29102</v>
      </c>
      <c r="U10" s="520">
        <v>21671</v>
      </c>
      <c r="V10" s="528">
        <f>C10+E10+F10+G10+H10+J10+L10+N10+P10+Q10+R10+U10</f>
        <v>260058</v>
      </c>
      <c r="W10" s="531">
        <f t="shared" si="0"/>
        <v>291694</v>
      </c>
      <c r="X10" s="530">
        <f t="shared" si="1"/>
        <v>299125</v>
      </c>
    </row>
    <row r="11" spans="1:24" ht="12.75">
      <c r="A11" s="466" t="s">
        <v>21</v>
      </c>
      <c r="B11" s="467" t="s">
        <v>155</v>
      </c>
      <c r="C11" s="468">
        <v>7929</v>
      </c>
      <c r="D11" s="468">
        <v>7929</v>
      </c>
      <c r="E11" s="468">
        <v>7929</v>
      </c>
      <c r="F11" s="468">
        <v>7929</v>
      </c>
      <c r="G11" s="468">
        <v>7929</v>
      </c>
      <c r="H11" s="468">
        <v>7928</v>
      </c>
      <c r="I11" s="468">
        <v>7928</v>
      </c>
      <c r="J11" s="468">
        <v>7929</v>
      </c>
      <c r="K11" s="468">
        <v>2733</v>
      </c>
      <c r="L11" s="468">
        <v>7929</v>
      </c>
      <c r="M11" s="468">
        <v>7929</v>
      </c>
      <c r="N11" s="468">
        <v>7928</v>
      </c>
      <c r="O11" s="468">
        <v>7928</v>
      </c>
      <c r="P11" s="468">
        <v>7928</v>
      </c>
      <c r="Q11" s="468">
        <v>7928</v>
      </c>
      <c r="R11" s="468">
        <v>7928</v>
      </c>
      <c r="S11" s="468">
        <v>7928</v>
      </c>
      <c r="T11" s="468">
        <v>14176</v>
      </c>
      <c r="U11" s="520">
        <v>7928</v>
      </c>
      <c r="V11" s="528">
        <f>C11+E11+F11+G11+H11+J11+L11+N11+P11+Q11+R11+U11</f>
        <v>95142</v>
      </c>
      <c r="W11" s="531">
        <f t="shared" si="0"/>
        <v>89946</v>
      </c>
      <c r="X11" s="530">
        <f t="shared" si="1"/>
        <v>96194</v>
      </c>
    </row>
    <row r="12" spans="1:24" ht="12.75">
      <c r="A12" s="466" t="s">
        <v>23</v>
      </c>
      <c r="B12" s="467" t="s">
        <v>616</v>
      </c>
      <c r="C12" s="468">
        <v>31695</v>
      </c>
      <c r="D12" s="468">
        <v>0</v>
      </c>
      <c r="E12" s="468"/>
      <c r="F12" s="468"/>
      <c r="G12" s="468"/>
      <c r="H12" s="468"/>
      <c r="I12" s="468">
        <v>0</v>
      </c>
      <c r="J12" s="468"/>
      <c r="K12" s="468"/>
      <c r="L12" s="468"/>
      <c r="M12" s="468"/>
      <c r="N12" s="468"/>
      <c r="O12" s="468"/>
      <c r="P12" s="468"/>
      <c r="Q12" s="468"/>
      <c r="R12" s="468"/>
      <c r="S12" s="468">
        <v>0</v>
      </c>
      <c r="T12" s="468">
        <v>0</v>
      </c>
      <c r="U12" s="520"/>
      <c r="V12" s="528">
        <f>C12+E12+F12+G12+H12+J12+L12+N12+P12+Q12+R12+U12</f>
        <v>31695</v>
      </c>
      <c r="W12" s="531">
        <f t="shared" si="0"/>
        <v>0</v>
      </c>
      <c r="X12" s="530">
        <f t="shared" si="1"/>
        <v>0</v>
      </c>
    </row>
    <row r="13" spans="1:24" ht="12.75">
      <c r="A13" s="466"/>
      <c r="B13" s="469" t="s">
        <v>166</v>
      </c>
      <c r="C13" s="470">
        <f aca="true" t="shared" si="2" ref="C13:V13">SUM(C8:C12)</f>
        <v>52232</v>
      </c>
      <c r="D13" s="470">
        <f t="shared" si="2"/>
        <v>19320</v>
      </c>
      <c r="E13" s="470">
        <f t="shared" si="2"/>
        <v>41103</v>
      </c>
      <c r="F13" s="470">
        <f t="shared" si="2"/>
        <v>56718</v>
      </c>
      <c r="G13" s="470">
        <f t="shared" si="2"/>
        <v>30818</v>
      </c>
      <c r="H13" s="470">
        <f t="shared" si="2"/>
        <v>30817</v>
      </c>
      <c r="I13" s="470">
        <f t="shared" si="2"/>
        <v>30320</v>
      </c>
      <c r="J13" s="470">
        <f t="shared" si="2"/>
        <v>30818</v>
      </c>
      <c r="K13" s="470">
        <f t="shared" si="2"/>
        <v>56040</v>
      </c>
      <c r="L13" s="470">
        <f t="shared" si="2"/>
        <v>30818</v>
      </c>
      <c r="M13" s="470">
        <f t="shared" si="2"/>
        <v>30818</v>
      </c>
      <c r="N13" s="470">
        <f t="shared" si="2"/>
        <v>30817</v>
      </c>
      <c r="O13" s="470">
        <f t="shared" si="2"/>
        <v>30817</v>
      </c>
      <c r="P13" s="470">
        <f t="shared" si="2"/>
        <v>56717</v>
      </c>
      <c r="Q13" s="470">
        <f t="shared" si="2"/>
        <v>30817</v>
      </c>
      <c r="R13" s="470">
        <f t="shared" si="2"/>
        <v>30817</v>
      </c>
      <c r="S13" s="470">
        <f t="shared" si="2"/>
        <v>29599</v>
      </c>
      <c r="T13" s="470">
        <f t="shared" si="2"/>
        <v>43278</v>
      </c>
      <c r="U13" s="521">
        <f t="shared" si="2"/>
        <v>30817</v>
      </c>
      <c r="V13" s="532">
        <f t="shared" si="2"/>
        <v>453309</v>
      </c>
      <c r="W13" s="533">
        <f t="shared" si="0"/>
        <v>443904</v>
      </c>
      <c r="X13" s="534">
        <f t="shared" si="1"/>
        <v>457583</v>
      </c>
    </row>
    <row r="14" spans="1:24" ht="12.75">
      <c r="A14" s="463" t="s">
        <v>26</v>
      </c>
      <c r="B14" s="464" t="s">
        <v>617</v>
      </c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519"/>
      <c r="V14" s="528"/>
      <c r="W14" s="531"/>
      <c r="X14" s="530">
        <f t="shared" si="1"/>
        <v>0</v>
      </c>
    </row>
    <row r="15" spans="1:24" ht="12.75">
      <c r="A15" s="466" t="s">
        <v>15</v>
      </c>
      <c r="B15" s="467" t="s">
        <v>618</v>
      </c>
      <c r="C15" s="465">
        <v>555</v>
      </c>
      <c r="D15" s="465">
        <v>555</v>
      </c>
      <c r="E15" s="465">
        <v>555</v>
      </c>
      <c r="F15" s="465">
        <v>555</v>
      </c>
      <c r="G15" s="465">
        <v>555</v>
      </c>
      <c r="H15" s="465">
        <v>555</v>
      </c>
      <c r="I15" s="465">
        <v>555</v>
      </c>
      <c r="J15" s="465">
        <v>555</v>
      </c>
      <c r="K15" s="465">
        <v>555</v>
      </c>
      <c r="L15" s="465">
        <v>555</v>
      </c>
      <c r="M15" s="465">
        <v>555</v>
      </c>
      <c r="N15" s="465">
        <v>555</v>
      </c>
      <c r="O15" s="465">
        <v>555</v>
      </c>
      <c r="P15" s="465">
        <v>555</v>
      </c>
      <c r="Q15" s="465">
        <v>555</v>
      </c>
      <c r="R15" s="465">
        <v>555</v>
      </c>
      <c r="S15" s="465">
        <v>555</v>
      </c>
      <c r="T15" s="465">
        <v>555</v>
      </c>
      <c r="U15" s="519">
        <v>555</v>
      </c>
      <c r="V15" s="528">
        <f>C15+E15+F15+G15+H15+J15+L15+N15+P15+Q15+R15+U15</f>
        <v>6660</v>
      </c>
      <c r="W15" s="531">
        <f aca="true" t="shared" si="3" ref="W15:W20">D15+E15+F15+G15+I15+K15+M15+O15+P15+Q15+U15+S15</f>
        <v>6660</v>
      </c>
      <c r="X15" s="530">
        <f t="shared" si="1"/>
        <v>6660</v>
      </c>
    </row>
    <row r="16" spans="1:24" ht="12.75">
      <c r="A16" s="466" t="s">
        <v>17</v>
      </c>
      <c r="B16" s="471" t="s">
        <v>619</v>
      </c>
      <c r="C16" s="472"/>
      <c r="D16" s="472"/>
      <c r="E16" s="468"/>
      <c r="F16" s="468">
        <v>2489</v>
      </c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>
        <v>22601</v>
      </c>
      <c r="U16" s="520"/>
      <c r="V16" s="528">
        <f>C16+E16+F16+G16+H16+J16+L16+N16+P16+Q16+R16+U16</f>
        <v>2489</v>
      </c>
      <c r="W16" s="531">
        <f t="shared" si="3"/>
        <v>2489</v>
      </c>
      <c r="X16" s="530">
        <f t="shared" si="1"/>
        <v>25090</v>
      </c>
    </row>
    <row r="17" spans="1:24" ht="12.75">
      <c r="A17" s="466" t="s">
        <v>19</v>
      </c>
      <c r="B17" s="467" t="s">
        <v>73</v>
      </c>
      <c r="C17" s="465">
        <v>5</v>
      </c>
      <c r="D17" s="465">
        <v>5</v>
      </c>
      <c r="E17" s="465">
        <v>5</v>
      </c>
      <c r="F17" s="465">
        <v>5</v>
      </c>
      <c r="G17" s="465">
        <v>5</v>
      </c>
      <c r="H17" s="465">
        <v>5</v>
      </c>
      <c r="I17" s="465">
        <v>5</v>
      </c>
      <c r="J17" s="465">
        <v>5</v>
      </c>
      <c r="K17" s="465">
        <v>5</v>
      </c>
      <c r="L17" s="465">
        <v>5</v>
      </c>
      <c r="M17" s="465">
        <v>5</v>
      </c>
      <c r="N17" s="465">
        <v>5</v>
      </c>
      <c r="O17" s="465">
        <v>5</v>
      </c>
      <c r="P17" s="465">
        <v>5</v>
      </c>
      <c r="Q17" s="465">
        <v>5</v>
      </c>
      <c r="R17" s="465">
        <v>5</v>
      </c>
      <c r="S17" s="465">
        <v>5</v>
      </c>
      <c r="T17" s="465">
        <v>5</v>
      </c>
      <c r="U17" s="519">
        <v>5</v>
      </c>
      <c r="V17" s="528">
        <f>C17+E17+F17+G17+H17+J17+L17+N17+P17+Q17+R17+U17</f>
        <v>60</v>
      </c>
      <c r="W17" s="531">
        <f t="shared" si="3"/>
        <v>60</v>
      </c>
      <c r="X17" s="530">
        <f t="shared" si="1"/>
        <v>60</v>
      </c>
    </row>
    <row r="18" spans="1:24" ht="12.75">
      <c r="A18" s="466" t="s">
        <v>146</v>
      </c>
      <c r="B18" s="467" t="s">
        <v>185</v>
      </c>
      <c r="C18" s="465"/>
      <c r="D18" s="465"/>
      <c r="E18" s="465"/>
      <c r="F18" s="465"/>
      <c r="G18" s="465"/>
      <c r="H18" s="465">
        <v>28014</v>
      </c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>
        <v>0</v>
      </c>
      <c r="U18" s="519"/>
      <c r="V18" s="528">
        <f>C18+E18+F18+G18+H18+J18+L18+N18+P18+Q18+R18+U18</f>
        <v>28014</v>
      </c>
      <c r="W18" s="531">
        <f t="shared" si="3"/>
        <v>0</v>
      </c>
      <c r="X18" s="530">
        <f t="shared" si="1"/>
        <v>0</v>
      </c>
    </row>
    <row r="19" spans="1:24" ht="12.75">
      <c r="A19" s="466"/>
      <c r="B19" s="464" t="s">
        <v>620</v>
      </c>
      <c r="C19" s="470">
        <f>SUM(C15:C17)</f>
        <v>560</v>
      </c>
      <c r="D19" s="470">
        <f>SUM(D15:D17)</f>
        <v>560</v>
      </c>
      <c r="E19" s="470">
        <f>SUM(E15:E17)</f>
        <v>560</v>
      </c>
      <c r="F19" s="470">
        <f>SUM(F15:F17)</f>
        <v>3049</v>
      </c>
      <c r="G19" s="470">
        <f>SUM(G15:G17)</f>
        <v>560</v>
      </c>
      <c r="H19" s="470">
        <f>SUM(H15:H17)+H18</f>
        <v>28574</v>
      </c>
      <c r="I19" s="470">
        <f aca="true" t="shared" si="4" ref="I19:U19">SUM(I15:I17)</f>
        <v>560</v>
      </c>
      <c r="J19" s="470">
        <f t="shared" si="4"/>
        <v>560</v>
      </c>
      <c r="K19" s="470">
        <f t="shared" si="4"/>
        <v>560</v>
      </c>
      <c r="L19" s="470">
        <f t="shared" si="4"/>
        <v>560</v>
      </c>
      <c r="M19" s="470">
        <f t="shared" si="4"/>
        <v>560</v>
      </c>
      <c r="N19" s="470">
        <f t="shared" si="4"/>
        <v>560</v>
      </c>
      <c r="O19" s="470">
        <f t="shared" si="4"/>
        <v>560</v>
      </c>
      <c r="P19" s="470">
        <f t="shared" si="4"/>
        <v>560</v>
      </c>
      <c r="Q19" s="470">
        <f t="shared" si="4"/>
        <v>560</v>
      </c>
      <c r="R19" s="470">
        <f t="shared" si="4"/>
        <v>560</v>
      </c>
      <c r="S19" s="470">
        <f t="shared" si="4"/>
        <v>560</v>
      </c>
      <c r="T19" s="470">
        <f t="shared" si="4"/>
        <v>23161</v>
      </c>
      <c r="U19" s="521">
        <f t="shared" si="4"/>
        <v>560</v>
      </c>
      <c r="V19" s="532">
        <f>SUM(V15:V18)</f>
        <v>37223</v>
      </c>
      <c r="W19" s="533">
        <f t="shared" si="3"/>
        <v>9209</v>
      </c>
      <c r="X19" s="534">
        <f t="shared" si="1"/>
        <v>31810</v>
      </c>
    </row>
    <row r="20" spans="1:24" ht="12.75">
      <c r="A20" s="466"/>
      <c r="B20" s="469" t="s">
        <v>621</v>
      </c>
      <c r="C20" s="470">
        <f aca="true" t="shared" si="5" ref="C20:U20">C13+C19</f>
        <v>52792</v>
      </c>
      <c r="D20" s="470">
        <f t="shared" si="5"/>
        <v>19880</v>
      </c>
      <c r="E20" s="470">
        <f t="shared" si="5"/>
        <v>41663</v>
      </c>
      <c r="F20" s="470">
        <f t="shared" si="5"/>
        <v>59767</v>
      </c>
      <c r="G20" s="470">
        <f t="shared" si="5"/>
        <v>31378</v>
      </c>
      <c r="H20" s="470">
        <f t="shared" si="5"/>
        <v>59391</v>
      </c>
      <c r="I20" s="470">
        <f t="shared" si="5"/>
        <v>30880</v>
      </c>
      <c r="J20" s="470">
        <f t="shared" si="5"/>
        <v>31378</v>
      </c>
      <c r="K20" s="470">
        <f t="shared" si="5"/>
        <v>56600</v>
      </c>
      <c r="L20" s="470">
        <f t="shared" si="5"/>
        <v>31378</v>
      </c>
      <c r="M20" s="470">
        <f t="shared" si="5"/>
        <v>31378</v>
      </c>
      <c r="N20" s="470">
        <f t="shared" si="5"/>
        <v>31377</v>
      </c>
      <c r="O20" s="470">
        <f t="shared" si="5"/>
        <v>31377</v>
      </c>
      <c r="P20" s="470">
        <f t="shared" si="5"/>
        <v>57277</v>
      </c>
      <c r="Q20" s="470">
        <f t="shared" si="5"/>
        <v>31377</v>
      </c>
      <c r="R20" s="470">
        <f t="shared" si="5"/>
        <v>31377</v>
      </c>
      <c r="S20" s="470">
        <f t="shared" si="5"/>
        <v>30159</v>
      </c>
      <c r="T20" s="470">
        <f t="shared" si="5"/>
        <v>66439</v>
      </c>
      <c r="U20" s="521">
        <f t="shared" si="5"/>
        <v>31377</v>
      </c>
      <c r="V20" s="535">
        <f>C20+E20+F20+G20+H20+J20+L20+N20+P20+Q20+R20+U20</f>
        <v>490532</v>
      </c>
      <c r="W20" s="533">
        <f t="shared" si="3"/>
        <v>453113</v>
      </c>
      <c r="X20" s="534">
        <f t="shared" si="1"/>
        <v>489393</v>
      </c>
    </row>
    <row r="21" spans="1:24" ht="12.75">
      <c r="A21" s="463" t="s">
        <v>29</v>
      </c>
      <c r="B21" s="464" t="s">
        <v>316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519"/>
      <c r="V21" s="528"/>
      <c r="W21" s="531"/>
      <c r="X21" s="530">
        <f t="shared" si="1"/>
        <v>0</v>
      </c>
    </row>
    <row r="22" spans="1:24" s="475" customFormat="1" ht="14.25" customHeight="1">
      <c r="A22" s="466" t="s">
        <v>15</v>
      </c>
      <c r="B22" s="473" t="s">
        <v>622</v>
      </c>
      <c r="C22" s="465"/>
      <c r="D22" s="465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>
        <v>17492</v>
      </c>
      <c r="S22" s="474">
        <v>0</v>
      </c>
      <c r="T22" s="474">
        <v>0</v>
      </c>
      <c r="U22" s="70"/>
      <c r="V22" s="528">
        <v>17492</v>
      </c>
      <c r="W22" s="531">
        <f>D22+E22+F22+G22+I22+K22+M22+O22+P22+Q22+U22+S22</f>
        <v>0</v>
      </c>
      <c r="X22" s="530">
        <f t="shared" si="1"/>
        <v>0</v>
      </c>
    </row>
    <row r="23" spans="1:24" s="475" customFormat="1" ht="14.25" customHeight="1">
      <c r="A23" s="466" t="s">
        <v>17</v>
      </c>
      <c r="B23" s="473" t="s">
        <v>185</v>
      </c>
      <c r="C23" s="465"/>
      <c r="D23" s="465"/>
      <c r="E23" s="474"/>
      <c r="F23" s="474"/>
      <c r="G23" s="474"/>
      <c r="H23" s="474"/>
      <c r="I23" s="474"/>
      <c r="J23" s="474"/>
      <c r="K23" s="474">
        <v>64153</v>
      </c>
      <c r="L23" s="474"/>
      <c r="M23" s="474"/>
      <c r="N23" s="474"/>
      <c r="O23" s="474"/>
      <c r="P23" s="474"/>
      <c r="Q23" s="474"/>
      <c r="R23" s="474"/>
      <c r="S23" s="474"/>
      <c r="T23" s="474"/>
      <c r="U23" s="70"/>
      <c r="V23" s="528"/>
      <c r="W23" s="531">
        <f>D23+E23+F23+G23+I23+K23+M23+O23+P23+Q23+U23+S23</f>
        <v>64153</v>
      </c>
      <c r="X23" s="530">
        <f t="shared" si="1"/>
        <v>64153</v>
      </c>
    </row>
    <row r="24" spans="1:24" ht="12.75">
      <c r="A24" s="466"/>
      <c r="B24" s="469" t="s">
        <v>248</v>
      </c>
      <c r="C24" s="470">
        <f aca="true" t="shared" si="6" ref="C24:J24">C20+C22</f>
        <v>52792</v>
      </c>
      <c r="D24" s="470">
        <f t="shared" si="6"/>
        <v>19880</v>
      </c>
      <c r="E24" s="470">
        <f t="shared" si="6"/>
        <v>41663</v>
      </c>
      <c r="F24" s="470">
        <f t="shared" si="6"/>
        <v>59767</v>
      </c>
      <c r="G24" s="470">
        <f t="shared" si="6"/>
        <v>31378</v>
      </c>
      <c r="H24" s="470">
        <f t="shared" si="6"/>
        <v>59391</v>
      </c>
      <c r="I24" s="470">
        <f t="shared" si="6"/>
        <v>30880</v>
      </c>
      <c r="J24" s="470">
        <f t="shared" si="6"/>
        <v>31378</v>
      </c>
      <c r="K24" s="470">
        <f>K20+K22+K23</f>
        <v>120753</v>
      </c>
      <c r="L24" s="470">
        <f aca="true" t="shared" si="7" ref="L24:V24">L20+L22</f>
        <v>31378</v>
      </c>
      <c r="M24" s="470">
        <f t="shared" si="7"/>
        <v>31378</v>
      </c>
      <c r="N24" s="470">
        <f t="shared" si="7"/>
        <v>31377</v>
      </c>
      <c r="O24" s="470">
        <f t="shared" si="7"/>
        <v>31377</v>
      </c>
      <c r="P24" s="470">
        <f t="shared" si="7"/>
        <v>57277</v>
      </c>
      <c r="Q24" s="470">
        <f t="shared" si="7"/>
        <v>31377</v>
      </c>
      <c r="R24" s="470">
        <f t="shared" si="7"/>
        <v>48869</v>
      </c>
      <c r="S24" s="470">
        <f t="shared" si="7"/>
        <v>30159</v>
      </c>
      <c r="T24" s="470">
        <f t="shared" si="7"/>
        <v>66439</v>
      </c>
      <c r="U24" s="521">
        <f t="shared" si="7"/>
        <v>31377</v>
      </c>
      <c r="V24" s="532">
        <f t="shared" si="7"/>
        <v>508024</v>
      </c>
      <c r="W24" s="533">
        <f>D24+E24+F24+G24+I24+K24+M24+O24+P24+Q24+U24+S24</f>
        <v>517266</v>
      </c>
      <c r="X24" s="534">
        <f t="shared" si="1"/>
        <v>553546</v>
      </c>
    </row>
    <row r="25" spans="1:24" ht="12.75">
      <c r="A25" s="466"/>
      <c r="B25" s="476" t="s">
        <v>32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522"/>
      <c r="V25" s="528"/>
      <c r="W25" s="531"/>
      <c r="X25" s="530"/>
    </row>
    <row r="26" spans="1:24" s="34" customFormat="1" ht="12.75">
      <c r="A26" s="463" t="s">
        <v>13</v>
      </c>
      <c r="B26" s="476" t="s">
        <v>34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522"/>
      <c r="V26" s="528"/>
      <c r="W26" s="531"/>
      <c r="X26" s="530"/>
    </row>
    <row r="27" spans="1:24" s="34" customFormat="1" ht="12.75">
      <c r="A27" s="466" t="s">
        <v>15</v>
      </c>
      <c r="B27" s="478" t="s">
        <v>623</v>
      </c>
      <c r="C27" s="477">
        <v>12735</v>
      </c>
      <c r="D27" s="477">
        <v>0</v>
      </c>
      <c r="E27" s="477">
        <v>12733</v>
      </c>
      <c r="F27" s="477">
        <v>12733</v>
      </c>
      <c r="G27" s="477">
        <v>12733</v>
      </c>
      <c r="H27" s="477">
        <v>12733</v>
      </c>
      <c r="I27" s="477">
        <v>0</v>
      </c>
      <c r="J27" s="477">
        <v>12733</v>
      </c>
      <c r="K27" s="477">
        <v>0</v>
      </c>
      <c r="L27" s="477">
        <v>12733</v>
      </c>
      <c r="M27" s="477">
        <v>644</v>
      </c>
      <c r="N27" s="477">
        <v>12733</v>
      </c>
      <c r="O27" s="477">
        <v>12733</v>
      </c>
      <c r="P27" s="477">
        <v>12733</v>
      </c>
      <c r="Q27" s="477">
        <v>12733</v>
      </c>
      <c r="R27" s="477">
        <v>12733</v>
      </c>
      <c r="S27" s="477">
        <v>0</v>
      </c>
      <c r="T27" s="477">
        <v>1324</v>
      </c>
      <c r="U27" s="522">
        <v>12733</v>
      </c>
      <c r="V27" s="528">
        <f aca="true" t="shared" si="8" ref="V27:V32">C27+E27+F27+G27+H27+J27+L27+N27+P27+Q27+R27+U27</f>
        <v>152798</v>
      </c>
      <c r="W27" s="531">
        <f aca="true" t="shared" si="9" ref="W27:W34">D27+E27+F27+G27+I27+K27+M27+O27+P27+Q27+U27+S27</f>
        <v>89775</v>
      </c>
      <c r="X27" s="530">
        <f aca="true" t="shared" si="10" ref="X27:X34">D27+E27+F27+G27+I27+K27+M27+O27+P27+Q27+T27+U27</f>
        <v>91099</v>
      </c>
    </row>
    <row r="28" spans="1:24" s="34" customFormat="1" ht="12.75">
      <c r="A28" s="466" t="s">
        <v>17</v>
      </c>
      <c r="B28" s="478" t="s">
        <v>624</v>
      </c>
      <c r="C28" s="477">
        <v>2808</v>
      </c>
      <c r="D28" s="477">
        <v>0</v>
      </c>
      <c r="E28" s="477">
        <v>2812</v>
      </c>
      <c r="F28" s="477">
        <v>2812</v>
      </c>
      <c r="G28" s="477">
        <v>2812</v>
      </c>
      <c r="H28" s="477">
        <v>2812</v>
      </c>
      <c r="I28" s="477">
        <v>0</v>
      </c>
      <c r="J28" s="477">
        <v>2812</v>
      </c>
      <c r="K28" s="477">
        <v>0</v>
      </c>
      <c r="L28" s="477">
        <v>2812</v>
      </c>
      <c r="M28" s="477">
        <v>0</v>
      </c>
      <c r="N28" s="477">
        <v>2812</v>
      </c>
      <c r="O28" s="477">
        <v>205</v>
      </c>
      <c r="P28" s="477">
        <v>2812</v>
      </c>
      <c r="Q28" s="477">
        <v>2812</v>
      </c>
      <c r="R28" s="477">
        <v>2812</v>
      </c>
      <c r="S28" s="477">
        <v>0</v>
      </c>
      <c r="T28" s="477">
        <v>331</v>
      </c>
      <c r="U28" s="522">
        <v>2812</v>
      </c>
      <c r="V28" s="528">
        <f t="shared" si="8"/>
        <v>33740</v>
      </c>
      <c r="W28" s="531">
        <f t="shared" si="9"/>
        <v>17077</v>
      </c>
      <c r="X28" s="530">
        <f t="shared" si="10"/>
        <v>17408</v>
      </c>
    </row>
    <row r="29" spans="1:24" s="34" customFormat="1" ht="12.75">
      <c r="A29" s="466" t="s">
        <v>19</v>
      </c>
      <c r="B29" s="478" t="s">
        <v>625</v>
      </c>
      <c r="C29" s="477">
        <v>9600</v>
      </c>
      <c r="D29" s="477">
        <v>9600</v>
      </c>
      <c r="E29" s="477">
        <v>9600</v>
      </c>
      <c r="F29" s="477">
        <v>9601</v>
      </c>
      <c r="G29" s="477">
        <v>10130</v>
      </c>
      <c r="H29" s="477">
        <v>9601</v>
      </c>
      <c r="I29" s="477">
        <v>0</v>
      </c>
      <c r="J29" s="477">
        <v>9601</v>
      </c>
      <c r="K29" s="477">
        <v>0</v>
      </c>
      <c r="L29" s="477">
        <v>9601</v>
      </c>
      <c r="M29" s="477">
        <v>9601</v>
      </c>
      <c r="N29" s="477">
        <v>9601</v>
      </c>
      <c r="O29" s="477">
        <v>9601</v>
      </c>
      <c r="P29" s="477">
        <v>9601</v>
      </c>
      <c r="Q29" s="477">
        <v>9601</v>
      </c>
      <c r="R29" s="477">
        <v>9601</v>
      </c>
      <c r="S29" s="477">
        <v>4079</v>
      </c>
      <c r="T29" s="477">
        <v>8148</v>
      </c>
      <c r="U29" s="522">
        <v>9601</v>
      </c>
      <c r="V29" s="528">
        <f t="shared" si="8"/>
        <v>115739</v>
      </c>
      <c r="W29" s="531">
        <f t="shared" si="9"/>
        <v>91015</v>
      </c>
      <c r="X29" s="530">
        <f t="shared" si="10"/>
        <v>95084</v>
      </c>
    </row>
    <row r="30" spans="1:24" s="34" customFormat="1" ht="12.75">
      <c r="A30" s="466" t="s">
        <v>21</v>
      </c>
      <c r="B30" s="478" t="s">
        <v>626</v>
      </c>
      <c r="C30" s="477">
        <v>7052</v>
      </c>
      <c r="D30" s="477">
        <v>7052</v>
      </c>
      <c r="E30" s="477">
        <v>7052</v>
      </c>
      <c r="F30" s="477">
        <v>7051</v>
      </c>
      <c r="G30" s="477">
        <v>7051</v>
      </c>
      <c r="H30" s="477">
        <v>7051</v>
      </c>
      <c r="I30" s="477">
        <v>7719</v>
      </c>
      <c r="J30" s="477">
        <v>7051</v>
      </c>
      <c r="K30" s="477">
        <v>115440</v>
      </c>
      <c r="L30" s="477">
        <v>7051</v>
      </c>
      <c r="M30" s="477">
        <v>7051</v>
      </c>
      <c r="N30" s="477">
        <v>7051</v>
      </c>
      <c r="O30" s="477">
        <v>7051</v>
      </c>
      <c r="P30" s="477">
        <v>7051</v>
      </c>
      <c r="Q30" s="477">
        <v>7051</v>
      </c>
      <c r="R30" s="477">
        <v>7051</v>
      </c>
      <c r="S30" s="477">
        <v>7051</v>
      </c>
      <c r="T30" s="477">
        <v>11880</v>
      </c>
      <c r="U30" s="522">
        <v>7051</v>
      </c>
      <c r="V30" s="528">
        <f t="shared" si="8"/>
        <v>84614</v>
      </c>
      <c r="W30" s="531">
        <f t="shared" si="9"/>
        <v>193671</v>
      </c>
      <c r="X30" s="530">
        <f t="shared" si="10"/>
        <v>198500</v>
      </c>
    </row>
    <row r="31" spans="1:24" s="34" customFormat="1" ht="12.75">
      <c r="A31" s="466" t="s">
        <v>23</v>
      </c>
      <c r="B31" s="478" t="s">
        <v>94</v>
      </c>
      <c r="C31" s="477">
        <v>664</v>
      </c>
      <c r="D31" s="477">
        <v>664</v>
      </c>
      <c r="E31" s="477">
        <v>664</v>
      </c>
      <c r="F31" s="477">
        <v>664</v>
      </c>
      <c r="G31" s="477">
        <v>664</v>
      </c>
      <c r="H31" s="477">
        <v>665</v>
      </c>
      <c r="I31" s="477">
        <v>665</v>
      </c>
      <c r="J31" s="477">
        <v>665</v>
      </c>
      <c r="K31" s="477">
        <v>665</v>
      </c>
      <c r="L31" s="477">
        <v>665</v>
      </c>
      <c r="M31" s="477">
        <v>665</v>
      </c>
      <c r="N31" s="477">
        <v>665</v>
      </c>
      <c r="O31" s="477">
        <v>665</v>
      </c>
      <c r="P31" s="477">
        <v>665</v>
      </c>
      <c r="Q31" s="477">
        <v>665</v>
      </c>
      <c r="R31" s="477">
        <v>665</v>
      </c>
      <c r="S31" s="477">
        <v>665</v>
      </c>
      <c r="T31" s="477">
        <v>665</v>
      </c>
      <c r="U31" s="522">
        <v>665</v>
      </c>
      <c r="V31" s="528">
        <f t="shared" si="8"/>
        <v>7976</v>
      </c>
      <c r="W31" s="531">
        <f t="shared" si="9"/>
        <v>7976</v>
      </c>
      <c r="X31" s="530">
        <f t="shared" si="10"/>
        <v>7976</v>
      </c>
    </row>
    <row r="32" spans="1:24" s="34" customFormat="1" ht="12.75">
      <c r="A32" s="466" t="s">
        <v>72</v>
      </c>
      <c r="B32" s="478" t="s">
        <v>627</v>
      </c>
      <c r="C32" s="477">
        <v>6327</v>
      </c>
      <c r="D32" s="477">
        <v>6327</v>
      </c>
      <c r="E32" s="477">
        <v>6327</v>
      </c>
      <c r="F32" s="477">
        <v>6328</v>
      </c>
      <c r="G32" s="477">
        <v>6328</v>
      </c>
      <c r="H32" s="477">
        <v>6328</v>
      </c>
      <c r="I32" s="477">
        <v>6328</v>
      </c>
      <c r="J32" s="477">
        <v>6328</v>
      </c>
      <c r="K32" s="477">
        <v>10651</v>
      </c>
      <c r="L32" s="477">
        <v>6328</v>
      </c>
      <c r="M32" s="477">
        <v>6328</v>
      </c>
      <c r="N32" s="477">
        <v>6328</v>
      </c>
      <c r="O32" s="477">
        <v>6328</v>
      </c>
      <c r="P32" s="477">
        <v>6328</v>
      </c>
      <c r="Q32" s="477">
        <v>6328</v>
      </c>
      <c r="R32" s="477">
        <v>6328</v>
      </c>
      <c r="S32" s="477">
        <v>6328</v>
      </c>
      <c r="T32" s="477">
        <v>9454</v>
      </c>
      <c r="U32" s="522">
        <v>6328</v>
      </c>
      <c r="V32" s="528">
        <f t="shared" si="8"/>
        <v>75934</v>
      </c>
      <c r="W32" s="531">
        <f t="shared" si="9"/>
        <v>80257</v>
      </c>
      <c r="X32" s="530">
        <f t="shared" si="10"/>
        <v>83383</v>
      </c>
    </row>
    <row r="33" spans="1:24" s="34" customFormat="1" ht="12.75">
      <c r="A33" s="466" t="s">
        <v>158</v>
      </c>
      <c r="B33" s="478" t="s">
        <v>101</v>
      </c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522"/>
      <c r="V33" s="528"/>
      <c r="W33" s="531">
        <f t="shared" si="9"/>
        <v>0</v>
      </c>
      <c r="X33" s="530">
        <f t="shared" si="10"/>
        <v>0</v>
      </c>
    </row>
    <row r="34" spans="1:24" s="34" customFormat="1" ht="12.75">
      <c r="A34" s="466"/>
      <c r="B34" s="476" t="s">
        <v>162</v>
      </c>
      <c r="C34" s="479">
        <f aca="true" t="shared" si="11" ref="C34:V34">C27+C28+C29+C30+C31+C32+C33</f>
        <v>39186</v>
      </c>
      <c r="D34" s="479">
        <f t="shared" si="11"/>
        <v>23643</v>
      </c>
      <c r="E34" s="479">
        <f t="shared" si="11"/>
        <v>39188</v>
      </c>
      <c r="F34" s="479">
        <f t="shared" si="11"/>
        <v>39189</v>
      </c>
      <c r="G34" s="479">
        <f t="shared" si="11"/>
        <v>39718</v>
      </c>
      <c r="H34" s="479">
        <f t="shared" si="11"/>
        <v>39190</v>
      </c>
      <c r="I34" s="479">
        <f t="shared" si="11"/>
        <v>14712</v>
      </c>
      <c r="J34" s="479">
        <f t="shared" si="11"/>
        <v>39190</v>
      </c>
      <c r="K34" s="479">
        <f t="shared" si="11"/>
        <v>126756</v>
      </c>
      <c r="L34" s="479">
        <f t="shared" si="11"/>
        <v>39190</v>
      </c>
      <c r="M34" s="479">
        <f t="shared" si="11"/>
        <v>24289</v>
      </c>
      <c r="N34" s="479">
        <f t="shared" si="11"/>
        <v>39190</v>
      </c>
      <c r="O34" s="479">
        <f t="shared" si="11"/>
        <v>36583</v>
      </c>
      <c r="P34" s="479">
        <f t="shared" si="11"/>
        <v>39190</v>
      </c>
      <c r="Q34" s="479">
        <f t="shared" si="11"/>
        <v>39190</v>
      </c>
      <c r="R34" s="479">
        <f t="shared" si="11"/>
        <v>39190</v>
      </c>
      <c r="S34" s="479">
        <f t="shared" si="11"/>
        <v>18123</v>
      </c>
      <c r="T34" s="479">
        <f t="shared" si="11"/>
        <v>31802</v>
      </c>
      <c r="U34" s="523">
        <f t="shared" si="11"/>
        <v>39190</v>
      </c>
      <c r="V34" s="536">
        <f t="shared" si="11"/>
        <v>470801</v>
      </c>
      <c r="W34" s="533">
        <f t="shared" si="9"/>
        <v>479771</v>
      </c>
      <c r="X34" s="534">
        <f t="shared" si="10"/>
        <v>493450</v>
      </c>
    </row>
    <row r="35" spans="1:24" s="34" customFormat="1" ht="12.75">
      <c r="A35" s="463" t="s">
        <v>26</v>
      </c>
      <c r="B35" s="476" t="s">
        <v>35</v>
      </c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522"/>
      <c r="V35" s="528"/>
      <c r="W35" s="531"/>
      <c r="X35" s="530"/>
    </row>
    <row r="36" spans="1:24" s="34" customFormat="1" ht="12.75">
      <c r="A36" s="480" t="s">
        <v>15</v>
      </c>
      <c r="B36" s="478" t="s">
        <v>171</v>
      </c>
      <c r="C36" s="477"/>
      <c r="D36" s="477"/>
      <c r="E36" s="477"/>
      <c r="F36" s="477"/>
      <c r="G36" s="477"/>
      <c r="H36" s="477"/>
      <c r="I36" s="477"/>
      <c r="J36" s="477"/>
      <c r="K36" s="477"/>
      <c r="L36" s="477">
        <v>7000</v>
      </c>
      <c r="M36" s="477">
        <v>7000</v>
      </c>
      <c r="N36" s="477">
        <v>7000</v>
      </c>
      <c r="O36" s="477">
        <v>7000</v>
      </c>
      <c r="P36" s="477"/>
      <c r="Q36" s="477">
        <v>6500</v>
      </c>
      <c r="R36" s="477"/>
      <c r="S36" s="477"/>
      <c r="T36" s="477">
        <v>12145</v>
      </c>
      <c r="U36" s="522"/>
      <c r="V36" s="528">
        <f>C36+E36+F36+G36+H36+J36+L36+N36+P36+Q36+R36+U36</f>
        <v>20500</v>
      </c>
      <c r="W36" s="531">
        <f aca="true" t="shared" si="12" ref="W36:W42">D36+E36+F36+G36+I36+K36+M36+O36+P36+Q36+U36+S36</f>
        <v>20500</v>
      </c>
      <c r="X36" s="530">
        <f aca="true" t="shared" si="13" ref="X36:X42">D36+E36+F36+G36+I36+K36+M36+O36+P36+Q36+T36+U36</f>
        <v>32645</v>
      </c>
    </row>
    <row r="37" spans="1:24" s="34" customFormat="1" ht="12.75">
      <c r="A37" s="480" t="s">
        <v>17</v>
      </c>
      <c r="B37" s="478" t="s">
        <v>172</v>
      </c>
      <c r="C37" s="477"/>
      <c r="D37" s="477"/>
      <c r="E37" s="477">
        <v>8800</v>
      </c>
      <c r="F37" s="477">
        <v>975</v>
      </c>
      <c r="G37" s="477">
        <v>3000</v>
      </c>
      <c r="H37" s="477"/>
      <c r="I37" s="477"/>
      <c r="J37" s="477">
        <v>3848</v>
      </c>
      <c r="K37" s="477">
        <v>4120</v>
      </c>
      <c r="L37" s="477"/>
      <c r="M37" s="477"/>
      <c r="N37" s="477"/>
      <c r="O37" s="477"/>
      <c r="P37" s="477"/>
      <c r="Q37" s="477"/>
      <c r="R37" s="477"/>
      <c r="S37" s="477"/>
      <c r="T37" s="477">
        <v>10456</v>
      </c>
      <c r="U37" s="522"/>
      <c r="V37" s="528">
        <f>C37+E37+F37+G37+H37+J37+L37+N37+P37+Q37+R37+U37</f>
        <v>16623</v>
      </c>
      <c r="W37" s="531">
        <f t="shared" si="12"/>
        <v>16895</v>
      </c>
      <c r="X37" s="530">
        <f t="shared" si="13"/>
        <v>27351</v>
      </c>
    </row>
    <row r="38" spans="1:24" s="34" customFormat="1" ht="12.75">
      <c r="A38" s="480" t="s">
        <v>19</v>
      </c>
      <c r="B38" s="478" t="s">
        <v>628</v>
      </c>
      <c r="C38" s="477"/>
      <c r="D38" s="477"/>
      <c r="E38" s="477"/>
      <c r="F38" s="477"/>
      <c r="G38" s="477"/>
      <c r="H38" s="477">
        <v>50</v>
      </c>
      <c r="I38" s="477">
        <v>50</v>
      </c>
      <c r="J38" s="477"/>
      <c r="K38" s="477"/>
      <c r="L38" s="477"/>
      <c r="M38" s="477"/>
      <c r="N38" s="477"/>
      <c r="O38" s="477"/>
      <c r="P38" s="477">
        <v>50</v>
      </c>
      <c r="Q38" s="477"/>
      <c r="R38" s="477"/>
      <c r="S38" s="477"/>
      <c r="T38" s="477"/>
      <c r="U38" s="522"/>
      <c r="V38" s="528">
        <f>C38+E38+F38+G38+H38+J38+L38+N38+P38+Q38+R38+U38</f>
        <v>100</v>
      </c>
      <c r="W38" s="531">
        <f t="shared" si="12"/>
        <v>100</v>
      </c>
      <c r="X38" s="530">
        <f t="shared" si="13"/>
        <v>100</v>
      </c>
    </row>
    <row r="39" spans="1:24" s="34" customFormat="1" ht="12.75">
      <c r="A39" s="466"/>
      <c r="B39" s="476" t="s">
        <v>106</v>
      </c>
      <c r="C39" s="479">
        <f aca="true" t="shared" si="14" ref="C39:V39">C37+C38+C36</f>
        <v>0</v>
      </c>
      <c r="D39" s="479">
        <f t="shared" si="14"/>
        <v>0</v>
      </c>
      <c r="E39" s="479">
        <f t="shared" si="14"/>
        <v>8800</v>
      </c>
      <c r="F39" s="479">
        <f t="shared" si="14"/>
        <v>975</v>
      </c>
      <c r="G39" s="479">
        <f t="shared" si="14"/>
        <v>3000</v>
      </c>
      <c r="H39" s="479">
        <f t="shared" si="14"/>
        <v>50</v>
      </c>
      <c r="I39" s="479">
        <f t="shared" si="14"/>
        <v>50</v>
      </c>
      <c r="J39" s="479">
        <f t="shared" si="14"/>
        <v>3848</v>
      </c>
      <c r="K39" s="479">
        <f t="shared" si="14"/>
        <v>4120</v>
      </c>
      <c r="L39" s="479">
        <f t="shared" si="14"/>
        <v>7000</v>
      </c>
      <c r="M39" s="479">
        <f t="shared" si="14"/>
        <v>7000</v>
      </c>
      <c r="N39" s="479">
        <f t="shared" si="14"/>
        <v>7000</v>
      </c>
      <c r="O39" s="479">
        <f t="shared" si="14"/>
        <v>7000</v>
      </c>
      <c r="P39" s="479">
        <f t="shared" si="14"/>
        <v>50</v>
      </c>
      <c r="Q39" s="479">
        <f t="shared" si="14"/>
        <v>6500</v>
      </c>
      <c r="R39" s="479">
        <f t="shared" si="14"/>
        <v>0</v>
      </c>
      <c r="S39" s="479">
        <f t="shared" si="14"/>
        <v>0</v>
      </c>
      <c r="T39" s="479">
        <f t="shared" si="14"/>
        <v>22601</v>
      </c>
      <c r="U39" s="523">
        <f t="shared" si="14"/>
        <v>0</v>
      </c>
      <c r="V39" s="536">
        <f t="shared" si="14"/>
        <v>37223</v>
      </c>
      <c r="W39" s="533">
        <f t="shared" si="12"/>
        <v>37495</v>
      </c>
      <c r="X39" s="534">
        <f t="shared" si="13"/>
        <v>60096</v>
      </c>
    </row>
    <row r="40" spans="1:24" s="34" customFormat="1" ht="12.75">
      <c r="A40" s="463" t="s">
        <v>29</v>
      </c>
      <c r="B40" s="476" t="s">
        <v>38</v>
      </c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522"/>
      <c r="V40" s="528"/>
      <c r="W40" s="531">
        <f t="shared" si="12"/>
        <v>0</v>
      </c>
      <c r="X40" s="530">
        <f t="shared" si="13"/>
        <v>0</v>
      </c>
    </row>
    <row r="41" spans="1:24" s="34" customFormat="1" ht="12.75">
      <c r="A41" s="466"/>
      <c r="B41" s="478" t="s">
        <v>178</v>
      </c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522"/>
      <c r="V41" s="528">
        <f>C41+E41+F41+G41+H41+J41+L41+N41+P41+Q41+R41+U41</f>
        <v>0</v>
      </c>
      <c r="W41" s="531">
        <f t="shared" si="12"/>
        <v>0</v>
      </c>
      <c r="X41" s="530">
        <f t="shared" si="13"/>
        <v>0</v>
      </c>
    </row>
    <row r="42" spans="1:24" ht="15" customHeight="1">
      <c r="A42" s="72"/>
      <c r="B42" s="476" t="s">
        <v>272</v>
      </c>
      <c r="C42" s="479">
        <f aca="true" t="shared" si="15" ref="C42:V42">C34+C39+C41</f>
        <v>39186</v>
      </c>
      <c r="D42" s="479">
        <f t="shared" si="15"/>
        <v>23643</v>
      </c>
      <c r="E42" s="479">
        <f t="shared" si="15"/>
        <v>47988</v>
      </c>
      <c r="F42" s="479">
        <f t="shared" si="15"/>
        <v>40164</v>
      </c>
      <c r="G42" s="479">
        <f t="shared" si="15"/>
        <v>42718</v>
      </c>
      <c r="H42" s="479">
        <f t="shared" si="15"/>
        <v>39240</v>
      </c>
      <c r="I42" s="479">
        <f t="shared" si="15"/>
        <v>14762</v>
      </c>
      <c r="J42" s="479">
        <f t="shared" si="15"/>
        <v>43038</v>
      </c>
      <c r="K42" s="479">
        <f t="shared" si="15"/>
        <v>130876</v>
      </c>
      <c r="L42" s="479">
        <f t="shared" si="15"/>
        <v>46190</v>
      </c>
      <c r="M42" s="479">
        <f t="shared" si="15"/>
        <v>31289</v>
      </c>
      <c r="N42" s="479">
        <f t="shared" si="15"/>
        <v>46190</v>
      </c>
      <c r="O42" s="479">
        <f t="shared" si="15"/>
        <v>43583</v>
      </c>
      <c r="P42" s="479">
        <f t="shared" si="15"/>
        <v>39240</v>
      </c>
      <c r="Q42" s="479">
        <f t="shared" si="15"/>
        <v>45690</v>
      </c>
      <c r="R42" s="479">
        <f t="shared" si="15"/>
        <v>39190</v>
      </c>
      <c r="S42" s="479">
        <f t="shared" si="15"/>
        <v>18123</v>
      </c>
      <c r="T42" s="479">
        <f t="shared" si="15"/>
        <v>54403</v>
      </c>
      <c r="U42" s="523">
        <f t="shared" si="15"/>
        <v>39190</v>
      </c>
      <c r="V42" s="536">
        <f t="shared" si="15"/>
        <v>508024</v>
      </c>
      <c r="W42" s="533">
        <f t="shared" si="12"/>
        <v>517266</v>
      </c>
      <c r="X42" s="534">
        <f t="shared" si="13"/>
        <v>553546</v>
      </c>
    </row>
    <row r="43" spans="3:24" ht="15.75"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51"/>
      <c r="W43" s="481"/>
      <c r="X43" s="52"/>
    </row>
    <row r="44" spans="3:24" ht="15.75"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51"/>
      <c r="W44" s="481"/>
      <c r="X44" s="52"/>
    </row>
    <row r="45" spans="23:24" ht="15.75">
      <c r="W45" s="481"/>
      <c r="X45" s="52"/>
    </row>
    <row r="46" spans="23:24" ht="15.75">
      <c r="W46" s="482"/>
      <c r="X46" s="52"/>
    </row>
    <row r="47" ht="15.75">
      <c r="X47" s="52"/>
    </row>
    <row r="48" ht="15.75">
      <c r="X48" s="52"/>
    </row>
    <row r="49" ht="15.75">
      <c r="X49" s="52"/>
    </row>
    <row r="50" ht="15.75">
      <c r="X50" s="52"/>
    </row>
    <row r="51" ht="15.75">
      <c r="X51" s="52"/>
    </row>
    <row r="52" ht="15.75">
      <c r="X52" s="52"/>
    </row>
    <row r="53" ht="15.75">
      <c r="X53" s="52"/>
    </row>
    <row r="54" ht="15.75">
      <c r="X54" s="52"/>
    </row>
    <row r="55" ht="15.75">
      <c r="X55" s="52"/>
    </row>
    <row r="56" ht="15.75">
      <c r="X56" s="52"/>
    </row>
    <row r="57" ht="15.75">
      <c r="X57" s="52"/>
    </row>
    <row r="58" ht="15.75">
      <c r="X58" s="52"/>
    </row>
    <row r="59" ht="15.75">
      <c r="X59" s="52"/>
    </row>
    <row r="60" ht="15.75">
      <c r="X60" s="52"/>
    </row>
    <row r="61" ht="15.75">
      <c r="X61" s="52"/>
    </row>
    <row r="62" ht="15.75">
      <c r="X62" s="52"/>
    </row>
    <row r="63" ht="15.75">
      <c r="X63" s="52"/>
    </row>
    <row r="64" ht="15.75">
      <c r="X64" s="52"/>
    </row>
    <row r="65" ht="15.75">
      <c r="X65" s="52"/>
    </row>
    <row r="66" ht="15.75">
      <c r="X66" s="52"/>
    </row>
    <row r="67" ht="15.75">
      <c r="X67" s="52"/>
    </row>
    <row r="68" ht="15.75">
      <c r="X68" s="52"/>
    </row>
    <row r="69" ht="15.75">
      <c r="X69" s="52"/>
    </row>
    <row r="70" ht="15.75">
      <c r="X70" s="52"/>
    </row>
    <row r="71" ht="15.75">
      <c r="X71" s="52"/>
    </row>
    <row r="72" ht="15.75">
      <c r="X72" s="52"/>
    </row>
    <row r="73" ht="15.75">
      <c r="X73" s="52"/>
    </row>
    <row r="74" ht="15.75">
      <c r="X74" s="52"/>
    </row>
    <row r="75" ht="15.75">
      <c r="X75" s="52"/>
    </row>
    <row r="76" ht="15.75">
      <c r="X76" s="52"/>
    </row>
    <row r="77" ht="15.75">
      <c r="X77" s="52"/>
    </row>
    <row r="78" ht="15.75">
      <c r="X78" s="52"/>
    </row>
    <row r="79" ht="15.75">
      <c r="X79" s="52"/>
    </row>
    <row r="80" ht="15.75">
      <c r="X80" s="52"/>
    </row>
    <row r="81" ht="15.75">
      <c r="X81" s="52"/>
    </row>
    <row r="82" ht="15.75">
      <c r="X82" s="52"/>
    </row>
  </sheetData>
  <sheetProtection selectLockedCells="1" selectUnlockedCells="1"/>
  <mergeCells count="1">
    <mergeCell ref="A3:X3"/>
  </mergeCells>
  <printOptions/>
  <pageMargins left="0.64" right="0.19027777777777777" top="1.17" bottom="0.2590277777777778" header="0.76" footer="0.33"/>
  <pageSetup horizontalDpi="300" verticalDpi="3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P13" sqref="P13"/>
    </sheetView>
  </sheetViews>
  <sheetFormatPr defaultColWidth="9.00390625" defaultRowHeight="12.75"/>
  <cols>
    <col min="1" max="1" width="33.25390625" style="56" customWidth="1"/>
    <col min="2" max="12" width="9.125" style="56" customWidth="1"/>
    <col min="13" max="13" width="10.00390625" style="56" customWidth="1"/>
    <col min="14" max="14" width="9.125" style="56" customWidth="1"/>
  </cols>
  <sheetData>
    <row r="1" spans="12:13" ht="14.25" customHeight="1">
      <c r="L1" s="103"/>
      <c r="M1" s="103" t="s">
        <v>629</v>
      </c>
    </row>
    <row r="2" spans="12:13" ht="12" customHeight="1">
      <c r="L2" s="103"/>
      <c r="M2" s="103" t="s">
        <v>1</v>
      </c>
    </row>
    <row r="4" spans="1:13" ht="48" customHeight="1">
      <c r="A4" s="603" t="s">
        <v>630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</row>
    <row r="5" spans="1:12" ht="14.25" customHeight="1">
      <c r="A5" s="483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</row>
    <row r="7" spans="12:13" ht="15.75">
      <c r="L7" s="103"/>
      <c r="M7" s="103" t="s">
        <v>3</v>
      </c>
    </row>
    <row r="8" spans="1:13" ht="15.75" customHeight="1">
      <c r="A8" s="604" t="s">
        <v>5</v>
      </c>
      <c r="B8" s="604" t="s">
        <v>631</v>
      </c>
      <c r="C8" s="605" t="s">
        <v>632</v>
      </c>
      <c r="D8" s="605"/>
      <c r="E8" s="605"/>
      <c r="F8" s="605"/>
      <c r="G8" s="605"/>
      <c r="H8" s="605"/>
      <c r="I8" s="605"/>
      <c r="J8" s="605"/>
      <c r="K8" s="605"/>
      <c r="L8" s="605"/>
      <c r="M8" s="604" t="s">
        <v>405</v>
      </c>
    </row>
    <row r="9" spans="1:13" ht="30.75" customHeight="1">
      <c r="A9" s="604"/>
      <c r="B9" s="604"/>
      <c r="C9" s="485" t="s">
        <v>633</v>
      </c>
      <c r="D9" s="485" t="s">
        <v>634</v>
      </c>
      <c r="E9" s="485" t="s">
        <v>635</v>
      </c>
      <c r="F9" s="485" t="s">
        <v>636</v>
      </c>
      <c r="G9" s="485" t="s">
        <v>637</v>
      </c>
      <c r="H9" s="485" t="s">
        <v>638</v>
      </c>
      <c r="I9" s="485" t="s">
        <v>639</v>
      </c>
      <c r="J9" s="485" t="s">
        <v>640</v>
      </c>
      <c r="K9" s="485" t="s">
        <v>641</v>
      </c>
      <c r="L9" s="485" t="s">
        <v>642</v>
      </c>
      <c r="M9" s="604"/>
    </row>
    <row r="10" spans="1:13" ht="15.75">
      <c r="A10" s="486" t="s">
        <v>643</v>
      </c>
      <c r="B10" s="24">
        <v>51800</v>
      </c>
      <c r="C10" s="24">
        <v>51800</v>
      </c>
      <c r="D10" s="24">
        <v>51800</v>
      </c>
      <c r="E10" s="24">
        <v>51800</v>
      </c>
      <c r="F10" s="24">
        <v>52800</v>
      </c>
      <c r="G10" s="24">
        <v>52800</v>
      </c>
      <c r="H10" s="24">
        <v>52800</v>
      </c>
      <c r="I10" s="24">
        <v>53800</v>
      </c>
      <c r="J10" s="24">
        <v>53800</v>
      </c>
      <c r="K10" s="24">
        <v>54800</v>
      </c>
      <c r="L10" s="24">
        <v>54800</v>
      </c>
      <c r="M10" s="24">
        <f aca="true" t="shared" si="0" ref="M10:M15">B10+C10+D10+E10+F10+G10+H10+I10+J10+K10+L10</f>
        <v>582800</v>
      </c>
    </row>
    <row r="11" spans="1:13" ht="15.75">
      <c r="A11" s="486" t="s">
        <v>644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f t="shared" si="0"/>
        <v>0</v>
      </c>
    </row>
    <row r="12" spans="1:13" ht="15.75">
      <c r="A12" s="486" t="s">
        <v>645</v>
      </c>
      <c r="B12" s="24">
        <v>6660</v>
      </c>
      <c r="C12" s="24">
        <v>6660</v>
      </c>
      <c r="D12" s="24">
        <v>6660</v>
      </c>
      <c r="E12" s="24">
        <v>6660</v>
      </c>
      <c r="F12" s="24">
        <v>7000</v>
      </c>
      <c r="G12" s="24">
        <v>7000</v>
      </c>
      <c r="H12" s="24">
        <v>7000</v>
      </c>
      <c r="I12" s="24">
        <v>7500</v>
      </c>
      <c r="J12" s="24">
        <v>7500</v>
      </c>
      <c r="K12" s="24">
        <v>8000</v>
      </c>
      <c r="L12" s="24">
        <v>8000</v>
      </c>
      <c r="M12" s="24">
        <f t="shared" si="0"/>
        <v>78640</v>
      </c>
    </row>
    <row r="13" spans="1:13" ht="17.25" customHeight="1">
      <c r="A13" s="486" t="s">
        <v>646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>
        <f t="shared" si="0"/>
        <v>0</v>
      </c>
    </row>
    <row r="14" spans="1:13" ht="18" customHeight="1">
      <c r="A14" s="486" t="s">
        <v>647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>
        <f t="shared" si="0"/>
        <v>0</v>
      </c>
    </row>
    <row r="15" spans="1:13" ht="18" customHeight="1">
      <c r="A15" s="486" t="s">
        <v>648</v>
      </c>
      <c r="B15" s="24">
        <f aca="true" t="shared" si="1" ref="B15:L15">B10+B11+B12+B13+B14</f>
        <v>58460</v>
      </c>
      <c r="C15" s="24">
        <f t="shared" si="1"/>
        <v>58460</v>
      </c>
      <c r="D15" s="24">
        <f t="shared" si="1"/>
        <v>58460</v>
      </c>
      <c r="E15" s="24">
        <f t="shared" si="1"/>
        <v>58460</v>
      </c>
      <c r="F15" s="24">
        <f t="shared" si="1"/>
        <v>59800</v>
      </c>
      <c r="G15" s="24">
        <f t="shared" si="1"/>
        <v>59800</v>
      </c>
      <c r="H15" s="24">
        <f t="shared" si="1"/>
        <v>59800</v>
      </c>
      <c r="I15" s="24">
        <f t="shared" si="1"/>
        <v>61300</v>
      </c>
      <c r="J15" s="24">
        <f t="shared" si="1"/>
        <v>61300</v>
      </c>
      <c r="K15" s="24">
        <f t="shared" si="1"/>
        <v>62800</v>
      </c>
      <c r="L15" s="24">
        <f t="shared" si="1"/>
        <v>62800</v>
      </c>
      <c r="M15" s="24">
        <f t="shared" si="0"/>
        <v>661440</v>
      </c>
    </row>
    <row r="16" spans="1:14" s="43" customFormat="1" ht="18" customHeight="1">
      <c r="A16" s="146" t="s">
        <v>649</v>
      </c>
      <c r="B16" s="37">
        <f aca="true" t="shared" si="2" ref="B16:M16">B15*0.5</f>
        <v>29230</v>
      </c>
      <c r="C16" s="37">
        <f t="shared" si="2"/>
        <v>29230</v>
      </c>
      <c r="D16" s="37">
        <f t="shared" si="2"/>
        <v>29230</v>
      </c>
      <c r="E16" s="37">
        <f t="shared" si="2"/>
        <v>29230</v>
      </c>
      <c r="F16" s="37">
        <f t="shared" si="2"/>
        <v>29900</v>
      </c>
      <c r="G16" s="37">
        <f t="shared" si="2"/>
        <v>29900</v>
      </c>
      <c r="H16" s="37">
        <f t="shared" si="2"/>
        <v>29900</v>
      </c>
      <c r="I16" s="37">
        <f t="shared" si="2"/>
        <v>30650</v>
      </c>
      <c r="J16" s="37">
        <f t="shared" si="2"/>
        <v>30650</v>
      </c>
      <c r="K16" s="37">
        <f t="shared" si="2"/>
        <v>31400</v>
      </c>
      <c r="L16" s="37">
        <f t="shared" si="2"/>
        <v>31400</v>
      </c>
      <c r="M16" s="37">
        <f t="shared" si="2"/>
        <v>330720</v>
      </c>
      <c r="N16" s="352"/>
    </row>
    <row r="17" spans="1:13" ht="18" customHeight="1">
      <c r="A17" s="486" t="s">
        <v>650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>
        <f>B17+C17+D17+E17+F17+G17+H17+I17+J17+K17+L17</f>
        <v>0</v>
      </c>
    </row>
    <row r="18" spans="1:13" ht="18" customHeight="1">
      <c r="A18" s="486" t="s">
        <v>651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>
        <f>B18+C18+D18+E18+F18+G18+H18+I18+J18+K18+L18</f>
        <v>0</v>
      </c>
    </row>
    <row r="19" spans="1:13" ht="18" customHeight="1">
      <c r="A19" s="486" t="s">
        <v>652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f>B19+C19+D19+E19+F19+G19+H19+I19+J19+K19+L19</f>
        <v>0</v>
      </c>
    </row>
    <row r="20" spans="1:13" ht="34.5" customHeight="1">
      <c r="A20" s="487" t="s">
        <v>653</v>
      </c>
      <c r="B20" s="24">
        <f aca="true" t="shared" si="3" ref="B20:M20">B17+B18+B19</f>
        <v>0</v>
      </c>
      <c r="C20" s="24">
        <f t="shared" si="3"/>
        <v>0</v>
      </c>
      <c r="D20" s="24">
        <f t="shared" si="3"/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0</v>
      </c>
      <c r="K20" s="24">
        <f t="shared" si="3"/>
        <v>0</v>
      </c>
      <c r="L20" s="24">
        <f t="shared" si="3"/>
        <v>0</v>
      </c>
      <c r="M20" s="24">
        <f t="shared" si="3"/>
        <v>0</v>
      </c>
    </row>
    <row r="21" spans="1:13" ht="18" customHeight="1">
      <c r="A21" s="486" t="s">
        <v>650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>
        <f>B21+C21+D21+E21+F21+G21+H21+I21+J21+K21+L21</f>
        <v>0</v>
      </c>
    </row>
    <row r="22" spans="1:13" ht="18" customHeight="1">
      <c r="A22" s="486" t="s">
        <v>651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f>B22+C22+D22+E22+F22+G22+H22+I22+J22+K22+L22</f>
        <v>0</v>
      </c>
    </row>
    <row r="23" spans="1:13" ht="18" customHeight="1">
      <c r="A23" s="486" t="s">
        <v>652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>
        <v>0</v>
      </c>
    </row>
    <row r="24" spans="1:13" ht="31.5" customHeight="1">
      <c r="A24" s="487" t="s">
        <v>654</v>
      </c>
      <c r="B24" s="24">
        <f aca="true" t="shared" si="4" ref="B24:M24">B21+B22+B23</f>
        <v>0</v>
      </c>
      <c r="C24" s="24">
        <f t="shared" si="4"/>
        <v>0</v>
      </c>
      <c r="D24" s="24">
        <f t="shared" si="4"/>
        <v>0</v>
      </c>
      <c r="E24" s="24">
        <f t="shared" si="4"/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</row>
    <row r="25" spans="1:14" s="43" customFormat="1" ht="18" customHeight="1">
      <c r="A25" s="146" t="s">
        <v>655</v>
      </c>
      <c r="B25" s="37">
        <f aca="true" t="shared" si="5" ref="B25:M25">B20+B24</f>
        <v>0</v>
      </c>
      <c r="C25" s="37">
        <f t="shared" si="5"/>
        <v>0</v>
      </c>
      <c r="D25" s="37">
        <f t="shared" si="5"/>
        <v>0</v>
      </c>
      <c r="E25" s="37">
        <f t="shared" si="5"/>
        <v>0</v>
      </c>
      <c r="F25" s="37">
        <f t="shared" si="5"/>
        <v>0</v>
      </c>
      <c r="G25" s="37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0</v>
      </c>
      <c r="K25" s="37">
        <f t="shared" si="5"/>
        <v>0</v>
      </c>
      <c r="L25" s="37">
        <f t="shared" si="5"/>
        <v>0</v>
      </c>
      <c r="M25" s="37">
        <f t="shared" si="5"/>
        <v>0</v>
      </c>
      <c r="N25" s="352"/>
    </row>
    <row r="26" spans="1:14" s="43" customFormat="1" ht="33" customHeight="1">
      <c r="A26" s="488" t="s">
        <v>656</v>
      </c>
      <c r="B26" s="37">
        <f aca="true" t="shared" si="6" ref="B26:M26">B16-B25</f>
        <v>29230</v>
      </c>
      <c r="C26" s="37">
        <f t="shared" si="6"/>
        <v>29230</v>
      </c>
      <c r="D26" s="37">
        <f t="shared" si="6"/>
        <v>29230</v>
      </c>
      <c r="E26" s="37">
        <f t="shared" si="6"/>
        <v>29230</v>
      </c>
      <c r="F26" s="37">
        <f t="shared" si="6"/>
        <v>29900</v>
      </c>
      <c r="G26" s="37">
        <f t="shared" si="6"/>
        <v>29900</v>
      </c>
      <c r="H26" s="37">
        <f t="shared" si="6"/>
        <v>29900</v>
      </c>
      <c r="I26" s="37">
        <f t="shared" si="6"/>
        <v>30650</v>
      </c>
      <c r="J26" s="37">
        <f t="shared" si="6"/>
        <v>30650</v>
      </c>
      <c r="K26" s="37">
        <f t="shared" si="6"/>
        <v>31400</v>
      </c>
      <c r="L26" s="37">
        <f t="shared" si="6"/>
        <v>31400</v>
      </c>
      <c r="M26" s="37">
        <f t="shared" si="6"/>
        <v>330720</v>
      </c>
      <c r="N26" s="35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M4"/>
    <mergeCell ref="A8:A9"/>
    <mergeCell ref="B8:B9"/>
    <mergeCell ref="C8:L8"/>
    <mergeCell ref="M8:M9"/>
  </mergeCells>
  <printOptions/>
  <pageMargins left="0.3402777777777778" right="0.25" top="0.3701388888888889" bottom="0.5701388888888889" header="0.3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workbookViewId="0" topLeftCell="A22">
      <selection activeCell="M8" sqref="M8"/>
    </sheetView>
  </sheetViews>
  <sheetFormatPr defaultColWidth="9.00390625" defaultRowHeight="12.75"/>
  <cols>
    <col min="1" max="1" width="4.125" style="3" customWidth="1"/>
    <col min="2" max="2" width="36.125" style="54" customWidth="1"/>
    <col min="3" max="4" width="10.25390625" style="56" customWidth="1"/>
    <col min="5" max="6" width="10.25390625" style="58" customWidth="1"/>
    <col min="7" max="7" width="10.25390625" style="3" customWidth="1"/>
    <col min="8" max="8" width="10.25390625" style="58" customWidth="1"/>
    <col min="9" max="248" width="7.875" style="58" customWidth="1"/>
    <col min="249" max="16384" width="7.875" style="0" customWidth="1"/>
  </cols>
  <sheetData>
    <row r="1" spans="1:256" s="104" customFormat="1" ht="12.75">
      <c r="A1" s="101"/>
      <c r="B1" s="102"/>
      <c r="C1" s="101"/>
      <c r="D1" s="103"/>
      <c r="F1" s="103"/>
      <c r="G1" s="103"/>
      <c r="H1" s="103" t="s">
        <v>79</v>
      </c>
      <c r="IO1" s="105"/>
      <c r="IP1" s="105"/>
      <c r="IQ1" s="105"/>
      <c r="IR1" s="105"/>
      <c r="IS1" s="105"/>
      <c r="IT1" s="105"/>
      <c r="IU1" s="105"/>
      <c r="IV1" s="105"/>
    </row>
    <row r="2" spans="1:256" s="104" customFormat="1" ht="12.75">
      <c r="A2" s="106"/>
      <c r="B2" s="107"/>
      <c r="C2" s="108"/>
      <c r="D2" s="103"/>
      <c r="F2" s="103"/>
      <c r="G2" s="103"/>
      <c r="H2" s="103" t="s">
        <v>80</v>
      </c>
      <c r="IO2" s="105"/>
      <c r="IP2" s="105"/>
      <c r="IQ2" s="105"/>
      <c r="IR2" s="105"/>
      <c r="IS2" s="105"/>
      <c r="IT2" s="105"/>
      <c r="IU2" s="105"/>
      <c r="IV2" s="105"/>
    </row>
    <row r="3" spans="1:4" ht="15">
      <c r="A3" s="109"/>
      <c r="B3" s="110"/>
      <c r="C3" s="111"/>
      <c r="D3" s="111"/>
    </row>
    <row r="4" spans="1:4" ht="15">
      <c r="A4" s="109"/>
      <c r="B4" s="110"/>
      <c r="C4" s="111"/>
      <c r="D4" s="111"/>
    </row>
    <row r="5" spans="1:8" ht="40.5" customHeight="1">
      <c r="A5" s="558" t="s">
        <v>81</v>
      </c>
      <c r="B5" s="558"/>
      <c r="C5" s="558"/>
      <c r="D5" s="558"/>
      <c r="E5" s="558"/>
      <c r="F5" s="558"/>
      <c r="G5" s="558"/>
      <c r="H5" s="558"/>
    </row>
    <row r="6" spans="1:4" ht="14.25" customHeight="1">
      <c r="A6" s="109"/>
      <c r="B6" s="59"/>
      <c r="C6" s="112"/>
      <c r="D6" s="112"/>
    </row>
    <row r="7" spans="1:8" ht="19.5" customHeight="1">
      <c r="A7" s="109"/>
      <c r="B7" s="110"/>
      <c r="C7" s="113"/>
      <c r="D7" s="113"/>
      <c r="F7" s="113"/>
      <c r="G7" s="113"/>
      <c r="H7" s="113" t="s">
        <v>3</v>
      </c>
    </row>
    <row r="8" spans="1:256" s="64" customFormat="1" ht="48.75" customHeight="1">
      <c r="A8" s="13" t="s">
        <v>4</v>
      </c>
      <c r="B8" s="14" t="s">
        <v>5</v>
      </c>
      <c r="C8" s="16" t="s">
        <v>6</v>
      </c>
      <c r="D8" s="16" t="s">
        <v>7</v>
      </c>
      <c r="E8" s="114" t="s">
        <v>8</v>
      </c>
      <c r="F8" s="62" t="s">
        <v>9</v>
      </c>
      <c r="G8" s="16" t="s">
        <v>82</v>
      </c>
      <c r="H8" s="16" t="s">
        <v>83</v>
      </c>
      <c r="IO8" s="18"/>
      <c r="IP8" s="18"/>
      <c r="IQ8" s="18"/>
      <c r="IR8" s="18"/>
      <c r="IS8" s="18"/>
      <c r="IT8" s="18"/>
      <c r="IU8" s="18"/>
      <c r="IV8" s="18"/>
    </row>
    <row r="9" spans="1:8" s="120" customFormat="1" ht="20.25" customHeight="1">
      <c r="A9" s="115" t="s">
        <v>13</v>
      </c>
      <c r="B9" s="116" t="s">
        <v>84</v>
      </c>
      <c r="C9" s="117">
        <v>190097</v>
      </c>
      <c r="D9" s="118">
        <v>206115</v>
      </c>
      <c r="E9" s="117">
        <v>212847</v>
      </c>
      <c r="F9" s="117">
        <v>152798</v>
      </c>
      <c r="G9" s="117">
        <v>89775</v>
      </c>
      <c r="H9" s="119">
        <v>91099</v>
      </c>
    </row>
    <row r="10" spans="1:8" s="120" customFormat="1" ht="20.25" customHeight="1">
      <c r="A10" s="115" t="s">
        <v>26</v>
      </c>
      <c r="B10" s="116" t="s">
        <v>85</v>
      </c>
      <c r="C10" s="117">
        <v>49161</v>
      </c>
      <c r="D10" s="118">
        <v>52671</v>
      </c>
      <c r="E10" s="117">
        <v>52972</v>
      </c>
      <c r="F10" s="117">
        <v>33740</v>
      </c>
      <c r="G10" s="117">
        <v>17077</v>
      </c>
      <c r="H10" s="119">
        <v>17408</v>
      </c>
    </row>
    <row r="11" spans="1:8" s="120" customFormat="1" ht="20.25" customHeight="1">
      <c r="A11" s="115" t="s">
        <v>29</v>
      </c>
      <c r="B11" s="116" t="s">
        <v>86</v>
      </c>
      <c r="C11" s="117">
        <v>136131</v>
      </c>
      <c r="D11" s="118">
        <v>142773</v>
      </c>
      <c r="E11" s="117">
        <v>128653</v>
      </c>
      <c r="F11" s="117">
        <v>115739</v>
      </c>
      <c r="G11" s="117">
        <v>91015</v>
      </c>
      <c r="H11" s="119">
        <v>95084</v>
      </c>
    </row>
    <row r="12" spans="1:8" s="120" customFormat="1" ht="20.25" customHeight="1">
      <c r="A12" s="115" t="s">
        <v>87</v>
      </c>
      <c r="B12" s="116" t="s">
        <v>88</v>
      </c>
      <c r="C12" s="117"/>
      <c r="D12" s="118"/>
      <c r="E12" s="117"/>
      <c r="F12" s="117"/>
      <c r="G12" s="117"/>
      <c r="H12" s="119"/>
    </row>
    <row r="13" spans="1:8" s="120" customFormat="1" ht="20.25" customHeight="1">
      <c r="A13" s="115" t="s">
        <v>15</v>
      </c>
      <c r="B13" s="116" t="s">
        <v>89</v>
      </c>
      <c r="C13" s="117">
        <v>58351</v>
      </c>
      <c r="D13" s="118">
        <v>60300</v>
      </c>
      <c r="E13" s="117">
        <v>60597</v>
      </c>
      <c r="F13" s="117">
        <v>84614</v>
      </c>
      <c r="G13" s="117">
        <v>193671</v>
      </c>
      <c r="H13" s="119">
        <v>198500</v>
      </c>
    </row>
    <row r="14" spans="1:8" s="120" customFormat="1" ht="20.25" customHeight="1">
      <c r="A14" s="115" t="s">
        <v>17</v>
      </c>
      <c r="B14" s="116" t="s">
        <v>90</v>
      </c>
      <c r="C14" s="117"/>
      <c r="D14" s="118"/>
      <c r="E14" s="117">
        <v>659</v>
      </c>
      <c r="F14" s="117"/>
      <c r="G14" s="117"/>
      <c r="H14" s="119"/>
    </row>
    <row r="15" spans="1:8" s="120" customFormat="1" ht="20.25" customHeight="1">
      <c r="A15" s="115"/>
      <c r="B15" s="116" t="s">
        <v>91</v>
      </c>
      <c r="C15" s="117">
        <v>58351</v>
      </c>
      <c r="D15" s="118">
        <v>60300</v>
      </c>
      <c r="E15" s="117">
        <f>E13+E14</f>
        <v>61256</v>
      </c>
      <c r="F15" s="117">
        <v>84614</v>
      </c>
      <c r="G15" s="117">
        <v>193671</v>
      </c>
      <c r="H15" s="119">
        <v>198500</v>
      </c>
    </row>
    <row r="16" spans="1:8" s="120" customFormat="1" ht="20.25" customHeight="1">
      <c r="A16" s="115" t="s">
        <v>92</v>
      </c>
      <c r="B16" s="121" t="s">
        <v>93</v>
      </c>
      <c r="C16" s="122"/>
      <c r="D16" s="123"/>
      <c r="E16" s="117"/>
      <c r="F16" s="117"/>
      <c r="G16" s="117"/>
      <c r="H16" s="119"/>
    </row>
    <row r="17" spans="1:8" s="120" customFormat="1" ht="20.25" customHeight="1">
      <c r="A17" s="124" t="s">
        <v>15</v>
      </c>
      <c r="B17" s="116" t="s">
        <v>94</v>
      </c>
      <c r="C17" s="117">
        <v>7076</v>
      </c>
      <c r="D17" s="118">
        <v>7076</v>
      </c>
      <c r="E17" s="117">
        <v>7585</v>
      </c>
      <c r="F17" s="117">
        <v>7976</v>
      </c>
      <c r="G17" s="117">
        <v>7976</v>
      </c>
      <c r="H17" s="119">
        <v>7976</v>
      </c>
    </row>
    <row r="18" spans="1:8" s="120" customFormat="1" ht="20.25" customHeight="1">
      <c r="A18" s="124" t="s">
        <v>95</v>
      </c>
      <c r="B18" s="116" t="s">
        <v>96</v>
      </c>
      <c r="C18" s="117"/>
      <c r="D18" s="118"/>
      <c r="E18" s="117"/>
      <c r="F18" s="117"/>
      <c r="G18" s="117"/>
      <c r="H18" s="119"/>
    </row>
    <row r="19" spans="1:8" s="120" customFormat="1" ht="20.25" customHeight="1">
      <c r="A19" s="124"/>
      <c r="B19" s="116" t="s">
        <v>97</v>
      </c>
      <c r="C19" s="117">
        <v>7076</v>
      </c>
      <c r="D19" s="118">
        <v>7076</v>
      </c>
      <c r="E19" s="117">
        <v>7585</v>
      </c>
      <c r="F19" s="117">
        <v>7976</v>
      </c>
      <c r="G19" s="117">
        <v>7976</v>
      </c>
      <c r="H19" s="119">
        <v>7976</v>
      </c>
    </row>
    <row r="20" spans="1:8" s="120" customFormat="1" ht="20.25" customHeight="1">
      <c r="A20" s="124" t="s">
        <v>98</v>
      </c>
      <c r="B20" s="490" t="s">
        <v>99</v>
      </c>
      <c r="C20" s="117">
        <v>99927</v>
      </c>
      <c r="D20" s="118">
        <v>100670</v>
      </c>
      <c r="E20" s="117">
        <v>96338</v>
      </c>
      <c r="F20" s="117">
        <v>75934</v>
      </c>
      <c r="G20" s="117">
        <v>80257</v>
      </c>
      <c r="H20" s="119">
        <v>83383</v>
      </c>
    </row>
    <row r="21" spans="1:8" s="120" customFormat="1" ht="20.25" customHeight="1">
      <c r="A21" s="124" t="s">
        <v>100</v>
      </c>
      <c r="B21" s="116" t="s">
        <v>101</v>
      </c>
      <c r="C21" s="117">
        <v>0</v>
      </c>
      <c r="D21" s="118">
        <v>0</v>
      </c>
      <c r="E21" s="117">
        <v>0</v>
      </c>
      <c r="F21" s="117">
        <v>0</v>
      </c>
      <c r="G21" s="117">
        <v>0</v>
      </c>
      <c r="H21" s="119">
        <v>0</v>
      </c>
    </row>
    <row r="22" spans="1:8" s="128" customFormat="1" ht="20.25" customHeight="1">
      <c r="A22" s="124" t="s">
        <v>102</v>
      </c>
      <c r="B22" s="125" t="s">
        <v>35</v>
      </c>
      <c r="C22" s="126"/>
      <c r="D22" s="118"/>
      <c r="E22" s="126"/>
      <c r="F22" s="126"/>
      <c r="G22" s="126"/>
      <c r="H22" s="127"/>
    </row>
    <row r="23" spans="1:8" s="134" customFormat="1" ht="20.25" customHeight="1">
      <c r="A23" s="129" t="s">
        <v>15</v>
      </c>
      <c r="B23" s="130" t="s">
        <v>103</v>
      </c>
      <c r="C23" s="131">
        <v>52213</v>
      </c>
      <c r="D23" s="132">
        <v>58926</v>
      </c>
      <c r="E23" s="131">
        <v>55171</v>
      </c>
      <c r="F23" s="117">
        <v>20500</v>
      </c>
      <c r="G23" s="117">
        <v>20500</v>
      </c>
      <c r="H23" s="133">
        <v>32645</v>
      </c>
    </row>
    <row r="24" spans="1:8" s="134" customFormat="1" ht="20.25" customHeight="1">
      <c r="A24" s="129" t="s">
        <v>17</v>
      </c>
      <c r="B24" s="130" t="s">
        <v>104</v>
      </c>
      <c r="C24" s="131">
        <v>4056</v>
      </c>
      <c r="D24" s="132">
        <v>13922</v>
      </c>
      <c r="E24" s="131">
        <v>22956</v>
      </c>
      <c r="F24" s="131">
        <v>16623</v>
      </c>
      <c r="G24" s="117">
        <v>16895</v>
      </c>
      <c r="H24" s="133">
        <v>27351</v>
      </c>
    </row>
    <row r="25" spans="1:8" s="120" customFormat="1" ht="20.25" customHeight="1">
      <c r="A25" s="124" t="s">
        <v>19</v>
      </c>
      <c r="B25" s="116" t="s">
        <v>105</v>
      </c>
      <c r="C25" s="117">
        <v>1691</v>
      </c>
      <c r="D25" s="118">
        <v>1691</v>
      </c>
      <c r="E25" s="117">
        <v>1900</v>
      </c>
      <c r="F25" s="117">
        <v>100</v>
      </c>
      <c r="G25" s="117">
        <v>100</v>
      </c>
      <c r="H25" s="119">
        <v>100</v>
      </c>
    </row>
    <row r="26" spans="1:8" ht="20.25" customHeight="1">
      <c r="A26" s="30"/>
      <c r="B26" s="116" t="s">
        <v>106</v>
      </c>
      <c r="C26" s="135">
        <f aca="true" t="shared" si="0" ref="C26:H26">SUM(C23:C25)</f>
        <v>57960</v>
      </c>
      <c r="D26" s="136">
        <f t="shared" si="0"/>
        <v>74539</v>
      </c>
      <c r="E26" s="135">
        <f t="shared" si="0"/>
        <v>80027</v>
      </c>
      <c r="F26" s="135">
        <f t="shared" si="0"/>
        <v>37223</v>
      </c>
      <c r="G26" s="135">
        <f t="shared" si="0"/>
        <v>37495</v>
      </c>
      <c r="H26" s="135">
        <f t="shared" si="0"/>
        <v>60096</v>
      </c>
    </row>
    <row r="27" spans="1:8" ht="18" customHeight="1">
      <c r="A27" s="30" t="s">
        <v>107</v>
      </c>
      <c r="B27" s="137" t="s">
        <v>38</v>
      </c>
      <c r="C27" s="24"/>
      <c r="D27" s="118"/>
      <c r="E27" s="24"/>
      <c r="F27" s="24"/>
      <c r="G27" s="24"/>
      <c r="H27" s="26"/>
    </row>
    <row r="28" spans="1:8" s="120" customFormat="1" ht="20.25" customHeight="1">
      <c r="A28" s="124" t="s">
        <v>15</v>
      </c>
      <c r="B28" s="116" t="s">
        <v>108</v>
      </c>
      <c r="C28" s="117"/>
      <c r="D28" s="118"/>
      <c r="E28" s="117">
        <f>E29+E30</f>
        <v>74781</v>
      </c>
      <c r="F28" s="117"/>
      <c r="G28" s="117"/>
      <c r="H28" s="119"/>
    </row>
    <row r="29" spans="1:8" s="120" customFormat="1" ht="20.25" customHeight="1">
      <c r="A29" s="124"/>
      <c r="B29" s="116" t="s">
        <v>109</v>
      </c>
      <c r="C29" s="117">
        <v>3631</v>
      </c>
      <c r="D29" s="118">
        <v>3631</v>
      </c>
      <c r="E29" s="117">
        <v>34755</v>
      </c>
      <c r="F29" s="117">
        <v>0</v>
      </c>
      <c r="G29" s="117"/>
      <c r="H29" s="119"/>
    </row>
    <row r="30" spans="1:8" s="120" customFormat="1" ht="20.25" customHeight="1">
      <c r="A30" s="124"/>
      <c r="B30" s="116" t="s">
        <v>110</v>
      </c>
      <c r="C30" s="117"/>
      <c r="D30" s="118"/>
      <c r="E30" s="117">
        <v>40026</v>
      </c>
      <c r="F30" s="117"/>
      <c r="G30" s="117"/>
      <c r="H30" s="119"/>
    </row>
    <row r="31" spans="1:8" s="120" customFormat="1" ht="20.25" customHeight="1">
      <c r="A31" s="124" t="s">
        <v>17</v>
      </c>
      <c r="B31" s="116" t="s">
        <v>111</v>
      </c>
      <c r="C31" s="117"/>
      <c r="D31" s="118"/>
      <c r="E31" s="117">
        <v>-8318</v>
      </c>
      <c r="F31" s="117"/>
      <c r="G31" s="117"/>
      <c r="H31" s="119"/>
    </row>
    <row r="32" spans="1:8" ht="20.25" customHeight="1">
      <c r="A32" s="138"/>
      <c r="B32" s="137" t="s">
        <v>112</v>
      </c>
      <c r="C32" s="139">
        <f>C29+C31</f>
        <v>3631</v>
      </c>
      <c r="D32" s="118">
        <v>3631</v>
      </c>
      <c r="E32" s="139">
        <f>E28+E31</f>
        <v>66463</v>
      </c>
      <c r="F32" s="139">
        <v>0</v>
      </c>
      <c r="G32" s="139">
        <v>0</v>
      </c>
      <c r="H32" s="26">
        <v>0</v>
      </c>
    </row>
    <row r="33" spans="1:8" ht="20.25" customHeight="1">
      <c r="A33" s="140"/>
      <c r="B33" s="141" t="s">
        <v>113</v>
      </c>
      <c r="C33" s="142">
        <f aca="true" t="shared" si="1" ref="C33:H33">C9+C10+C11+C15+C19+C20+C21+C26+C32</f>
        <v>602334</v>
      </c>
      <c r="D33" s="143">
        <f t="shared" si="1"/>
        <v>647775</v>
      </c>
      <c r="E33" s="76">
        <f t="shared" si="1"/>
        <v>706141</v>
      </c>
      <c r="F33" s="76">
        <f t="shared" si="1"/>
        <v>508024</v>
      </c>
      <c r="G33" s="76">
        <f t="shared" si="1"/>
        <v>517266</v>
      </c>
      <c r="H33" s="76">
        <f t="shared" si="1"/>
        <v>553546</v>
      </c>
    </row>
    <row r="34" spans="1:256" ht="20.25" customHeight="1">
      <c r="A34" s="25"/>
      <c r="B34" s="31" t="s">
        <v>114</v>
      </c>
      <c r="C34" s="144">
        <v>123</v>
      </c>
      <c r="D34" s="145">
        <v>123</v>
      </c>
      <c r="E34" s="144">
        <v>145</v>
      </c>
      <c r="F34" s="144">
        <v>120</v>
      </c>
      <c r="G34" s="144">
        <v>120</v>
      </c>
      <c r="H34" s="26">
        <v>120</v>
      </c>
      <c r="IO34" s="34"/>
      <c r="IP34" s="34"/>
      <c r="IQ34" s="34"/>
      <c r="IR34" s="34"/>
      <c r="IS34" s="34"/>
      <c r="IT34" s="34"/>
      <c r="IU34" s="34"/>
      <c r="IV34" s="34"/>
    </row>
    <row r="35" spans="1:8" s="85" customFormat="1" ht="20.25" customHeight="1">
      <c r="A35" s="146"/>
      <c r="B35" s="31" t="s">
        <v>115</v>
      </c>
      <c r="C35" s="25">
        <v>14</v>
      </c>
      <c r="D35" s="81">
        <v>14</v>
      </c>
      <c r="E35" s="147">
        <v>41</v>
      </c>
      <c r="F35" s="147">
        <v>58</v>
      </c>
      <c r="G35" s="24">
        <v>58</v>
      </c>
      <c r="H35" s="26">
        <v>58</v>
      </c>
    </row>
    <row r="36" spans="4:7" ht="16.5">
      <c r="D36" s="148"/>
      <c r="G36" s="49"/>
    </row>
    <row r="37" ht="16.5">
      <c r="D37" s="148"/>
    </row>
    <row r="38" ht="16.5">
      <c r="D38" s="148"/>
    </row>
    <row r="39" ht="16.5">
      <c r="D39" s="148"/>
    </row>
  </sheetData>
  <sheetProtection selectLockedCells="1" selectUnlockedCells="1"/>
  <mergeCells count="1">
    <mergeCell ref="A5:H5"/>
  </mergeCells>
  <printOptions horizontalCentered="1"/>
  <pageMargins left="0.24" right="0.33" top="0.42986111111111114" bottom="0.4722222222222222" header="0.41" footer="0.511805555555555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SheetLayoutView="100" workbookViewId="0" topLeftCell="A16">
      <selection activeCell="P26" sqref="P26"/>
    </sheetView>
  </sheetViews>
  <sheetFormatPr defaultColWidth="9.00390625" defaultRowHeight="12.75"/>
  <cols>
    <col min="1" max="1" width="2.75390625" style="149" customWidth="1"/>
    <col min="2" max="2" width="30.00390625" style="101" customWidth="1"/>
    <col min="3" max="4" width="8.375" style="56" customWidth="1"/>
    <col min="5" max="7" width="8.25390625" style="56" customWidth="1"/>
    <col min="8" max="8" width="8.125" style="56" customWidth="1"/>
    <col min="9" max="9" width="3.00390625" style="149" customWidth="1"/>
    <col min="10" max="10" width="26.625" style="101" customWidth="1"/>
    <col min="11" max="11" width="8.625" style="56" customWidth="1"/>
    <col min="12" max="12" width="8.25390625" style="56" customWidth="1"/>
    <col min="13" max="13" width="8.25390625" style="3" customWidth="1"/>
    <col min="14" max="14" width="8.375" style="3" customWidth="1"/>
    <col min="15" max="15" width="8.375" style="0" customWidth="1"/>
    <col min="16" max="16" width="9.25390625" style="0" customWidth="1"/>
    <col min="17" max="16384" width="11.625" style="0" customWidth="1"/>
  </cols>
  <sheetData>
    <row r="1" spans="1:16" ht="12" customHeight="1">
      <c r="A1" s="151"/>
      <c r="B1" s="544"/>
      <c r="C1" s="151"/>
      <c r="D1" s="151"/>
      <c r="E1" s="151"/>
      <c r="F1" s="151"/>
      <c r="G1" s="151"/>
      <c r="H1" s="151"/>
      <c r="I1" s="151"/>
      <c r="J1" s="544"/>
      <c r="K1" s="151"/>
      <c r="L1" s="151"/>
      <c r="N1" s="103"/>
      <c r="O1" s="103"/>
      <c r="P1" s="103" t="s">
        <v>116</v>
      </c>
    </row>
    <row r="2" spans="1:16" ht="10.5" customHeight="1">
      <c r="A2" s="151"/>
      <c r="B2" s="544"/>
      <c r="C2" s="151"/>
      <c r="D2" s="151"/>
      <c r="E2" s="151"/>
      <c r="F2" s="151"/>
      <c r="G2" s="151"/>
      <c r="H2" s="151"/>
      <c r="I2" s="151"/>
      <c r="J2" s="544"/>
      <c r="K2" s="151"/>
      <c r="L2" s="151"/>
      <c r="N2" s="103"/>
      <c r="O2" s="103"/>
      <c r="P2" s="103" t="s">
        <v>1</v>
      </c>
    </row>
    <row r="3" spans="1:16" ht="27" customHeight="1">
      <c r="A3" s="151"/>
      <c r="B3" s="544"/>
      <c r="C3" s="151"/>
      <c r="D3" s="151"/>
      <c r="E3" s="151"/>
      <c r="F3" s="151"/>
      <c r="G3" s="151"/>
      <c r="H3" s="151"/>
      <c r="I3" s="151"/>
      <c r="J3" s="544"/>
      <c r="K3" s="151"/>
      <c r="L3" s="151"/>
      <c r="N3" s="103"/>
      <c r="O3" s="103"/>
      <c r="P3" s="103"/>
    </row>
    <row r="4" spans="1:15" s="18" customFormat="1" ht="13.5" customHeight="1">
      <c r="A4" s="559" t="s">
        <v>117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</row>
    <row r="5" spans="1:15" s="18" customFormat="1" ht="16.5" customHeight="1">
      <c r="A5" s="560" t="s">
        <v>118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6" spans="1:15" s="18" customFormat="1" ht="26.25" customHeight="1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</row>
    <row r="7" spans="11:16" ht="15.75" customHeight="1">
      <c r="K7" s="103"/>
      <c r="L7" s="103"/>
      <c r="N7" s="103"/>
      <c r="O7" s="103"/>
      <c r="P7" s="103" t="s">
        <v>3</v>
      </c>
    </row>
    <row r="8" spans="1:16" s="543" customFormat="1" ht="34.5" customHeight="1">
      <c r="A8" s="537" t="s">
        <v>4</v>
      </c>
      <c r="B8" s="538" t="s">
        <v>5</v>
      </c>
      <c r="C8" s="539" t="s">
        <v>6</v>
      </c>
      <c r="D8" s="539" t="s">
        <v>7</v>
      </c>
      <c r="E8" s="539" t="s">
        <v>8</v>
      </c>
      <c r="F8" s="539" t="s">
        <v>9</v>
      </c>
      <c r="G8" s="539" t="s">
        <v>119</v>
      </c>
      <c r="H8" s="539" t="s">
        <v>120</v>
      </c>
      <c r="I8" s="540" t="s">
        <v>4</v>
      </c>
      <c r="J8" s="541" t="s">
        <v>5</v>
      </c>
      <c r="K8" s="539" t="s">
        <v>6</v>
      </c>
      <c r="L8" s="539" t="s">
        <v>7</v>
      </c>
      <c r="M8" s="542" t="s">
        <v>8</v>
      </c>
      <c r="N8" s="539" t="s">
        <v>9</v>
      </c>
      <c r="O8" s="539" t="s">
        <v>10</v>
      </c>
      <c r="P8" s="539" t="s">
        <v>121</v>
      </c>
    </row>
    <row r="9" spans="1:16" ht="12.75">
      <c r="A9" s="152"/>
      <c r="B9" s="153" t="s">
        <v>122</v>
      </c>
      <c r="C9" s="154"/>
      <c r="D9" s="154"/>
      <c r="E9" s="154"/>
      <c r="F9" s="154"/>
      <c r="G9" s="154"/>
      <c r="H9" s="154"/>
      <c r="I9" s="155"/>
      <c r="J9" s="156" t="s">
        <v>123</v>
      </c>
      <c r="K9" s="157"/>
      <c r="L9" s="157"/>
      <c r="M9" s="158"/>
      <c r="N9" s="159"/>
      <c r="O9" s="159"/>
      <c r="P9" s="160"/>
    </row>
    <row r="10" spans="1:16" ht="12.75">
      <c r="A10" s="152" t="s">
        <v>15</v>
      </c>
      <c r="B10" s="161" t="s">
        <v>16</v>
      </c>
      <c r="C10" s="154">
        <v>15540</v>
      </c>
      <c r="D10" s="154">
        <v>15540</v>
      </c>
      <c r="E10" s="154">
        <v>16679</v>
      </c>
      <c r="F10" s="154">
        <v>14614</v>
      </c>
      <c r="G10" s="154">
        <v>10464</v>
      </c>
      <c r="H10" s="154">
        <v>10464</v>
      </c>
      <c r="I10" s="155" t="s">
        <v>15</v>
      </c>
      <c r="J10" s="162" t="s">
        <v>124</v>
      </c>
      <c r="K10" s="163">
        <f aca="true" t="shared" si="0" ref="K10:P10">K11+K12+K13</f>
        <v>108457</v>
      </c>
      <c r="L10" s="163">
        <f t="shared" si="0"/>
        <v>117474</v>
      </c>
      <c r="M10" s="164">
        <f t="shared" si="0"/>
        <v>117123</v>
      </c>
      <c r="N10" s="163">
        <f t="shared" si="0"/>
        <v>177503</v>
      </c>
      <c r="O10" s="163">
        <f t="shared" si="0"/>
        <v>187939</v>
      </c>
      <c r="P10" s="163">
        <f t="shared" si="0"/>
        <v>187350</v>
      </c>
    </row>
    <row r="11" spans="1:16" ht="12.75">
      <c r="A11" s="152" t="s">
        <v>17</v>
      </c>
      <c r="B11" s="161" t="s">
        <v>18</v>
      </c>
      <c r="C11" s="154"/>
      <c r="D11" s="154"/>
      <c r="E11" s="154"/>
      <c r="F11" s="154"/>
      <c r="G11" s="154"/>
      <c r="H11" s="154"/>
      <c r="I11" s="155"/>
      <c r="J11" s="162" t="s">
        <v>125</v>
      </c>
      <c r="K11" s="159">
        <v>40327</v>
      </c>
      <c r="L11" s="154">
        <v>47151</v>
      </c>
      <c r="M11" s="158">
        <v>55506</v>
      </c>
      <c r="N11" s="159">
        <v>85474</v>
      </c>
      <c r="O11" s="159">
        <v>85906</v>
      </c>
      <c r="P11" s="160">
        <v>86118</v>
      </c>
    </row>
    <row r="12" spans="1:16" ht="12.75">
      <c r="A12" s="152"/>
      <c r="B12" s="161" t="s">
        <v>126</v>
      </c>
      <c r="C12" s="154">
        <v>45545</v>
      </c>
      <c r="D12" s="154">
        <v>45545</v>
      </c>
      <c r="E12" s="154">
        <v>56950</v>
      </c>
      <c r="F12" s="154">
        <v>47000</v>
      </c>
      <c r="G12" s="154">
        <v>47000</v>
      </c>
      <c r="H12" s="154">
        <v>47000</v>
      </c>
      <c r="I12" s="155"/>
      <c r="J12" s="162" t="s">
        <v>127</v>
      </c>
      <c r="K12" s="159">
        <v>9919</v>
      </c>
      <c r="L12" s="154">
        <v>11004</v>
      </c>
      <c r="M12" s="158">
        <v>11595</v>
      </c>
      <c r="N12" s="159">
        <v>15914</v>
      </c>
      <c r="O12" s="159">
        <v>16031</v>
      </c>
      <c r="P12" s="160">
        <v>16089</v>
      </c>
    </row>
    <row r="13" spans="1:16" ht="12.75">
      <c r="A13" s="152"/>
      <c r="B13" s="161" t="s">
        <v>128</v>
      </c>
      <c r="C13" s="154">
        <v>98140</v>
      </c>
      <c r="D13" s="154">
        <v>98140</v>
      </c>
      <c r="E13" s="154">
        <v>99185</v>
      </c>
      <c r="F13" s="154">
        <v>4800</v>
      </c>
      <c r="G13" s="154">
        <v>4800</v>
      </c>
      <c r="H13" s="154">
        <v>4800</v>
      </c>
      <c r="I13" s="155"/>
      <c r="J13" s="162" t="s">
        <v>129</v>
      </c>
      <c r="K13" s="159">
        <v>58211</v>
      </c>
      <c r="L13" s="154">
        <v>59319</v>
      </c>
      <c r="M13" s="158">
        <v>50022</v>
      </c>
      <c r="N13" s="159">
        <v>76115</v>
      </c>
      <c r="O13" s="159">
        <v>86002</v>
      </c>
      <c r="P13" s="160">
        <v>85143</v>
      </c>
    </row>
    <row r="14" spans="1:16" ht="12.75">
      <c r="A14" s="152"/>
      <c r="B14" s="161" t="s">
        <v>130</v>
      </c>
      <c r="C14" s="154"/>
      <c r="D14" s="154"/>
      <c r="E14" s="154">
        <v>1641</v>
      </c>
      <c r="F14" s="154"/>
      <c r="G14" s="154"/>
      <c r="H14" s="154"/>
      <c r="I14" s="155" t="s">
        <v>17</v>
      </c>
      <c r="J14" s="162" t="s">
        <v>131</v>
      </c>
      <c r="K14" s="163">
        <f>K15+K16+K17</f>
        <v>151462</v>
      </c>
      <c r="L14" s="163">
        <f>L15+L16+L17</f>
        <v>161403</v>
      </c>
      <c r="M14" s="164">
        <f>M15+M16+M17</f>
        <v>159245</v>
      </c>
      <c r="N14" s="163">
        <f>N15+N16+N17</f>
        <v>0</v>
      </c>
      <c r="O14" s="159">
        <v>0</v>
      </c>
      <c r="P14" s="160">
        <v>0</v>
      </c>
    </row>
    <row r="15" spans="1:16" ht="12.75">
      <c r="A15" s="152"/>
      <c r="B15" s="161" t="s">
        <v>132</v>
      </c>
      <c r="C15" s="154">
        <v>50</v>
      </c>
      <c r="D15" s="154">
        <v>50</v>
      </c>
      <c r="E15" s="154">
        <v>3</v>
      </c>
      <c r="F15" s="154"/>
      <c r="G15" s="154"/>
      <c r="H15" s="154"/>
      <c r="I15" s="155"/>
      <c r="J15" s="162" t="s">
        <v>133</v>
      </c>
      <c r="K15" s="159">
        <v>88238</v>
      </c>
      <c r="L15" s="154">
        <v>93563</v>
      </c>
      <c r="M15" s="158">
        <v>91733</v>
      </c>
      <c r="N15" s="159">
        <v>0</v>
      </c>
      <c r="O15" s="159">
        <v>0</v>
      </c>
      <c r="P15" s="160">
        <v>0</v>
      </c>
    </row>
    <row r="16" spans="1:16" ht="12.75">
      <c r="A16" s="152"/>
      <c r="B16" s="161" t="s">
        <v>50</v>
      </c>
      <c r="C16" s="154">
        <f>C12+C13+C14+C15</f>
        <v>143735</v>
      </c>
      <c r="D16" s="154">
        <f>D12+D13+D14+D15</f>
        <v>143735</v>
      </c>
      <c r="E16" s="154">
        <f>E12+E13+E14+E15</f>
        <v>157779</v>
      </c>
      <c r="F16" s="154">
        <f>F12+F13+F14+F15</f>
        <v>51800</v>
      </c>
      <c r="G16" s="154">
        <f>G12+G13+G14+G15</f>
        <v>51800</v>
      </c>
      <c r="H16" s="154">
        <v>51800</v>
      </c>
      <c r="I16" s="155"/>
      <c r="J16" s="162" t="s">
        <v>134</v>
      </c>
      <c r="K16" s="159">
        <v>22941</v>
      </c>
      <c r="L16" s="154">
        <v>24327</v>
      </c>
      <c r="M16" s="158">
        <v>23733</v>
      </c>
      <c r="N16" s="159">
        <v>0</v>
      </c>
      <c r="O16" s="159">
        <v>0</v>
      </c>
      <c r="P16" s="160">
        <v>0</v>
      </c>
    </row>
    <row r="17" spans="1:16" ht="12.75">
      <c r="A17" s="152" t="s">
        <v>135</v>
      </c>
      <c r="B17" s="161" t="s">
        <v>52</v>
      </c>
      <c r="C17" s="154"/>
      <c r="D17" s="154"/>
      <c r="E17" s="154"/>
      <c r="F17" s="154"/>
      <c r="G17" s="154"/>
      <c r="H17" s="154"/>
      <c r="I17" s="155"/>
      <c r="J17" s="162" t="s">
        <v>136</v>
      </c>
      <c r="K17" s="159">
        <v>40283</v>
      </c>
      <c r="L17" s="154">
        <v>43513</v>
      </c>
      <c r="M17" s="158">
        <v>43779</v>
      </c>
      <c r="N17" s="159">
        <v>0</v>
      </c>
      <c r="O17" s="159">
        <v>0</v>
      </c>
      <c r="P17" s="160">
        <v>0</v>
      </c>
    </row>
    <row r="18" spans="1:16" ht="12.75">
      <c r="A18" s="152"/>
      <c r="B18" s="161" t="s">
        <v>137</v>
      </c>
      <c r="C18" s="154"/>
      <c r="D18" s="154"/>
      <c r="E18" s="154"/>
      <c r="F18" s="154">
        <v>260058</v>
      </c>
      <c r="G18" s="154">
        <v>285214</v>
      </c>
      <c r="H18" s="154">
        <v>287762</v>
      </c>
      <c r="I18" s="155" t="s">
        <v>135</v>
      </c>
      <c r="J18" s="162" t="s">
        <v>138</v>
      </c>
      <c r="K18" s="163">
        <f>K19+K20+K21</f>
        <v>108044</v>
      </c>
      <c r="L18" s="163">
        <f>L19+L20+L21</f>
        <v>114538</v>
      </c>
      <c r="M18" s="164">
        <f>M19+M20+M21</f>
        <v>111138</v>
      </c>
      <c r="N18" s="163">
        <f>N19+N20+N21</f>
        <v>114911</v>
      </c>
      <c r="O18" s="163">
        <v>0</v>
      </c>
      <c r="P18" s="160">
        <v>0</v>
      </c>
    </row>
    <row r="19" spans="1:16" ht="12.75">
      <c r="A19" s="152"/>
      <c r="B19" s="161" t="s">
        <v>139</v>
      </c>
      <c r="C19" s="165">
        <v>173129</v>
      </c>
      <c r="D19" s="154">
        <v>173129</v>
      </c>
      <c r="E19" s="154">
        <v>173129</v>
      </c>
      <c r="F19" s="165"/>
      <c r="G19" s="165"/>
      <c r="H19" s="165"/>
      <c r="I19" s="155"/>
      <c r="J19" s="162" t="s">
        <v>140</v>
      </c>
      <c r="K19" s="159">
        <v>59081</v>
      </c>
      <c r="L19" s="154">
        <v>62385</v>
      </c>
      <c r="M19" s="164">
        <v>62583</v>
      </c>
      <c r="N19" s="163">
        <v>63505</v>
      </c>
      <c r="O19" s="159">
        <v>0</v>
      </c>
      <c r="P19" s="160">
        <v>0</v>
      </c>
    </row>
    <row r="20" spans="1:16" ht="12.75">
      <c r="A20" s="152"/>
      <c r="B20" s="161" t="s">
        <v>141</v>
      </c>
      <c r="C20" s="165">
        <v>108596</v>
      </c>
      <c r="D20" s="154">
        <v>109196</v>
      </c>
      <c r="E20" s="154">
        <v>100839</v>
      </c>
      <c r="F20" s="165"/>
      <c r="G20" s="165"/>
      <c r="H20" s="165"/>
      <c r="I20" s="155"/>
      <c r="J20" s="162" t="s">
        <v>142</v>
      </c>
      <c r="K20" s="159">
        <v>15639</v>
      </c>
      <c r="L20" s="154">
        <v>16525</v>
      </c>
      <c r="M20" s="158">
        <v>16827</v>
      </c>
      <c r="N20" s="159">
        <v>16795</v>
      </c>
      <c r="O20" s="159">
        <v>0</v>
      </c>
      <c r="P20" s="160">
        <v>0</v>
      </c>
    </row>
    <row r="21" spans="1:16" ht="12.75">
      <c r="A21" s="152"/>
      <c r="B21" s="166" t="s">
        <v>143</v>
      </c>
      <c r="C21" s="154"/>
      <c r="D21" s="154">
        <v>14056</v>
      </c>
      <c r="E21" s="154">
        <v>45165</v>
      </c>
      <c r="F21" s="154"/>
      <c r="G21" s="154">
        <v>78</v>
      </c>
      <c r="H21" s="154">
        <v>78</v>
      </c>
      <c r="I21" s="155"/>
      <c r="J21" s="162" t="s">
        <v>144</v>
      </c>
      <c r="K21" s="159">
        <v>33324</v>
      </c>
      <c r="L21" s="154">
        <v>35628</v>
      </c>
      <c r="M21" s="158">
        <v>31728</v>
      </c>
      <c r="N21" s="159">
        <v>34611</v>
      </c>
      <c r="O21" s="159">
        <v>0</v>
      </c>
      <c r="P21" s="160">
        <v>0</v>
      </c>
    </row>
    <row r="22" spans="1:16" ht="12.75">
      <c r="A22" s="152"/>
      <c r="B22" s="161" t="s">
        <v>145</v>
      </c>
      <c r="C22" s="154"/>
      <c r="D22" s="154">
        <v>8060</v>
      </c>
      <c r="E22" s="154">
        <v>61663</v>
      </c>
      <c r="F22" s="154"/>
      <c r="G22" s="154">
        <v>6130</v>
      </c>
      <c r="H22" s="154">
        <v>11013</v>
      </c>
      <c r="I22" s="155" t="s">
        <v>146</v>
      </c>
      <c r="J22" s="162" t="s">
        <v>147</v>
      </c>
      <c r="K22" s="163">
        <f aca="true" t="shared" si="1" ref="K22:P22">K23+K25+K24</f>
        <v>7426</v>
      </c>
      <c r="L22" s="163">
        <f t="shared" si="1"/>
        <v>8144</v>
      </c>
      <c r="M22" s="164">
        <f t="shared" si="1"/>
        <v>6966</v>
      </c>
      <c r="N22" s="163">
        <f t="shared" si="1"/>
        <v>9863</v>
      </c>
      <c r="O22" s="163">
        <f t="shared" si="1"/>
        <v>9928</v>
      </c>
      <c r="P22" s="163">
        <f t="shared" si="1"/>
        <v>16241</v>
      </c>
    </row>
    <row r="23" spans="1:16" ht="12.75">
      <c r="A23" s="152"/>
      <c r="B23" s="161" t="s">
        <v>148</v>
      </c>
      <c r="C23" s="154"/>
      <c r="D23" s="154">
        <v>16579</v>
      </c>
      <c r="E23" s="154"/>
      <c r="F23" s="154"/>
      <c r="G23" s="154"/>
      <c r="H23" s="154"/>
      <c r="I23" s="155"/>
      <c r="J23" s="162" t="s">
        <v>149</v>
      </c>
      <c r="K23" s="159">
        <v>2451</v>
      </c>
      <c r="L23" s="154">
        <v>3016</v>
      </c>
      <c r="M23" s="164">
        <v>3025</v>
      </c>
      <c r="N23" s="163">
        <v>3819</v>
      </c>
      <c r="O23" s="159">
        <v>3869</v>
      </c>
      <c r="P23" s="160">
        <v>4981</v>
      </c>
    </row>
    <row r="24" spans="1:16" ht="12.75">
      <c r="A24" s="152"/>
      <c r="B24" s="161" t="s">
        <v>150</v>
      </c>
      <c r="C24" s="154"/>
      <c r="D24" s="154">
        <v>12279</v>
      </c>
      <c r="E24" s="154">
        <v>26779</v>
      </c>
      <c r="F24" s="154"/>
      <c r="G24" s="154"/>
      <c r="H24" s="154"/>
      <c r="I24" s="155"/>
      <c r="J24" s="162" t="s">
        <v>151</v>
      </c>
      <c r="K24" s="159">
        <v>662</v>
      </c>
      <c r="L24" s="154">
        <v>815</v>
      </c>
      <c r="M24" s="158">
        <v>817</v>
      </c>
      <c r="N24" s="159">
        <v>1031</v>
      </c>
      <c r="O24" s="159">
        <v>1046</v>
      </c>
      <c r="P24" s="160">
        <v>1319</v>
      </c>
    </row>
    <row r="25" spans="1:16" ht="12.75">
      <c r="A25" s="152"/>
      <c r="B25" s="161" t="s">
        <v>152</v>
      </c>
      <c r="C25" s="154"/>
      <c r="D25" s="154">
        <v>65</v>
      </c>
      <c r="E25" s="154">
        <v>65</v>
      </c>
      <c r="F25" s="154"/>
      <c r="G25" s="154"/>
      <c r="H25" s="154"/>
      <c r="I25" s="155"/>
      <c r="J25" s="162" t="s">
        <v>153</v>
      </c>
      <c r="K25" s="159">
        <v>4313</v>
      </c>
      <c r="L25" s="154">
        <v>4313</v>
      </c>
      <c r="M25" s="158">
        <v>3124</v>
      </c>
      <c r="N25" s="159">
        <v>5013</v>
      </c>
      <c r="O25" s="159">
        <v>5013</v>
      </c>
      <c r="P25" s="160">
        <v>9941</v>
      </c>
    </row>
    <row r="26" spans="1:16" ht="12.75">
      <c r="A26" s="152"/>
      <c r="B26" s="161" t="s">
        <v>62</v>
      </c>
      <c r="C26" s="154">
        <f>C19+C20+C21+C22+C24+C23</f>
        <v>281725</v>
      </c>
      <c r="D26" s="154">
        <f>D19+D20+D21+D22+D24+D23+D25</f>
        <v>333364</v>
      </c>
      <c r="E26" s="154">
        <f>E19+E20+E21+E22+E24+E23+E25</f>
        <v>407640</v>
      </c>
      <c r="F26" s="154">
        <f>F19+F20+F21+F22+F24+F23+F18</f>
        <v>260058</v>
      </c>
      <c r="G26" s="154">
        <v>291422</v>
      </c>
      <c r="H26" s="154">
        <v>298853</v>
      </c>
      <c r="I26" s="155" t="s">
        <v>23</v>
      </c>
      <c r="J26" s="162" t="s">
        <v>154</v>
      </c>
      <c r="K26" s="159">
        <v>99927</v>
      </c>
      <c r="L26" s="154">
        <v>100670</v>
      </c>
      <c r="M26" s="158">
        <v>96338</v>
      </c>
      <c r="N26" s="159">
        <v>75934</v>
      </c>
      <c r="O26" s="159">
        <v>80257</v>
      </c>
      <c r="P26" s="160">
        <v>83383</v>
      </c>
    </row>
    <row r="27" spans="1:16" ht="12.75">
      <c r="A27" s="152" t="s">
        <v>21</v>
      </c>
      <c r="B27" s="167" t="s">
        <v>155</v>
      </c>
      <c r="C27" s="154">
        <v>67709</v>
      </c>
      <c r="D27" s="154">
        <v>74663</v>
      </c>
      <c r="E27" s="154">
        <v>93486</v>
      </c>
      <c r="F27" s="154">
        <v>95142</v>
      </c>
      <c r="G27" s="154">
        <v>89946</v>
      </c>
      <c r="H27" s="154">
        <v>96194</v>
      </c>
      <c r="I27" s="155" t="s">
        <v>72</v>
      </c>
      <c r="J27" s="162" t="s">
        <v>156</v>
      </c>
      <c r="K27" s="159">
        <v>58351</v>
      </c>
      <c r="L27" s="154">
        <v>60300</v>
      </c>
      <c r="M27" s="158">
        <v>60597</v>
      </c>
      <c r="N27" s="159">
        <v>84614</v>
      </c>
      <c r="O27" s="159">
        <v>193671</v>
      </c>
      <c r="P27" s="160">
        <v>198500</v>
      </c>
    </row>
    <row r="28" spans="1:16" s="34" customFormat="1" ht="12.75">
      <c r="A28" s="152"/>
      <c r="B28" s="161" t="s">
        <v>157</v>
      </c>
      <c r="C28" s="154">
        <v>10000</v>
      </c>
      <c r="D28" s="154">
        <v>10020</v>
      </c>
      <c r="E28" s="154">
        <v>10425</v>
      </c>
      <c r="F28" s="154">
        <v>10500</v>
      </c>
      <c r="G28" s="154">
        <v>10500</v>
      </c>
      <c r="H28" s="154">
        <v>10500</v>
      </c>
      <c r="I28" s="155" t="s">
        <v>158</v>
      </c>
      <c r="J28" s="162" t="s">
        <v>94</v>
      </c>
      <c r="K28" s="159">
        <v>7076</v>
      </c>
      <c r="L28" s="154">
        <v>7076</v>
      </c>
      <c r="M28" s="158">
        <v>7585</v>
      </c>
      <c r="N28" s="159">
        <v>7976</v>
      </c>
      <c r="O28" s="159">
        <v>7976</v>
      </c>
      <c r="P28" s="160">
        <v>7976</v>
      </c>
    </row>
    <row r="29" spans="1:16" ht="12.75">
      <c r="A29" s="152" t="s">
        <v>23</v>
      </c>
      <c r="B29" s="161" t="s">
        <v>159</v>
      </c>
      <c r="C29" s="154"/>
      <c r="D29" s="154"/>
      <c r="E29" s="154">
        <v>729</v>
      </c>
      <c r="F29" s="154"/>
      <c r="G29" s="154"/>
      <c r="H29" s="154"/>
      <c r="I29" s="155" t="s">
        <v>160</v>
      </c>
      <c r="J29" s="162" t="s">
        <v>161</v>
      </c>
      <c r="K29" s="159">
        <v>0</v>
      </c>
      <c r="L29" s="154">
        <v>0</v>
      </c>
      <c r="M29" s="158"/>
      <c r="N29" s="159"/>
      <c r="O29" s="159"/>
      <c r="P29" s="160"/>
    </row>
    <row r="30" spans="1:16" ht="12.75">
      <c r="A30" s="152"/>
      <c r="B30" s="161" t="s">
        <v>62</v>
      </c>
      <c r="C30" s="154">
        <f>C27+C29</f>
        <v>67709</v>
      </c>
      <c r="D30" s="154">
        <f>D27+D29</f>
        <v>74663</v>
      </c>
      <c r="E30" s="154">
        <f>E27+E29</f>
        <v>94215</v>
      </c>
      <c r="F30" s="154">
        <f>F27+F29</f>
        <v>95142</v>
      </c>
      <c r="G30" s="154">
        <f>G27+G29</f>
        <v>89946</v>
      </c>
      <c r="H30" s="154">
        <v>96194</v>
      </c>
      <c r="I30" s="168"/>
      <c r="J30" s="156" t="s">
        <v>162</v>
      </c>
      <c r="K30" s="169">
        <f aca="true" t="shared" si="2" ref="K30:P30">K10+K14+K18+K22+K26+K27+K28+K29</f>
        <v>540743</v>
      </c>
      <c r="L30" s="169">
        <f t="shared" si="2"/>
        <v>569605</v>
      </c>
      <c r="M30" s="170">
        <f t="shared" si="2"/>
        <v>558992</v>
      </c>
      <c r="N30" s="169">
        <f t="shared" si="2"/>
        <v>470801</v>
      </c>
      <c r="O30" s="169">
        <f t="shared" si="2"/>
        <v>479771</v>
      </c>
      <c r="P30" s="169">
        <f t="shared" si="2"/>
        <v>493450</v>
      </c>
    </row>
    <row r="31" spans="1:16" ht="12.75">
      <c r="A31" s="152" t="s">
        <v>72</v>
      </c>
      <c r="B31" s="161" t="s">
        <v>163</v>
      </c>
      <c r="C31" s="154">
        <v>3898</v>
      </c>
      <c r="D31" s="154">
        <v>3898</v>
      </c>
      <c r="E31" s="154"/>
      <c r="F31" s="154">
        <v>31695</v>
      </c>
      <c r="G31" s="154">
        <v>0</v>
      </c>
      <c r="H31" s="154"/>
      <c r="I31" s="155"/>
      <c r="J31" s="162"/>
      <c r="K31" s="159"/>
      <c r="L31" s="154"/>
      <c r="M31" s="158"/>
      <c r="N31" s="159"/>
      <c r="O31" s="159"/>
      <c r="P31" s="160"/>
    </row>
    <row r="32" spans="1:16" ht="12.75">
      <c r="A32" s="152" t="s">
        <v>158</v>
      </c>
      <c r="B32" s="161" t="s">
        <v>30</v>
      </c>
      <c r="C32" s="154">
        <v>28136</v>
      </c>
      <c r="D32" s="154">
        <v>14984</v>
      </c>
      <c r="E32" s="154"/>
      <c r="F32" s="154">
        <v>17492</v>
      </c>
      <c r="G32" s="154">
        <v>0</v>
      </c>
      <c r="H32" s="154"/>
      <c r="I32" s="168"/>
      <c r="J32" s="156"/>
      <c r="K32" s="169"/>
      <c r="L32" s="169"/>
      <c r="M32" s="170"/>
      <c r="N32" s="169"/>
      <c r="O32" s="159"/>
      <c r="P32" s="160"/>
    </row>
    <row r="33" spans="1:16" ht="12.75">
      <c r="A33" s="152"/>
      <c r="B33" s="161" t="s">
        <v>164</v>
      </c>
      <c r="C33" s="154">
        <v>28136</v>
      </c>
      <c r="D33" s="154">
        <v>14984</v>
      </c>
      <c r="E33" s="154"/>
      <c r="F33" s="154"/>
      <c r="G33" s="154"/>
      <c r="H33" s="154"/>
      <c r="I33" s="168"/>
      <c r="J33" s="156"/>
      <c r="K33" s="169"/>
      <c r="L33" s="169"/>
      <c r="M33" s="170"/>
      <c r="N33" s="169"/>
      <c r="O33" s="159"/>
      <c r="P33" s="160"/>
    </row>
    <row r="34" spans="1:16" ht="12.75">
      <c r="A34" s="152"/>
      <c r="B34" s="161" t="s">
        <v>165</v>
      </c>
      <c r="C34" s="154"/>
      <c r="D34" s="154"/>
      <c r="E34" s="154"/>
      <c r="F34" s="154">
        <v>17492</v>
      </c>
      <c r="G34" s="154">
        <v>0</v>
      </c>
      <c r="H34" s="154"/>
      <c r="I34" s="168"/>
      <c r="J34" s="156"/>
      <c r="K34" s="169"/>
      <c r="L34" s="169"/>
      <c r="M34" s="170"/>
      <c r="N34" s="169"/>
      <c r="O34" s="159"/>
      <c r="P34" s="160"/>
    </row>
    <row r="35" spans="1:16" ht="12.75">
      <c r="A35" s="152"/>
      <c r="B35" s="153" t="s">
        <v>166</v>
      </c>
      <c r="C35" s="169">
        <f aca="true" t="shared" si="3" ref="C35:H35">C10+C16+C26+C30+C31+C32</f>
        <v>540743</v>
      </c>
      <c r="D35" s="169">
        <f t="shared" si="3"/>
        <v>586184</v>
      </c>
      <c r="E35" s="169">
        <f t="shared" si="3"/>
        <v>676313</v>
      </c>
      <c r="F35" s="169">
        <f t="shared" si="3"/>
        <v>470801</v>
      </c>
      <c r="G35" s="169">
        <f t="shared" si="3"/>
        <v>443632</v>
      </c>
      <c r="H35" s="169">
        <f t="shared" si="3"/>
        <v>457311</v>
      </c>
      <c r="I35" s="168"/>
      <c r="J35" s="156"/>
      <c r="K35" s="171"/>
      <c r="L35" s="169"/>
      <c r="M35" s="172"/>
      <c r="N35" s="171"/>
      <c r="O35" s="159"/>
      <c r="P35" s="160"/>
    </row>
    <row r="36" spans="1:16" ht="12.75">
      <c r="A36" s="152"/>
      <c r="B36" s="153" t="s">
        <v>167</v>
      </c>
      <c r="C36" s="154"/>
      <c r="D36" s="154"/>
      <c r="E36" s="169"/>
      <c r="F36" s="169"/>
      <c r="G36" s="169"/>
      <c r="H36" s="169"/>
      <c r="I36" s="155"/>
      <c r="J36" s="162"/>
      <c r="K36" s="159"/>
      <c r="L36" s="154"/>
      <c r="M36" s="158"/>
      <c r="N36" s="159"/>
      <c r="O36" s="159"/>
      <c r="P36" s="160"/>
    </row>
    <row r="37" spans="1:16" ht="12.75">
      <c r="A37" s="152" t="s">
        <v>15</v>
      </c>
      <c r="B37" s="161" t="s">
        <v>168</v>
      </c>
      <c r="C37" s="154">
        <v>6660</v>
      </c>
      <c r="D37" s="154">
        <v>6660</v>
      </c>
      <c r="E37" s="154">
        <v>6028</v>
      </c>
      <c r="F37" s="154">
        <v>6660</v>
      </c>
      <c r="G37" s="154">
        <v>6660</v>
      </c>
      <c r="H37" s="154">
        <v>6660</v>
      </c>
      <c r="I37" s="155"/>
      <c r="J37" s="173" t="s">
        <v>169</v>
      </c>
      <c r="K37" s="159"/>
      <c r="L37" s="174"/>
      <c r="M37" s="158"/>
      <c r="N37" s="159"/>
      <c r="O37" s="159"/>
      <c r="P37" s="160"/>
    </row>
    <row r="38" spans="1:16" ht="12.75">
      <c r="A38" s="152" t="s">
        <v>17</v>
      </c>
      <c r="B38" s="161" t="s">
        <v>170</v>
      </c>
      <c r="C38" s="154"/>
      <c r="D38" s="154"/>
      <c r="E38" s="154"/>
      <c r="F38" s="154"/>
      <c r="G38" s="154">
        <v>272</v>
      </c>
      <c r="H38" s="154">
        <v>272</v>
      </c>
      <c r="I38" s="155" t="s">
        <v>15</v>
      </c>
      <c r="J38" s="175" t="s">
        <v>171</v>
      </c>
      <c r="K38" s="159">
        <v>52213</v>
      </c>
      <c r="L38" s="174">
        <v>58926</v>
      </c>
      <c r="M38" s="158">
        <v>55171</v>
      </c>
      <c r="N38" s="159">
        <v>20500</v>
      </c>
      <c r="O38" s="159">
        <v>20500</v>
      </c>
      <c r="P38" s="160">
        <v>32645</v>
      </c>
    </row>
    <row r="39" spans="1:16" ht="12.75">
      <c r="A39" s="152" t="s">
        <v>19</v>
      </c>
      <c r="B39" s="161" t="s">
        <v>155</v>
      </c>
      <c r="C39" s="154">
        <v>42863</v>
      </c>
      <c r="D39" s="154">
        <v>42863</v>
      </c>
      <c r="E39" s="154">
        <v>39573</v>
      </c>
      <c r="F39" s="154">
        <v>2489</v>
      </c>
      <c r="G39" s="154">
        <v>2489</v>
      </c>
      <c r="H39" s="154">
        <v>25090</v>
      </c>
      <c r="I39" s="155" t="s">
        <v>17</v>
      </c>
      <c r="J39" s="175" t="s">
        <v>172</v>
      </c>
      <c r="K39" s="159">
        <v>4056</v>
      </c>
      <c r="L39" s="174">
        <v>13922</v>
      </c>
      <c r="M39" s="158">
        <v>22956</v>
      </c>
      <c r="N39" s="159">
        <v>16623</v>
      </c>
      <c r="O39" s="159">
        <v>16895</v>
      </c>
      <c r="P39" s="160">
        <v>27351</v>
      </c>
    </row>
    <row r="40" spans="1:16" ht="12.75">
      <c r="A40" s="152" t="s">
        <v>21</v>
      </c>
      <c r="B40" s="161" t="s">
        <v>173</v>
      </c>
      <c r="C40" s="154"/>
      <c r="D40" s="154"/>
      <c r="E40" s="154">
        <v>144</v>
      </c>
      <c r="F40" s="154"/>
      <c r="G40" s="154"/>
      <c r="H40" s="154"/>
      <c r="I40" s="155" t="s">
        <v>19</v>
      </c>
      <c r="J40" s="175" t="s">
        <v>174</v>
      </c>
      <c r="K40" s="159"/>
      <c r="L40" s="174"/>
      <c r="M40" s="158">
        <v>659</v>
      </c>
      <c r="N40" s="159"/>
      <c r="O40" s="159"/>
      <c r="P40" s="160"/>
    </row>
    <row r="41" spans="1:16" ht="12.75">
      <c r="A41" s="152" t="s">
        <v>23</v>
      </c>
      <c r="B41" s="161" t="s">
        <v>175</v>
      </c>
      <c r="C41" s="154">
        <v>60</v>
      </c>
      <c r="D41" s="154">
        <v>60</v>
      </c>
      <c r="E41" s="154">
        <v>735</v>
      </c>
      <c r="F41" s="154">
        <v>60</v>
      </c>
      <c r="G41" s="154">
        <v>60</v>
      </c>
      <c r="H41" s="154">
        <v>60</v>
      </c>
      <c r="I41" s="155" t="s">
        <v>21</v>
      </c>
      <c r="J41" s="175" t="s">
        <v>176</v>
      </c>
      <c r="K41" s="159">
        <v>5222</v>
      </c>
      <c r="L41" s="176">
        <v>5222</v>
      </c>
      <c r="M41" s="158">
        <v>76341</v>
      </c>
      <c r="N41" s="159"/>
      <c r="O41" s="159"/>
      <c r="P41" s="160"/>
    </row>
    <row r="42" spans="1:16" ht="12.75">
      <c r="A42" s="155" t="s">
        <v>72</v>
      </c>
      <c r="B42" s="177" t="s">
        <v>177</v>
      </c>
      <c r="C42" s="176"/>
      <c r="D42" s="176"/>
      <c r="E42" s="154"/>
      <c r="F42" s="154">
        <v>28014</v>
      </c>
      <c r="G42" s="154">
        <v>0</v>
      </c>
      <c r="H42" s="154"/>
      <c r="I42" s="155" t="s">
        <v>23</v>
      </c>
      <c r="J42" s="175" t="s">
        <v>111</v>
      </c>
      <c r="K42" s="159">
        <v>0</v>
      </c>
      <c r="L42" s="176">
        <v>0</v>
      </c>
      <c r="M42" s="158">
        <v>-8318</v>
      </c>
      <c r="N42" s="159"/>
      <c r="O42" s="159"/>
      <c r="P42" s="160"/>
    </row>
    <row r="43" spans="1:16" ht="12.75">
      <c r="A43" s="155" t="s">
        <v>158</v>
      </c>
      <c r="B43" s="177" t="s">
        <v>178</v>
      </c>
      <c r="C43" s="176">
        <v>12008</v>
      </c>
      <c r="D43" s="176">
        <v>12008</v>
      </c>
      <c r="E43" s="176">
        <v>39000</v>
      </c>
      <c r="F43" s="176">
        <v>0</v>
      </c>
      <c r="G43" s="176"/>
      <c r="H43" s="176"/>
      <c r="I43" s="155" t="s">
        <v>72</v>
      </c>
      <c r="J43" s="175" t="s">
        <v>179</v>
      </c>
      <c r="K43" s="159">
        <v>100</v>
      </c>
      <c r="L43" s="176">
        <v>100</v>
      </c>
      <c r="M43" s="158">
        <v>340</v>
      </c>
      <c r="N43" s="159">
        <v>100</v>
      </c>
      <c r="O43" s="159">
        <v>100</v>
      </c>
      <c r="P43" s="160">
        <v>100</v>
      </c>
    </row>
    <row r="44" spans="1:16" ht="12.75">
      <c r="A44" s="155" t="s">
        <v>160</v>
      </c>
      <c r="B44" s="177" t="s">
        <v>180</v>
      </c>
      <c r="C44" s="176"/>
      <c r="D44" s="176"/>
      <c r="E44" s="176">
        <v>155</v>
      </c>
      <c r="F44" s="176"/>
      <c r="G44" s="176"/>
      <c r="H44" s="176"/>
      <c r="I44" s="178"/>
      <c r="J44" s="179"/>
      <c r="K44" s="180"/>
      <c r="L44" s="181"/>
      <c r="M44" s="182"/>
      <c r="N44" s="180"/>
      <c r="O44" s="159"/>
      <c r="P44" s="160"/>
    </row>
    <row r="45" spans="1:16" ht="12.75">
      <c r="A45" s="155"/>
      <c r="B45" s="183" t="s">
        <v>181</v>
      </c>
      <c r="C45" s="184">
        <f>C37+C39+C41+C42+C43+C38</f>
        <v>61591</v>
      </c>
      <c r="D45" s="184">
        <f>D37+D39+D41+D42+D43+D38</f>
        <v>61591</v>
      </c>
      <c r="E45" s="184">
        <f>E37+E39+E41+E42+E43+E38+E40+E44</f>
        <v>85635</v>
      </c>
      <c r="F45" s="184">
        <f>F37+F39+F41+F42+F43+F38</f>
        <v>37223</v>
      </c>
      <c r="G45" s="184">
        <f>G37+G39+G41+G42+G43+G38</f>
        <v>9481</v>
      </c>
      <c r="H45" s="184">
        <f>H37+H39+H41+H42+H43+H38</f>
        <v>32082</v>
      </c>
      <c r="I45" s="155"/>
      <c r="J45" s="173" t="s">
        <v>182</v>
      </c>
      <c r="K45" s="184">
        <f>K37+K39+K41+K42+K38+K43+K44</f>
        <v>61591</v>
      </c>
      <c r="L45" s="184">
        <f>L37+L39+L41+L42+L38+L43</f>
        <v>78170</v>
      </c>
      <c r="M45" s="185">
        <f>M37+M39+M41+M42+M38+M43+M40</f>
        <v>147149</v>
      </c>
      <c r="N45" s="184">
        <f>N37+N39+N41+N42+N38+N43+N44</f>
        <v>37223</v>
      </c>
      <c r="O45" s="184">
        <f>O37+O39+O41+O42+O38+O43+O44</f>
        <v>37495</v>
      </c>
      <c r="P45" s="184">
        <f>P37+P39+P41+P42+P38+P43+P44</f>
        <v>60096</v>
      </c>
    </row>
    <row r="46" spans="1:16" ht="12.75">
      <c r="A46" s="155"/>
      <c r="B46" s="183" t="s">
        <v>183</v>
      </c>
      <c r="C46" s="184"/>
      <c r="D46" s="184"/>
      <c r="E46" s="184"/>
      <c r="F46" s="184"/>
      <c r="G46" s="184"/>
      <c r="H46" s="184"/>
      <c r="I46" s="155"/>
      <c r="J46" s="173" t="s">
        <v>184</v>
      </c>
      <c r="K46" s="184"/>
      <c r="L46" s="184"/>
      <c r="M46" s="185"/>
      <c r="N46" s="184"/>
      <c r="O46" s="184"/>
      <c r="P46" s="160"/>
    </row>
    <row r="47" spans="1:16" ht="12.75">
      <c r="A47" s="155" t="s">
        <v>15</v>
      </c>
      <c r="B47" s="177" t="s">
        <v>185</v>
      </c>
      <c r="C47" s="184"/>
      <c r="D47" s="184"/>
      <c r="E47" s="184"/>
      <c r="F47" s="184"/>
      <c r="G47" s="184">
        <v>64153</v>
      </c>
      <c r="H47" s="184">
        <v>64153</v>
      </c>
      <c r="I47" s="155"/>
      <c r="J47" s="173"/>
      <c r="K47" s="184"/>
      <c r="L47" s="184"/>
      <c r="M47" s="185"/>
      <c r="N47" s="184"/>
      <c r="O47" s="184">
        <v>0</v>
      </c>
      <c r="P47" s="160"/>
    </row>
    <row r="48" spans="1:16" ht="12.75">
      <c r="A48" s="155"/>
      <c r="B48" s="183" t="s">
        <v>186</v>
      </c>
      <c r="C48" s="184">
        <f>C35+C45</f>
        <v>602334</v>
      </c>
      <c r="D48" s="184">
        <f>D35+D45</f>
        <v>647775</v>
      </c>
      <c r="E48" s="184">
        <f>E35+E45</f>
        <v>761948</v>
      </c>
      <c r="F48" s="184">
        <f>F35+F45</f>
        <v>508024</v>
      </c>
      <c r="G48" s="184">
        <f>G35+G45+G47</f>
        <v>517266</v>
      </c>
      <c r="H48" s="184">
        <f>H35+H45+H47</f>
        <v>553546</v>
      </c>
      <c r="I48" s="155"/>
      <c r="J48" s="173" t="s">
        <v>187</v>
      </c>
      <c r="K48" s="184">
        <f aca="true" t="shared" si="4" ref="K48:P48">K30+K45</f>
        <v>602334</v>
      </c>
      <c r="L48" s="184">
        <f t="shared" si="4"/>
        <v>647775</v>
      </c>
      <c r="M48" s="185">
        <f t="shared" si="4"/>
        <v>706141</v>
      </c>
      <c r="N48" s="184">
        <f t="shared" si="4"/>
        <v>508024</v>
      </c>
      <c r="O48" s="184">
        <f t="shared" si="4"/>
        <v>517266</v>
      </c>
      <c r="P48" s="184">
        <f t="shared" si="4"/>
        <v>553546</v>
      </c>
    </row>
    <row r="49" spans="9:14" ht="15.75">
      <c r="I49" s="186"/>
      <c r="J49" s="545"/>
      <c r="M49" s="49"/>
      <c r="N49" s="49"/>
    </row>
    <row r="50" spans="10:14" ht="15.75">
      <c r="J50" s="545"/>
      <c r="M50" s="49"/>
      <c r="N50" s="49"/>
    </row>
    <row r="51" spans="10:14" ht="15.75">
      <c r="J51" s="545"/>
      <c r="M51" s="49"/>
      <c r="N51" s="49"/>
    </row>
    <row r="52" spans="10:14" ht="15.75">
      <c r="J52" s="545"/>
      <c r="M52" s="49"/>
      <c r="N52" s="49"/>
    </row>
    <row r="53" spans="10:14" ht="15.75">
      <c r="J53" s="545"/>
      <c r="M53" s="56"/>
      <c r="N53" s="56"/>
    </row>
    <row r="54" spans="10:14" ht="15.75">
      <c r="J54" s="545"/>
      <c r="M54" s="56"/>
      <c r="N54" s="56"/>
    </row>
    <row r="55" spans="10:14" ht="15.75">
      <c r="J55" s="545"/>
      <c r="M55" s="56"/>
      <c r="N55" s="56"/>
    </row>
    <row r="56" spans="10:14" ht="15.75">
      <c r="J56" s="545"/>
      <c r="M56" s="56"/>
      <c r="N56" s="56"/>
    </row>
    <row r="57" ht="15.75">
      <c r="J57" s="545"/>
    </row>
  </sheetData>
  <sheetProtection selectLockedCells="1" selectUnlockedCells="1"/>
  <mergeCells count="2">
    <mergeCell ref="A4:O4"/>
    <mergeCell ref="A5:O5"/>
  </mergeCells>
  <printOptions/>
  <pageMargins left="0.79" right="0.15748031496062992" top="0.1968503937007874" bottom="0.2362204724409449" header="0.23" footer="0.2755905511811024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55">
      <selection activeCell="G49" sqref="G49"/>
    </sheetView>
  </sheetViews>
  <sheetFormatPr defaultColWidth="9.00390625" defaultRowHeight="12.75"/>
  <cols>
    <col min="1" max="1" width="4.625" style="0" customWidth="1"/>
    <col min="2" max="2" width="34.25390625" style="150" customWidth="1"/>
    <col min="3" max="5" width="10.125" style="56" customWidth="1"/>
    <col min="6" max="6" width="10.125" style="0" customWidth="1"/>
    <col min="7" max="7" width="10.00390625" style="0" customWidth="1"/>
    <col min="8" max="8" width="10.125" style="0" customWidth="1"/>
  </cols>
  <sheetData>
    <row r="1" spans="6:7" ht="15.75">
      <c r="F1" s="103"/>
      <c r="G1" s="103"/>
    </row>
    <row r="2" spans="2:7" ht="10.5" customHeight="1">
      <c r="B2" s="187"/>
      <c r="F2" s="103"/>
      <c r="G2" s="103"/>
    </row>
    <row r="3" ht="9.75" customHeight="1">
      <c r="B3" s="187"/>
    </row>
    <row r="4" spans="1:8" ht="18.75" customHeight="1">
      <c r="A4" s="561" t="s">
        <v>188</v>
      </c>
      <c r="B4" s="561"/>
      <c r="C4" s="561"/>
      <c r="D4" s="561"/>
      <c r="E4" s="561"/>
      <c r="F4" s="561"/>
      <c r="G4" s="561"/>
      <c r="H4" s="561"/>
    </row>
    <row r="5" ht="11.25" customHeight="1">
      <c r="B5" s="188"/>
    </row>
    <row r="6" spans="2:8" ht="18.75" customHeight="1">
      <c r="B6" s="189"/>
      <c r="F6" s="113"/>
      <c r="G6" s="113"/>
      <c r="H6" s="113" t="s">
        <v>3</v>
      </c>
    </row>
    <row r="7" spans="1:8" s="18" customFormat="1" ht="48.75" customHeight="1">
      <c r="A7" s="190" t="s">
        <v>4</v>
      </c>
      <c r="B7" s="191" t="s">
        <v>5</v>
      </c>
      <c r="C7" s="192" t="s">
        <v>6</v>
      </c>
      <c r="D7" s="192" t="s">
        <v>7</v>
      </c>
      <c r="E7" s="193" t="s">
        <v>8</v>
      </c>
      <c r="F7" s="192" t="s">
        <v>9</v>
      </c>
      <c r="G7" s="192" t="s">
        <v>189</v>
      </c>
      <c r="H7" s="192" t="s">
        <v>121</v>
      </c>
    </row>
    <row r="8" spans="1:8" ht="15.75">
      <c r="A8" s="65" t="s">
        <v>13</v>
      </c>
      <c r="B8" s="194" t="s">
        <v>190</v>
      </c>
      <c r="C8" s="25"/>
      <c r="D8" s="25"/>
      <c r="E8" s="195"/>
      <c r="F8" s="196"/>
      <c r="G8" s="24"/>
      <c r="H8" s="26"/>
    </row>
    <row r="9" spans="1:8" ht="19.5" customHeight="1">
      <c r="A9" s="69" t="s">
        <v>15</v>
      </c>
      <c r="B9" s="197" t="s">
        <v>42</v>
      </c>
      <c r="C9" s="24"/>
      <c r="D9" s="67"/>
      <c r="E9" s="81"/>
      <c r="F9" s="24"/>
      <c r="G9" s="24"/>
      <c r="H9" s="26"/>
    </row>
    <row r="10" spans="1:8" ht="18.75" customHeight="1">
      <c r="A10" s="69"/>
      <c r="B10" s="197" t="s">
        <v>191</v>
      </c>
      <c r="C10" s="24"/>
      <c r="D10" s="67"/>
      <c r="E10" s="81">
        <v>298</v>
      </c>
      <c r="F10" s="24"/>
      <c r="G10" s="24"/>
      <c r="H10" s="26"/>
    </row>
    <row r="11" spans="1:8" ht="18.75" customHeight="1">
      <c r="A11" s="69"/>
      <c r="B11" s="197" t="s">
        <v>192</v>
      </c>
      <c r="C11" s="24">
        <v>8748</v>
      </c>
      <c r="D11" s="67">
        <v>8748</v>
      </c>
      <c r="E11" s="81">
        <v>8200</v>
      </c>
      <c r="F11" s="24">
        <v>9224</v>
      </c>
      <c r="G11" s="24">
        <v>9224</v>
      </c>
      <c r="H11" s="26">
        <v>9224</v>
      </c>
    </row>
    <row r="12" spans="1:8" ht="18.75" customHeight="1">
      <c r="A12" s="69"/>
      <c r="B12" s="197" t="s">
        <v>193</v>
      </c>
      <c r="C12" s="24">
        <v>786</v>
      </c>
      <c r="D12" s="67">
        <v>786</v>
      </c>
      <c r="E12" s="81">
        <v>2010</v>
      </c>
      <c r="F12" s="24">
        <v>1113</v>
      </c>
      <c r="G12" s="24">
        <v>1113</v>
      </c>
      <c r="H12" s="26">
        <v>1113</v>
      </c>
    </row>
    <row r="13" spans="1:8" ht="18.75" customHeight="1">
      <c r="A13" s="69"/>
      <c r="B13" s="197" t="s">
        <v>194</v>
      </c>
      <c r="C13" s="24"/>
      <c r="D13" s="67"/>
      <c r="E13" s="81">
        <v>426</v>
      </c>
      <c r="F13" s="24"/>
      <c r="G13" s="24"/>
      <c r="H13" s="26"/>
    </row>
    <row r="14" spans="1:8" ht="18.75" customHeight="1">
      <c r="A14" s="69"/>
      <c r="B14" s="197" t="s">
        <v>51</v>
      </c>
      <c r="C14" s="198">
        <f>C10+C11+C12+C13</f>
        <v>9534</v>
      </c>
      <c r="D14" s="199">
        <v>9534</v>
      </c>
      <c r="E14" s="200">
        <f>E10+E11+E12+E13</f>
        <v>10934</v>
      </c>
      <c r="F14" s="198">
        <v>10337</v>
      </c>
      <c r="G14" s="198">
        <v>10337</v>
      </c>
      <c r="H14" s="201">
        <v>10337</v>
      </c>
    </row>
    <row r="15" spans="1:8" ht="18.75" customHeight="1">
      <c r="A15" s="69" t="s">
        <v>17</v>
      </c>
      <c r="B15" s="197" t="s">
        <v>18</v>
      </c>
      <c r="C15" s="24"/>
      <c r="D15" s="67"/>
      <c r="E15" s="81"/>
      <c r="F15" s="24"/>
      <c r="G15" s="24"/>
      <c r="H15" s="26"/>
    </row>
    <row r="16" spans="1:8" ht="18.75" customHeight="1">
      <c r="A16" s="69"/>
      <c r="B16" s="197" t="s">
        <v>195</v>
      </c>
      <c r="C16" s="24"/>
      <c r="D16" s="67"/>
      <c r="E16" s="81"/>
      <c r="F16" s="24"/>
      <c r="G16" s="24"/>
      <c r="H16" s="26"/>
    </row>
    <row r="17" spans="1:8" ht="18.75" customHeight="1">
      <c r="A17" s="69"/>
      <c r="B17" s="197" t="s">
        <v>196</v>
      </c>
      <c r="C17" s="202">
        <v>45545</v>
      </c>
      <c r="D17" s="199">
        <v>45545</v>
      </c>
      <c r="E17" s="203">
        <f>E18+E19+E20</f>
        <v>54757</v>
      </c>
      <c r="F17" s="202">
        <f>F18+F19+F20</f>
        <v>47000</v>
      </c>
      <c r="G17" s="24">
        <v>47000</v>
      </c>
      <c r="H17" s="26">
        <v>47000</v>
      </c>
    </row>
    <row r="18" spans="1:8" ht="18.75" customHeight="1">
      <c r="A18" s="69"/>
      <c r="B18" s="197" t="s">
        <v>197</v>
      </c>
      <c r="C18" s="24">
        <v>2500</v>
      </c>
      <c r="D18" s="67">
        <v>2500</v>
      </c>
      <c r="E18" s="81">
        <v>3572</v>
      </c>
      <c r="F18" s="24">
        <v>3500</v>
      </c>
      <c r="G18" s="24">
        <v>3500</v>
      </c>
      <c r="H18" s="26">
        <v>3500</v>
      </c>
    </row>
    <row r="19" spans="1:8" ht="18.75" customHeight="1">
      <c r="A19" s="69"/>
      <c r="B19" s="197" t="s">
        <v>198</v>
      </c>
      <c r="C19" s="24">
        <v>31545</v>
      </c>
      <c r="D19" s="67">
        <v>31545</v>
      </c>
      <c r="E19" s="81">
        <v>37670</v>
      </c>
      <c r="F19" s="24">
        <v>30000</v>
      </c>
      <c r="G19" s="24">
        <v>30000</v>
      </c>
      <c r="H19" s="26">
        <v>30000</v>
      </c>
    </row>
    <row r="20" spans="1:8" ht="18.75" customHeight="1">
      <c r="A20" s="69"/>
      <c r="B20" s="197" t="s">
        <v>199</v>
      </c>
      <c r="C20" s="24">
        <v>11500</v>
      </c>
      <c r="D20" s="67">
        <v>11500</v>
      </c>
      <c r="E20" s="81">
        <v>13515</v>
      </c>
      <c r="F20" s="24">
        <v>13500</v>
      </c>
      <c r="G20" s="24">
        <v>13500</v>
      </c>
      <c r="H20" s="26">
        <v>13500</v>
      </c>
    </row>
    <row r="21" spans="1:8" ht="18.75" customHeight="1">
      <c r="A21" s="69"/>
      <c r="B21" s="197" t="s">
        <v>200</v>
      </c>
      <c r="C21" s="24"/>
      <c r="D21" s="67"/>
      <c r="E21" s="81">
        <v>2193</v>
      </c>
      <c r="F21" s="24"/>
      <c r="G21" s="24"/>
      <c r="H21" s="26"/>
    </row>
    <row r="22" spans="1:8" ht="18.75" customHeight="1">
      <c r="A22" s="69"/>
      <c r="B22" s="197" t="s">
        <v>201</v>
      </c>
      <c r="C22" s="202">
        <f>C23+C28</f>
        <v>98140</v>
      </c>
      <c r="D22" s="202">
        <f>D23+D28</f>
        <v>98140</v>
      </c>
      <c r="E22" s="145">
        <f>E23+E28</f>
        <v>99185</v>
      </c>
      <c r="F22" s="202">
        <f>F23+F28</f>
        <v>4800</v>
      </c>
      <c r="G22" s="24">
        <v>4800</v>
      </c>
      <c r="H22" s="26">
        <v>4800</v>
      </c>
    </row>
    <row r="23" spans="1:8" ht="18.75" customHeight="1">
      <c r="A23" s="69"/>
      <c r="B23" s="197" t="s">
        <v>202</v>
      </c>
      <c r="C23" s="24">
        <v>87140</v>
      </c>
      <c r="D23" s="202">
        <v>87140</v>
      </c>
      <c r="E23" s="145">
        <f>E24+E26</f>
        <v>87140</v>
      </c>
      <c r="F23" s="24"/>
      <c r="G23" s="24"/>
      <c r="H23" s="26"/>
    </row>
    <row r="24" spans="1:8" ht="18" customHeight="1">
      <c r="A24" s="69"/>
      <c r="B24" s="197" t="s">
        <v>203</v>
      </c>
      <c r="C24" s="24">
        <v>10261</v>
      </c>
      <c r="D24" s="67">
        <v>10261</v>
      </c>
      <c r="E24" s="81">
        <v>10261</v>
      </c>
      <c r="F24" s="24"/>
      <c r="G24" s="24"/>
      <c r="H24" s="26"/>
    </row>
    <row r="25" spans="1:8" ht="18.75" customHeight="1">
      <c r="A25" s="69"/>
      <c r="B25" s="197" t="s">
        <v>204</v>
      </c>
      <c r="C25" s="24"/>
      <c r="D25" s="67"/>
      <c r="E25" s="81"/>
      <c r="F25" s="24"/>
      <c r="G25" s="24"/>
      <c r="H25" s="26"/>
    </row>
    <row r="26" spans="1:8" ht="18.75" customHeight="1">
      <c r="A26" s="69"/>
      <c r="B26" s="197" t="s">
        <v>205</v>
      </c>
      <c r="C26" s="24">
        <v>76879</v>
      </c>
      <c r="D26" s="67">
        <v>76879</v>
      </c>
      <c r="E26" s="81">
        <v>76879</v>
      </c>
      <c r="F26" s="24"/>
      <c r="G26" s="24"/>
      <c r="H26" s="26"/>
    </row>
    <row r="27" spans="1:8" ht="18.75" customHeight="1">
      <c r="A27" s="69"/>
      <c r="B27" s="197" t="s">
        <v>206</v>
      </c>
      <c r="C27" s="24"/>
      <c r="D27" s="67"/>
      <c r="E27" s="81"/>
      <c r="F27" s="24"/>
      <c r="G27" s="24"/>
      <c r="H27" s="26"/>
    </row>
    <row r="28" spans="1:8" ht="18.75" customHeight="1">
      <c r="A28" s="69"/>
      <c r="B28" s="197" t="s">
        <v>207</v>
      </c>
      <c r="C28" s="24">
        <v>11000</v>
      </c>
      <c r="D28" s="67">
        <v>11000</v>
      </c>
      <c r="E28" s="81">
        <v>12045</v>
      </c>
      <c r="F28" s="24">
        <v>4800</v>
      </c>
      <c r="G28" s="24">
        <v>4800</v>
      </c>
      <c r="H28" s="26">
        <v>4800</v>
      </c>
    </row>
    <row r="29" spans="1:8" ht="18.75" customHeight="1">
      <c r="A29" s="69"/>
      <c r="B29" s="197" t="s">
        <v>208</v>
      </c>
      <c r="C29" s="24"/>
      <c r="D29" s="67"/>
      <c r="E29" s="81"/>
      <c r="F29" s="24"/>
      <c r="G29" s="24"/>
      <c r="H29" s="26"/>
    </row>
    <row r="30" spans="1:8" ht="18.75" customHeight="1">
      <c r="A30" s="69"/>
      <c r="B30" s="197" t="s">
        <v>209</v>
      </c>
      <c r="C30" s="24">
        <v>50</v>
      </c>
      <c r="D30" s="67">
        <v>50</v>
      </c>
      <c r="E30" s="81">
        <v>3</v>
      </c>
      <c r="F30" s="24"/>
      <c r="G30" s="24"/>
      <c r="H30" s="26"/>
    </row>
    <row r="31" spans="1:8" ht="18.75" customHeight="1">
      <c r="A31" s="69"/>
      <c r="B31" s="197" t="s">
        <v>210</v>
      </c>
      <c r="C31" s="24"/>
      <c r="D31" s="67"/>
      <c r="E31" s="81">
        <v>1641</v>
      </c>
      <c r="F31" s="24"/>
      <c r="G31" s="24"/>
      <c r="H31" s="26"/>
    </row>
    <row r="32" spans="1:8" ht="18" customHeight="1">
      <c r="A32" s="69"/>
      <c r="B32" s="197" t="s">
        <v>50</v>
      </c>
      <c r="C32" s="202">
        <f aca="true" t="shared" si="0" ref="C32:H32">C17+C21+C22+C29+C30+C31</f>
        <v>143735</v>
      </c>
      <c r="D32" s="202">
        <f t="shared" si="0"/>
        <v>143735</v>
      </c>
      <c r="E32" s="145">
        <f t="shared" si="0"/>
        <v>157779</v>
      </c>
      <c r="F32" s="202">
        <f t="shared" si="0"/>
        <v>51800</v>
      </c>
      <c r="G32" s="202">
        <f t="shared" si="0"/>
        <v>51800</v>
      </c>
      <c r="H32" s="202">
        <f t="shared" si="0"/>
        <v>51800</v>
      </c>
    </row>
    <row r="33" spans="1:8" ht="18.75" customHeight="1">
      <c r="A33" s="69"/>
      <c r="B33" s="194" t="s">
        <v>211</v>
      </c>
      <c r="C33" s="76">
        <f aca="true" t="shared" si="1" ref="C33:H33">C32+C14</f>
        <v>153269</v>
      </c>
      <c r="D33" s="76">
        <f t="shared" si="1"/>
        <v>153269</v>
      </c>
      <c r="E33" s="77">
        <f t="shared" si="1"/>
        <v>168713</v>
      </c>
      <c r="F33" s="76">
        <f t="shared" si="1"/>
        <v>62137</v>
      </c>
      <c r="G33" s="76">
        <f t="shared" si="1"/>
        <v>62137</v>
      </c>
      <c r="H33" s="76">
        <f t="shared" si="1"/>
        <v>62137</v>
      </c>
    </row>
    <row r="34" spans="1:8" ht="18.75" customHeight="1">
      <c r="A34" s="65" t="s">
        <v>26</v>
      </c>
      <c r="B34" s="194" t="s">
        <v>212</v>
      </c>
      <c r="C34" s="24"/>
      <c r="D34" s="67"/>
      <c r="E34" s="81"/>
      <c r="F34" s="24"/>
      <c r="G34" s="24"/>
      <c r="H34" s="26"/>
    </row>
    <row r="35" spans="1:8" ht="18.75" customHeight="1">
      <c r="A35" s="69" t="s">
        <v>15</v>
      </c>
      <c r="B35" s="197" t="s">
        <v>213</v>
      </c>
      <c r="C35" s="24">
        <v>6660</v>
      </c>
      <c r="D35" s="67">
        <v>6660</v>
      </c>
      <c r="E35" s="81">
        <v>6028</v>
      </c>
      <c r="F35" s="24">
        <v>6660</v>
      </c>
      <c r="G35" s="24">
        <v>6660</v>
      </c>
      <c r="H35" s="26">
        <v>6660</v>
      </c>
    </row>
    <row r="36" spans="1:8" ht="18.75" customHeight="1">
      <c r="A36" s="69"/>
      <c r="B36" s="194" t="s">
        <v>214</v>
      </c>
      <c r="C36" s="40">
        <f aca="true" t="shared" si="2" ref="C36:H36">C35</f>
        <v>6660</v>
      </c>
      <c r="D36" s="40">
        <f t="shared" si="2"/>
        <v>6660</v>
      </c>
      <c r="E36" s="41">
        <f t="shared" si="2"/>
        <v>6028</v>
      </c>
      <c r="F36" s="40">
        <f t="shared" si="2"/>
        <v>6660</v>
      </c>
      <c r="G36" s="40">
        <f t="shared" si="2"/>
        <v>6660</v>
      </c>
      <c r="H36" s="40">
        <f t="shared" si="2"/>
        <v>6660</v>
      </c>
    </row>
    <row r="37" spans="1:8" ht="18.75" customHeight="1">
      <c r="A37" s="65" t="s">
        <v>29</v>
      </c>
      <c r="B37" s="194" t="s">
        <v>215</v>
      </c>
      <c r="C37" s="24"/>
      <c r="D37" s="67"/>
      <c r="E37" s="81"/>
      <c r="F37" s="24"/>
      <c r="G37" s="24"/>
      <c r="H37" s="26"/>
    </row>
    <row r="38" spans="1:8" ht="18.75" customHeight="1">
      <c r="A38" s="69" t="s">
        <v>15</v>
      </c>
      <c r="B38" s="197" t="s">
        <v>216</v>
      </c>
      <c r="C38" s="24"/>
      <c r="D38" s="67"/>
      <c r="E38" s="81"/>
      <c r="F38" s="24"/>
      <c r="G38" s="24"/>
      <c r="H38" s="26"/>
    </row>
    <row r="39" spans="1:8" ht="18.75" customHeight="1">
      <c r="A39" s="69"/>
      <c r="B39" s="161" t="s">
        <v>217</v>
      </c>
      <c r="C39" s="24"/>
      <c r="D39" s="67"/>
      <c r="E39" s="81"/>
      <c r="F39" s="24">
        <v>260058</v>
      </c>
      <c r="G39" s="24">
        <v>285214</v>
      </c>
      <c r="H39" s="26">
        <v>287762</v>
      </c>
    </row>
    <row r="40" spans="1:8" ht="19.5" customHeight="1">
      <c r="A40" s="69"/>
      <c r="B40" s="197" t="s">
        <v>218</v>
      </c>
      <c r="C40" s="204">
        <v>173129</v>
      </c>
      <c r="D40" s="67">
        <v>173129</v>
      </c>
      <c r="E40" s="81">
        <v>173129</v>
      </c>
      <c r="F40" s="204"/>
      <c r="G40" s="24"/>
      <c r="H40" s="26"/>
    </row>
    <row r="41" spans="1:8" ht="18.75" customHeight="1">
      <c r="A41" s="69"/>
      <c r="B41" s="197" t="s">
        <v>219</v>
      </c>
      <c r="C41" s="204">
        <v>108596</v>
      </c>
      <c r="D41" s="67">
        <v>109196</v>
      </c>
      <c r="E41" s="81">
        <v>100839</v>
      </c>
      <c r="F41" s="204"/>
      <c r="G41" s="24"/>
      <c r="H41" s="26"/>
    </row>
    <row r="42" spans="1:8" ht="18.75" customHeight="1">
      <c r="A42" s="69"/>
      <c r="B42" s="197" t="s">
        <v>220</v>
      </c>
      <c r="C42" s="24"/>
      <c r="D42" s="67">
        <v>14056</v>
      </c>
      <c r="E42" s="81">
        <v>45165</v>
      </c>
      <c r="F42" s="24"/>
      <c r="G42" s="24">
        <v>350</v>
      </c>
      <c r="H42" s="26">
        <v>350</v>
      </c>
    </row>
    <row r="43" spans="1:8" ht="18.75" customHeight="1">
      <c r="A43" s="69"/>
      <c r="B43" s="197" t="s">
        <v>221</v>
      </c>
      <c r="C43" s="24"/>
      <c r="D43" s="67">
        <v>8060</v>
      </c>
      <c r="E43" s="81">
        <v>61663</v>
      </c>
      <c r="F43" s="24"/>
      <c r="G43" s="24">
        <v>6130</v>
      </c>
      <c r="H43" s="26">
        <v>11013</v>
      </c>
    </row>
    <row r="44" spans="1:8" ht="18.75" customHeight="1">
      <c r="A44" s="69"/>
      <c r="B44" s="197" t="s">
        <v>222</v>
      </c>
      <c r="C44" s="24"/>
      <c r="D44" s="67">
        <v>16579</v>
      </c>
      <c r="E44" s="81"/>
      <c r="F44" s="24"/>
      <c r="G44" s="24"/>
      <c r="H44" s="26"/>
    </row>
    <row r="45" spans="1:8" ht="18.75" customHeight="1">
      <c r="A45" s="69"/>
      <c r="B45" s="197" t="s">
        <v>223</v>
      </c>
      <c r="C45" s="24"/>
      <c r="D45" s="67">
        <v>12279</v>
      </c>
      <c r="E45" s="81">
        <v>26779</v>
      </c>
      <c r="F45" s="24"/>
      <c r="G45" s="24"/>
      <c r="H45" s="26"/>
    </row>
    <row r="46" spans="1:8" ht="18.75" customHeight="1">
      <c r="A46" s="69"/>
      <c r="B46" s="197" t="s">
        <v>224</v>
      </c>
      <c r="C46" s="24"/>
      <c r="D46" s="67">
        <v>65</v>
      </c>
      <c r="E46" s="81">
        <v>65</v>
      </c>
      <c r="F46" s="24"/>
      <c r="G46" s="24"/>
      <c r="H46" s="26"/>
    </row>
    <row r="47" spans="1:8" ht="18" customHeight="1">
      <c r="A47" s="69"/>
      <c r="B47" s="197" t="s">
        <v>225</v>
      </c>
      <c r="C47" s="202">
        <f>C40+C41</f>
        <v>281725</v>
      </c>
      <c r="D47" s="202">
        <f>D40+D41+D42+D43+D44+D45+D46</f>
        <v>333364</v>
      </c>
      <c r="E47" s="145">
        <f>E40+E41+E42+E43+E44+E45+E46</f>
        <v>407640</v>
      </c>
      <c r="F47" s="202">
        <f>F40+F41+F42+F43+F44+F45+F46+F39</f>
        <v>260058</v>
      </c>
      <c r="G47" s="202">
        <f>G40+G41+G42+G43+G44+G45+G46+G39</f>
        <v>291694</v>
      </c>
      <c r="H47" s="202">
        <f>H40+H41+H42+H43+H44+H45+H46+H39</f>
        <v>299125</v>
      </c>
    </row>
    <row r="48" spans="1:8" ht="18" customHeight="1">
      <c r="A48" s="69" t="s">
        <v>17</v>
      </c>
      <c r="B48" s="197" t="s">
        <v>226</v>
      </c>
      <c r="C48" s="24"/>
      <c r="D48" s="67"/>
      <c r="E48" s="81"/>
      <c r="F48" s="24"/>
      <c r="G48" s="24"/>
      <c r="H48" s="26"/>
    </row>
    <row r="49" spans="1:8" ht="23.25" customHeight="1">
      <c r="A49" s="69"/>
      <c r="B49" s="205" t="s">
        <v>227</v>
      </c>
      <c r="C49" s="24">
        <v>59041</v>
      </c>
      <c r="D49" s="67">
        <v>65711</v>
      </c>
      <c r="E49" s="81">
        <v>80458</v>
      </c>
      <c r="F49" s="24">
        <v>88346</v>
      </c>
      <c r="G49" s="24">
        <v>88346</v>
      </c>
      <c r="H49" s="26">
        <v>88346</v>
      </c>
    </row>
    <row r="50" spans="1:8" ht="18" customHeight="1">
      <c r="A50" s="69"/>
      <c r="B50" s="197" t="s">
        <v>228</v>
      </c>
      <c r="C50" s="24">
        <v>10000</v>
      </c>
      <c r="D50" s="67">
        <v>10020</v>
      </c>
      <c r="E50" s="81">
        <v>10425</v>
      </c>
      <c r="F50" s="24">
        <v>10500</v>
      </c>
      <c r="G50" s="24">
        <v>10500</v>
      </c>
      <c r="H50" s="26">
        <v>10500</v>
      </c>
    </row>
    <row r="51" spans="1:8" ht="24.75" customHeight="1">
      <c r="A51" s="69"/>
      <c r="B51" s="205" t="s">
        <v>229</v>
      </c>
      <c r="C51" s="24">
        <v>320</v>
      </c>
      <c r="D51" s="67">
        <v>320</v>
      </c>
      <c r="E51" s="206">
        <v>462</v>
      </c>
      <c r="F51" s="24">
        <v>2489</v>
      </c>
      <c r="G51" s="24">
        <v>2489</v>
      </c>
      <c r="H51" s="26">
        <v>25090</v>
      </c>
    </row>
    <row r="52" spans="1:8" ht="18" customHeight="1">
      <c r="A52" s="69"/>
      <c r="B52" s="491" t="s">
        <v>230</v>
      </c>
      <c r="C52" s="24"/>
      <c r="D52" s="67"/>
      <c r="E52" s="81">
        <v>729</v>
      </c>
      <c r="F52" s="24"/>
      <c r="G52" s="24"/>
      <c r="H52" s="26"/>
    </row>
    <row r="53" spans="1:8" ht="18" customHeight="1">
      <c r="A53" s="69"/>
      <c r="B53" s="491" t="s">
        <v>231</v>
      </c>
      <c r="C53" s="24"/>
      <c r="D53" s="67"/>
      <c r="E53" s="81">
        <v>144</v>
      </c>
      <c r="F53" s="24"/>
      <c r="G53" s="24"/>
      <c r="H53" s="26"/>
    </row>
    <row r="54" spans="1:8" ht="18" customHeight="1">
      <c r="A54" s="69"/>
      <c r="B54" s="197" t="s">
        <v>232</v>
      </c>
      <c r="C54" s="207">
        <f aca="true" t="shared" si="3" ref="C54:H54">C49+C51+C52+C53</f>
        <v>59361</v>
      </c>
      <c r="D54" s="207">
        <f t="shared" si="3"/>
        <v>66031</v>
      </c>
      <c r="E54" s="208">
        <f t="shared" si="3"/>
        <v>81793</v>
      </c>
      <c r="F54" s="207">
        <f t="shared" si="3"/>
        <v>90835</v>
      </c>
      <c r="G54" s="207">
        <f t="shared" si="3"/>
        <v>90835</v>
      </c>
      <c r="H54" s="207">
        <f t="shared" si="3"/>
        <v>113436</v>
      </c>
    </row>
    <row r="55" spans="1:8" ht="18" customHeight="1">
      <c r="A55" s="65" t="s">
        <v>29</v>
      </c>
      <c r="B55" s="194" t="s">
        <v>233</v>
      </c>
      <c r="C55" s="40">
        <f aca="true" t="shared" si="4" ref="C55:H55">C47+C54</f>
        <v>341086</v>
      </c>
      <c r="D55" s="40">
        <f t="shared" si="4"/>
        <v>399395</v>
      </c>
      <c r="E55" s="41">
        <f t="shared" si="4"/>
        <v>489433</v>
      </c>
      <c r="F55" s="40">
        <f t="shared" si="4"/>
        <v>350893</v>
      </c>
      <c r="G55" s="40">
        <f t="shared" si="4"/>
        <v>382529</v>
      </c>
      <c r="H55" s="40">
        <f t="shared" si="4"/>
        <v>412561</v>
      </c>
    </row>
    <row r="56" spans="1:8" ht="18" customHeight="1">
      <c r="A56" s="65" t="s">
        <v>87</v>
      </c>
      <c r="B56" s="194" t="s">
        <v>234</v>
      </c>
      <c r="C56" s="24"/>
      <c r="D56" s="67"/>
      <c r="E56" s="81"/>
      <c r="F56" s="24"/>
      <c r="G56" s="24"/>
      <c r="H56" s="26"/>
    </row>
    <row r="57" spans="1:8" ht="18" customHeight="1">
      <c r="A57" s="69"/>
      <c r="B57" s="197" t="s">
        <v>235</v>
      </c>
      <c r="C57" s="24"/>
      <c r="D57" s="67"/>
      <c r="E57" s="81"/>
      <c r="F57" s="24"/>
      <c r="G57" s="24"/>
      <c r="H57" s="26"/>
    </row>
    <row r="58" spans="1:8" ht="18" customHeight="1">
      <c r="A58" s="69"/>
      <c r="B58" s="491" t="s">
        <v>236</v>
      </c>
      <c r="C58" s="24">
        <v>60</v>
      </c>
      <c r="D58" s="67">
        <v>60</v>
      </c>
      <c r="E58" s="81">
        <v>735</v>
      </c>
      <c r="F58" s="24">
        <v>60</v>
      </c>
      <c r="G58" s="24">
        <v>60</v>
      </c>
      <c r="H58" s="26">
        <v>60</v>
      </c>
    </row>
    <row r="59" spans="1:8" ht="18" customHeight="1">
      <c r="A59" s="69"/>
      <c r="B59" s="194" t="s">
        <v>237</v>
      </c>
      <c r="C59" s="40">
        <f>C57+C58</f>
        <v>60</v>
      </c>
      <c r="D59" s="40">
        <v>60</v>
      </c>
      <c r="E59" s="41">
        <f>E57+E58</f>
        <v>735</v>
      </c>
      <c r="F59" s="40">
        <v>60</v>
      </c>
      <c r="G59" s="40">
        <v>60</v>
      </c>
      <c r="H59" s="40">
        <v>60</v>
      </c>
    </row>
    <row r="60" spans="1:8" ht="18" customHeight="1">
      <c r="A60" s="65" t="s">
        <v>92</v>
      </c>
      <c r="B60" s="194" t="s">
        <v>27</v>
      </c>
      <c r="C60" s="37">
        <v>3898</v>
      </c>
      <c r="D60" s="91">
        <v>3898</v>
      </c>
      <c r="E60" s="84"/>
      <c r="F60" s="37">
        <v>59709</v>
      </c>
      <c r="G60" s="37">
        <v>0</v>
      </c>
      <c r="H60" s="42">
        <v>0</v>
      </c>
    </row>
    <row r="61" spans="1:8" ht="18" customHeight="1">
      <c r="A61" s="69"/>
      <c r="B61" s="194" t="s">
        <v>238</v>
      </c>
      <c r="C61" s="76">
        <f aca="true" t="shared" si="5" ref="C61:H61">C33+C36+C55+C59+C60</f>
        <v>504973</v>
      </c>
      <c r="D61" s="76">
        <f t="shared" si="5"/>
        <v>563282</v>
      </c>
      <c r="E61" s="77">
        <f t="shared" si="5"/>
        <v>664909</v>
      </c>
      <c r="F61" s="76">
        <f t="shared" si="5"/>
        <v>479459</v>
      </c>
      <c r="G61" s="76">
        <f t="shared" si="5"/>
        <v>451386</v>
      </c>
      <c r="H61" s="76">
        <f t="shared" si="5"/>
        <v>481418</v>
      </c>
    </row>
    <row r="62" spans="1:8" ht="18" customHeight="1">
      <c r="A62" s="65" t="s">
        <v>98</v>
      </c>
      <c r="B62" s="209" t="s">
        <v>239</v>
      </c>
      <c r="C62" s="24"/>
      <c r="D62" s="67"/>
      <c r="E62" s="81"/>
      <c r="F62" s="24"/>
      <c r="G62" s="24"/>
      <c r="H62" s="26"/>
    </row>
    <row r="63" spans="1:8" ht="18" customHeight="1">
      <c r="A63" s="69"/>
      <c r="B63" s="205" t="s">
        <v>240</v>
      </c>
      <c r="C63" s="24"/>
      <c r="D63" s="67"/>
      <c r="E63" s="81"/>
      <c r="F63" s="24"/>
      <c r="G63" s="24"/>
      <c r="H63" s="26"/>
    </row>
    <row r="64" spans="1:8" ht="18" customHeight="1">
      <c r="A64" s="69"/>
      <c r="B64" s="205" t="s">
        <v>241</v>
      </c>
      <c r="C64" s="210"/>
      <c r="D64" s="202"/>
      <c r="E64" s="145"/>
      <c r="F64" s="210"/>
      <c r="G64" s="24"/>
      <c r="H64" s="26"/>
    </row>
    <row r="65" spans="1:8" ht="18" customHeight="1">
      <c r="A65" s="69"/>
      <c r="B65" s="205" t="s">
        <v>242</v>
      </c>
      <c r="C65" s="24">
        <v>28136</v>
      </c>
      <c r="D65" s="67">
        <v>14984</v>
      </c>
      <c r="E65" s="81"/>
      <c r="F65" s="24"/>
      <c r="G65" s="24"/>
      <c r="H65" s="26"/>
    </row>
    <row r="66" spans="1:8" ht="18" customHeight="1">
      <c r="A66" s="69"/>
      <c r="B66" s="205" t="s">
        <v>243</v>
      </c>
      <c r="C66" s="24">
        <v>12008</v>
      </c>
      <c r="D66" s="67">
        <v>12008</v>
      </c>
      <c r="E66" s="81">
        <v>39000</v>
      </c>
      <c r="F66" s="24">
        <v>0</v>
      </c>
      <c r="G66" s="24">
        <v>0</v>
      </c>
      <c r="H66" s="26">
        <v>0</v>
      </c>
    </row>
    <row r="67" spans="1:8" ht="18" customHeight="1">
      <c r="A67" s="69"/>
      <c r="B67" s="205" t="s">
        <v>244</v>
      </c>
      <c r="C67" s="24"/>
      <c r="D67" s="67"/>
      <c r="E67" s="81">
        <v>155</v>
      </c>
      <c r="F67" s="24"/>
      <c r="G67" s="24"/>
      <c r="H67" s="26"/>
    </row>
    <row r="68" spans="1:8" ht="24.75">
      <c r="A68" s="211"/>
      <c r="B68" s="212" t="s">
        <v>245</v>
      </c>
      <c r="C68" s="213"/>
      <c r="D68" s="214"/>
      <c r="E68" s="215"/>
      <c r="F68" s="24">
        <v>17492</v>
      </c>
      <c r="G68" s="24">
        <v>0</v>
      </c>
      <c r="H68" s="26">
        <v>0</v>
      </c>
    </row>
    <row r="69" spans="1:8" ht="17.25" customHeight="1">
      <c r="A69" s="211"/>
      <c r="B69" s="212" t="s">
        <v>246</v>
      </c>
      <c r="C69" s="213"/>
      <c r="D69" s="214"/>
      <c r="E69" s="215"/>
      <c r="F69" s="24"/>
      <c r="G69" s="24">
        <v>64153</v>
      </c>
      <c r="H69" s="26">
        <v>64153</v>
      </c>
    </row>
    <row r="70" spans="1:8" ht="18" customHeight="1">
      <c r="A70" s="211"/>
      <c r="B70" s="216" t="s">
        <v>247</v>
      </c>
      <c r="C70" s="142">
        <f>C65+C66+C63+C67</f>
        <v>40144</v>
      </c>
      <c r="D70" s="142">
        <f>D65+D66+D63+D67</f>
        <v>26992</v>
      </c>
      <c r="E70" s="143">
        <f>E65+E66+E63+E67+E68</f>
        <v>39155</v>
      </c>
      <c r="F70" s="76">
        <f>F65+F66+F63+F67+F68</f>
        <v>17492</v>
      </c>
      <c r="G70" s="76">
        <f>G65+G66+G63+G67+G68+G69</f>
        <v>64153</v>
      </c>
      <c r="H70" s="76">
        <f>H65+H66+H63+H67+H68+H69</f>
        <v>64153</v>
      </c>
    </row>
    <row r="71" spans="1:8" ht="18" customHeight="1">
      <c r="A71" s="69"/>
      <c r="B71" s="217" t="s">
        <v>248</v>
      </c>
      <c r="C71" s="76">
        <f aca="true" t="shared" si="6" ref="C71:H71">C61+C70</f>
        <v>545117</v>
      </c>
      <c r="D71" s="76">
        <f t="shared" si="6"/>
        <v>590274</v>
      </c>
      <c r="E71" s="77">
        <f t="shared" si="6"/>
        <v>704064</v>
      </c>
      <c r="F71" s="76">
        <f t="shared" si="6"/>
        <v>496951</v>
      </c>
      <c r="G71" s="76">
        <f t="shared" si="6"/>
        <v>515539</v>
      </c>
      <c r="H71" s="76">
        <f t="shared" si="6"/>
        <v>545571</v>
      </c>
    </row>
    <row r="72" spans="6:8" ht="15.75">
      <c r="F72" s="52"/>
      <c r="G72" s="218"/>
      <c r="H72" s="218"/>
    </row>
    <row r="73" spans="6:8" ht="15.75">
      <c r="F73" s="52"/>
      <c r="G73" s="218"/>
      <c r="H73" s="218"/>
    </row>
    <row r="74" spans="6:8" ht="15.75">
      <c r="F74" s="52"/>
      <c r="G74" s="218"/>
      <c r="H74" s="218"/>
    </row>
    <row r="75" spans="6:8" ht="15.75">
      <c r="F75" s="52"/>
      <c r="G75" s="218"/>
      <c r="H75" s="218"/>
    </row>
    <row r="76" spans="6:8" ht="15.75">
      <c r="F76" s="52"/>
      <c r="G76" s="218"/>
      <c r="H76" s="218"/>
    </row>
    <row r="77" spans="6:8" ht="15.75">
      <c r="F77" s="52"/>
      <c r="G77" s="218"/>
      <c r="H77" s="218"/>
    </row>
    <row r="78" spans="6:8" ht="15.75">
      <c r="F78" s="52"/>
      <c r="G78" s="218"/>
      <c r="H78" s="218"/>
    </row>
    <row r="79" spans="6:8" ht="15.75">
      <c r="F79" s="52"/>
      <c r="G79" s="218"/>
      <c r="H79" s="218"/>
    </row>
    <row r="80" spans="6:8" ht="15.75">
      <c r="F80" s="52"/>
      <c r="G80" s="218"/>
      <c r="H80" s="218"/>
    </row>
    <row r="81" spans="6:8" ht="15.75">
      <c r="F81" s="52"/>
      <c r="G81" s="218"/>
      <c r="H81" s="218"/>
    </row>
    <row r="82" spans="6:8" ht="15.75">
      <c r="F82" s="52"/>
      <c r="G82" s="218"/>
      <c r="H82" s="218"/>
    </row>
    <row r="83" spans="6:8" ht="15.75">
      <c r="F83" s="52"/>
      <c r="G83" s="218"/>
      <c r="H83" s="218"/>
    </row>
    <row r="84" spans="6:8" ht="15.75">
      <c r="F84" s="52"/>
      <c r="G84" s="218"/>
      <c r="H84" s="218"/>
    </row>
    <row r="85" spans="6:8" ht="15.75">
      <c r="F85" s="52"/>
      <c r="G85" s="218"/>
      <c r="H85" s="218"/>
    </row>
    <row r="86" spans="6:8" ht="15.75">
      <c r="F86" s="52"/>
      <c r="G86" s="218"/>
      <c r="H86" s="218"/>
    </row>
    <row r="87" spans="6:8" ht="15.75">
      <c r="F87" s="52"/>
      <c r="G87" s="218"/>
      <c r="H87" s="218"/>
    </row>
    <row r="88" spans="6:8" ht="15.75">
      <c r="F88" s="52"/>
      <c r="G88" s="218"/>
      <c r="H88" s="218"/>
    </row>
    <row r="89" spans="6:8" ht="15.75">
      <c r="F89" s="52"/>
      <c r="G89" s="218"/>
      <c r="H89" s="218"/>
    </row>
    <row r="90" ht="15.75">
      <c r="F90" s="52"/>
    </row>
    <row r="91" ht="15.75">
      <c r="F91" s="52"/>
    </row>
    <row r="92" ht="15.75">
      <c r="F92" s="52"/>
    </row>
    <row r="93" ht="15.75">
      <c r="F93" s="52"/>
    </row>
    <row r="94" ht="15.75">
      <c r="F94" s="52"/>
    </row>
    <row r="95" ht="15.75">
      <c r="F95" s="52"/>
    </row>
    <row r="96" ht="15.75">
      <c r="F96" s="52"/>
    </row>
    <row r="97" ht="15.75">
      <c r="F97" s="52"/>
    </row>
    <row r="98" ht="15.75">
      <c r="F98" s="52"/>
    </row>
    <row r="99" ht="15.75">
      <c r="F99" s="52"/>
    </row>
    <row r="100" ht="15.75">
      <c r="F100" s="52"/>
    </row>
    <row r="101" ht="15.75">
      <c r="F101" s="52"/>
    </row>
    <row r="102" ht="15.75">
      <c r="F102" s="52"/>
    </row>
    <row r="103" ht="15.75">
      <c r="F103" s="52"/>
    </row>
    <row r="104" ht="15.75">
      <c r="F104" s="52"/>
    </row>
    <row r="105" ht="15.75">
      <c r="F105" s="52"/>
    </row>
    <row r="106" ht="15.75">
      <c r="F106" s="52"/>
    </row>
    <row r="107" ht="15.75">
      <c r="F107" s="52"/>
    </row>
    <row r="108" ht="15.75">
      <c r="F108" s="52"/>
    </row>
    <row r="109" ht="15.75">
      <c r="F109" s="52"/>
    </row>
    <row r="110" ht="15.75">
      <c r="F110" s="52"/>
    </row>
    <row r="111" ht="15.75">
      <c r="F111" s="52"/>
    </row>
  </sheetData>
  <sheetProtection selectLockedCells="1" selectUnlockedCells="1"/>
  <mergeCells count="1">
    <mergeCell ref="A4:H4"/>
  </mergeCells>
  <printOptions/>
  <pageMargins left="0.2701388888888889" right="0.25972222222222224" top="0.5" bottom="0.575" header="0.5" footer="0.5118055555555555"/>
  <pageSetup horizontalDpi="300" verticalDpi="300" orientation="portrait" paperSize="9" r:id="rId1"/>
  <headerFooter alignWithMargins="0">
    <oddHeader>&amp;R&amp;"Times New Roman,Normál"&amp;8 3a.melléklet
&amp;P.oldal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22">
      <selection activeCell="H12" sqref="H12"/>
    </sheetView>
  </sheetViews>
  <sheetFormatPr defaultColWidth="9.00390625" defaultRowHeight="12.75"/>
  <cols>
    <col min="1" max="1" width="4.00390625" style="149" customWidth="1"/>
    <col min="2" max="2" width="36.625" style="219" customWidth="1"/>
    <col min="3" max="3" width="10.25390625" style="56" customWidth="1"/>
    <col min="4" max="4" width="10.25390625" style="58" customWidth="1"/>
    <col min="5" max="5" width="10.25390625" style="56" customWidth="1"/>
    <col min="6" max="6" width="10.25390625" style="3" customWidth="1"/>
    <col min="7" max="8" width="10.25390625" style="58" customWidth="1"/>
    <col min="9" max="248" width="7.875" style="58" customWidth="1"/>
    <col min="249" max="16384" width="7.875" style="0" customWidth="1"/>
  </cols>
  <sheetData>
    <row r="1" spans="4:8" ht="16.5">
      <c r="D1" s="103"/>
      <c r="F1" s="103"/>
      <c r="G1" s="103"/>
      <c r="H1" s="103" t="s">
        <v>249</v>
      </c>
    </row>
    <row r="2" spans="3:8" ht="13.5" customHeight="1">
      <c r="C2" s="220"/>
      <c r="D2" s="103"/>
      <c r="F2" s="103"/>
      <c r="G2" s="103"/>
      <c r="H2" s="103" t="s">
        <v>657</v>
      </c>
    </row>
    <row r="3" spans="1:8" ht="38.25" customHeight="1">
      <c r="A3" s="562" t="s">
        <v>251</v>
      </c>
      <c r="B3" s="562"/>
      <c r="C3" s="562"/>
      <c r="D3" s="562"/>
      <c r="E3" s="562"/>
      <c r="F3" s="562"/>
      <c r="G3" s="562"/>
      <c r="H3" s="562"/>
    </row>
    <row r="4" spans="1:3" ht="10.5" customHeight="1">
      <c r="A4" s="221"/>
      <c r="B4" s="222"/>
      <c r="C4" s="223"/>
    </row>
    <row r="5" spans="3:8" ht="14.25" customHeight="1">
      <c r="C5" s="8"/>
      <c r="E5" s="224"/>
      <c r="F5" s="8"/>
      <c r="G5" s="8"/>
      <c r="H5" s="8" t="s">
        <v>3</v>
      </c>
    </row>
    <row r="6" spans="1:8" ht="48.75" customHeight="1">
      <c r="A6" s="225" t="s">
        <v>4</v>
      </c>
      <c r="B6" s="226" t="s">
        <v>5</v>
      </c>
      <c r="C6" s="192" t="s">
        <v>6</v>
      </c>
      <c r="D6" s="192" t="s">
        <v>7</v>
      </c>
      <c r="E6" s="227" t="s">
        <v>8</v>
      </c>
      <c r="F6" s="192" t="s">
        <v>9</v>
      </c>
      <c r="G6" s="192" t="s">
        <v>189</v>
      </c>
      <c r="H6" s="192" t="s">
        <v>252</v>
      </c>
    </row>
    <row r="7" spans="1:8" s="85" customFormat="1" ht="18" customHeight="1">
      <c r="A7" s="65" t="s">
        <v>13</v>
      </c>
      <c r="B7" s="28" t="s">
        <v>34</v>
      </c>
      <c r="C7" s="37"/>
      <c r="D7" s="35"/>
      <c r="E7" s="84"/>
      <c r="F7" s="37"/>
      <c r="G7" s="37"/>
      <c r="H7" s="42"/>
    </row>
    <row r="8" spans="1:8" s="120" customFormat="1" ht="18" customHeight="1">
      <c r="A8" s="115" t="s">
        <v>15</v>
      </c>
      <c r="B8" s="228" t="s">
        <v>84</v>
      </c>
      <c r="C8" s="117">
        <v>40327</v>
      </c>
      <c r="D8" s="144">
        <v>47151</v>
      </c>
      <c r="E8" s="229">
        <v>55506</v>
      </c>
      <c r="F8" s="117">
        <v>85474</v>
      </c>
      <c r="G8" s="117">
        <v>85906</v>
      </c>
      <c r="H8" s="119">
        <v>86118</v>
      </c>
    </row>
    <row r="9" spans="1:8" s="120" customFormat="1" ht="18" customHeight="1">
      <c r="A9" s="115" t="s">
        <v>17</v>
      </c>
      <c r="B9" s="228" t="s">
        <v>85</v>
      </c>
      <c r="C9" s="117">
        <v>9919</v>
      </c>
      <c r="D9" s="144">
        <v>11004</v>
      </c>
      <c r="E9" s="229">
        <v>11595</v>
      </c>
      <c r="F9" s="117">
        <v>15914</v>
      </c>
      <c r="G9" s="117">
        <v>16031</v>
      </c>
      <c r="H9" s="119">
        <v>16089</v>
      </c>
    </row>
    <row r="10" spans="1:8" s="120" customFormat="1" ht="18" customHeight="1">
      <c r="A10" s="115" t="s">
        <v>19</v>
      </c>
      <c r="B10" s="228" t="s">
        <v>86</v>
      </c>
      <c r="C10" s="117">
        <v>58211</v>
      </c>
      <c r="D10" s="144">
        <v>59319</v>
      </c>
      <c r="E10" s="229">
        <v>50022</v>
      </c>
      <c r="F10" s="117">
        <v>76115</v>
      </c>
      <c r="G10" s="117">
        <v>86002</v>
      </c>
      <c r="H10" s="119">
        <v>85143</v>
      </c>
    </row>
    <row r="11" spans="1:8" s="120" customFormat="1" ht="18" customHeight="1">
      <c r="A11" s="115" t="s">
        <v>21</v>
      </c>
      <c r="B11" s="228" t="s">
        <v>253</v>
      </c>
      <c r="C11" s="117">
        <v>260428</v>
      </c>
      <c r="D11" s="144">
        <v>276397</v>
      </c>
      <c r="E11" s="230">
        <v>268648</v>
      </c>
      <c r="F11" s="117">
        <v>169554</v>
      </c>
      <c r="G11" s="117">
        <v>65749</v>
      </c>
      <c r="H11" s="119">
        <v>65814</v>
      </c>
    </row>
    <row r="12" spans="1:8" s="120" customFormat="1" ht="18" customHeight="1">
      <c r="A12" s="115" t="s">
        <v>23</v>
      </c>
      <c r="B12" s="228" t="s">
        <v>254</v>
      </c>
      <c r="C12" s="117">
        <v>58351</v>
      </c>
      <c r="D12" s="144">
        <v>60300</v>
      </c>
      <c r="E12" s="229">
        <v>60597</v>
      </c>
      <c r="F12" s="117">
        <v>28761</v>
      </c>
      <c r="G12" s="117">
        <v>136395</v>
      </c>
      <c r="H12" s="119">
        <v>141224</v>
      </c>
    </row>
    <row r="13" spans="1:8" s="120" customFormat="1" ht="18" customHeight="1">
      <c r="A13" s="115" t="s">
        <v>72</v>
      </c>
      <c r="B13" s="228" t="s">
        <v>255</v>
      </c>
      <c r="C13" s="117">
        <v>7076</v>
      </c>
      <c r="D13" s="144">
        <v>7076</v>
      </c>
      <c r="E13" s="229">
        <v>7585</v>
      </c>
      <c r="F13" s="117">
        <v>7976</v>
      </c>
      <c r="G13" s="117">
        <v>7976</v>
      </c>
      <c r="H13" s="119">
        <v>7976</v>
      </c>
    </row>
    <row r="14" spans="1:8" s="120" customFormat="1" ht="18" customHeight="1">
      <c r="A14" s="115" t="s">
        <v>158</v>
      </c>
      <c r="B14" s="228" t="s">
        <v>256</v>
      </c>
      <c r="C14" s="117">
        <v>99927</v>
      </c>
      <c r="D14" s="144">
        <v>100670</v>
      </c>
      <c r="E14" s="229">
        <v>96338</v>
      </c>
      <c r="F14" s="117">
        <v>75934</v>
      </c>
      <c r="G14" s="117">
        <v>80257</v>
      </c>
      <c r="H14" s="119">
        <v>83383</v>
      </c>
    </row>
    <row r="15" spans="1:8" s="120" customFormat="1" ht="18" customHeight="1">
      <c r="A15" s="115" t="s">
        <v>160</v>
      </c>
      <c r="B15" s="228" t="s">
        <v>257</v>
      </c>
      <c r="C15" s="117"/>
      <c r="D15" s="144"/>
      <c r="E15" s="229"/>
      <c r="F15" s="117"/>
      <c r="G15" s="117"/>
      <c r="H15" s="119"/>
    </row>
    <row r="16" spans="1:8" s="120" customFormat="1" ht="18" customHeight="1">
      <c r="A16" s="115" t="s">
        <v>258</v>
      </c>
      <c r="B16" s="228" t="s">
        <v>259</v>
      </c>
      <c r="C16" s="117"/>
      <c r="D16" s="144"/>
      <c r="E16" s="229"/>
      <c r="F16" s="117"/>
      <c r="G16" s="117"/>
      <c r="H16" s="119"/>
    </row>
    <row r="17" spans="1:8" s="85" customFormat="1" ht="19.5" customHeight="1">
      <c r="A17" s="65"/>
      <c r="B17" s="231" t="s">
        <v>260</v>
      </c>
      <c r="C17" s="232">
        <f aca="true" t="shared" si="0" ref="C17:H17">SUM(C8:C16)</f>
        <v>534239</v>
      </c>
      <c r="D17" s="232">
        <f t="shared" si="0"/>
        <v>561917</v>
      </c>
      <c r="E17" s="233">
        <f t="shared" si="0"/>
        <v>550291</v>
      </c>
      <c r="F17" s="232">
        <f t="shared" si="0"/>
        <v>459728</v>
      </c>
      <c r="G17" s="232">
        <f t="shared" si="0"/>
        <v>478316</v>
      </c>
      <c r="H17" s="232">
        <f t="shared" si="0"/>
        <v>485747</v>
      </c>
    </row>
    <row r="18" spans="1:8" s="128" customFormat="1" ht="18" customHeight="1">
      <c r="A18" s="234" t="s">
        <v>26</v>
      </c>
      <c r="B18" s="28" t="s">
        <v>35</v>
      </c>
      <c r="C18" s="126"/>
      <c r="D18" s="144"/>
      <c r="E18" s="235"/>
      <c r="F18" s="126"/>
      <c r="G18" s="126"/>
      <c r="H18" s="127"/>
    </row>
    <row r="19" spans="1:8" s="120" customFormat="1" ht="18" customHeight="1">
      <c r="A19" s="115" t="s">
        <v>15</v>
      </c>
      <c r="B19" s="228" t="s">
        <v>103</v>
      </c>
      <c r="C19" s="117">
        <v>1500</v>
      </c>
      <c r="D19" s="144">
        <v>9113</v>
      </c>
      <c r="E19" s="229">
        <v>11024</v>
      </c>
      <c r="F19" s="117">
        <v>20500</v>
      </c>
      <c r="G19" s="117">
        <v>20500</v>
      </c>
      <c r="H19" s="119">
        <v>32645</v>
      </c>
    </row>
    <row r="20" spans="1:8" s="120" customFormat="1" ht="18" customHeight="1">
      <c r="A20" s="115" t="s">
        <v>17</v>
      </c>
      <c r="B20" s="228" t="s">
        <v>104</v>
      </c>
      <c r="C20" s="117">
        <v>4056</v>
      </c>
      <c r="D20" s="144">
        <v>13922</v>
      </c>
      <c r="E20" s="229">
        <v>19439</v>
      </c>
      <c r="F20" s="117">
        <v>16623</v>
      </c>
      <c r="G20" s="117">
        <v>16623</v>
      </c>
      <c r="H20" s="119">
        <v>27079</v>
      </c>
    </row>
    <row r="21" spans="1:8" s="120" customFormat="1" ht="18" customHeight="1">
      <c r="A21" s="115" t="s">
        <v>19</v>
      </c>
      <c r="B21" s="228" t="s">
        <v>261</v>
      </c>
      <c r="C21" s="117"/>
      <c r="D21" s="144"/>
      <c r="E21" s="229">
        <v>659</v>
      </c>
      <c r="F21" s="117"/>
      <c r="G21" s="117"/>
      <c r="H21" s="119"/>
    </row>
    <row r="22" spans="1:8" s="120" customFormat="1" ht="18" customHeight="1">
      <c r="A22" s="115" t="s">
        <v>21</v>
      </c>
      <c r="B22" s="228" t="s">
        <v>262</v>
      </c>
      <c r="C22" s="117"/>
      <c r="D22" s="144"/>
      <c r="E22" s="229"/>
      <c r="F22" s="117"/>
      <c r="G22" s="117"/>
      <c r="H22" s="119"/>
    </row>
    <row r="23" spans="1:8" s="120" customFormat="1" ht="18" customHeight="1">
      <c r="A23" s="115" t="s">
        <v>23</v>
      </c>
      <c r="B23" s="228" t="s">
        <v>263</v>
      </c>
      <c r="C23" s="117">
        <v>1691</v>
      </c>
      <c r="D23" s="144">
        <v>1691</v>
      </c>
      <c r="E23" s="229">
        <v>1900</v>
      </c>
      <c r="F23" s="117">
        <v>100</v>
      </c>
      <c r="G23" s="117">
        <v>100</v>
      </c>
      <c r="H23" s="119">
        <v>100</v>
      </c>
    </row>
    <row r="24" spans="1:8" s="85" customFormat="1" ht="19.5" customHeight="1">
      <c r="A24" s="65"/>
      <c r="B24" s="231" t="s">
        <v>106</v>
      </c>
      <c r="C24" s="236">
        <f aca="true" t="shared" si="1" ref="C24:H24">SUM(C19:C23)</f>
        <v>7247</v>
      </c>
      <c r="D24" s="236">
        <f t="shared" si="1"/>
        <v>24726</v>
      </c>
      <c r="E24" s="39">
        <f t="shared" si="1"/>
        <v>33022</v>
      </c>
      <c r="F24" s="236">
        <f t="shared" si="1"/>
        <v>37223</v>
      </c>
      <c r="G24" s="236">
        <f t="shared" si="1"/>
        <v>37223</v>
      </c>
      <c r="H24" s="236">
        <f t="shared" si="1"/>
        <v>59824</v>
      </c>
    </row>
    <row r="25" spans="1:8" s="128" customFormat="1" ht="19.5" customHeight="1">
      <c r="A25" s="234" t="s">
        <v>29</v>
      </c>
      <c r="B25" s="237" t="s">
        <v>264</v>
      </c>
      <c r="C25" s="35">
        <v>0</v>
      </c>
      <c r="D25" s="35">
        <v>0</v>
      </c>
      <c r="E25" s="36">
        <v>0</v>
      </c>
      <c r="F25" s="35">
        <v>0</v>
      </c>
      <c r="G25" s="238">
        <v>0</v>
      </c>
      <c r="H25" s="239">
        <v>0</v>
      </c>
    </row>
    <row r="26" spans="1:8" ht="18" customHeight="1">
      <c r="A26" s="65" t="s">
        <v>87</v>
      </c>
      <c r="B26" s="237" t="s">
        <v>265</v>
      </c>
      <c r="C26" s="35">
        <v>0</v>
      </c>
      <c r="D26" s="35">
        <v>0</v>
      </c>
      <c r="E26" s="36">
        <v>0</v>
      </c>
      <c r="F26" s="35">
        <v>0</v>
      </c>
      <c r="G26" s="37">
        <v>0</v>
      </c>
      <c r="H26" s="42">
        <v>0</v>
      </c>
    </row>
    <row r="27" spans="1:8" ht="18" customHeight="1">
      <c r="A27" s="65" t="s">
        <v>92</v>
      </c>
      <c r="B27" s="237" t="s">
        <v>38</v>
      </c>
      <c r="C27" s="24"/>
      <c r="D27" s="144"/>
      <c r="E27" s="68"/>
      <c r="F27" s="24"/>
      <c r="G27" s="24"/>
      <c r="H27" s="26"/>
    </row>
    <row r="28" spans="1:8" s="120" customFormat="1" ht="18" customHeight="1">
      <c r="A28" s="115" t="s">
        <v>15</v>
      </c>
      <c r="B28" s="31" t="s">
        <v>266</v>
      </c>
      <c r="C28" s="117"/>
      <c r="D28" s="144"/>
      <c r="E28" s="229"/>
      <c r="F28" s="117"/>
      <c r="G28" s="117"/>
      <c r="H28" s="119"/>
    </row>
    <row r="29" spans="1:8" s="120" customFormat="1" ht="18" customHeight="1">
      <c r="A29" s="115" t="s">
        <v>17</v>
      </c>
      <c r="B29" s="228" t="s">
        <v>267</v>
      </c>
      <c r="C29" s="117">
        <v>3631</v>
      </c>
      <c r="D29" s="144">
        <v>3631</v>
      </c>
      <c r="E29" s="229">
        <f>E30+E31</f>
        <v>74781</v>
      </c>
      <c r="F29" s="117">
        <v>0</v>
      </c>
      <c r="G29" s="117">
        <v>0</v>
      </c>
      <c r="H29" s="119">
        <v>0</v>
      </c>
    </row>
    <row r="30" spans="1:8" s="120" customFormat="1" ht="18" customHeight="1">
      <c r="A30" s="115"/>
      <c r="B30" s="228" t="s">
        <v>268</v>
      </c>
      <c r="C30" s="117">
        <v>3631</v>
      </c>
      <c r="D30" s="144">
        <v>3631</v>
      </c>
      <c r="E30" s="229">
        <v>34755</v>
      </c>
      <c r="F30" s="117">
        <v>0</v>
      </c>
      <c r="G30" s="117">
        <v>0</v>
      </c>
      <c r="H30" s="119">
        <v>0</v>
      </c>
    </row>
    <row r="31" spans="1:8" s="120" customFormat="1" ht="18" customHeight="1">
      <c r="A31" s="115"/>
      <c r="B31" s="228" t="s">
        <v>269</v>
      </c>
      <c r="C31" s="117"/>
      <c r="D31" s="144"/>
      <c r="E31" s="229">
        <v>40026</v>
      </c>
      <c r="F31" s="117"/>
      <c r="G31" s="117"/>
      <c r="H31" s="119"/>
    </row>
    <row r="32" spans="1:8" s="120" customFormat="1" ht="18" customHeight="1">
      <c r="A32" s="115" t="s">
        <v>19</v>
      </c>
      <c r="B32" s="228" t="s">
        <v>270</v>
      </c>
      <c r="C32" s="117"/>
      <c r="D32" s="144"/>
      <c r="E32" s="229">
        <v>-9408</v>
      </c>
      <c r="F32" s="117"/>
      <c r="G32" s="117"/>
      <c r="H32" s="119"/>
    </row>
    <row r="33" spans="1:8" s="120" customFormat="1" ht="18" customHeight="1">
      <c r="A33" s="115"/>
      <c r="B33" s="237" t="s">
        <v>112</v>
      </c>
      <c r="C33" s="232">
        <f>C29</f>
        <v>3631</v>
      </c>
      <c r="D33" s="232">
        <f>D29</f>
        <v>3631</v>
      </c>
      <c r="E33" s="233">
        <f>E29+E32</f>
        <v>65373</v>
      </c>
      <c r="F33" s="232">
        <f>F29</f>
        <v>0</v>
      </c>
      <c r="G33" s="232">
        <f>G29</f>
        <v>0</v>
      </c>
      <c r="H33" s="239">
        <v>0</v>
      </c>
    </row>
    <row r="34" spans="1:8" s="120" customFormat="1" ht="18" customHeight="1">
      <c r="A34" s="234" t="s">
        <v>98</v>
      </c>
      <c r="B34" s="237" t="s">
        <v>271</v>
      </c>
      <c r="C34" s="117"/>
      <c r="D34" s="35"/>
      <c r="E34" s="229"/>
      <c r="F34" s="117"/>
      <c r="G34" s="117"/>
      <c r="H34" s="119"/>
    </row>
    <row r="35" spans="1:8" ht="18.75" customHeight="1">
      <c r="A35" s="69"/>
      <c r="B35" s="231" t="s">
        <v>272</v>
      </c>
      <c r="C35" s="40">
        <f aca="true" t="shared" si="2" ref="C35:H35">C17+C24+C25+C26+C34+C33</f>
        <v>545117</v>
      </c>
      <c r="D35" s="40">
        <f t="shared" si="2"/>
        <v>590274</v>
      </c>
      <c r="E35" s="41">
        <f t="shared" si="2"/>
        <v>648686</v>
      </c>
      <c r="F35" s="40">
        <f t="shared" si="2"/>
        <v>496951</v>
      </c>
      <c r="G35" s="40">
        <f t="shared" si="2"/>
        <v>515539</v>
      </c>
      <c r="H35" s="40">
        <f t="shared" si="2"/>
        <v>545571</v>
      </c>
    </row>
    <row r="36" spans="1:8" s="245" customFormat="1" ht="18" customHeight="1">
      <c r="A36" s="240"/>
      <c r="B36" s="241" t="s">
        <v>114</v>
      </c>
      <c r="C36" s="242">
        <v>31</v>
      </c>
      <c r="D36" s="242">
        <v>31</v>
      </c>
      <c r="E36" s="243">
        <v>53</v>
      </c>
      <c r="F36" s="244">
        <v>69</v>
      </c>
      <c r="G36" s="24">
        <v>69</v>
      </c>
      <c r="H36" s="26">
        <v>69</v>
      </c>
    </row>
    <row r="37" spans="1:256" s="247" customFormat="1" ht="18" customHeight="1">
      <c r="A37" s="69"/>
      <c r="B37" s="246" t="s">
        <v>115</v>
      </c>
      <c r="C37" s="26">
        <v>14</v>
      </c>
      <c r="D37" s="26">
        <v>14</v>
      </c>
      <c r="E37" s="68">
        <v>41</v>
      </c>
      <c r="F37" s="24">
        <v>58</v>
      </c>
      <c r="G37" s="24">
        <v>58</v>
      </c>
      <c r="H37" s="26">
        <v>58</v>
      </c>
      <c r="IO37" s="218"/>
      <c r="IP37" s="218"/>
      <c r="IQ37" s="218"/>
      <c r="IR37" s="218"/>
      <c r="IS37" s="218"/>
      <c r="IT37" s="218"/>
      <c r="IU37" s="218"/>
      <c r="IV37" s="218"/>
    </row>
    <row r="38" spans="4:6" ht="16.5">
      <c r="D38" s="148"/>
      <c r="F38" s="56"/>
    </row>
    <row r="39" spans="4:6" ht="16.5">
      <c r="D39" s="148"/>
      <c r="F39" s="56"/>
    </row>
    <row r="40" spans="3:6" ht="16.5">
      <c r="C40" s="220"/>
      <c r="D40" s="148"/>
      <c r="F40" s="56"/>
    </row>
    <row r="41" spans="3:6" ht="16.5">
      <c r="C41" s="224"/>
      <c r="D41" s="148"/>
      <c r="F41" s="56"/>
    </row>
    <row r="42" spans="4:6" ht="16.5">
      <c r="D42" s="148"/>
      <c r="F42" s="56"/>
    </row>
    <row r="43" spans="4:6" ht="16.5">
      <c r="D43" s="148"/>
      <c r="F43" s="56"/>
    </row>
    <row r="44" spans="4:6" ht="16.5">
      <c r="D44" s="148"/>
      <c r="F44" s="56"/>
    </row>
    <row r="45" spans="4:6" ht="16.5">
      <c r="D45" s="148"/>
      <c r="F45" s="56"/>
    </row>
    <row r="46" spans="4:6" ht="16.5">
      <c r="D46" s="148"/>
      <c r="F46" s="56"/>
    </row>
    <row r="47" spans="4:6" ht="16.5">
      <c r="D47" s="148"/>
      <c r="F47" s="56"/>
    </row>
    <row r="48" spans="4:6" ht="16.5">
      <c r="D48" s="148"/>
      <c r="F48" s="56"/>
    </row>
    <row r="49" spans="4:6" ht="16.5">
      <c r="D49" s="148"/>
      <c r="F49" s="56"/>
    </row>
    <row r="50" spans="4:6" ht="16.5">
      <c r="D50" s="148"/>
      <c r="F50" s="56"/>
    </row>
    <row r="51" spans="4:6" ht="16.5">
      <c r="D51" s="148"/>
      <c r="F51" s="56"/>
    </row>
    <row r="52" spans="4:6" ht="16.5">
      <c r="D52" s="148"/>
      <c r="F52" s="56"/>
    </row>
    <row r="53" spans="4:6" ht="16.5">
      <c r="D53" s="148"/>
      <c r="F53" s="56"/>
    </row>
    <row r="54" spans="4:6" ht="16.5">
      <c r="D54" s="148"/>
      <c r="F54" s="56"/>
    </row>
    <row r="55" spans="4:6" ht="16.5">
      <c r="D55" s="148"/>
      <c r="F55" s="56"/>
    </row>
    <row r="56" spans="4:6" ht="16.5">
      <c r="D56" s="148"/>
      <c r="F56" s="56"/>
    </row>
    <row r="57" ht="16.5">
      <c r="D57" s="148"/>
    </row>
    <row r="58" ht="16.5">
      <c r="D58" s="148"/>
    </row>
  </sheetData>
  <sheetProtection selectLockedCells="1" selectUnlockedCells="1"/>
  <mergeCells count="1">
    <mergeCell ref="A3:H3"/>
  </mergeCells>
  <printOptions horizontalCentered="1"/>
  <pageMargins left="0.18" right="0.21" top="0.25" bottom="0.35" header="0.29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9"/>
  <sheetViews>
    <sheetView zoomScaleSheetLayoutView="100" workbookViewId="0" topLeftCell="A1">
      <selection activeCell="H8" sqref="H8"/>
    </sheetView>
  </sheetViews>
  <sheetFormatPr defaultColWidth="9.00390625" defaultRowHeight="12.75"/>
  <cols>
    <col min="1" max="1" width="4.875" style="248" customWidth="1"/>
    <col min="2" max="2" width="34.25390625" style="58" customWidth="1"/>
    <col min="3" max="6" width="10.25390625" style="3" customWidth="1"/>
    <col min="7" max="7" width="10.125" style="3" customWidth="1"/>
    <col min="8" max="8" width="10.25390625" style="58" customWidth="1"/>
    <col min="9" max="246" width="7.875" style="58" customWidth="1"/>
    <col min="247" max="16384" width="7.875" style="0" customWidth="1"/>
  </cols>
  <sheetData>
    <row r="1" spans="2:8" ht="23.25" customHeight="1">
      <c r="B1" s="249"/>
      <c r="C1" s="250"/>
      <c r="D1" s="251"/>
      <c r="F1" s="250"/>
      <c r="G1" s="250"/>
      <c r="H1" s="250" t="s">
        <v>273</v>
      </c>
    </row>
    <row r="2" spans="2:8" ht="14.25" customHeight="1">
      <c r="B2" s="249"/>
      <c r="C2" s="250"/>
      <c r="D2" s="251"/>
      <c r="F2" s="250"/>
      <c r="G2" s="250"/>
      <c r="H2" s="250" t="s">
        <v>1</v>
      </c>
    </row>
    <row r="3" spans="2:4" ht="12.75" customHeight="1">
      <c r="B3" s="249"/>
      <c r="C3" s="252"/>
      <c r="D3" s="251"/>
    </row>
    <row r="4" spans="1:8" ht="18.75">
      <c r="A4" s="557" t="s">
        <v>274</v>
      </c>
      <c r="B4" s="557"/>
      <c r="C4" s="557"/>
      <c r="D4" s="557"/>
      <c r="E4" s="557"/>
      <c r="F4" s="557"/>
      <c r="G4" s="557"/>
      <c r="H4" s="557"/>
    </row>
    <row r="5" spans="2:3" ht="19.5" customHeight="1">
      <c r="B5" s="253"/>
      <c r="C5" s="254"/>
    </row>
    <row r="6" spans="2:8" ht="19.5" customHeight="1">
      <c r="B6" s="60"/>
      <c r="C6" s="250"/>
      <c r="F6" s="250"/>
      <c r="G6" s="250"/>
      <c r="H6" s="250" t="s">
        <v>3</v>
      </c>
    </row>
    <row r="7" spans="1:256" s="64" customFormat="1" ht="50.25" customHeight="1">
      <c r="A7" s="225" t="s">
        <v>4</v>
      </c>
      <c r="B7" s="255" t="s">
        <v>5</v>
      </c>
      <c r="C7" s="192" t="s">
        <v>6</v>
      </c>
      <c r="D7" s="192" t="s">
        <v>7</v>
      </c>
      <c r="E7" s="193" t="s">
        <v>8</v>
      </c>
      <c r="F7" s="192" t="s">
        <v>9</v>
      </c>
      <c r="G7" s="192" t="s">
        <v>10</v>
      </c>
      <c r="H7" s="192" t="s">
        <v>11</v>
      </c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8" ht="18" customHeight="1">
      <c r="A8" s="256" t="s">
        <v>13</v>
      </c>
      <c r="B8" s="66" t="s">
        <v>275</v>
      </c>
      <c r="C8" s="257"/>
      <c r="D8" s="24"/>
      <c r="E8" s="68"/>
      <c r="F8" s="24"/>
      <c r="G8" s="25"/>
      <c r="H8" s="147"/>
    </row>
    <row r="9" spans="1:8" ht="18" customHeight="1">
      <c r="A9" s="30" t="s">
        <v>15</v>
      </c>
      <c r="B9" s="70" t="s">
        <v>42</v>
      </c>
      <c r="C9" s="202"/>
      <c r="D9" s="24"/>
      <c r="E9" s="68"/>
      <c r="F9" s="24"/>
      <c r="G9" s="25"/>
      <c r="H9" s="147"/>
    </row>
    <row r="10" spans="1:8" ht="18" customHeight="1">
      <c r="A10" s="30"/>
      <c r="B10" s="70" t="s">
        <v>191</v>
      </c>
      <c r="C10" s="202"/>
      <c r="D10" s="24"/>
      <c r="E10" s="68"/>
      <c r="F10" s="24"/>
      <c r="G10" s="25"/>
      <c r="H10" s="147"/>
    </row>
    <row r="11" spans="1:8" ht="18" customHeight="1">
      <c r="A11" s="30"/>
      <c r="B11" s="70" t="s">
        <v>192</v>
      </c>
      <c r="C11" s="24">
        <v>1181</v>
      </c>
      <c r="D11" s="24">
        <v>1181</v>
      </c>
      <c r="E11" s="68">
        <v>1629</v>
      </c>
      <c r="F11" s="24"/>
      <c r="G11" s="25"/>
      <c r="H11" s="147"/>
    </row>
    <row r="12" spans="1:8" s="78" customFormat="1" ht="18" customHeight="1">
      <c r="A12" s="30"/>
      <c r="B12" s="70" t="s">
        <v>276</v>
      </c>
      <c r="C12" s="24">
        <v>319</v>
      </c>
      <c r="D12" s="24">
        <v>319</v>
      </c>
      <c r="E12" s="68"/>
      <c r="F12" s="24"/>
      <c r="G12" s="258"/>
      <c r="H12" s="259"/>
    </row>
    <row r="13" spans="1:8" ht="18" customHeight="1">
      <c r="A13" s="30"/>
      <c r="B13" s="70" t="s">
        <v>277</v>
      </c>
      <c r="C13" s="24"/>
      <c r="D13" s="24"/>
      <c r="E13" s="68"/>
      <c r="F13" s="24"/>
      <c r="G13" s="25"/>
      <c r="H13" s="147"/>
    </row>
    <row r="14" spans="1:8" ht="18" customHeight="1">
      <c r="A14" s="30"/>
      <c r="B14" s="66" t="s">
        <v>211</v>
      </c>
      <c r="C14" s="76">
        <f>C10+C11+C12+C13</f>
        <v>1500</v>
      </c>
      <c r="D14" s="76">
        <f>D10+D11+D12+D13</f>
        <v>1500</v>
      </c>
      <c r="E14" s="77">
        <f>E10+E11+E12+E13</f>
        <v>1629</v>
      </c>
      <c r="F14" s="76">
        <f>F10+F11+F12+F13</f>
        <v>0</v>
      </c>
      <c r="G14" s="260">
        <v>0</v>
      </c>
      <c r="H14" s="261">
        <v>0</v>
      </c>
    </row>
    <row r="15" spans="1:8" ht="18" customHeight="1">
      <c r="A15" s="256" t="s">
        <v>26</v>
      </c>
      <c r="B15" s="66" t="s">
        <v>24</v>
      </c>
      <c r="C15" s="24"/>
      <c r="D15" s="24"/>
      <c r="E15" s="68"/>
      <c r="F15" s="24"/>
      <c r="G15" s="25"/>
      <c r="H15" s="147"/>
    </row>
    <row r="16" spans="1:8" ht="18" customHeight="1">
      <c r="A16" s="256" t="s">
        <v>29</v>
      </c>
      <c r="B16" s="66" t="s">
        <v>278</v>
      </c>
      <c r="C16" s="24"/>
      <c r="D16" s="24"/>
      <c r="E16" s="68"/>
      <c r="F16" s="24"/>
      <c r="G16" s="25"/>
      <c r="H16" s="147"/>
    </row>
    <row r="17" spans="1:8" s="262" customFormat="1" ht="18" customHeight="1">
      <c r="A17" s="30"/>
      <c r="B17" s="70" t="s">
        <v>279</v>
      </c>
      <c r="C17" s="24">
        <v>150460</v>
      </c>
      <c r="D17" s="24">
        <v>159217</v>
      </c>
      <c r="E17" s="68">
        <v>156070</v>
      </c>
      <c r="F17" s="24"/>
      <c r="G17" s="25"/>
      <c r="H17" s="147"/>
    </row>
    <row r="18" spans="1:8" ht="18" customHeight="1">
      <c r="A18" s="30"/>
      <c r="B18" s="70" t="s">
        <v>280</v>
      </c>
      <c r="C18" s="24"/>
      <c r="D18" s="24"/>
      <c r="E18" s="68"/>
      <c r="F18" s="24"/>
      <c r="G18" s="25"/>
      <c r="H18" s="147"/>
    </row>
    <row r="19" spans="1:8" ht="18" customHeight="1">
      <c r="A19" s="30"/>
      <c r="B19" s="70" t="s">
        <v>281</v>
      </c>
      <c r="C19" s="204">
        <v>472</v>
      </c>
      <c r="D19" s="24">
        <v>756</v>
      </c>
      <c r="E19" s="68">
        <v>1865</v>
      </c>
      <c r="F19" s="204"/>
      <c r="G19" s="25"/>
      <c r="H19" s="147"/>
    </row>
    <row r="20" spans="1:8" ht="18" customHeight="1">
      <c r="A20" s="30"/>
      <c r="B20" s="70" t="s">
        <v>282</v>
      </c>
      <c r="C20" s="24"/>
      <c r="D20" s="24"/>
      <c r="E20" s="68"/>
      <c r="F20" s="24"/>
      <c r="G20" s="25"/>
      <c r="H20" s="147"/>
    </row>
    <row r="21" spans="1:8" ht="18" customHeight="1">
      <c r="A21" s="30"/>
      <c r="B21" s="70" t="s">
        <v>283</v>
      </c>
      <c r="C21" s="24"/>
      <c r="D21" s="24"/>
      <c r="E21" s="68"/>
      <c r="F21" s="24"/>
      <c r="G21" s="25"/>
      <c r="H21" s="147"/>
    </row>
    <row r="22" spans="1:8" s="78" customFormat="1" ht="18" customHeight="1">
      <c r="A22" s="30"/>
      <c r="B22" s="70" t="s">
        <v>284</v>
      </c>
      <c r="C22" s="24"/>
      <c r="D22" s="24"/>
      <c r="E22" s="68"/>
      <c r="F22" s="24"/>
      <c r="G22" s="258"/>
      <c r="H22" s="259"/>
    </row>
    <row r="23" spans="1:8" s="78" customFormat="1" ht="18" customHeight="1">
      <c r="A23" s="30"/>
      <c r="B23" s="66" t="s">
        <v>285</v>
      </c>
      <c r="C23" s="40">
        <f>C17+C18+C19+C20+C21+C22</f>
        <v>150932</v>
      </c>
      <c r="D23" s="40">
        <f>D17+D18+D19+D20+D21+D22</f>
        <v>159973</v>
      </c>
      <c r="E23" s="41">
        <f>E17+E18+E19+E20+E21+E22</f>
        <v>157935</v>
      </c>
      <c r="F23" s="40">
        <f>F17+F18+F19+F20+F21+F22</f>
        <v>0</v>
      </c>
      <c r="G23" s="260">
        <v>0</v>
      </c>
      <c r="H23" s="261">
        <v>0</v>
      </c>
    </row>
    <row r="24" spans="1:8" s="78" customFormat="1" ht="18" customHeight="1">
      <c r="A24" s="256" t="s">
        <v>87</v>
      </c>
      <c r="B24" s="66" t="s">
        <v>234</v>
      </c>
      <c r="C24" s="24"/>
      <c r="D24" s="24"/>
      <c r="E24" s="68"/>
      <c r="F24" s="24"/>
      <c r="G24" s="258"/>
      <c r="H24" s="259"/>
    </row>
    <row r="25" spans="1:8" s="263" customFormat="1" ht="18" customHeight="1">
      <c r="A25" s="30"/>
      <c r="B25" s="70" t="s">
        <v>235</v>
      </c>
      <c r="C25" s="24"/>
      <c r="D25" s="24"/>
      <c r="E25" s="68"/>
      <c r="F25" s="24"/>
      <c r="G25" s="258"/>
      <c r="H25" s="259"/>
    </row>
    <row r="26" spans="1:8" s="78" customFormat="1" ht="18" customHeight="1">
      <c r="A26" s="30"/>
      <c r="B26" s="70" t="s">
        <v>236</v>
      </c>
      <c r="C26" s="24"/>
      <c r="D26" s="24"/>
      <c r="E26" s="68"/>
      <c r="F26" s="24"/>
      <c r="G26" s="258"/>
      <c r="H26" s="259"/>
    </row>
    <row r="27" spans="1:8" s="78" customFormat="1" ht="18" customHeight="1">
      <c r="A27" s="30"/>
      <c r="B27" s="66" t="s">
        <v>237</v>
      </c>
      <c r="C27" s="24"/>
      <c r="D27" s="24"/>
      <c r="E27" s="68"/>
      <c r="F27" s="24"/>
      <c r="G27" s="258"/>
      <c r="H27" s="259"/>
    </row>
    <row r="28" spans="1:8" ht="18" customHeight="1">
      <c r="A28" s="256" t="s">
        <v>92</v>
      </c>
      <c r="B28" s="264" t="s">
        <v>286</v>
      </c>
      <c r="C28" s="24"/>
      <c r="D28" s="24"/>
      <c r="E28" s="68"/>
      <c r="F28" s="24"/>
      <c r="G28" s="25"/>
      <c r="H28" s="147"/>
    </row>
    <row r="29" spans="1:8" ht="18" customHeight="1">
      <c r="A29" s="30"/>
      <c r="B29" s="265" t="s">
        <v>238</v>
      </c>
      <c r="C29" s="76">
        <f>C14+C15+C23+C27+C28</f>
        <v>152432</v>
      </c>
      <c r="D29" s="76">
        <f>D14+D15+D23+D27+D28</f>
        <v>161473</v>
      </c>
      <c r="E29" s="77">
        <f>E14+E15+E23+E27+E28</f>
        <v>159564</v>
      </c>
      <c r="F29" s="76">
        <f>F14+F15+F23+F27+F28</f>
        <v>0</v>
      </c>
      <c r="G29" s="260">
        <v>0</v>
      </c>
      <c r="H29" s="261">
        <v>0</v>
      </c>
    </row>
    <row r="30" spans="1:8" s="78" customFormat="1" ht="18.75" customHeight="1">
      <c r="A30" s="256" t="s">
        <v>98</v>
      </c>
      <c r="B30" s="86" t="s">
        <v>287</v>
      </c>
      <c r="C30" s="24"/>
      <c r="D30" s="24"/>
      <c r="E30" s="68"/>
      <c r="F30" s="24"/>
      <c r="G30" s="258"/>
      <c r="H30" s="259"/>
    </row>
    <row r="31" spans="1:8" s="120" customFormat="1" ht="18" customHeight="1">
      <c r="A31" s="30"/>
      <c r="B31" s="266" t="s">
        <v>248</v>
      </c>
      <c r="C31" s="76">
        <f>C29+C30</f>
        <v>152432</v>
      </c>
      <c r="D31" s="76">
        <f>D29+D30</f>
        <v>161473</v>
      </c>
      <c r="E31" s="77">
        <f>E29+E30</f>
        <v>159564</v>
      </c>
      <c r="F31" s="76">
        <f>F29+F30</f>
        <v>0</v>
      </c>
      <c r="G31" s="267">
        <v>0</v>
      </c>
      <c r="H31" s="268">
        <v>0</v>
      </c>
    </row>
    <row r="32" spans="1:7" s="120" customFormat="1" ht="17.25" customHeight="1">
      <c r="A32" s="149"/>
      <c r="B32" s="54"/>
      <c r="C32" s="269"/>
      <c r="D32" s="270"/>
      <c r="E32" s="270"/>
      <c r="F32" s="271"/>
      <c r="G32" s="271"/>
    </row>
    <row r="33" spans="1:8" s="120" customFormat="1" ht="17.25" customHeight="1">
      <c r="A33" s="149"/>
      <c r="B33" s="54"/>
      <c r="C33" s="272"/>
      <c r="D33" s="270"/>
      <c r="E33" s="270"/>
      <c r="F33" s="272"/>
      <c r="G33" s="272"/>
      <c r="H33" s="272" t="s">
        <v>273</v>
      </c>
    </row>
    <row r="34" spans="1:8" s="120" customFormat="1" ht="11.25" customHeight="1">
      <c r="A34" s="149"/>
      <c r="B34" s="249"/>
      <c r="C34" s="250"/>
      <c r="D34" s="270"/>
      <c r="E34" s="270"/>
      <c r="F34" s="250"/>
      <c r="G34" s="250"/>
      <c r="H34" s="250" t="s">
        <v>250</v>
      </c>
    </row>
    <row r="35" spans="1:5" ht="15.75" customHeight="1">
      <c r="A35" s="149"/>
      <c r="B35" s="249"/>
      <c r="C35" s="250"/>
      <c r="D35" s="273"/>
      <c r="E35" s="274"/>
    </row>
    <row r="36" spans="1:5" ht="16.5">
      <c r="A36" s="149"/>
      <c r="B36" s="249"/>
      <c r="C36" s="252"/>
      <c r="D36" s="273"/>
      <c r="E36" s="273"/>
    </row>
    <row r="37" spans="1:8" ht="18" customHeight="1">
      <c r="A37" s="563" t="s">
        <v>274</v>
      </c>
      <c r="B37" s="563"/>
      <c r="C37" s="563"/>
      <c r="D37" s="563"/>
      <c r="E37" s="563"/>
      <c r="F37" s="563"/>
      <c r="G37" s="563"/>
      <c r="H37" s="563"/>
    </row>
    <row r="38" spans="1:7" s="85" customFormat="1" ht="19.5" customHeight="1">
      <c r="A38" s="149"/>
      <c r="B38" s="253"/>
      <c r="C38" s="254"/>
      <c r="D38" s="276"/>
      <c r="E38" s="276"/>
      <c r="F38" s="277"/>
      <c r="G38" s="277"/>
    </row>
    <row r="39" spans="1:7" s="85" customFormat="1" ht="12.75" customHeight="1" hidden="1">
      <c r="A39" s="149"/>
      <c r="B39" s="253"/>
      <c r="C39" s="254"/>
      <c r="D39" s="277"/>
      <c r="E39" s="277"/>
      <c r="F39" s="277"/>
      <c r="G39" s="277"/>
    </row>
    <row r="40" spans="1:7" s="85" customFormat="1" ht="15.75">
      <c r="A40" s="149"/>
      <c r="B40" s="60"/>
      <c r="C40" s="278"/>
      <c r="D40" s="277"/>
      <c r="E40" s="277"/>
      <c r="F40" s="277"/>
      <c r="G40" s="277"/>
    </row>
    <row r="41" spans="1:8" s="85" customFormat="1" ht="17.25" customHeight="1">
      <c r="A41" s="149"/>
      <c r="B41" s="60"/>
      <c r="C41" s="250"/>
      <c r="D41" s="250"/>
      <c r="E41" s="250"/>
      <c r="F41" s="250"/>
      <c r="G41" s="250"/>
      <c r="H41" s="250" t="s">
        <v>3</v>
      </c>
    </row>
    <row r="42" spans="1:8" s="120" customFormat="1" ht="46.5" customHeight="1">
      <c r="A42" s="225" t="s">
        <v>4</v>
      </c>
      <c r="B42" s="255" t="s">
        <v>5</v>
      </c>
      <c r="C42" s="192" t="s">
        <v>6</v>
      </c>
      <c r="D42" s="192" t="s">
        <v>7</v>
      </c>
      <c r="E42" s="193" t="s">
        <v>8</v>
      </c>
      <c r="F42" s="192" t="s">
        <v>9</v>
      </c>
      <c r="G42" s="192" t="s">
        <v>10</v>
      </c>
      <c r="H42" s="192" t="s">
        <v>11</v>
      </c>
    </row>
    <row r="43" spans="1:8" s="120" customFormat="1" ht="18" customHeight="1">
      <c r="A43" s="65" t="s">
        <v>13</v>
      </c>
      <c r="B43" s="66" t="s">
        <v>288</v>
      </c>
      <c r="C43" s="279"/>
      <c r="D43" s="117"/>
      <c r="E43" s="229"/>
      <c r="F43" s="117"/>
      <c r="G43" s="117"/>
      <c r="H43" s="280"/>
    </row>
    <row r="44" spans="1:8" s="120" customFormat="1" ht="18" customHeight="1">
      <c r="A44" s="69"/>
      <c r="B44" s="281" t="s">
        <v>289</v>
      </c>
      <c r="C44" s="117">
        <v>88238</v>
      </c>
      <c r="D44" s="117">
        <v>93563</v>
      </c>
      <c r="E44" s="229">
        <v>91733</v>
      </c>
      <c r="F44" s="117"/>
      <c r="G44" s="117"/>
      <c r="H44" s="280"/>
    </row>
    <row r="45" spans="1:8" s="120" customFormat="1" ht="18" customHeight="1">
      <c r="A45" s="69"/>
      <c r="B45" s="281" t="s">
        <v>290</v>
      </c>
      <c r="C45" s="117">
        <v>22941</v>
      </c>
      <c r="D45" s="117">
        <v>24327</v>
      </c>
      <c r="E45" s="229">
        <v>23733</v>
      </c>
      <c r="F45" s="117"/>
      <c r="G45" s="117"/>
      <c r="H45" s="280"/>
    </row>
    <row r="46" spans="1:8" s="120" customFormat="1" ht="18" customHeight="1">
      <c r="A46" s="69"/>
      <c r="B46" s="281" t="s">
        <v>291</v>
      </c>
      <c r="C46" s="117">
        <v>40283</v>
      </c>
      <c r="D46" s="117">
        <v>43513</v>
      </c>
      <c r="E46" s="229">
        <v>43779</v>
      </c>
      <c r="F46" s="117"/>
      <c r="G46" s="117"/>
      <c r="H46" s="280"/>
    </row>
    <row r="47" spans="1:8" s="120" customFormat="1" ht="18" customHeight="1">
      <c r="A47" s="69"/>
      <c r="B47" s="281" t="s">
        <v>292</v>
      </c>
      <c r="C47" s="117"/>
      <c r="D47" s="117"/>
      <c r="E47" s="229"/>
      <c r="F47" s="117"/>
      <c r="G47" s="117"/>
      <c r="H47" s="280"/>
    </row>
    <row r="48" spans="1:8" ht="18" customHeight="1">
      <c r="A48" s="69"/>
      <c r="B48" s="281" t="s">
        <v>293</v>
      </c>
      <c r="C48" s="24"/>
      <c r="D48" s="24"/>
      <c r="E48" s="68"/>
      <c r="F48" s="24"/>
      <c r="G48" s="24"/>
      <c r="H48" s="147"/>
    </row>
    <row r="49" spans="1:8" s="128" customFormat="1" ht="18" customHeight="1">
      <c r="A49" s="69"/>
      <c r="B49" s="281" t="s">
        <v>294</v>
      </c>
      <c r="C49" s="117"/>
      <c r="D49" s="117"/>
      <c r="E49" s="229"/>
      <c r="F49" s="117"/>
      <c r="G49" s="126"/>
      <c r="H49" s="282"/>
    </row>
    <row r="50" spans="1:8" s="120" customFormat="1" ht="18" customHeight="1">
      <c r="A50" s="69"/>
      <c r="B50" s="266" t="s">
        <v>260</v>
      </c>
      <c r="C50" s="283">
        <f>SUM(C44:C49)</f>
        <v>151462</v>
      </c>
      <c r="D50" s="283">
        <f>SUM(D44:D49)</f>
        <v>161403</v>
      </c>
      <c r="E50" s="284">
        <f>SUM(E44:E49)</f>
        <v>159245</v>
      </c>
      <c r="F50" s="283">
        <f>SUM(F44:F49)</f>
        <v>0</v>
      </c>
      <c r="G50" s="238">
        <v>0</v>
      </c>
      <c r="H50" s="268">
        <v>0</v>
      </c>
    </row>
    <row r="51" spans="1:8" s="120" customFormat="1" ht="18" customHeight="1">
      <c r="A51" s="65" t="s">
        <v>26</v>
      </c>
      <c r="B51" s="285" t="s">
        <v>35</v>
      </c>
      <c r="C51" s="117"/>
      <c r="D51" s="117"/>
      <c r="E51" s="229"/>
      <c r="F51" s="117"/>
      <c r="G51" s="117"/>
      <c r="H51" s="280"/>
    </row>
    <row r="52" spans="1:8" s="120" customFormat="1" ht="18" customHeight="1">
      <c r="A52" s="69"/>
      <c r="B52" s="281" t="s">
        <v>295</v>
      </c>
      <c r="C52" s="117">
        <v>970</v>
      </c>
      <c r="D52" s="117">
        <v>70</v>
      </c>
      <c r="E52" s="229">
        <v>0</v>
      </c>
      <c r="F52" s="117"/>
      <c r="G52" s="117"/>
      <c r="H52" s="280"/>
    </row>
    <row r="53" spans="1:8" ht="18" customHeight="1">
      <c r="A53" s="69"/>
      <c r="B53" s="281" t="s">
        <v>296</v>
      </c>
      <c r="C53" s="24"/>
      <c r="D53" s="24"/>
      <c r="E53" s="68">
        <v>313</v>
      </c>
      <c r="F53" s="24"/>
      <c r="G53" s="24"/>
      <c r="H53" s="147"/>
    </row>
    <row r="54" spans="1:8" ht="18" customHeight="1">
      <c r="A54" s="69"/>
      <c r="B54" s="281" t="s">
        <v>297</v>
      </c>
      <c r="C54" s="24"/>
      <c r="D54" s="24"/>
      <c r="E54" s="68"/>
      <c r="F54" s="24"/>
      <c r="G54" s="24"/>
      <c r="H54" s="147"/>
    </row>
    <row r="55" spans="1:8" ht="18" customHeight="1">
      <c r="A55" s="69"/>
      <c r="B55" s="266" t="s">
        <v>106</v>
      </c>
      <c r="C55" s="139">
        <f>C52+C53+C54</f>
        <v>970</v>
      </c>
      <c r="D55" s="139">
        <v>70</v>
      </c>
      <c r="E55" s="118">
        <f>E52+E53+E54</f>
        <v>313</v>
      </c>
      <c r="F55" s="139"/>
      <c r="G55" s="24"/>
      <c r="H55" s="147"/>
    </row>
    <row r="56" spans="1:8" ht="18" customHeight="1">
      <c r="A56" s="69"/>
      <c r="B56" s="266" t="s">
        <v>113</v>
      </c>
      <c r="C56" s="283">
        <f>C55+C50</f>
        <v>152432</v>
      </c>
      <c r="D56" s="283">
        <f>D55+D50</f>
        <v>161473</v>
      </c>
      <c r="E56" s="284">
        <f>E55+E50</f>
        <v>159558</v>
      </c>
      <c r="F56" s="283">
        <f>F55+F50</f>
        <v>0</v>
      </c>
      <c r="G56" s="37">
        <v>0</v>
      </c>
      <c r="H56" s="261">
        <v>0</v>
      </c>
    </row>
    <row r="57" spans="1:8" s="120" customFormat="1" ht="18" customHeight="1">
      <c r="A57" s="65" t="s">
        <v>87</v>
      </c>
      <c r="B57" s="285" t="s">
        <v>298</v>
      </c>
      <c r="C57" s="117"/>
      <c r="D57" s="117"/>
      <c r="E57" s="229"/>
      <c r="F57" s="117"/>
      <c r="G57" s="117"/>
      <c r="H57" s="280"/>
    </row>
    <row r="58" spans="1:8" s="120" customFormat="1" ht="18" customHeight="1">
      <c r="A58" s="65" t="s">
        <v>92</v>
      </c>
      <c r="B58" s="285" t="s">
        <v>299</v>
      </c>
      <c r="C58" s="117"/>
      <c r="D58" s="117"/>
      <c r="E58" s="229"/>
      <c r="F58" s="117"/>
      <c r="G58" s="117"/>
      <c r="H58" s="280"/>
    </row>
    <row r="59" spans="1:8" ht="18" customHeight="1">
      <c r="A59" s="69"/>
      <c r="B59" s="281" t="s">
        <v>300</v>
      </c>
      <c r="C59" s="24"/>
      <c r="D59" s="24"/>
      <c r="E59" s="68"/>
      <c r="F59" s="24"/>
      <c r="G59" s="24"/>
      <c r="H59" s="147"/>
    </row>
    <row r="60" spans="1:8" ht="18" customHeight="1">
      <c r="A60" s="69"/>
      <c r="B60" s="281" t="s">
        <v>301</v>
      </c>
      <c r="C60" s="24"/>
      <c r="D60" s="24"/>
      <c r="E60" s="68"/>
      <c r="F60" s="24"/>
      <c r="G60" s="24"/>
      <c r="H60" s="147"/>
    </row>
    <row r="61" spans="1:8" s="85" customFormat="1" ht="18.75" customHeight="1">
      <c r="A61" s="69"/>
      <c r="B61" s="266" t="s">
        <v>272</v>
      </c>
      <c r="C61" s="76">
        <f>C56+C57+C58</f>
        <v>152432</v>
      </c>
      <c r="D61" s="76">
        <f>D56+D57+D58</f>
        <v>161473</v>
      </c>
      <c r="E61" s="77">
        <f>E56+E57+E58</f>
        <v>159558</v>
      </c>
      <c r="F61" s="76">
        <f>F56+F57+F58</f>
        <v>0</v>
      </c>
      <c r="G61" s="37">
        <v>0</v>
      </c>
      <c r="H61" s="261">
        <v>0</v>
      </c>
    </row>
    <row r="62" spans="1:256" s="292" customFormat="1" ht="18" customHeight="1">
      <c r="A62" s="286"/>
      <c r="B62" s="287" t="s">
        <v>114</v>
      </c>
      <c r="C62" s="288">
        <v>43</v>
      </c>
      <c r="D62" s="288">
        <v>43</v>
      </c>
      <c r="E62" s="289">
        <v>39</v>
      </c>
      <c r="F62" s="290">
        <f>F57+F58+F59</f>
        <v>0</v>
      </c>
      <c r="G62" s="291">
        <v>0</v>
      </c>
      <c r="H62" s="291">
        <v>0</v>
      </c>
      <c r="IM62" s="293"/>
      <c r="IN62" s="293"/>
      <c r="IO62" s="293"/>
      <c r="IP62" s="293"/>
      <c r="IQ62" s="293"/>
      <c r="IR62" s="293"/>
      <c r="IS62" s="293"/>
      <c r="IT62" s="293"/>
      <c r="IU62" s="293"/>
      <c r="IV62" s="293"/>
    </row>
    <row r="63" spans="1:256" s="64" customFormat="1" ht="15.75">
      <c r="A63" s="294"/>
      <c r="B63" s="31" t="s">
        <v>115</v>
      </c>
      <c r="C63" s="295">
        <v>0</v>
      </c>
      <c r="D63" s="295">
        <v>0</v>
      </c>
      <c r="E63" s="296">
        <v>0</v>
      </c>
      <c r="F63" s="295">
        <v>0</v>
      </c>
      <c r="G63" s="291">
        <v>0</v>
      </c>
      <c r="H63" s="147">
        <v>0</v>
      </c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3" ht="16.5">
      <c r="A64" s="149"/>
      <c r="B64" s="54"/>
      <c r="C64" s="56"/>
    </row>
    <row r="65" spans="1:2" ht="16.5">
      <c r="A65" s="149"/>
      <c r="B65" s="34"/>
    </row>
    <row r="66" spans="1:2" ht="16.5">
      <c r="A66" s="149"/>
      <c r="B66" s="34"/>
    </row>
    <row r="67" spans="1:2" ht="16.5">
      <c r="A67" s="149"/>
      <c r="B67" s="34"/>
    </row>
    <row r="68" spans="1:2" ht="16.5">
      <c r="A68" s="149"/>
      <c r="B68" s="34"/>
    </row>
    <row r="69" spans="1:2" ht="16.5">
      <c r="A69" s="149"/>
      <c r="B69" s="34"/>
    </row>
    <row r="70" spans="1:2" ht="16.5">
      <c r="A70" s="149"/>
      <c r="B70" s="34"/>
    </row>
    <row r="71" spans="1:2" ht="16.5">
      <c r="A71" s="149"/>
      <c r="B71" s="34"/>
    </row>
    <row r="72" ht="15">
      <c r="B72" s="34"/>
    </row>
    <row r="73" ht="15">
      <c r="B73" s="34"/>
    </row>
    <row r="74" ht="15">
      <c r="B74" s="34"/>
    </row>
    <row r="75" ht="15">
      <c r="B75" s="34"/>
    </row>
    <row r="76" ht="15">
      <c r="B76" s="34"/>
    </row>
    <row r="77" ht="15">
      <c r="B77" s="34"/>
    </row>
    <row r="78" ht="15">
      <c r="B78" s="34"/>
    </row>
    <row r="79" ht="15">
      <c r="B79" s="34"/>
    </row>
    <row r="80" ht="15">
      <c r="B80" s="34"/>
    </row>
    <row r="81" ht="15">
      <c r="B81" s="34"/>
    </row>
    <row r="82" ht="15">
      <c r="B82" s="34"/>
    </row>
    <row r="83" ht="15">
      <c r="B83" s="34"/>
    </row>
    <row r="84" ht="15">
      <c r="B84" s="34"/>
    </row>
    <row r="85" ht="15">
      <c r="B85" s="34"/>
    </row>
    <row r="86" ht="15">
      <c r="B86" s="34"/>
    </row>
    <row r="87" ht="15">
      <c r="B87" s="34"/>
    </row>
    <row r="88" ht="15">
      <c r="B88" s="34"/>
    </row>
    <row r="89" ht="15">
      <c r="B89" s="34"/>
    </row>
  </sheetData>
  <sheetProtection selectLockedCells="1" selectUnlockedCells="1"/>
  <mergeCells count="2">
    <mergeCell ref="A4:H4"/>
    <mergeCell ref="A37:H37"/>
  </mergeCells>
  <printOptions horizontalCentered="1"/>
  <pageMargins left="0.22013888888888888" right="0.23" top="0.9201388888888888" bottom="2.22986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9"/>
  <sheetViews>
    <sheetView workbookViewId="0" topLeftCell="A1">
      <selection activeCell="H70" sqref="H70"/>
    </sheetView>
  </sheetViews>
  <sheetFormatPr defaultColWidth="9.00390625" defaultRowHeight="12.75"/>
  <cols>
    <col min="1" max="1" width="4.75390625" style="3" customWidth="1"/>
    <col min="2" max="2" width="35.375" style="3" customWidth="1"/>
    <col min="3" max="3" width="9.875" style="3" customWidth="1"/>
    <col min="4" max="6" width="10.375" style="0" customWidth="1"/>
    <col min="7" max="7" width="9.75390625" style="3" customWidth="1"/>
    <col min="8" max="8" width="9.625" style="0" customWidth="1"/>
  </cols>
  <sheetData>
    <row r="2" spans="3:8" ht="12.75">
      <c r="C2" s="103"/>
      <c r="F2" s="103"/>
      <c r="G2" s="103"/>
      <c r="H2" s="103" t="s">
        <v>302</v>
      </c>
    </row>
    <row r="3" spans="3:8" ht="12.75">
      <c r="C3" s="103"/>
      <c r="F3" s="103"/>
      <c r="G3" s="103"/>
      <c r="H3" s="103" t="s">
        <v>80</v>
      </c>
    </row>
    <row r="4" spans="3:7" ht="12.75">
      <c r="C4" s="103"/>
      <c r="G4" s="101"/>
    </row>
    <row r="5" spans="2:3" ht="12.75">
      <c r="B5" s="297"/>
      <c r="C5" s="103"/>
    </row>
    <row r="6" spans="2:3" ht="20.25" customHeight="1">
      <c r="B6" s="297"/>
      <c r="C6" s="298"/>
    </row>
    <row r="7" spans="1:8" ht="18" customHeight="1">
      <c r="A7" s="564" t="s">
        <v>303</v>
      </c>
      <c r="B7" s="564"/>
      <c r="C7" s="564"/>
      <c r="D7" s="564"/>
      <c r="E7" s="564"/>
      <c r="F7" s="564"/>
      <c r="G7" s="564"/>
      <c r="H7" s="564"/>
    </row>
    <row r="8" spans="2:3" ht="15.75">
      <c r="B8" s="299"/>
      <c r="C8" s="298"/>
    </row>
    <row r="9" spans="2:8" ht="27.75" customHeight="1">
      <c r="B9" s="300"/>
      <c r="C9" s="250"/>
      <c r="F9" s="250"/>
      <c r="G9" s="250"/>
      <c r="H9" s="250" t="s">
        <v>3</v>
      </c>
    </row>
    <row r="10" spans="1:8" ht="46.5" customHeight="1">
      <c r="A10" s="225" t="s">
        <v>4</v>
      </c>
      <c r="B10" s="255" t="s">
        <v>5</v>
      </c>
      <c r="C10" s="192" t="s">
        <v>6</v>
      </c>
      <c r="D10" s="192" t="s">
        <v>7</v>
      </c>
      <c r="E10" s="193" t="s">
        <v>8</v>
      </c>
      <c r="F10" s="192" t="s">
        <v>9</v>
      </c>
      <c r="G10" s="192" t="s">
        <v>189</v>
      </c>
      <c r="H10" s="192" t="s">
        <v>121</v>
      </c>
    </row>
    <row r="11" spans="1:8" ht="18" customHeight="1">
      <c r="A11" s="65" t="s">
        <v>13</v>
      </c>
      <c r="B11" s="301" t="s">
        <v>275</v>
      </c>
      <c r="C11" s="302"/>
      <c r="D11" s="24"/>
      <c r="E11" s="68"/>
      <c r="F11" s="24"/>
      <c r="G11" s="24"/>
      <c r="H11" s="147"/>
    </row>
    <row r="12" spans="1:8" ht="18" customHeight="1">
      <c r="A12" s="69" t="s">
        <v>15</v>
      </c>
      <c r="B12" s="303" t="s">
        <v>42</v>
      </c>
      <c r="C12" s="302"/>
      <c r="D12" s="24"/>
      <c r="E12" s="68"/>
      <c r="F12" s="24"/>
      <c r="G12" s="24"/>
      <c r="H12" s="147"/>
    </row>
    <row r="13" spans="1:8" s="34" customFormat="1" ht="18" customHeight="1">
      <c r="A13" s="69"/>
      <c r="B13" s="303" t="s">
        <v>191</v>
      </c>
      <c r="C13" s="302"/>
      <c r="D13" s="24"/>
      <c r="E13" s="68"/>
      <c r="F13" s="24"/>
      <c r="G13" s="24"/>
      <c r="H13" s="147"/>
    </row>
    <row r="14" spans="1:8" s="34" customFormat="1" ht="18" customHeight="1">
      <c r="A14" s="69"/>
      <c r="B14" s="303" t="s">
        <v>304</v>
      </c>
      <c r="C14" s="24">
        <v>3448</v>
      </c>
      <c r="D14" s="24">
        <v>3448</v>
      </c>
      <c r="E14" s="68">
        <v>4077</v>
      </c>
      <c r="F14" s="24">
        <v>3757</v>
      </c>
      <c r="G14" s="24">
        <v>0</v>
      </c>
      <c r="H14" s="147">
        <v>0</v>
      </c>
    </row>
    <row r="15" spans="1:8" s="34" customFormat="1" ht="18" customHeight="1">
      <c r="A15" s="69"/>
      <c r="B15" s="303" t="s">
        <v>276</v>
      </c>
      <c r="C15" s="24">
        <v>931</v>
      </c>
      <c r="D15" s="24">
        <v>931</v>
      </c>
      <c r="E15" s="68"/>
      <c r="F15" s="24">
        <v>393</v>
      </c>
      <c r="G15" s="24">
        <v>0</v>
      </c>
      <c r="H15" s="147">
        <v>0</v>
      </c>
    </row>
    <row r="16" spans="1:8" s="34" customFormat="1" ht="18" customHeight="1">
      <c r="A16" s="69"/>
      <c r="B16" s="303" t="s">
        <v>277</v>
      </c>
      <c r="C16" s="24"/>
      <c r="D16" s="24"/>
      <c r="E16" s="68"/>
      <c r="F16" s="24"/>
      <c r="G16" s="24"/>
      <c r="H16" s="147"/>
    </row>
    <row r="17" spans="1:8" s="34" customFormat="1" ht="18" customHeight="1">
      <c r="A17" s="69"/>
      <c r="B17" s="301" t="s">
        <v>305</v>
      </c>
      <c r="C17" s="304">
        <f>SUM(C13:C16)</f>
        <v>4379</v>
      </c>
      <c r="D17" s="304">
        <f>SUM(D13:D16)</f>
        <v>4379</v>
      </c>
      <c r="E17" s="305">
        <f>SUM(E13:E16)</f>
        <v>4077</v>
      </c>
      <c r="F17" s="304">
        <f>F14+F15</f>
        <v>4150</v>
      </c>
      <c r="G17" s="37">
        <v>0</v>
      </c>
      <c r="H17" s="261">
        <v>0</v>
      </c>
    </row>
    <row r="18" spans="1:8" ht="18" customHeight="1">
      <c r="A18" s="65" t="s">
        <v>26</v>
      </c>
      <c r="B18" s="301" t="s">
        <v>306</v>
      </c>
      <c r="C18" s="24"/>
      <c r="D18" s="24"/>
      <c r="E18" s="68"/>
      <c r="F18" s="24"/>
      <c r="G18" s="24"/>
      <c r="H18" s="147"/>
    </row>
    <row r="19" spans="1:8" ht="18.75" customHeight="1">
      <c r="A19" s="65" t="s">
        <v>29</v>
      </c>
      <c r="B19" s="301" t="s">
        <v>307</v>
      </c>
      <c r="C19" s="24"/>
      <c r="D19" s="24"/>
      <c r="E19" s="68"/>
      <c r="F19" s="24"/>
      <c r="G19" s="24"/>
      <c r="H19" s="147"/>
    </row>
    <row r="20" spans="1:8" ht="18" customHeight="1">
      <c r="A20" s="69" t="s">
        <v>15</v>
      </c>
      <c r="B20" s="303" t="s">
        <v>308</v>
      </c>
      <c r="C20" s="24">
        <v>95469</v>
      </c>
      <c r="D20" s="24">
        <v>101963</v>
      </c>
      <c r="E20" s="68">
        <v>100946</v>
      </c>
      <c r="F20" s="24">
        <v>105565</v>
      </c>
      <c r="G20" s="24">
        <v>0</v>
      </c>
      <c r="H20" s="147">
        <v>0</v>
      </c>
    </row>
    <row r="21" spans="1:8" ht="18" customHeight="1">
      <c r="A21" s="69" t="s">
        <v>17</v>
      </c>
      <c r="B21" s="303" t="s">
        <v>309</v>
      </c>
      <c r="C21" s="24"/>
      <c r="D21" s="24"/>
      <c r="E21" s="68"/>
      <c r="F21" s="24"/>
      <c r="G21" s="24"/>
      <c r="H21" s="147"/>
    </row>
    <row r="22" spans="1:8" ht="18" customHeight="1">
      <c r="A22" s="69" t="s">
        <v>19</v>
      </c>
      <c r="B22" s="303" t="s">
        <v>310</v>
      </c>
      <c r="C22" s="24">
        <v>8196</v>
      </c>
      <c r="D22" s="24">
        <v>8196</v>
      </c>
      <c r="E22" s="68">
        <v>7775</v>
      </c>
      <c r="F22" s="24">
        <v>5196</v>
      </c>
      <c r="G22" s="24">
        <v>0</v>
      </c>
      <c r="H22" s="147">
        <v>0</v>
      </c>
    </row>
    <row r="23" spans="1:8" ht="18" customHeight="1">
      <c r="A23" s="69" t="s">
        <v>21</v>
      </c>
      <c r="B23" s="303" t="s">
        <v>173</v>
      </c>
      <c r="C23" s="24"/>
      <c r="D23" s="24"/>
      <c r="E23" s="68"/>
      <c r="F23" s="24"/>
      <c r="G23" s="24"/>
      <c r="H23" s="147"/>
    </row>
    <row r="24" spans="1:8" ht="18" customHeight="1">
      <c r="A24" s="69" t="s">
        <v>23</v>
      </c>
      <c r="B24" s="303" t="s">
        <v>159</v>
      </c>
      <c r="C24" s="24"/>
      <c r="D24" s="24"/>
      <c r="E24" s="68"/>
      <c r="F24" s="24"/>
      <c r="G24" s="24"/>
      <c r="H24" s="147"/>
    </row>
    <row r="25" spans="1:8" ht="18" customHeight="1">
      <c r="A25" s="69" t="s">
        <v>72</v>
      </c>
      <c r="B25" s="303" t="s">
        <v>311</v>
      </c>
      <c r="C25" s="24"/>
      <c r="D25" s="24"/>
      <c r="E25" s="68"/>
      <c r="F25" s="24"/>
      <c r="G25" s="24"/>
      <c r="H25" s="147"/>
    </row>
    <row r="26" spans="1:8" ht="18" customHeight="1">
      <c r="A26" s="69"/>
      <c r="B26" s="301" t="s">
        <v>312</v>
      </c>
      <c r="C26" s="46">
        <f>C20+C21+C22+C23+C24+C25</f>
        <v>103665</v>
      </c>
      <c r="D26" s="46">
        <f>D20+D21+D22+D23+D24+D25</f>
        <v>110159</v>
      </c>
      <c r="E26" s="47">
        <f>E20+E21+E22+E23+E24+E25</f>
        <v>108721</v>
      </c>
      <c r="F26" s="46">
        <f>F20+F21+F22+F23+F24+F25</f>
        <v>110761</v>
      </c>
      <c r="G26" s="236">
        <f>G20+G21+G22+G23+G24+G25</f>
        <v>0</v>
      </c>
      <c r="H26" s="261">
        <v>0</v>
      </c>
    </row>
    <row r="27" spans="1:8" ht="18" customHeight="1">
      <c r="A27" s="65" t="s">
        <v>87</v>
      </c>
      <c r="B27" s="301" t="s">
        <v>234</v>
      </c>
      <c r="C27" s="24"/>
      <c r="D27" s="24"/>
      <c r="E27" s="68"/>
      <c r="F27" s="24"/>
      <c r="G27" s="24"/>
      <c r="H27" s="147"/>
    </row>
    <row r="28" spans="1:8" ht="18" customHeight="1">
      <c r="A28" s="69" t="s">
        <v>15</v>
      </c>
      <c r="B28" s="303" t="s">
        <v>313</v>
      </c>
      <c r="C28" s="24"/>
      <c r="D28" s="24"/>
      <c r="E28" s="68"/>
      <c r="F28" s="24"/>
      <c r="G28" s="24"/>
      <c r="H28" s="147"/>
    </row>
    <row r="29" spans="1:8" ht="18" customHeight="1">
      <c r="A29" s="69" t="s">
        <v>17</v>
      </c>
      <c r="B29" s="303" t="s">
        <v>314</v>
      </c>
      <c r="C29" s="24"/>
      <c r="D29" s="24"/>
      <c r="E29" s="68"/>
      <c r="F29" s="24"/>
      <c r="G29" s="24"/>
      <c r="H29" s="147"/>
    </row>
    <row r="30" spans="1:8" ht="18" customHeight="1">
      <c r="A30" s="69"/>
      <c r="B30" s="301" t="s">
        <v>237</v>
      </c>
      <c r="C30" s="24"/>
      <c r="D30" s="24"/>
      <c r="E30" s="68"/>
      <c r="F30" s="24"/>
      <c r="G30" s="24"/>
      <c r="H30" s="147"/>
    </row>
    <row r="31" spans="1:8" ht="15.75">
      <c r="A31" s="65" t="s">
        <v>92</v>
      </c>
      <c r="B31" s="306" t="s">
        <v>315</v>
      </c>
      <c r="C31" s="24"/>
      <c r="D31" s="24"/>
      <c r="E31" s="68"/>
      <c r="F31" s="24"/>
      <c r="G31" s="24"/>
      <c r="H31" s="147"/>
    </row>
    <row r="32" spans="1:9" ht="18" customHeight="1">
      <c r="A32" s="69"/>
      <c r="B32" s="307" t="s">
        <v>238</v>
      </c>
      <c r="C32" s="46">
        <f>C17+C18+C26+C30+C31</f>
        <v>108044</v>
      </c>
      <c r="D32" s="46">
        <f>D17+D18+D26+D30+D31</f>
        <v>114538</v>
      </c>
      <c r="E32" s="47">
        <f>E17+E18+E26+E30+E31</f>
        <v>112798</v>
      </c>
      <c r="F32" s="46">
        <f>F17+F18+F26+F30+F31</f>
        <v>114911</v>
      </c>
      <c r="G32" s="261">
        <v>0</v>
      </c>
      <c r="H32" s="261">
        <v>0</v>
      </c>
      <c r="I32" s="43"/>
    </row>
    <row r="33" spans="1:9" ht="18" customHeight="1">
      <c r="A33" s="65" t="s">
        <v>98</v>
      </c>
      <c r="B33" s="308" t="s">
        <v>316</v>
      </c>
      <c r="C33" s="24"/>
      <c r="D33" s="24"/>
      <c r="E33" s="68"/>
      <c r="F33" s="24"/>
      <c r="G33" s="261"/>
      <c r="H33" s="261"/>
      <c r="I33" s="43"/>
    </row>
    <row r="34" spans="1:9" ht="18" customHeight="1">
      <c r="A34" s="69"/>
      <c r="B34" s="309" t="s">
        <v>248</v>
      </c>
      <c r="C34" s="46">
        <f>C32+C33</f>
        <v>108044</v>
      </c>
      <c r="D34" s="46">
        <f>D32+D33</f>
        <v>114538</v>
      </c>
      <c r="E34" s="47">
        <f>E32+E33</f>
        <v>112798</v>
      </c>
      <c r="F34" s="46">
        <f>F32+F33</f>
        <v>114911</v>
      </c>
      <c r="G34" s="261">
        <v>0</v>
      </c>
      <c r="H34" s="261">
        <v>0</v>
      </c>
      <c r="I34" s="43"/>
    </row>
    <row r="35" spans="1:3" ht="15.75">
      <c r="A35" s="149"/>
      <c r="B35" s="310"/>
      <c r="C35" s="298"/>
    </row>
    <row r="36" spans="1:8" ht="15.75">
      <c r="A36" s="149"/>
      <c r="B36" s="310"/>
      <c r="C36" s="103"/>
      <c r="F36" s="103"/>
      <c r="G36" s="103"/>
      <c r="H36" s="103" t="s">
        <v>302</v>
      </c>
    </row>
    <row r="37" spans="1:8" ht="15.75">
      <c r="A37" s="149"/>
      <c r="B37" s="310"/>
      <c r="C37" s="103"/>
      <c r="G37" s="103"/>
      <c r="H37" s="103" t="s">
        <v>317</v>
      </c>
    </row>
    <row r="38" spans="1:7" ht="15.75">
      <c r="A38" s="149"/>
      <c r="B38" s="297"/>
      <c r="C38" s="103"/>
      <c r="G38" s="103"/>
    </row>
    <row r="39" spans="1:3" ht="15.75">
      <c r="A39" s="149"/>
      <c r="B39" s="297"/>
      <c r="C39" s="103"/>
    </row>
    <row r="40" spans="1:3" ht="15.75">
      <c r="A40" s="149"/>
      <c r="B40" s="297"/>
      <c r="C40" s="103"/>
    </row>
    <row r="41" spans="1:3" ht="23.25" customHeight="1">
      <c r="A41" s="149"/>
      <c r="B41" s="297"/>
      <c r="C41" s="103"/>
    </row>
    <row r="42" spans="1:8" ht="18" customHeight="1">
      <c r="A42" s="564" t="s">
        <v>303</v>
      </c>
      <c r="B42" s="564"/>
      <c r="C42" s="564"/>
      <c r="D42" s="564"/>
      <c r="E42" s="564"/>
      <c r="F42" s="564"/>
      <c r="G42" s="564"/>
      <c r="H42" s="564"/>
    </row>
    <row r="43" spans="1:3" ht="18" customHeight="1">
      <c r="A43" s="275"/>
      <c r="B43" s="311"/>
      <c r="C43" s="275"/>
    </row>
    <row r="44" spans="1:3" ht="15.75">
      <c r="A44" s="149"/>
      <c r="B44" s="299"/>
      <c r="C44" s="298"/>
    </row>
    <row r="45" spans="1:8" ht="15.75">
      <c r="A45" s="149"/>
      <c r="B45" s="300"/>
      <c r="C45" s="103"/>
      <c r="F45" s="103"/>
      <c r="G45" s="103"/>
      <c r="H45" s="103" t="s">
        <v>3</v>
      </c>
    </row>
    <row r="46" spans="1:8" ht="48.75" customHeight="1">
      <c r="A46" s="225" t="s">
        <v>4</v>
      </c>
      <c r="B46" s="255" t="s">
        <v>5</v>
      </c>
      <c r="C46" s="192" t="s">
        <v>6</v>
      </c>
      <c r="D46" s="192" t="s">
        <v>7</v>
      </c>
      <c r="E46" s="193" t="s">
        <v>8</v>
      </c>
      <c r="F46" s="192" t="s">
        <v>9</v>
      </c>
      <c r="G46" s="192" t="s">
        <v>189</v>
      </c>
      <c r="H46" s="192" t="s">
        <v>121</v>
      </c>
    </row>
    <row r="47" spans="1:9" ht="18" customHeight="1">
      <c r="A47" s="65" t="s">
        <v>13</v>
      </c>
      <c r="B47" s="312" t="s">
        <v>34</v>
      </c>
      <c r="C47" s="302"/>
      <c r="D47" s="24"/>
      <c r="E47" s="68"/>
      <c r="F47" s="24"/>
      <c r="G47" s="24"/>
      <c r="H47" s="147"/>
      <c r="I47" s="245"/>
    </row>
    <row r="48" spans="1:9" ht="18" customHeight="1">
      <c r="A48" s="69" t="s">
        <v>15</v>
      </c>
      <c r="B48" s="313" t="s">
        <v>318</v>
      </c>
      <c r="C48" s="24">
        <v>59081</v>
      </c>
      <c r="D48" s="24">
        <v>62385</v>
      </c>
      <c r="E48" s="68">
        <v>62583</v>
      </c>
      <c r="F48" s="24">
        <v>63505</v>
      </c>
      <c r="G48" s="24">
        <v>0</v>
      </c>
      <c r="H48" s="147">
        <v>0</v>
      </c>
      <c r="I48" s="245"/>
    </row>
    <row r="49" spans="1:9" ht="18" customHeight="1">
      <c r="A49" s="69" t="s">
        <v>17</v>
      </c>
      <c r="B49" s="313" t="s">
        <v>85</v>
      </c>
      <c r="C49" s="24">
        <v>15639</v>
      </c>
      <c r="D49" s="24">
        <v>16525</v>
      </c>
      <c r="E49" s="68">
        <v>16827</v>
      </c>
      <c r="F49" s="24">
        <v>16795</v>
      </c>
      <c r="G49" s="24">
        <v>0</v>
      </c>
      <c r="H49" s="147">
        <v>0</v>
      </c>
      <c r="I49" s="245"/>
    </row>
    <row r="50" spans="1:9" ht="18" customHeight="1">
      <c r="A50" s="69" t="s">
        <v>19</v>
      </c>
      <c r="B50" s="313" t="s">
        <v>86</v>
      </c>
      <c r="C50" s="24">
        <v>33324</v>
      </c>
      <c r="D50" s="24">
        <v>35628</v>
      </c>
      <c r="E50" s="68">
        <v>31728</v>
      </c>
      <c r="F50" s="24">
        <v>34611</v>
      </c>
      <c r="G50" s="24">
        <v>0</v>
      </c>
      <c r="H50" s="147">
        <v>0</v>
      </c>
      <c r="I50" s="245"/>
    </row>
    <row r="51" spans="1:9" ht="18" customHeight="1">
      <c r="A51" s="69" t="s">
        <v>21</v>
      </c>
      <c r="B51" s="313" t="s">
        <v>319</v>
      </c>
      <c r="C51" s="24"/>
      <c r="D51" s="24"/>
      <c r="E51" s="68"/>
      <c r="F51" s="24"/>
      <c r="G51" s="24"/>
      <c r="H51" s="147"/>
      <c r="I51" s="245"/>
    </row>
    <row r="52" spans="1:9" ht="18" customHeight="1">
      <c r="A52" s="69" t="s">
        <v>23</v>
      </c>
      <c r="B52" s="313" t="s">
        <v>320</v>
      </c>
      <c r="C52" s="24"/>
      <c r="D52" s="24"/>
      <c r="E52" s="68"/>
      <c r="F52" s="24"/>
      <c r="G52" s="24"/>
      <c r="H52" s="147"/>
      <c r="I52" s="245"/>
    </row>
    <row r="53" spans="1:9" ht="18" customHeight="1">
      <c r="A53" s="69" t="s">
        <v>72</v>
      </c>
      <c r="B53" s="313" t="s">
        <v>321</v>
      </c>
      <c r="C53" s="24"/>
      <c r="D53" s="24"/>
      <c r="E53" s="68"/>
      <c r="F53" s="24"/>
      <c r="G53" s="24"/>
      <c r="H53" s="147"/>
      <c r="I53" s="245"/>
    </row>
    <row r="54" spans="1:9" ht="18" customHeight="1">
      <c r="A54" s="69"/>
      <c r="B54" s="314" t="s">
        <v>322</v>
      </c>
      <c r="C54" s="283">
        <f>SUM(C48:C53)</f>
        <v>108044</v>
      </c>
      <c r="D54" s="283">
        <f>SUM(D48:D53)</f>
        <v>114538</v>
      </c>
      <c r="E54" s="284">
        <f>SUM(E48:E53)</f>
        <v>111138</v>
      </c>
      <c r="F54" s="283">
        <f>SUM(F48:F53)</f>
        <v>114911</v>
      </c>
      <c r="G54" s="283">
        <f>SUM(G48:G53)</f>
        <v>0</v>
      </c>
      <c r="H54" s="261">
        <v>0</v>
      </c>
      <c r="I54" s="245"/>
    </row>
    <row r="55" spans="1:9" ht="18" customHeight="1">
      <c r="A55" s="65" t="s">
        <v>26</v>
      </c>
      <c r="B55" s="312" t="s">
        <v>35</v>
      </c>
      <c r="C55" s="24"/>
      <c r="D55" s="24"/>
      <c r="E55" s="68"/>
      <c r="F55" s="24"/>
      <c r="G55" s="24"/>
      <c r="H55" s="147"/>
      <c r="I55" s="245"/>
    </row>
    <row r="56" spans="1:9" ht="18" customHeight="1">
      <c r="A56" s="69" t="s">
        <v>15</v>
      </c>
      <c r="B56" s="313" t="s">
        <v>323</v>
      </c>
      <c r="C56" s="24"/>
      <c r="D56" s="24"/>
      <c r="E56" s="68"/>
      <c r="F56" s="24"/>
      <c r="G56" s="24"/>
      <c r="H56" s="147"/>
      <c r="I56" s="245"/>
    </row>
    <row r="57" spans="1:9" ht="18" customHeight="1">
      <c r="A57" s="69" t="s">
        <v>17</v>
      </c>
      <c r="B57" s="313" t="s">
        <v>324</v>
      </c>
      <c r="C57" s="24"/>
      <c r="D57" s="24"/>
      <c r="E57" s="68">
        <v>169</v>
      </c>
      <c r="F57" s="24"/>
      <c r="G57" s="24"/>
      <c r="H57" s="147"/>
      <c r="I57" s="245"/>
    </row>
    <row r="58" spans="1:9" ht="18" customHeight="1">
      <c r="A58" s="69" t="s">
        <v>19</v>
      </c>
      <c r="B58" s="313" t="s">
        <v>261</v>
      </c>
      <c r="C58" s="24"/>
      <c r="D58" s="24"/>
      <c r="E58" s="68"/>
      <c r="F58" s="24"/>
      <c r="G58" s="24"/>
      <c r="H58" s="147"/>
      <c r="I58" s="245"/>
    </row>
    <row r="59" spans="1:9" ht="18" customHeight="1">
      <c r="A59" s="69"/>
      <c r="B59" s="314" t="s">
        <v>325</v>
      </c>
      <c r="C59" s="46">
        <f>C56+C57+C58</f>
        <v>0</v>
      </c>
      <c r="D59" s="46"/>
      <c r="E59" s="47">
        <f>E56+E57+E58</f>
        <v>169</v>
      </c>
      <c r="F59" s="46"/>
      <c r="G59" s="24"/>
      <c r="H59" s="147"/>
      <c r="I59" s="245"/>
    </row>
    <row r="60" spans="1:9" ht="18" customHeight="1">
      <c r="A60" s="69"/>
      <c r="B60" s="314" t="s">
        <v>113</v>
      </c>
      <c r="C60" s="283">
        <f>C54+C59</f>
        <v>108044</v>
      </c>
      <c r="D60" s="283">
        <f>D54+D59</f>
        <v>114538</v>
      </c>
      <c r="E60" s="284">
        <f>E54+E59</f>
        <v>111307</v>
      </c>
      <c r="F60" s="283">
        <f>F54+F59</f>
        <v>114911</v>
      </c>
      <c r="G60" s="283">
        <f>G54+G59</f>
        <v>0</v>
      </c>
      <c r="H60" s="261">
        <v>0</v>
      </c>
      <c r="I60" s="245"/>
    </row>
    <row r="61" spans="1:9" ht="18" customHeight="1">
      <c r="A61" s="65" t="s">
        <v>29</v>
      </c>
      <c r="B61" s="312" t="s">
        <v>265</v>
      </c>
      <c r="C61" s="24"/>
      <c r="D61" s="24"/>
      <c r="E61" s="68"/>
      <c r="F61" s="24"/>
      <c r="G61" s="24"/>
      <c r="H61" s="147"/>
      <c r="I61" s="245"/>
    </row>
    <row r="62" spans="1:9" ht="18" customHeight="1">
      <c r="A62" s="65" t="s">
        <v>87</v>
      </c>
      <c r="B62" s="312" t="s">
        <v>326</v>
      </c>
      <c r="C62" s="24"/>
      <c r="D62" s="24"/>
      <c r="E62" s="68"/>
      <c r="F62" s="24"/>
      <c r="G62" s="24"/>
      <c r="H62" s="147"/>
      <c r="I62" s="245"/>
    </row>
    <row r="63" spans="1:9" ht="18" customHeight="1">
      <c r="A63" s="69"/>
      <c r="B63" s="313" t="s">
        <v>300</v>
      </c>
      <c r="C63" s="24"/>
      <c r="D63" s="24"/>
      <c r="E63" s="68"/>
      <c r="F63" s="24"/>
      <c r="G63" s="24"/>
      <c r="H63" s="147"/>
      <c r="I63" s="245"/>
    </row>
    <row r="64" spans="1:9" ht="18" customHeight="1">
      <c r="A64" s="69"/>
      <c r="B64" s="313" t="s">
        <v>301</v>
      </c>
      <c r="C64" s="24"/>
      <c r="D64" s="24"/>
      <c r="E64" s="68"/>
      <c r="F64" s="24"/>
      <c r="G64" s="24"/>
      <c r="H64" s="147"/>
      <c r="I64" s="245"/>
    </row>
    <row r="65" spans="1:9" ht="18" customHeight="1">
      <c r="A65" s="69"/>
      <c r="B65" s="313" t="s">
        <v>327</v>
      </c>
      <c r="C65" s="24"/>
      <c r="D65" s="24"/>
      <c r="E65" s="68">
        <v>1090</v>
      </c>
      <c r="F65" s="24"/>
      <c r="G65" s="24"/>
      <c r="H65" s="147"/>
      <c r="I65" s="245"/>
    </row>
    <row r="66" spans="1:9" ht="18" customHeight="1">
      <c r="A66" s="69"/>
      <c r="B66" s="314" t="s">
        <v>112</v>
      </c>
      <c r="C66" s="24"/>
      <c r="D66" s="24"/>
      <c r="E66" s="84">
        <v>1090</v>
      </c>
      <c r="F66" s="24"/>
      <c r="G66" s="24"/>
      <c r="H66" s="147"/>
      <c r="I66" s="245"/>
    </row>
    <row r="67" spans="1:9" ht="18" customHeight="1">
      <c r="A67" s="69"/>
      <c r="B67" s="314" t="s">
        <v>272</v>
      </c>
      <c r="C67" s="315">
        <f>C60+C62+C61</f>
        <v>108044</v>
      </c>
      <c r="D67" s="315">
        <f>D60+D62+D61</f>
        <v>114538</v>
      </c>
      <c r="E67" s="316">
        <f>E60+E62+E61+E66</f>
        <v>112397</v>
      </c>
      <c r="F67" s="283">
        <f>F60+F62+F61</f>
        <v>114911</v>
      </c>
      <c r="G67" s="283">
        <f>G60+G62+G61</f>
        <v>0</v>
      </c>
      <c r="H67" s="261">
        <v>0</v>
      </c>
      <c r="I67" s="245"/>
    </row>
    <row r="68" spans="1:9" s="18" customFormat="1" ht="18" customHeight="1">
      <c r="A68" s="317"/>
      <c r="B68" s="318" t="s">
        <v>114</v>
      </c>
      <c r="C68" s="319">
        <v>33</v>
      </c>
      <c r="D68" s="319">
        <v>33</v>
      </c>
      <c r="E68" s="320">
        <v>34</v>
      </c>
      <c r="F68" s="321">
        <v>33</v>
      </c>
      <c r="G68" s="24">
        <v>0</v>
      </c>
      <c r="H68" s="147">
        <v>0</v>
      </c>
      <c r="I68" s="245"/>
    </row>
    <row r="69" spans="1:9" s="18" customFormat="1" ht="16.5" customHeight="1">
      <c r="A69" s="295"/>
      <c r="B69" s="322" t="s">
        <v>115</v>
      </c>
      <c r="C69" s="323">
        <v>0</v>
      </c>
      <c r="D69" s="324">
        <v>0</v>
      </c>
      <c r="E69" s="325">
        <v>0</v>
      </c>
      <c r="F69" s="324">
        <v>0</v>
      </c>
      <c r="G69" s="24">
        <v>0</v>
      </c>
      <c r="H69" s="147">
        <v>0</v>
      </c>
      <c r="I69" s="245"/>
    </row>
    <row r="70" spans="2:9" ht="15.75">
      <c r="B70" s="297"/>
      <c r="C70" s="326"/>
      <c r="H70" s="245"/>
      <c r="I70" s="245"/>
    </row>
    <row r="71" spans="2:9" ht="15.75">
      <c r="B71" s="297"/>
      <c r="C71" s="326"/>
      <c r="H71" s="245"/>
      <c r="I71" s="245"/>
    </row>
    <row r="72" spans="2:9" ht="15.75">
      <c r="B72" s="297"/>
      <c r="C72" s="326"/>
      <c r="H72" s="245"/>
      <c r="I72" s="245"/>
    </row>
    <row r="73" spans="2:9" ht="15.75">
      <c r="B73" s="297"/>
      <c r="C73" s="326"/>
      <c r="H73" s="245"/>
      <c r="I73" s="245"/>
    </row>
    <row r="74" spans="8:9" ht="15.75">
      <c r="H74" s="245"/>
      <c r="I74" s="245"/>
    </row>
    <row r="75" spans="8:9" ht="15.75">
      <c r="H75" s="245"/>
      <c r="I75" s="245"/>
    </row>
    <row r="76" spans="8:9" ht="15.75">
      <c r="H76" s="245"/>
      <c r="I76" s="245"/>
    </row>
    <row r="77" spans="8:9" ht="15.75">
      <c r="H77" s="245"/>
      <c r="I77" s="245"/>
    </row>
    <row r="78" spans="8:9" ht="15.75">
      <c r="H78" s="245"/>
      <c r="I78" s="245"/>
    </row>
    <row r="79" spans="8:9" ht="15.75">
      <c r="H79" s="245"/>
      <c r="I79" s="245"/>
    </row>
    <row r="80" spans="8:9" ht="15.75">
      <c r="H80" s="245"/>
      <c r="I80" s="245"/>
    </row>
    <row r="81" spans="8:9" ht="15.75">
      <c r="H81" s="245"/>
      <c r="I81" s="245"/>
    </row>
    <row r="82" spans="8:9" ht="15.75">
      <c r="H82" s="245"/>
      <c r="I82" s="245"/>
    </row>
    <row r="83" spans="8:9" ht="15.75">
      <c r="H83" s="245"/>
      <c r="I83" s="245"/>
    </row>
    <row r="84" spans="8:9" ht="15.75">
      <c r="H84" s="245"/>
      <c r="I84" s="245"/>
    </row>
    <row r="85" spans="8:9" ht="15.75">
      <c r="H85" s="245"/>
      <c r="I85" s="245"/>
    </row>
    <row r="86" spans="8:9" ht="15.75">
      <c r="H86" s="245"/>
      <c r="I86" s="245"/>
    </row>
    <row r="87" spans="8:9" ht="15.75">
      <c r="H87" s="245"/>
      <c r="I87" s="245"/>
    </row>
    <row r="88" spans="8:9" ht="15.75">
      <c r="H88" s="245"/>
      <c r="I88" s="245"/>
    </row>
    <row r="89" spans="8:9" ht="15.75">
      <c r="H89" s="245"/>
      <c r="I89" s="245"/>
    </row>
    <row r="90" spans="8:9" ht="15.75">
      <c r="H90" s="245"/>
      <c r="I90" s="245"/>
    </row>
    <row r="91" spans="8:9" ht="15.75">
      <c r="H91" s="245"/>
      <c r="I91" s="245"/>
    </row>
    <row r="92" spans="8:9" ht="15.75">
      <c r="H92" s="245"/>
      <c r="I92" s="245"/>
    </row>
    <row r="93" spans="8:9" ht="15.75">
      <c r="H93" s="245"/>
      <c r="I93" s="245"/>
    </row>
    <row r="94" spans="8:9" ht="15.75">
      <c r="H94" s="245"/>
      <c r="I94" s="245"/>
    </row>
    <row r="95" spans="8:9" ht="15.75">
      <c r="H95" s="245"/>
      <c r="I95" s="245"/>
    </row>
    <row r="96" spans="8:9" ht="15.75">
      <c r="H96" s="245"/>
      <c r="I96" s="245"/>
    </row>
    <row r="97" spans="8:9" ht="15.75">
      <c r="H97" s="245"/>
      <c r="I97" s="245"/>
    </row>
    <row r="98" spans="8:9" ht="15.75">
      <c r="H98" s="245"/>
      <c r="I98" s="245"/>
    </row>
    <row r="99" spans="8:9" ht="15.75">
      <c r="H99" s="245"/>
      <c r="I99" s="245"/>
    </row>
    <row r="100" spans="8:9" ht="15.75">
      <c r="H100" s="245"/>
      <c r="I100" s="245"/>
    </row>
    <row r="101" spans="8:9" ht="15.75">
      <c r="H101" s="245"/>
      <c r="I101" s="245"/>
    </row>
    <row r="102" spans="8:9" ht="15.75">
      <c r="H102" s="245"/>
      <c r="I102" s="245"/>
    </row>
    <row r="103" spans="8:9" ht="15.75">
      <c r="H103" s="245"/>
      <c r="I103" s="245"/>
    </row>
    <row r="104" spans="8:9" ht="15.75">
      <c r="H104" s="245"/>
      <c r="I104" s="245"/>
    </row>
    <row r="105" spans="8:9" ht="15.75">
      <c r="H105" s="245"/>
      <c r="I105" s="245"/>
    </row>
    <row r="106" spans="8:9" ht="15.75">
      <c r="H106" s="245"/>
      <c r="I106" s="245"/>
    </row>
    <row r="107" spans="8:9" ht="15.75">
      <c r="H107" s="245"/>
      <c r="I107" s="245"/>
    </row>
    <row r="108" spans="8:9" ht="15.75">
      <c r="H108" s="245"/>
      <c r="I108" s="245"/>
    </row>
    <row r="109" spans="8:9" ht="15.75">
      <c r="H109" s="245"/>
      <c r="I109" s="245"/>
    </row>
  </sheetData>
  <sheetProtection selectLockedCells="1" selectUnlockedCells="1"/>
  <mergeCells count="2">
    <mergeCell ref="A7:H7"/>
    <mergeCell ref="A42:H42"/>
  </mergeCells>
  <printOptions/>
  <pageMargins left="0.22" right="0.19" top="0.4847222222222222" bottom="2.220138888888889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46">
      <selection activeCell="K49" sqref="K49"/>
    </sheetView>
  </sheetViews>
  <sheetFormatPr defaultColWidth="9.00390625" defaultRowHeight="12.75"/>
  <cols>
    <col min="1" max="1" width="4.375" style="0" customWidth="1"/>
    <col min="2" max="2" width="36.00390625" style="3" customWidth="1"/>
    <col min="3" max="4" width="10.00390625" style="0" customWidth="1"/>
    <col min="5" max="5" width="9.875" style="0" customWidth="1"/>
    <col min="6" max="6" width="9.75390625" style="0" customWidth="1"/>
    <col min="7" max="7" width="9.875" style="0" customWidth="1"/>
    <col min="8" max="8" width="9.75390625" style="52" customWidth="1"/>
  </cols>
  <sheetData>
    <row r="1" spans="3:8" ht="12.75">
      <c r="C1" s="103"/>
      <c r="F1" s="103"/>
      <c r="G1" s="103"/>
      <c r="H1" s="12" t="s">
        <v>328</v>
      </c>
    </row>
    <row r="2" spans="3:8" ht="12.75">
      <c r="C2" s="103"/>
      <c r="F2" s="103"/>
      <c r="G2" s="103"/>
      <c r="H2" s="12" t="s">
        <v>1</v>
      </c>
    </row>
    <row r="3" ht="12.75">
      <c r="C3" s="103"/>
    </row>
    <row r="5" spans="1:8" ht="27.75" customHeight="1">
      <c r="A5" s="558" t="s">
        <v>329</v>
      </c>
      <c r="B5" s="558"/>
      <c r="C5" s="558"/>
      <c r="D5" s="558"/>
      <c r="E5" s="558"/>
      <c r="F5" s="558"/>
      <c r="G5" s="558"/>
      <c r="H5" s="558"/>
    </row>
    <row r="6" spans="2:3" ht="18.75" customHeight="1">
      <c r="B6" s="59"/>
      <c r="C6" s="112"/>
    </row>
    <row r="7" spans="2:3" ht="12.75">
      <c r="B7" s="297"/>
      <c r="C7" s="4"/>
    </row>
    <row r="8" spans="2:8" ht="12.75">
      <c r="B8" s="300"/>
      <c r="C8" s="5"/>
      <c r="F8" s="5"/>
      <c r="G8" s="5"/>
      <c r="H8" s="12" t="s">
        <v>3</v>
      </c>
    </row>
    <row r="9" spans="1:8" ht="49.5" customHeight="1">
      <c r="A9" s="225" t="s">
        <v>4</v>
      </c>
      <c r="B9" s="255" t="s">
        <v>5</v>
      </c>
      <c r="C9" s="192" t="s">
        <v>6</v>
      </c>
      <c r="D9" s="192" t="s">
        <v>7</v>
      </c>
      <c r="E9" s="193" t="s">
        <v>8</v>
      </c>
      <c r="F9" s="192" t="s">
        <v>9</v>
      </c>
      <c r="G9" s="192" t="s">
        <v>10</v>
      </c>
      <c r="H9" s="327" t="s">
        <v>11</v>
      </c>
    </row>
    <row r="10" spans="1:8" ht="18" customHeight="1">
      <c r="A10" s="65" t="s">
        <v>13</v>
      </c>
      <c r="B10" s="328" t="s">
        <v>190</v>
      </c>
      <c r="C10" s="67"/>
      <c r="D10" s="24"/>
      <c r="E10" s="68"/>
      <c r="F10" s="24"/>
      <c r="G10" s="24"/>
      <c r="H10" s="26"/>
    </row>
    <row r="11" spans="1:8" ht="18" customHeight="1">
      <c r="A11" s="69" t="s">
        <v>15</v>
      </c>
      <c r="B11" s="329" t="s">
        <v>330</v>
      </c>
      <c r="C11" s="330"/>
      <c r="D11" s="24"/>
      <c r="E11" s="68"/>
      <c r="F11" s="24"/>
      <c r="G11" s="24"/>
      <c r="H11" s="26"/>
    </row>
    <row r="12" spans="1:8" ht="18" customHeight="1">
      <c r="A12" s="69"/>
      <c r="B12" s="329" t="s">
        <v>191</v>
      </c>
      <c r="C12" s="67"/>
      <c r="D12" s="24"/>
      <c r="E12" s="68"/>
      <c r="F12" s="24"/>
      <c r="G12" s="24"/>
      <c r="H12" s="26"/>
    </row>
    <row r="13" spans="1:8" ht="18" customHeight="1">
      <c r="A13" s="69"/>
      <c r="B13" s="329" t="s">
        <v>192</v>
      </c>
      <c r="C13" s="24">
        <v>100</v>
      </c>
      <c r="D13" s="24">
        <v>100</v>
      </c>
      <c r="E13" s="68">
        <v>39</v>
      </c>
      <c r="F13" s="24">
        <v>100</v>
      </c>
      <c r="G13" s="24">
        <v>100</v>
      </c>
      <c r="H13" s="26">
        <v>100</v>
      </c>
    </row>
    <row r="14" spans="1:8" ht="18" customHeight="1">
      <c r="A14" s="69"/>
      <c r="B14" s="329" t="s">
        <v>276</v>
      </c>
      <c r="C14" s="24">
        <v>27</v>
      </c>
      <c r="D14" s="24">
        <v>27</v>
      </c>
      <c r="E14" s="68"/>
      <c r="F14" s="24">
        <v>27</v>
      </c>
      <c r="G14" s="24">
        <v>27</v>
      </c>
      <c r="H14" s="26">
        <v>27</v>
      </c>
    </row>
    <row r="15" spans="1:8" ht="18" customHeight="1">
      <c r="A15" s="69"/>
      <c r="B15" s="329" t="s">
        <v>277</v>
      </c>
      <c r="C15" s="24"/>
      <c r="D15" s="24"/>
      <c r="E15" s="68"/>
      <c r="F15" s="24"/>
      <c r="G15" s="24"/>
      <c r="H15" s="26"/>
    </row>
    <row r="16" spans="1:8" ht="18" customHeight="1">
      <c r="A16" s="69"/>
      <c r="B16" s="328" t="s">
        <v>331</v>
      </c>
      <c r="C16" s="91">
        <f>C12+C13+C14+C15</f>
        <v>127</v>
      </c>
      <c r="D16" s="91">
        <f>D12+D13+D14+D15</f>
        <v>127</v>
      </c>
      <c r="E16" s="92">
        <f>E12+E13+E14+E15</f>
        <v>39</v>
      </c>
      <c r="F16" s="91">
        <f>F12+F13+F14+F15</f>
        <v>127</v>
      </c>
      <c r="G16" s="37">
        <v>127</v>
      </c>
      <c r="H16" s="37">
        <v>127</v>
      </c>
    </row>
    <row r="17" spans="1:8" ht="18" customHeight="1">
      <c r="A17" s="65" t="s">
        <v>26</v>
      </c>
      <c r="B17" s="328" t="s">
        <v>332</v>
      </c>
      <c r="C17" s="24"/>
      <c r="D17" s="24"/>
      <c r="E17" s="68"/>
      <c r="F17" s="24"/>
      <c r="G17" s="24"/>
      <c r="H17" s="26"/>
    </row>
    <row r="18" spans="1:8" ht="18" customHeight="1">
      <c r="A18" s="65" t="s">
        <v>29</v>
      </c>
      <c r="B18" s="328" t="s">
        <v>333</v>
      </c>
      <c r="C18" s="24"/>
      <c r="D18" s="24"/>
      <c r="E18" s="68"/>
      <c r="F18" s="24"/>
      <c r="G18" s="24"/>
      <c r="H18" s="26"/>
    </row>
    <row r="19" spans="1:8" ht="18" customHeight="1">
      <c r="A19" s="69" t="s">
        <v>15</v>
      </c>
      <c r="B19" s="329" t="s">
        <v>334</v>
      </c>
      <c r="C19" s="24">
        <v>14499</v>
      </c>
      <c r="D19" s="24">
        <v>15217</v>
      </c>
      <c r="E19" s="68">
        <v>11632</v>
      </c>
      <c r="F19" s="24">
        <v>8136</v>
      </c>
      <c r="G19" s="24">
        <v>8473</v>
      </c>
      <c r="H19" s="26">
        <v>8538</v>
      </c>
    </row>
    <row r="20" spans="1:8" ht="18" customHeight="1">
      <c r="A20" s="69" t="s">
        <v>17</v>
      </c>
      <c r="B20" s="329" t="s">
        <v>335</v>
      </c>
      <c r="C20" s="24"/>
      <c r="D20" s="24"/>
      <c r="E20" s="68"/>
      <c r="F20" s="24"/>
      <c r="G20" s="24"/>
      <c r="H20" s="26"/>
    </row>
    <row r="21" spans="1:8" ht="18" customHeight="1">
      <c r="A21" s="69" t="s">
        <v>19</v>
      </c>
      <c r="B21" s="329" t="s">
        <v>336</v>
      </c>
      <c r="C21" s="24"/>
      <c r="D21" s="24"/>
      <c r="E21" s="68">
        <v>3388</v>
      </c>
      <c r="F21" s="24">
        <v>1600</v>
      </c>
      <c r="G21" s="24">
        <v>1600</v>
      </c>
      <c r="H21" s="26">
        <v>7848</v>
      </c>
    </row>
    <row r="22" spans="1:8" ht="18" customHeight="1">
      <c r="A22" s="69" t="s">
        <v>21</v>
      </c>
      <c r="B22" s="329" t="s">
        <v>173</v>
      </c>
      <c r="C22" s="24"/>
      <c r="D22" s="24"/>
      <c r="E22" s="68"/>
      <c r="F22" s="24"/>
      <c r="G22" s="24"/>
      <c r="H22" s="26"/>
    </row>
    <row r="23" spans="1:8" ht="18" customHeight="1">
      <c r="A23" s="69" t="s">
        <v>23</v>
      </c>
      <c r="B23" s="329" t="s">
        <v>159</v>
      </c>
      <c r="C23" s="24"/>
      <c r="D23" s="24"/>
      <c r="E23" s="68"/>
      <c r="F23" s="24"/>
      <c r="G23" s="24"/>
      <c r="H23" s="26"/>
    </row>
    <row r="24" spans="1:8" ht="18" customHeight="1">
      <c r="A24" s="69" t="s">
        <v>72</v>
      </c>
      <c r="B24" s="329" t="s">
        <v>311</v>
      </c>
      <c r="C24" s="24">
        <v>42543</v>
      </c>
      <c r="D24" s="24">
        <v>42543</v>
      </c>
      <c r="E24" s="68">
        <v>39111</v>
      </c>
      <c r="F24" s="24"/>
      <c r="G24" s="24"/>
      <c r="H24" s="26"/>
    </row>
    <row r="25" spans="1:8" ht="18" customHeight="1">
      <c r="A25" s="69"/>
      <c r="B25" s="328" t="s">
        <v>337</v>
      </c>
      <c r="C25" s="91">
        <f aca="true" t="shared" si="0" ref="C25:H25">C19+C20+C21+C22+C23+C24</f>
        <v>57042</v>
      </c>
      <c r="D25" s="91">
        <f t="shared" si="0"/>
        <v>57760</v>
      </c>
      <c r="E25" s="92">
        <f t="shared" si="0"/>
        <v>54131</v>
      </c>
      <c r="F25" s="91">
        <f t="shared" si="0"/>
        <v>9736</v>
      </c>
      <c r="G25" s="91">
        <f t="shared" si="0"/>
        <v>10073</v>
      </c>
      <c r="H25" s="91">
        <f t="shared" si="0"/>
        <v>16386</v>
      </c>
    </row>
    <row r="26" spans="1:8" ht="18" customHeight="1">
      <c r="A26" s="65" t="s">
        <v>87</v>
      </c>
      <c r="B26" s="328" t="s">
        <v>234</v>
      </c>
      <c r="C26" s="24"/>
      <c r="D26" s="24"/>
      <c r="E26" s="68"/>
      <c r="F26" s="24"/>
      <c r="G26" s="24"/>
      <c r="H26" s="26"/>
    </row>
    <row r="27" spans="1:8" ht="18" customHeight="1">
      <c r="A27" s="69" t="s">
        <v>15</v>
      </c>
      <c r="B27" s="329" t="s">
        <v>338</v>
      </c>
      <c r="C27" s="24"/>
      <c r="D27" s="24"/>
      <c r="E27" s="68"/>
      <c r="F27" s="24"/>
      <c r="G27" s="24"/>
      <c r="H27" s="26"/>
    </row>
    <row r="28" spans="1:8" ht="17.25" customHeight="1">
      <c r="A28" s="69" t="s">
        <v>17</v>
      </c>
      <c r="B28" s="329" t="s">
        <v>339</v>
      </c>
      <c r="C28" s="24"/>
      <c r="D28" s="24"/>
      <c r="E28" s="68"/>
      <c r="F28" s="24"/>
      <c r="G28" s="24"/>
      <c r="H28" s="26"/>
    </row>
    <row r="29" spans="1:8" ht="18" customHeight="1">
      <c r="A29" s="69"/>
      <c r="B29" s="328" t="s">
        <v>237</v>
      </c>
      <c r="C29" s="24"/>
      <c r="D29" s="24"/>
      <c r="E29" s="68"/>
      <c r="F29" s="24"/>
      <c r="G29" s="24"/>
      <c r="H29" s="26"/>
    </row>
    <row r="30" spans="1:8" ht="18" customHeight="1">
      <c r="A30" s="65" t="s">
        <v>92</v>
      </c>
      <c r="B30" s="331" t="s">
        <v>340</v>
      </c>
      <c r="C30" s="24"/>
      <c r="D30" s="24"/>
      <c r="E30" s="68"/>
      <c r="F30" s="24"/>
      <c r="G30" s="24"/>
      <c r="H30" s="26"/>
    </row>
    <row r="31" spans="1:8" ht="18" customHeight="1">
      <c r="A31" s="69"/>
      <c r="B31" s="332" t="s">
        <v>238</v>
      </c>
      <c r="C31" s="91">
        <f aca="true" t="shared" si="1" ref="C31:H31">C16+C17+C25+C29+C30</f>
        <v>57169</v>
      </c>
      <c r="D31" s="91">
        <f t="shared" si="1"/>
        <v>57887</v>
      </c>
      <c r="E31" s="92">
        <f t="shared" si="1"/>
        <v>54170</v>
      </c>
      <c r="F31" s="91">
        <f t="shared" si="1"/>
        <v>9863</v>
      </c>
      <c r="G31" s="91">
        <f t="shared" si="1"/>
        <v>10200</v>
      </c>
      <c r="H31" s="91">
        <f t="shared" si="1"/>
        <v>16513</v>
      </c>
    </row>
    <row r="32" spans="1:8" ht="18" customHeight="1">
      <c r="A32" s="65" t="s">
        <v>98</v>
      </c>
      <c r="B32" s="333" t="s">
        <v>287</v>
      </c>
      <c r="C32" s="37"/>
      <c r="D32" s="37"/>
      <c r="E32" s="84"/>
      <c r="F32" s="37"/>
      <c r="G32" s="24"/>
      <c r="H32" s="26"/>
    </row>
    <row r="33" spans="1:8" ht="18" customHeight="1">
      <c r="A33" s="69"/>
      <c r="B33" s="314" t="s">
        <v>248</v>
      </c>
      <c r="C33" s="91">
        <f aca="true" t="shared" si="2" ref="C33:H33">C31+C32</f>
        <v>57169</v>
      </c>
      <c r="D33" s="91">
        <f t="shared" si="2"/>
        <v>57887</v>
      </c>
      <c r="E33" s="92">
        <f t="shared" si="2"/>
        <v>54170</v>
      </c>
      <c r="F33" s="91">
        <f t="shared" si="2"/>
        <v>9863</v>
      </c>
      <c r="G33" s="91">
        <f t="shared" si="2"/>
        <v>10200</v>
      </c>
      <c r="H33" s="91">
        <f t="shared" si="2"/>
        <v>16513</v>
      </c>
    </row>
    <row r="34" spans="1:3" ht="15.75">
      <c r="A34" s="149"/>
      <c r="B34" s="310"/>
      <c r="C34" s="4"/>
    </row>
    <row r="35" spans="1:10" ht="15.75">
      <c r="A35" s="149"/>
      <c r="B35" s="310"/>
      <c r="C35" s="5"/>
      <c r="F35" s="5"/>
      <c r="G35" s="5"/>
      <c r="H35" s="12" t="s">
        <v>328</v>
      </c>
      <c r="J35" s="5"/>
    </row>
    <row r="36" spans="1:10" ht="12" customHeight="1">
      <c r="A36" s="149"/>
      <c r="B36" s="297"/>
      <c r="C36" s="103"/>
      <c r="F36" s="103"/>
      <c r="G36" s="103"/>
      <c r="H36" s="12" t="s">
        <v>250</v>
      </c>
      <c r="J36" s="103"/>
    </row>
    <row r="37" spans="1:3" ht="15.75">
      <c r="A37" s="149"/>
      <c r="B37" s="297"/>
      <c r="C37" s="5"/>
    </row>
    <row r="38" spans="1:3" ht="15.75">
      <c r="A38" s="149"/>
      <c r="B38" s="297"/>
      <c r="C38" s="4"/>
    </row>
    <row r="39" spans="1:8" ht="33.75" customHeight="1">
      <c r="A39" s="565" t="s">
        <v>329</v>
      </c>
      <c r="B39" s="565"/>
      <c r="C39" s="565"/>
      <c r="D39" s="565"/>
      <c r="E39" s="565"/>
      <c r="F39" s="565"/>
      <c r="G39" s="565"/>
      <c r="H39" s="565"/>
    </row>
    <row r="40" spans="1:3" ht="15.75">
      <c r="A40" s="149"/>
      <c r="B40" s="297"/>
      <c r="C40" s="4"/>
    </row>
    <row r="41" spans="1:8" ht="15.75">
      <c r="A41" s="149"/>
      <c r="B41" s="300"/>
      <c r="C41" s="5"/>
      <c r="F41" s="5"/>
      <c r="G41" s="5"/>
      <c r="H41" s="12" t="s">
        <v>3</v>
      </c>
    </row>
    <row r="42" spans="1:8" ht="48.75" customHeight="1">
      <c r="A42" s="225" t="s">
        <v>4</v>
      </c>
      <c r="B42" s="255" t="s">
        <v>5</v>
      </c>
      <c r="C42" s="192" t="s">
        <v>6</v>
      </c>
      <c r="D42" s="192" t="s">
        <v>7</v>
      </c>
      <c r="E42" s="193" t="s">
        <v>8</v>
      </c>
      <c r="F42" s="192" t="s">
        <v>9</v>
      </c>
      <c r="G42" s="192" t="s">
        <v>10</v>
      </c>
      <c r="H42" s="327" t="s">
        <v>11</v>
      </c>
    </row>
    <row r="43" spans="1:8" ht="18" customHeight="1">
      <c r="A43" s="65" t="s">
        <v>13</v>
      </c>
      <c r="B43" s="312" t="s">
        <v>34</v>
      </c>
      <c r="C43" s="67"/>
      <c r="D43" s="24"/>
      <c r="E43" s="68"/>
      <c r="F43" s="24"/>
      <c r="G43" s="24"/>
      <c r="H43" s="26"/>
    </row>
    <row r="44" spans="1:8" ht="18" customHeight="1">
      <c r="A44" s="69" t="s">
        <v>15</v>
      </c>
      <c r="B44" s="313" t="s">
        <v>318</v>
      </c>
      <c r="C44" s="24">
        <v>2451</v>
      </c>
      <c r="D44" s="24">
        <v>3016</v>
      </c>
      <c r="E44" s="68">
        <v>3025</v>
      </c>
      <c r="F44" s="24">
        <v>3819</v>
      </c>
      <c r="G44" s="24">
        <v>3869</v>
      </c>
      <c r="H44" s="24">
        <v>4981</v>
      </c>
    </row>
    <row r="45" spans="1:8" ht="18" customHeight="1">
      <c r="A45" s="69" t="s">
        <v>17</v>
      </c>
      <c r="B45" s="313" t="s">
        <v>85</v>
      </c>
      <c r="C45" s="24">
        <v>662</v>
      </c>
      <c r="D45" s="24">
        <v>815</v>
      </c>
      <c r="E45" s="68">
        <v>817</v>
      </c>
      <c r="F45" s="24">
        <v>1031</v>
      </c>
      <c r="G45" s="24">
        <v>1046</v>
      </c>
      <c r="H45" s="24">
        <v>1319</v>
      </c>
    </row>
    <row r="46" spans="1:8" ht="18" customHeight="1">
      <c r="A46" s="69" t="s">
        <v>19</v>
      </c>
      <c r="B46" s="313" t="s">
        <v>86</v>
      </c>
      <c r="C46" s="24">
        <v>4313</v>
      </c>
      <c r="D46" s="24">
        <v>4313</v>
      </c>
      <c r="E46" s="68">
        <v>3124</v>
      </c>
      <c r="F46" s="24">
        <v>5013</v>
      </c>
      <c r="G46" s="24">
        <v>5013</v>
      </c>
      <c r="H46" s="24">
        <v>9941</v>
      </c>
    </row>
    <row r="47" spans="1:8" ht="18" customHeight="1">
      <c r="A47" s="69" t="s">
        <v>21</v>
      </c>
      <c r="B47" s="313" t="s">
        <v>319</v>
      </c>
      <c r="C47" s="24"/>
      <c r="D47" s="24"/>
      <c r="E47" s="68"/>
      <c r="F47" s="24"/>
      <c r="G47" s="24"/>
      <c r="H47" s="26"/>
    </row>
    <row r="48" spans="1:8" ht="18" customHeight="1">
      <c r="A48" s="69" t="s">
        <v>23</v>
      </c>
      <c r="B48" s="313" t="s">
        <v>320</v>
      </c>
      <c r="C48" s="24"/>
      <c r="D48" s="24"/>
      <c r="E48" s="68"/>
      <c r="F48" s="24"/>
      <c r="G48" s="24"/>
      <c r="H48" s="26"/>
    </row>
    <row r="49" spans="1:8" ht="18" customHeight="1">
      <c r="A49" s="69" t="s">
        <v>72</v>
      </c>
      <c r="B49" s="313" t="s">
        <v>321</v>
      </c>
      <c r="C49" s="24"/>
      <c r="D49" s="24"/>
      <c r="E49" s="68"/>
      <c r="F49" s="24"/>
      <c r="G49" s="24"/>
      <c r="H49" s="26"/>
    </row>
    <row r="50" spans="1:8" ht="18" customHeight="1">
      <c r="A50" s="69"/>
      <c r="B50" s="314" t="s">
        <v>260</v>
      </c>
      <c r="C50" s="37">
        <f aca="true" t="shared" si="3" ref="C50:H50">C44+C45+C46</f>
        <v>7426</v>
      </c>
      <c r="D50" s="37">
        <f t="shared" si="3"/>
        <v>8144</v>
      </c>
      <c r="E50" s="84">
        <f t="shared" si="3"/>
        <v>6966</v>
      </c>
      <c r="F50" s="37">
        <f t="shared" si="3"/>
        <v>9863</v>
      </c>
      <c r="G50" s="37">
        <f t="shared" si="3"/>
        <v>9928</v>
      </c>
      <c r="H50" s="37">
        <f t="shared" si="3"/>
        <v>16241</v>
      </c>
    </row>
    <row r="51" spans="1:8" ht="18" customHeight="1">
      <c r="A51" s="65" t="s">
        <v>26</v>
      </c>
      <c r="B51" s="312" t="s">
        <v>341</v>
      </c>
      <c r="C51" s="24"/>
      <c r="D51" s="24"/>
      <c r="E51" s="68"/>
      <c r="F51" s="24"/>
      <c r="G51" s="24"/>
      <c r="H51" s="26"/>
    </row>
    <row r="52" spans="1:8" ht="18" customHeight="1">
      <c r="A52" s="69" t="s">
        <v>15</v>
      </c>
      <c r="B52" s="313" t="s">
        <v>342</v>
      </c>
      <c r="C52" s="24">
        <v>49743</v>
      </c>
      <c r="D52" s="24">
        <v>49743</v>
      </c>
      <c r="E52" s="68">
        <v>44147</v>
      </c>
      <c r="F52" s="24"/>
      <c r="G52" s="24"/>
      <c r="H52" s="26"/>
    </row>
    <row r="53" spans="1:8" ht="18" customHeight="1">
      <c r="A53" s="69" t="s">
        <v>17</v>
      </c>
      <c r="B53" s="313" t="s">
        <v>324</v>
      </c>
      <c r="C53" s="24"/>
      <c r="D53" s="210"/>
      <c r="E53" s="68">
        <v>3035</v>
      </c>
      <c r="F53" s="24"/>
      <c r="G53" s="24">
        <v>272</v>
      </c>
      <c r="H53" s="26">
        <v>272</v>
      </c>
    </row>
    <row r="54" spans="1:8" ht="18" customHeight="1">
      <c r="A54" s="69" t="s">
        <v>19</v>
      </c>
      <c r="B54" s="313" t="s">
        <v>343</v>
      </c>
      <c r="C54" s="24"/>
      <c r="D54" s="24"/>
      <c r="E54" s="68"/>
      <c r="F54" s="24"/>
      <c r="G54" s="24"/>
      <c r="H54" s="26"/>
    </row>
    <row r="55" spans="1:8" ht="18" customHeight="1">
      <c r="A55" s="69"/>
      <c r="B55" s="314" t="s">
        <v>325</v>
      </c>
      <c r="C55" s="37">
        <f>C52+C53+C54</f>
        <v>49743</v>
      </c>
      <c r="D55" s="37">
        <f>D52+D53+D54</f>
        <v>49743</v>
      </c>
      <c r="E55" s="84">
        <f>E52+E53+E54</f>
        <v>47182</v>
      </c>
      <c r="F55" s="37">
        <f>F52+F53+F54</f>
        <v>0</v>
      </c>
      <c r="G55" s="37">
        <v>272</v>
      </c>
      <c r="H55" s="37">
        <v>272</v>
      </c>
    </row>
    <row r="56" spans="1:8" ht="18" customHeight="1">
      <c r="A56" s="69"/>
      <c r="B56" s="314" t="s">
        <v>113</v>
      </c>
      <c r="C56" s="37">
        <f aca="true" t="shared" si="4" ref="C56:H56">C50+C55</f>
        <v>57169</v>
      </c>
      <c r="D56" s="37">
        <f t="shared" si="4"/>
        <v>57887</v>
      </c>
      <c r="E56" s="84">
        <f t="shared" si="4"/>
        <v>54148</v>
      </c>
      <c r="F56" s="37">
        <f t="shared" si="4"/>
        <v>9863</v>
      </c>
      <c r="G56" s="37">
        <f t="shared" si="4"/>
        <v>10200</v>
      </c>
      <c r="H56" s="37">
        <f t="shared" si="4"/>
        <v>16513</v>
      </c>
    </row>
    <row r="57" spans="1:8" ht="18" customHeight="1">
      <c r="A57" s="65" t="s">
        <v>29</v>
      </c>
      <c r="B57" s="312" t="s">
        <v>265</v>
      </c>
      <c r="C57" s="24"/>
      <c r="D57" s="24"/>
      <c r="E57" s="68"/>
      <c r="F57" s="24"/>
      <c r="G57" s="24"/>
      <c r="H57" s="26"/>
    </row>
    <row r="58" spans="1:8" ht="18" customHeight="1">
      <c r="A58" s="65" t="s">
        <v>87</v>
      </c>
      <c r="B58" s="312" t="s">
        <v>344</v>
      </c>
      <c r="C58" s="24"/>
      <c r="D58" s="24"/>
      <c r="E58" s="68"/>
      <c r="F58" s="24"/>
      <c r="G58" s="24"/>
      <c r="H58" s="26"/>
    </row>
    <row r="59" spans="1:8" ht="18" customHeight="1">
      <c r="A59" s="69" t="s">
        <v>15</v>
      </c>
      <c r="B59" s="313" t="s">
        <v>108</v>
      </c>
      <c r="C59" s="24"/>
      <c r="D59" s="24"/>
      <c r="E59" s="68"/>
      <c r="F59" s="24"/>
      <c r="G59" s="24"/>
      <c r="H59" s="26"/>
    </row>
    <row r="60" spans="1:8" ht="18" customHeight="1">
      <c r="A60" s="69" t="s">
        <v>17</v>
      </c>
      <c r="B60" s="313" t="s">
        <v>345</v>
      </c>
      <c r="C60" s="24"/>
      <c r="D60" s="24"/>
      <c r="E60" s="68"/>
      <c r="F60" s="24"/>
      <c r="G60" s="24"/>
      <c r="H60" s="26"/>
    </row>
    <row r="61" spans="1:8" ht="18" customHeight="1">
      <c r="A61" s="211"/>
      <c r="B61" s="334" t="s">
        <v>272</v>
      </c>
      <c r="C61" s="96">
        <f aca="true" t="shared" si="5" ref="C61:H61">C56+C57+C58</f>
        <v>57169</v>
      </c>
      <c r="D61" s="96">
        <f t="shared" si="5"/>
        <v>57887</v>
      </c>
      <c r="E61" s="98">
        <f t="shared" si="5"/>
        <v>54148</v>
      </c>
      <c r="F61" s="37">
        <f t="shared" si="5"/>
        <v>9863</v>
      </c>
      <c r="G61" s="37">
        <f t="shared" si="5"/>
        <v>10200</v>
      </c>
      <c r="H61" s="37">
        <f t="shared" si="5"/>
        <v>16513</v>
      </c>
    </row>
    <row r="62" spans="1:8" s="339" customFormat="1" ht="18" customHeight="1">
      <c r="A62" s="335"/>
      <c r="B62" s="336" t="s">
        <v>114</v>
      </c>
      <c r="C62" s="337">
        <v>1</v>
      </c>
      <c r="D62" s="337">
        <v>1</v>
      </c>
      <c r="E62" s="338">
        <v>2</v>
      </c>
      <c r="F62" s="337">
        <v>2</v>
      </c>
      <c r="G62" s="204">
        <v>2</v>
      </c>
      <c r="H62" s="204">
        <v>2</v>
      </c>
    </row>
    <row r="63" spans="1:8" ht="15.75">
      <c r="A63" s="69"/>
      <c r="B63" s="340" t="s">
        <v>115</v>
      </c>
      <c r="C63" s="24">
        <v>0</v>
      </c>
      <c r="D63" s="341">
        <v>0</v>
      </c>
      <c r="E63" s="342">
        <v>0</v>
      </c>
      <c r="F63" s="341">
        <v>0</v>
      </c>
      <c r="G63" s="24">
        <v>0</v>
      </c>
      <c r="H63" s="26">
        <v>0</v>
      </c>
    </row>
    <row r="64" spans="1:3" ht="15.75">
      <c r="A64" s="149"/>
      <c r="C64" s="3"/>
    </row>
    <row r="65" spans="1:3" ht="15.75">
      <c r="A65" s="149"/>
      <c r="C65" s="3"/>
    </row>
    <row r="66" spans="1:3" ht="15.75">
      <c r="A66" s="149"/>
      <c r="C66" s="3"/>
    </row>
    <row r="67" spans="1:3" ht="15.75">
      <c r="A67" s="149"/>
      <c r="C67" s="3"/>
    </row>
    <row r="68" spans="1:3" ht="15.75">
      <c r="A68" s="149"/>
      <c r="C68" s="3"/>
    </row>
    <row r="69" spans="1:3" ht="15.75">
      <c r="A69" s="149"/>
      <c r="C69" s="3"/>
    </row>
    <row r="70" spans="1:3" ht="15.75">
      <c r="A70" s="149"/>
      <c r="C70" s="3"/>
    </row>
    <row r="71" spans="1:3" ht="15.75">
      <c r="A71" s="149"/>
      <c r="C71" s="3"/>
    </row>
    <row r="72" spans="1:3" ht="15.75">
      <c r="A72" s="149"/>
      <c r="C72" s="3"/>
    </row>
    <row r="73" spans="1:3" ht="15.75">
      <c r="A73" s="149"/>
      <c r="C73" s="3"/>
    </row>
    <row r="74" spans="1:3" ht="15.75">
      <c r="A74" s="149"/>
      <c r="C74" s="3"/>
    </row>
    <row r="75" spans="1:3" ht="15.75">
      <c r="A75" s="149"/>
      <c r="C75" s="3"/>
    </row>
    <row r="76" spans="1:3" ht="15.75">
      <c r="A76" s="149"/>
      <c r="C76" s="3"/>
    </row>
    <row r="77" spans="1:3" ht="15.75">
      <c r="A77" s="149"/>
      <c r="C77" s="3"/>
    </row>
    <row r="78" spans="1:3" ht="15.75">
      <c r="A78" s="149"/>
      <c r="C78" s="3"/>
    </row>
    <row r="79" spans="1:3" ht="15.75">
      <c r="A79" s="149"/>
      <c r="C79" s="3"/>
    </row>
    <row r="80" spans="1:3" ht="15.75">
      <c r="A80" s="149"/>
      <c r="C80" s="3"/>
    </row>
    <row r="81" spans="1:3" ht="15.75">
      <c r="A81" s="149"/>
      <c r="C81" s="3"/>
    </row>
    <row r="82" spans="1:3" ht="15.75">
      <c r="A82" s="149"/>
      <c r="C82" s="3"/>
    </row>
    <row r="83" spans="1:3" ht="15.75">
      <c r="A83" s="149"/>
      <c r="C83" s="3"/>
    </row>
    <row r="84" spans="1:3" ht="15.75">
      <c r="A84" s="149"/>
      <c r="C84" s="3"/>
    </row>
    <row r="85" ht="15.75">
      <c r="A85" s="149"/>
    </row>
    <row r="86" ht="15.75">
      <c r="A86" s="149"/>
    </row>
    <row r="87" ht="15.75">
      <c r="A87" s="149"/>
    </row>
    <row r="88" ht="15.75">
      <c r="A88" s="149"/>
    </row>
    <row r="89" ht="15.75">
      <c r="A89" s="149"/>
    </row>
    <row r="90" ht="15.75">
      <c r="A90" s="149"/>
    </row>
    <row r="91" ht="15.75">
      <c r="A91" s="149"/>
    </row>
    <row r="92" ht="15.75">
      <c r="A92" s="149"/>
    </row>
    <row r="93" ht="15.75">
      <c r="A93" s="149"/>
    </row>
    <row r="94" ht="15.75">
      <c r="A94" s="149"/>
    </row>
    <row r="95" ht="15.75">
      <c r="A95" s="149"/>
    </row>
    <row r="96" ht="15.75">
      <c r="A96" s="149"/>
    </row>
    <row r="97" ht="15.75">
      <c r="A97" s="149"/>
    </row>
    <row r="98" ht="15.75">
      <c r="A98" s="149"/>
    </row>
    <row r="99" ht="15.75">
      <c r="A99" s="149"/>
    </row>
    <row r="100" ht="15.75">
      <c r="A100" s="149"/>
    </row>
  </sheetData>
  <sheetProtection selectLockedCells="1" selectUnlockedCells="1"/>
  <mergeCells count="2">
    <mergeCell ref="A5:H5"/>
    <mergeCell ref="A39:H39"/>
  </mergeCells>
  <printOptions/>
  <pageMargins left="0.27" right="0.24" top="0.8201388888888889" bottom="2.1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Jegyző</cp:lastModifiedBy>
  <cp:lastPrinted>2013-11-19T09:11:26Z</cp:lastPrinted>
  <dcterms:created xsi:type="dcterms:W3CDTF">2002-11-18T12:26:49Z</dcterms:created>
  <dcterms:modified xsi:type="dcterms:W3CDTF">2013-12-04T11:04:51Z</dcterms:modified>
  <cp:category/>
  <cp:version/>
  <cp:contentType/>
  <cp:contentStatus/>
  <cp:revision>427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