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'Munka1'!$A$1:$F$257</definedName>
  </definedNames>
  <calcPr fullCalcOnLoad="1"/>
</workbook>
</file>

<file path=xl/sharedStrings.xml><?xml version="1.0" encoding="utf-8"?>
<sst xmlns="http://schemas.openxmlformats.org/spreadsheetml/2006/main" count="304" uniqueCount="184">
  <si>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</si>
  <si>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Összesített Bevételek</t>
  </si>
  <si>
    <t xml:space="preserve"> </t>
  </si>
  <si>
    <t>Sor-</t>
  </si>
  <si>
    <t>szám</t>
  </si>
  <si>
    <t xml:space="preserve">              Megnevezés</t>
  </si>
  <si>
    <t>terv</t>
  </si>
  <si>
    <t>1.</t>
  </si>
  <si>
    <t>2.</t>
  </si>
  <si>
    <t>3.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</si>
  <si>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</si>
  <si>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</si>
  <si>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</si>
  <si>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</si>
  <si>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</si>
  <si>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</si>
  <si>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</si>
  <si>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</si>
  <si>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</si>
  <si>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</si>
  <si>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</si>
  <si>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</si>
  <si>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</si>
  <si>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</si>
  <si>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</si>
  <si>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</si>
  <si>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</si>
  <si>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</si>
  <si>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</si>
  <si>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</si>
  <si>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</si>
  <si>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</si>
  <si>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</si>
  <si>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</si>
  <si>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t xml:space="preserve">     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</si>
  <si>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     Részletes Bevételek</t>
  </si>
  <si>
    <t>Cím</t>
  </si>
  <si>
    <r>
      <t xml:space="preserve">                                             </t>
    </r>
    <r>
      <rPr>
        <b/>
        <sz val="10"/>
        <rFont val="Times New Roman CE"/>
        <family val="1"/>
      </rPr>
      <t>ÁGFALVA KÖZSÉGI ÖNKORMÁNYZAT</t>
    </r>
  </si>
  <si>
    <t>Megnevezés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</si>
  <si>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</si>
  <si>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Részletes Bevételek</t>
  </si>
  <si>
    <t xml:space="preserve">        Vízellátás és vízminőség védelem</t>
  </si>
  <si>
    <t xml:space="preserve">        Szennyvízelvezetés, és -kezelés</t>
  </si>
  <si>
    <t>27.</t>
  </si>
  <si>
    <t>Önkormányzatok működési támogatásai</t>
  </si>
  <si>
    <t>Önkormányzatok működési támogatásai (1+…+6):</t>
  </si>
  <si>
    <t>ÖNKORMÁNYZATOK MŰKÖDÉSI TÁMOGATÁSAI (1+...+6):</t>
  </si>
  <si>
    <t>Egyéb működési célú támogatások bevételei</t>
  </si>
  <si>
    <t>I. MŰKÖDÉSI CÉLÚ TÁMOGATÁSOK (1+2):</t>
  </si>
  <si>
    <t>Működési célú garancia- és kezességvállalásból származó megtérülések</t>
  </si>
  <si>
    <t>Működési célú visszatérítendő támogatások, kölcsönök visszatérülése</t>
  </si>
  <si>
    <t>Felhalmozási célú önkormányzati támogatások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</si>
  <si>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</si>
  <si>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</si>
  <si>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</si>
  <si>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</si>
  <si>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</si>
  <si>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</si>
  <si>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</si>
  <si>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</si>
  <si>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</si>
  <si>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Egyéb pénzügyi  műveletek bevételei</t>
  </si>
  <si>
    <t>Egyéb működési bevételek</t>
  </si>
  <si>
    <t>28.</t>
  </si>
  <si>
    <t>Immateriális javak értékesítése</t>
  </si>
  <si>
    <t>29.</t>
  </si>
  <si>
    <t>Ingatlanok értékesítése</t>
  </si>
  <si>
    <t>Egyéb tárgyi eszköz értékesítése</t>
  </si>
  <si>
    <t>Egyéb működési célú átvett pénzeszközök</t>
  </si>
  <si>
    <r>
      <t xml:space="preserve">   </t>
    </r>
    <r>
      <rPr>
        <sz val="9"/>
        <rFont val="Times New Roman CE"/>
        <family val="0"/>
      </rPr>
      <t>ebből: háztartások</t>
    </r>
  </si>
  <si>
    <r>
      <t xml:space="preserve">             </t>
    </r>
    <r>
      <rPr>
        <sz val="9"/>
        <rFont val="Times New Roman CE"/>
        <family val="0"/>
      </rPr>
      <t xml:space="preserve"> egyéb vállalkozások</t>
    </r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</si>
  <si>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</si>
  <si>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</si>
  <si>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</si>
  <si>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Kiszámlázott általános forgalmi adó</t>
  </si>
  <si>
    <t>Likvid hitel</t>
  </si>
  <si>
    <t>Rövid lejáratú hitel</t>
  </si>
  <si>
    <t>Előző évi maradvány</t>
  </si>
  <si>
    <t>BEVÉTELEK (I+…+VIII):</t>
  </si>
  <si>
    <t>óvodaműködtetési támogatás</t>
  </si>
  <si>
    <t>Üdülőhelyi feladatok támogatása</t>
  </si>
  <si>
    <t>Önkormányzati hivatal működésének támogatása</t>
  </si>
  <si>
    <t>óvodapedagógusok bértámogatása</t>
  </si>
  <si>
    <t>óvodapedagógusok nevelő munkáját közvetlenül segítők bértámogatása</t>
  </si>
  <si>
    <t>pótlólagos összeg</t>
  </si>
  <si>
    <t>pedagógus II. kategóriába sorolt óvodapedagógusok kieg. támogatása</t>
  </si>
  <si>
    <t>Zöldterület-gazd.kapcsolatos feladatok ellátásának támogatása</t>
  </si>
  <si>
    <t>Közvilágítás fenntartásának támogatása</t>
  </si>
  <si>
    <t>Közutak fenntartásának támogatása</t>
  </si>
  <si>
    <t>III. KÖZHATALMI BEVÉTELEK (5+8):</t>
  </si>
  <si>
    <t>II. FELHALMOZÁSI CÉLÚ TÁMOGATÁSOK (3+4):</t>
  </si>
  <si>
    <t>Egyéb működési célú támogatások</t>
  </si>
  <si>
    <t>I. MŰKÖDÉSI CÉLÚ TÁMOGATÁSOK (1+…+7):</t>
  </si>
  <si>
    <t>II. FELHALMOZÁSI CÉLÚ TÁMOGATÁSOK (8+9):</t>
  </si>
  <si>
    <t xml:space="preserve">   Termőföld-bérbeadás miatti SZJA</t>
  </si>
  <si>
    <t xml:space="preserve">   Magánszemélyek kommunális adója</t>
  </si>
  <si>
    <t xml:space="preserve">   Helyi iparűzési adó</t>
  </si>
  <si>
    <t>III. KÖZHATALMI BEVÉTELEK (10+…+13)</t>
  </si>
  <si>
    <t xml:space="preserve">   Gépjárműadók (önkormányzatot megillető rész)</t>
  </si>
  <si>
    <t xml:space="preserve">   Idegenforgalmi adó</t>
  </si>
  <si>
    <t xml:space="preserve">   Önkormányzatot megillető szabálysértési és helyszíni bírság</t>
  </si>
  <si>
    <t xml:space="preserve">   Egyéb bírság</t>
  </si>
  <si>
    <t xml:space="preserve">   Egyéb helyi közhatalmi bevételek</t>
  </si>
  <si>
    <t xml:space="preserve">   Késedelmi kamat, kötbér, bánatpénz bevételek</t>
  </si>
  <si>
    <t xml:space="preserve">   Biztosító által fizetett kártérítések</t>
  </si>
  <si>
    <t xml:space="preserve">   Egyéb különféle működési bevételek</t>
  </si>
  <si>
    <t>30.</t>
  </si>
  <si>
    <t>31.</t>
  </si>
  <si>
    <t>32.</t>
  </si>
  <si>
    <t>33.</t>
  </si>
  <si>
    <t>34.</t>
  </si>
  <si>
    <t>Felhalmozási célú támogatások (8+9)</t>
  </si>
  <si>
    <t xml:space="preserve">   Igazgatási szolgáltatási díjak (kifüggesztés)</t>
  </si>
  <si>
    <t xml:space="preserve">               fogadó bérleti díj</t>
  </si>
  <si>
    <t xml:space="preserve">               gyógyszertár bérleti díja</t>
  </si>
  <si>
    <t xml:space="preserve">               sírhely megváltás</t>
  </si>
  <si>
    <r>
      <t xml:space="preserve">Közvetített szolgáltatások ellenértéke </t>
    </r>
    <r>
      <rPr>
        <sz val="9"/>
        <rFont val="Times New Roman CE"/>
        <family val="0"/>
      </rPr>
      <t>(Mobil tovszla)</t>
    </r>
  </si>
  <si>
    <t xml:space="preserve">               lakbér (Vass Gy., Ujvári I.)</t>
  </si>
  <si>
    <t>Kiegészítő támogatás</t>
  </si>
  <si>
    <t xml:space="preserve">   1. Esküvői szolgáltatás</t>
  </si>
  <si>
    <t xml:space="preserve">   2. Bérleti és lízing díjbevételek</t>
  </si>
  <si>
    <t xml:space="preserve">          Községi Önkormányzat</t>
  </si>
  <si>
    <t xml:space="preserve">          Közös Hivatal</t>
  </si>
  <si>
    <t xml:space="preserve">          Napsugár Óvoda</t>
  </si>
  <si>
    <t>Egyéb felhalmozási célú támogatások bevételei</t>
  </si>
  <si>
    <t>I. mód</t>
  </si>
  <si>
    <t>Elszámolásból származó bevételek</t>
  </si>
  <si>
    <t xml:space="preserve">                                                           2016. évi költségvetés</t>
  </si>
  <si>
    <t>2016. évi</t>
  </si>
  <si>
    <t xml:space="preserve">                                                                 2016. évi költségvetés</t>
  </si>
  <si>
    <t>2016.évi</t>
  </si>
  <si>
    <t xml:space="preserve">                                                         2016. évi költségvetés</t>
  </si>
  <si>
    <t>A helyi önkormányzatok működésének általános támogatása</t>
  </si>
  <si>
    <t>Köztemető fenntartással kapcsolatos feladatok támogatása</t>
  </si>
  <si>
    <t>Egyéb önkormányzati feladatok támogatása</t>
  </si>
  <si>
    <t>Lakott külterülettel kapcsolatos feladatok támogatása</t>
  </si>
  <si>
    <t>2015. évről áthúzódó bérkompenzáció támogatása</t>
  </si>
  <si>
    <t>A települési önkormányzatok egyes köznevelési feladatainak támogatása</t>
  </si>
  <si>
    <t>A települési önkormányzatok szociális, gyermekjóléti és gyermekétkeztetési feladatainak támogatása</t>
  </si>
  <si>
    <t>A települési önkormányzatok szociális feladatainak egyéb támogatása</t>
  </si>
  <si>
    <t>Finanszírozás szempontjából elismert szakmai dolgozók bértámogatása</t>
  </si>
  <si>
    <t>Gyermekétkeztetés üzemeltetési támogatása</t>
  </si>
  <si>
    <t>A települési önkormányzatok kulturális feladatainak támogatása</t>
  </si>
  <si>
    <t>Könyvtári, közművelődési és múzeumi feladatok támogatása</t>
  </si>
  <si>
    <t>Működési célú költségvetési támogatások és kiegészítő támogatások</t>
  </si>
  <si>
    <t xml:space="preserve">   Államháztartáson belülről - elkülönített állami pénzalapok</t>
  </si>
  <si>
    <t xml:space="preserve">              ebből: közfoglalkoztatás</t>
  </si>
  <si>
    <t xml:space="preserve">              ebből: nyári diákmunka program</t>
  </si>
  <si>
    <t xml:space="preserve">   Államháztartáson belülről - társadalombiztosítás pénzügyi alapjaitól</t>
  </si>
  <si>
    <t xml:space="preserve">              ebből: védőnői szolgálatra</t>
  </si>
  <si>
    <t xml:space="preserve">              ebből: iskolaegészségügyi ellátásra</t>
  </si>
  <si>
    <t xml:space="preserve">    ebből: fagylaltozó bérleti díja (Motován)                                                     </t>
  </si>
  <si>
    <t xml:space="preserve">               vendéglő bérleti díj (Romsics)</t>
  </si>
  <si>
    <t xml:space="preserve">               mezőgazdasági terület bérlet          </t>
  </si>
  <si>
    <t xml:space="preserve">               közterület használati díj (búcsú)</t>
  </si>
  <si>
    <t xml:space="preserve">   Intézményi ellátási díjak bevételei (óvoda)</t>
  </si>
  <si>
    <t>Általános forgalmi adó visszatérítése (Óvoda)</t>
  </si>
  <si>
    <t>Általános forgalmi adó visszatérítése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</si>
  <si>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</si>
  <si>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</si>
  <si>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</si>
  <si>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</si>
  <si>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IV. MŰKÖDÉSI BEVÉTELEK (14+…+23)</t>
  </si>
  <si>
    <t>V. FELHALMOZÁSI BEVÉTELEK (24+…+26)</t>
  </si>
  <si>
    <t>VI. MŰKÖDÉSI CÉLÚ ÁTVETT PÉNZESZKÖZÖK (27+…+29)</t>
  </si>
  <si>
    <t>VII. FELHALMOZÁSI CÉLÚ ÁTVETT PÉNZESZKÖZÖK (30+…+32)</t>
  </si>
  <si>
    <t>35.</t>
  </si>
  <si>
    <t>Adatok Ft-ban</t>
  </si>
  <si>
    <t xml:space="preserve">             önkormányzati többségi tulajdonú nem pénzügyi vállakozás</t>
  </si>
  <si>
    <t xml:space="preserve">   Késedelmi és önellenőrzési pótlék</t>
  </si>
  <si>
    <t>II. mód</t>
  </si>
  <si>
    <t xml:space="preserve">   Államháztartáson belülről - egyéb fejezeti kezelésű előirányzatok (népszavazás)</t>
  </si>
  <si>
    <t>36.</t>
  </si>
  <si>
    <t>Államháztartáson belüli megelőlegezések</t>
  </si>
  <si>
    <t>VIII. FINANSZÍROZÁSI BEVÉTELEK (33+…+36)</t>
  </si>
  <si>
    <t>BEVÉTELEK MINDÖSSZESEN (1+...+36):</t>
  </si>
  <si>
    <t>VIII. FINANSZÍROZÁSI BEVÉTELEK (28+31):</t>
  </si>
  <si>
    <t xml:space="preserve">   Államháztartáson belülről - központi kezelésű előirányzatok (gyermekvédelmi támogatás)</t>
  </si>
  <si>
    <t xml:space="preserve">               meterológiai állomás</t>
  </si>
  <si>
    <t xml:space="preserve">   Államháztartáson belülről - helyi önkormányzatok (gyermekvédelmi támogatás)</t>
  </si>
  <si>
    <t>telj.</t>
  </si>
  <si>
    <t>(ebből: készl. 95.189 Ft, esk. 72.900 Ft, bérl. díj 666.688 Ft, tovszla 27.733 Ft, vízmű 4.789.644 Ft, ovi étk. 781.115 Ft)</t>
  </si>
  <si>
    <t>(ebből: Önkormányzat: 187.312 Ft, Hivatal 15.367 Ft, Óvoda 1.539 Ft)</t>
  </si>
  <si>
    <t xml:space="preserve">          (ebből: Önkormányzat 1.097.065 Ft, Hivatal 8 Ft, Óvoda 9 Ft)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</si>
</sst>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8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i/>
      <sz val="8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1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0" fontId="2" fillId="0" borderId="24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right"/>
    </xf>
    <xf numFmtId="3" fontId="26" fillId="0" borderId="24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7" fillId="0" borderId="12" xfId="0" applyFont="1" applyBorder="1" applyAlignment="1">
      <alignment/>
    </xf>
    <xf numFmtId="3" fontId="27" fillId="0" borderId="20" xfId="0" applyNumberFormat="1" applyFont="1" applyBorder="1" applyAlignment="1">
      <alignment/>
    </xf>
    <xf numFmtId="3" fontId="27" fillId="0" borderId="2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1" fillId="0" borderId="12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zoomScalePageLayoutView="0" workbookViewId="0" topLeftCell="A1">
      <selection activeCell="E223" sqref="E223"/>
    </sheetView>
  </sheetViews>
  <sheetFormatPr defaultColWidth="9.140625" defaultRowHeight="12.75"/>
  <cols>
    <col min="2" max="2" width="63.7109375" style="0" customWidth="1"/>
    <col min="3" max="3" width="12.140625" style="84" customWidth="1"/>
    <col min="4" max="4" width="12.421875" style="0" hidden="1" customWidth="1"/>
    <col min="5" max="5" width="12.421875" style="0" customWidth="1"/>
    <col min="6" max="6" width="12.421875" style="0" bestFit="1" customWidth="1"/>
  </cols>
  <sheetData>
    <row r="1" spans="1:4" s="2" customFormat="1" ht="12.75">
      <c r="A1" s="1"/>
      <c r="B1" s="2" t="s">
        <v>0</v>
      </c>
      <c r="C1" s="51"/>
      <c r="D1" s="51"/>
    </row>
    <row r="2" spans="1:4" s="4" customFormat="1" ht="12.75" customHeight="1">
      <c r="A2" s="3"/>
      <c r="B2" s="4" t="s">
        <v>1</v>
      </c>
      <c r="C2" s="51"/>
      <c r="D2" s="51"/>
    </row>
    <row r="3" spans="1:3" s="4" customFormat="1" ht="12.75">
      <c r="A3" s="3"/>
      <c r="B3" s="4" t="s">
        <v>127</v>
      </c>
      <c r="C3" s="52"/>
    </row>
    <row r="4" spans="1:6" s="2" customFormat="1" ht="12">
      <c r="A4" s="1"/>
      <c r="C4" s="86"/>
      <c r="F4" s="111" t="s">
        <v>167</v>
      </c>
    </row>
    <row r="5" spans="1:6" s="2" customFormat="1" ht="12">
      <c r="A5" s="5" t="s">
        <v>3</v>
      </c>
      <c r="B5" s="6" t="s">
        <v>2</v>
      </c>
      <c r="C5" s="53" t="s">
        <v>128</v>
      </c>
      <c r="D5" s="53" t="s">
        <v>128</v>
      </c>
      <c r="E5" s="53" t="s">
        <v>128</v>
      </c>
      <c r="F5" s="53" t="s">
        <v>128</v>
      </c>
    </row>
    <row r="6" spans="1:6" s="2" customFormat="1" ht="12">
      <c r="A6" s="9" t="s">
        <v>4</v>
      </c>
      <c r="B6" s="85" t="s">
        <v>5</v>
      </c>
      <c r="C6" s="54" t="s">
        <v>6</v>
      </c>
      <c r="D6" s="54" t="s">
        <v>125</v>
      </c>
      <c r="E6" s="54" t="s">
        <v>170</v>
      </c>
      <c r="F6" s="54" t="s">
        <v>180</v>
      </c>
    </row>
    <row r="7" spans="1:6" s="2" customFormat="1" ht="12">
      <c r="A7" s="7"/>
      <c r="B7" s="8"/>
      <c r="C7" s="65"/>
      <c r="D7" s="65"/>
      <c r="E7" s="65"/>
      <c r="F7" s="65"/>
    </row>
    <row r="8" spans="1:6" s="14" customFormat="1" ht="11.25" customHeight="1">
      <c r="A8" s="12" t="s">
        <v>7</v>
      </c>
      <c r="B8" s="13" t="s">
        <v>44</v>
      </c>
      <c r="C8" s="55">
        <f>C109</f>
        <v>157570000</v>
      </c>
      <c r="D8" s="55">
        <f>D109</f>
        <v>159668975</v>
      </c>
      <c r="E8" s="55">
        <f>E109</f>
        <v>161931390</v>
      </c>
      <c r="F8" s="55">
        <f>F109</f>
        <v>161931390</v>
      </c>
    </row>
    <row r="9" spans="1:6" s="14" customFormat="1" ht="12">
      <c r="A9" s="12" t="s">
        <v>8</v>
      </c>
      <c r="B9" s="13" t="s">
        <v>47</v>
      </c>
      <c r="C9" s="55">
        <f>C121</f>
        <v>4772000</v>
      </c>
      <c r="D9" s="55">
        <f>D121</f>
        <v>5984134</v>
      </c>
      <c r="E9" s="55">
        <f>E121</f>
        <v>7394137</v>
      </c>
      <c r="F9" s="55">
        <f>F121</f>
        <v>7394137</v>
      </c>
    </row>
    <row r="10" spans="1:6" s="14" customFormat="1" ht="12">
      <c r="A10" s="12"/>
      <c r="B10" s="38"/>
      <c r="C10" s="55"/>
      <c r="D10" s="55"/>
      <c r="E10" s="55"/>
      <c r="F10" s="55"/>
    </row>
    <row r="11" spans="1:6" s="14" customFormat="1" ht="12.75" customHeight="1">
      <c r="A11" s="17"/>
      <c r="B11" s="18" t="s">
        <v>48</v>
      </c>
      <c r="C11" s="58">
        <f>SUM(C8:C9)</f>
        <v>162342000</v>
      </c>
      <c r="D11" s="58">
        <f>SUM(D8:D9)</f>
        <v>165653109</v>
      </c>
      <c r="E11" s="58">
        <f>SUM(E8:E9)</f>
        <v>169325527</v>
      </c>
      <c r="F11" s="58">
        <f>SUM(F8:F9)</f>
        <v>169325527</v>
      </c>
    </row>
    <row r="12" spans="1:6" s="14" customFormat="1" ht="12">
      <c r="A12" s="12"/>
      <c r="B12" s="13"/>
      <c r="C12" s="55"/>
      <c r="D12" s="55"/>
      <c r="E12" s="55"/>
      <c r="F12" s="55"/>
    </row>
    <row r="13" spans="1:6" s="14" customFormat="1" ht="12">
      <c r="A13" s="12">
        <v>3</v>
      </c>
      <c r="B13" s="13" t="s">
        <v>51</v>
      </c>
      <c r="C13" s="55">
        <f>C139</f>
        <v>0</v>
      </c>
      <c r="D13" s="55">
        <f>D139</f>
        <v>0</v>
      </c>
      <c r="E13" s="55">
        <f>E139</f>
        <v>0</v>
      </c>
      <c r="F13" s="55">
        <f>F139</f>
        <v>0</v>
      </c>
    </row>
    <row r="14" spans="1:6" s="14" customFormat="1" ht="11.25" customHeight="1">
      <c r="A14" s="12" t="s">
        <v>10</v>
      </c>
      <c r="B14" s="13" t="s">
        <v>124</v>
      </c>
      <c r="C14" s="55">
        <f>C141</f>
        <v>0</v>
      </c>
      <c r="D14" s="55">
        <f>D141</f>
        <v>0</v>
      </c>
      <c r="E14" s="55">
        <f>E141</f>
        <v>0</v>
      </c>
      <c r="F14" s="55">
        <f>F141</f>
        <v>0</v>
      </c>
    </row>
    <row r="15" spans="1:6" s="14" customFormat="1" ht="11.25" customHeight="1">
      <c r="A15" s="12"/>
      <c r="B15" s="13"/>
      <c r="C15" s="55"/>
      <c r="D15" s="55"/>
      <c r="E15" s="55"/>
      <c r="F15" s="55"/>
    </row>
    <row r="16" spans="1:6" s="14" customFormat="1" ht="12">
      <c r="A16" s="19"/>
      <c r="B16" s="18" t="s">
        <v>90</v>
      </c>
      <c r="C16" s="59">
        <f>SUM(C13:C14)</f>
        <v>0</v>
      </c>
      <c r="D16" s="59">
        <f>SUM(D13:D14)</f>
        <v>0</v>
      </c>
      <c r="E16" s="59">
        <f>SUM(E13:E14)</f>
        <v>0</v>
      </c>
      <c r="F16" s="59">
        <f>SUM(F13:F14)</f>
        <v>0</v>
      </c>
    </row>
    <row r="17" spans="1:6" s="14" customFormat="1" ht="12">
      <c r="A17" s="12"/>
      <c r="B17" s="13"/>
      <c r="C17" s="49"/>
      <c r="D17" s="49"/>
      <c r="E17" s="49"/>
      <c r="F17" s="49"/>
    </row>
    <row r="18" spans="1:6" s="14" customFormat="1" ht="12">
      <c r="A18" s="12" t="s">
        <v>11</v>
      </c>
      <c r="B18" s="13" t="s">
        <v>52</v>
      </c>
      <c r="C18" s="55">
        <f>C145</f>
        <v>10000</v>
      </c>
      <c r="D18" s="55">
        <f>D145</f>
        <v>10000</v>
      </c>
      <c r="E18" s="55">
        <f>E145</f>
        <v>10000</v>
      </c>
      <c r="F18" s="55">
        <f>F145</f>
        <v>0</v>
      </c>
    </row>
    <row r="19" spans="1:6" s="14" customFormat="1" ht="12.75" customHeight="1">
      <c r="A19" s="12" t="s">
        <v>12</v>
      </c>
      <c r="B19" s="13" t="s">
        <v>53</v>
      </c>
      <c r="C19" s="55">
        <f>C148</f>
        <v>11500000</v>
      </c>
      <c r="D19" s="55">
        <f>D148</f>
        <v>11500000</v>
      </c>
      <c r="E19" s="55">
        <f>E148</f>
        <v>13000000</v>
      </c>
      <c r="F19" s="55">
        <f>F148</f>
        <v>12698366</v>
      </c>
    </row>
    <row r="20" spans="1:6" s="14" customFormat="1" ht="12" customHeight="1">
      <c r="A20" s="12" t="s">
        <v>14</v>
      </c>
      <c r="B20" s="13" t="s">
        <v>54</v>
      </c>
      <c r="C20" s="55">
        <f>C151</f>
        <v>30000000</v>
      </c>
      <c r="D20" s="55">
        <f>D151</f>
        <v>30000000</v>
      </c>
      <c r="E20" s="55">
        <f>E151</f>
        <v>41000000</v>
      </c>
      <c r="F20" s="55">
        <f>F151</f>
        <v>40040477</v>
      </c>
    </row>
    <row r="21" spans="1:6" s="2" customFormat="1" ht="11.25" customHeight="1">
      <c r="A21" s="12" t="s">
        <v>15</v>
      </c>
      <c r="B21" s="15" t="s">
        <v>55</v>
      </c>
      <c r="C21" s="56">
        <f>C156</f>
        <v>0</v>
      </c>
      <c r="D21" s="56">
        <f>D156</f>
        <v>266605</v>
      </c>
      <c r="E21" s="56">
        <f>E156</f>
        <v>632000</v>
      </c>
      <c r="F21" s="56">
        <f>F156</f>
        <v>572927</v>
      </c>
    </row>
    <row r="22" spans="1:6" s="2" customFormat="1" ht="11.25" customHeight="1">
      <c r="A22" s="12"/>
      <c r="B22" s="15"/>
      <c r="C22" s="56"/>
      <c r="D22" s="56"/>
      <c r="E22" s="56"/>
      <c r="F22" s="56"/>
    </row>
    <row r="23" spans="1:6" s="25" customFormat="1" ht="12.75">
      <c r="A23" s="24"/>
      <c r="B23" s="18" t="s">
        <v>89</v>
      </c>
      <c r="C23" s="60">
        <f>SUM(C18:C21)</f>
        <v>41510000</v>
      </c>
      <c r="D23" s="60">
        <f>SUM(D18:D21)</f>
        <v>41776605</v>
      </c>
      <c r="E23" s="60">
        <f>SUM(E18:E21)</f>
        <v>54642000</v>
      </c>
      <c r="F23" s="60">
        <f>SUM(F18:F21)</f>
        <v>53311770</v>
      </c>
    </row>
    <row r="24" spans="1:6" s="2" customFormat="1" ht="12">
      <c r="A24" s="12"/>
      <c r="B24" s="16"/>
      <c r="C24" s="49"/>
      <c r="D24" s="49"/>
      <c r="E24" s="49"/>
      <c r="F24" s="49"/>
    </row>
    <row r="25" spans="1:6" s="14" customFormat="1" ht="12.75" customHeight="1">
      <c r="A25" s="12" t="s">
        <v>16</v>
      </c>
      <c r="B25" s="13" t="s">
        <v>56</v>
      </c>
      <c r="C25" s="55">
        <f>C173</f>
        <v>0</v>
      </c>
      <c r="D25" s="55">
        <f>D173</f>
        <v>248000</v>
      </c>
      <c r="E25" s="55">
        <f>E173</f>
        <v>400000</v>
      </c>
      <c r="F25" s="55">
        <f>F173</f>
        <v>352550</v>
      </c>
    </row>
    <row r="26" spans="1:6" s="14" customFormat="1" ht="12.75" customHeight="1">
      <c r="A26" s="12" t="s">
        <v>17</v>
      </c>
      <c r="B26" s="13" t="s">
        <v>57</v>
      </c>
      <c r="C26" s="55">
        <f>C175</f>
        <v>3536000</v>
      </c>
      <c r="D26" s="55">
        <f>D175</f>
        <v>3866000</v>
      </c>
      <c r="E26" s="55">
        <f>E175</f>
        <v>4517000</v>
      </c>
      <c r="F26" s="55">
        <f>F175</f>
        <v>4209222</v>
      </c>
    </row>
    <row r="27" spans="1:6" s="14" customFormat="1" ht="12.75" customHeight="1">
      <c r="A27" s="12" t="s">
        <v>18</v>
      </c>
      <c r="B27" s="13" t="s">
        <v>58</v>
      </c>
      <c r="C27" s="55">
        <f>C190</f>
        <v>144000</v>
      </c>
      <c r="D27" s="55">
        <f>D190</f>
        <v>144000</v>
      </c>
      <c r="E27" s="55">
        <f>E190</f>
        <v>200000</v>
      </c>
      <c r="F27" s="55">
        <f>F190</f>
        <v>165036</v>
      </c>
    </row>
    <row r="28" spans="1:6" s="14" customFormat="1" ht="12.75" customHeight="1">
      <c r="A28" s="12" t="s">
        <v>19</v>
      </c>
      <c r="B28" s="13" t="s">
        <v>59</v>
      </c>
      <c r="C28" s="55">
        <f>C192</f>
        <v>17304000</v>
      </c>
      <c r="D28" s="55">
        <f>D192</f>
        <v>17304000</v>
      </c>
      <c r="E28" s="55">
        <f>E192</f>
        <v>17304000</v>
      </c>
      <c r="F28" s="55">
        <f>F192</f>
        <v>17303820</v>
      </c>
    </row>
    <row r="29" spans="1:6" s="14" customFormat="1" ht="12.75" customHeight="1">
      <c r="A29" s="12" t="s">
        <v>20</v>
      </c>
      <c r="B29" s="13" t="s">
        <v>60</v>
      </c>
      <c r="C29" s="55">
        <f>C196</f>
        <v>3521000</v>
      </c>
      <c r="D29" s="55">
        <f>D196</f>
        <v>3521000</v>
      </c>
      <c r="E29" s="55">
        <f>E196</f>
        <v>2900000</v>
      </c>
      <c r="F29" s="55">
        <f>F196</f>
        <v>2893045</v>
      </c>
    </row>
    <row r="30" spans="1:6" s="14" customFormat="1" ht="12.75" customHeight="1">
      <c r="A30" s="12" t="s">
        <v>21</v>
      </c>
      <c r="B30" s="13" t="s">
        <v>74</v>
      </c>
      <c r="C30" s="55">
        <f>C199</f>
        <v>6390000</v>
      </c>
      <c r="D30" s="55">
        <f>D199</f>
        <v>6449000</v>
      </c>
      <c r="E30" s="55">
        <f>E199</f>
        <v>6460000</v>
      </c>
      <c r="F30" s="55">
        <f>F199</f>
        <v>6433269</v>
      </c>
    </row>
    <row r="31" spans="1:6" s="14" customFormat="1" ht="12.75" customHeight="1">
      <c r="A31" s="12" t="s">
        <v>22</v>
      </c>
      <c r="B31" s="13" t="s">
        <v>157</v>
      </c>
      <c r="C31" s="55">
        <f>C202</f>
        <v>353000</v>
      </c>
      <c r="D31" s="55">
        <f>D202</f>
        <v>626000</v>
      </c>
      <c r="E31" s="55">
        <f>E202</f>
        <v>626000</v>
      </c>
      <c r="F31" s="55">
        <f>F202</f>
        <v>626000</v>
      </c>
    </row>
    <row r="32" spans="1:6" s="14" customFormat="1" ht="12.75" customHeight="1">
      <c r="A32" s="12" t="s">
        <v>23</v>
      </c>
      <c r="B32" s="13" t="s">
        <v>13</v>
      </c>
      <c r="C32" s="55">
        <f>C204</f>
        <v>10000</v>
      </c>
      <c r="D32" s="55">
        <f>D204</f>
        <v>10000</v>
      </c>
      <c r="E32" s="55">
        <f>E204</f>
        <v>222811</v>
      </c>
      <c r="F32" s="55">
        <f>F204</f>
        <v>204218</v>
      </c>
    </row>
    <row r="33" spans="1:6" s="14" customFormat="1" ht="12.75" customHeight="1">
      <c r="A33" s="12" t="s">
        <v>24</v>
      </c>
      <c r="B33" s="13" t="s">
        <v>61</v>
      </c>
      <c r="C33" s="55">
        <f>C207</f>
        <v>0</v>
      </c>
      <c r="D33" s="55">
        <f>D207</f>
        <v>0</v>
      </c>
      <c r="E33" s="55">
        <f>E207</f>
        <v>500000</v>
      </c>
      <c r="F33" s="55">
        <f>F207</f>
        <v>0</v>
      </c>
    </row>
    <row r="34" spans="1:6" s="14" customFormat="1" ht="12.75" customHeight="1">
      <c r="A34" s="12" t="s">
        <v>25</v>
      </c>
      <c r="B34" s="13" t="s">
        <v>62</v>
      </c>
      <c r="C34" s="55">
        <f>C209</f>
        <v>0</v>
      </c>
      <c r="D34" s="55">
        <f>D209</f>
        <v>300000</v>
      </c>
      <c r="E34" s="55">
        <f>E209</f>
        <v>450000</v>
      </c>
      <c r="F34" s="55">
        <f>F209</f>
        <v>1097082</v>
      </c>
    </row>
    <row r="35" spans="1:6" s="14" customFormat="1" ht="12.75" customHeight="1">
      <c r="A35" s="12"/>
      <c r="B35" s="13"/>
      <c r="C35" s="55"/>
      <c r="D35" s="55"/>
      <c r="E35" s="55"/>
      <c r="F35" s="55"/>
    </row>
    <row r="36" spans="1:6" s="14" customFormat="1" ht="12">
      <c r="A36" s="17"/>
      <c r="B36" s="18" t="s">
        <v>158</v>
      </c>
      <c r="C36" s="58">
        <f>SUM(C25:C34)</f>
        <v>31258000</v>
      </c>
      <c r="D36" s="58">
        <f>SUM(D25:D34)</f>
        <v>32468000</v>
      </c>
      <c r="E36" s="58">
        <f>SUM(E25:E34)</f>
        <v>33579811</v>
      </c>
      <c r="F36" s="58">
        <f>SUM(F25:F34)</f>
        <v>33284242</v>
      </c>
    </row>
    <row r="37" spans="1:6" s="14" customFormat="1" ht="12.75" customHeight="1">
      <c r="A37" s="12"/>
      <c r="B37" s="16"/>
      <c r="C37" s="55"/>
      <c r="D37" s="55"/>
      <c r="E37" s="55"/>
      <c r="F37" s="55"/>
    </row>
    <row r="38" spans="1:6" s="14" customFormat="1" ht="12">
      <c r="A38" s="12" t="s">
        <v>26</v>
      </c>
      <c r="B38" s="13" t="s">
        <v>64</v>
      </c>
      <c r="C38" s="55">
        <f aca="true" t="shared" si="0" ref="C38:D40">C224</f>
        <v>0</v>
      </c>
      <c r="D38" s="55">
        <f t="shared" si="0"/>
        <v>0</v>
      </c>
      <c r="E38" s="55">
        <f aca="true" t="shared" si="1" ref="E38:F40">E224</f>
        <v>0</v>
      </c>
      <c r="F38" s="55">
        <f t="shared" si="1"/>
        <v>0</v>
      </c>
    </row>
    <row r="39" spans="1:6" s="14" customFormat="1" ht="11.25" customHeight="1">
      <c r="A39" s="12" t="s">
        <v>27</v>
      </c>
      <c r="B39" s="13" t="s">
        <v>66</v>
      </c>
      <c r="C39" s="55">
        <f t="shared" si="0"/>
        <v>0</v>
      </c>
      <c r="D39" s="55">
        <f t="shared" si="0"/>
        <v>0</v>
      </c>
      <c r="E39" s="55">
        <f t="shared" si="1"/>
        <v>21654000</v>
      </c>
      <c r="F39" s="55">
        <f t="shared" si="1"/>
        <v>21653543</v>
      </c>
    </row>
    <row r="40" spans="1:6" s="14" customFormat="1" ht="11.25" customHeight="1">
      <c r="A40" s="12" t="s">
        <v>28</v>
      </c>
      <c r="B40" s="13" t="s">
        <v>67</v>
      </c>
      <c r="C40" s="55">
        <f t="shared" si="0"/>
        <v>0</v>
      </c>
      <c r="D40" s="55">
        <f t="shared" si="0"/>
        <v>0</v>
      </c>
      <c r="E40" s="55">
        <f t="shared" si="1"/>
        <v>279000</v>
      </c>
      <c r="F40" s="55">
        <f t="shared" si="1"/>
        <v>278400</v>
      </c>
    </row>
    <row r="41" spans="1:6" s="14" customFormat="1" ht="11.25" customHeight="1">
      <c r="A41" s="12"/>
      <c r="B41" s="13"/>
      <c r="C41" s="55"/>
      <c r="D41" s="55"/>
      <c r="E41" s="55"/>
      <c r="F41" s="55"/>
    </row>
    <row r="42" spans="1:6" s="14" customFormat="1" ht="12">
      <c r="A42" s="19"/>
      <c r="B42" s="18" t="s">
        <v>159</v>
      </c>
      <c r="C42" s="59">
        <f>SUM(C38:C40)</f>
        <v>0</v>
      </c>
      <c r="D42" s="59">
        <f>SUM(D38:D40)</f>
        <v>0</v>
      </c>
      <c r="E42" s="59">
        <f>SUM(E38:E40)</f>
        <v>21933000</v>
      </c>
      <c r="F42" s="59">
        <f>SUM(F38:F40)</f>
        <v>21931943</v>
      </c>
    </row>
    <row r="43" spans="1:6" s="14" customFormat="1" ht="12">
      <c r="A43" s="22"/>
      <c r="B43" s="15"/>
      <c r="C43" s="56"/>
      <c r="D43" s="56"/>
      <c r="E43" s="56"/>
      <c r="F43" s="56"/>
    </row>
    <row r="44" spans="1:6" s="14" customFormat="1" ht="13.5" customHeight="1">
      <c r="A44" s="22" t="s">
        <v>29</v>
      </c>
      <c r="B44" s="13" t="s">
        <v>49</v>
      </c>
      <c r="C44" s="56">
        <f aca="true" t="shared" si="2" ref="C44:D47">C230</f>
        <v>0</v>
      </c>
      <c r="D44" s="56">
        <f t="shared" si="2"/>
        <v>0</v>
      </c>
      <c r="E44" s="56">
        <f aca="true" t="shared" si="3" ref="E44:F47">E230</f>
        <v>0</v>
      </c>
      <c r="F44" s="56">
        <f t="shared" si="3"/>
        <v>0</v>
      </c>
    </row>
    <row r="45" spans="1:6" s="14" customFormat="1" ht="13.5" customHeight="1">
      <c r="A45" s="22" t="s">
        <v>30</v>
      </c>
      <c r="B45" s="13" t="s">
        <v>50</v>
      </c>
      <c r="C45" s="56">
        <f t="shared" si="2"/>
        <v>0</v>
      </c>
      <c r="D45" s="56">
        <f t="shared" si="2"/>
        <v>0</v>
      </c>
      <c r="E45" s="56">
        <f t="shared" si="3"/>
        <v>0</v>
      </c>
      <c r="F45" s="56">
        <f t="shared" si="3"/>
        <v>0</v>
      </c>
    </row>
    <row r="46" spans="1:6" s="14" customFormat="1" ht="13.5" customHeight="1">
      <c r="A46" s="22" t="s">
        <v>31</v>
      </c>
      <c r="B46" s="15" t="s">
        <v>68</v>
      </c>
      <c r="C46" s="56">
        <f t="shared" si="2"/>
        <v>0</v>
      </c>
      <c r="D46" s="56">
        <f t="shared" si="2"/>
        <v>385000</v>
      </c>
      <c r="E46" s="56">
        <f t="shared" si="3"/>
        <v>680000</v>
      </c>
      <c r="F46" s="56">
        <f t="shared" si="3"/>
        <v>663751</v>
      </c>
    </row>
    <row r="47" spans="1:6" s="14" customFormat="1" ht="13.5" customHeight="1">
      <c r="A47" s="22"/>
      <c r="B47" s="15" t="s">
        <v>69</v>
      </c>
      <c r="C47" s="83">
        <f t="shared" si="2"/>
        <v>0</v>
      </c>
      <c r="D47" s="83">
        <f t="shared" si="2"/>
        <v>261000</v>
      </c>
      <c r="E47" s="83">
        <f t="shared" si="3"/>
        <v>325000</v>
      </c>
      <c r="F47" s="83">
        <f t="shared" si="3"/>
        <v>322279</v>
      </c>
    </row>
    <row r="48" spans="1:6" s="14" customFormat="1" ht="13.5" customHeight="1">
      <c r="A48" s="22"/>
      <c r="B48" s="15" t="s">
        <v>70</v>
      </c>
      <c r="C48" s="83">
        <f>C235</f>
        <v>0</v>
      </c>
      <c r="D48" s="83">
        <f>D235</f>
        <v>70000</v>
      </c>
      <c r="E48" s="83">
        <f>E235</f>
        <v>250000</v>
      </c>
      <c r="F48" s="83">
        <f>F235</f>
        <v>190600</v>
      </c>
    </row>
    <row r="49" spans="1:6" s="14" customFormat="1" ht="13.5" customHeight="1">
      <c r="A49" s="22"/>
      <c r="B49" s="15"/>
      <c r="C49" s="56"/>
      <c r="D49" s="56"/>
      <c r="E49" s="56"/>
      <c r="F49" s="56"/>
    </row>
    <row r="50" spans="1:6" s="14" customFormat="1" ht="13.5" customHeight="1">
      <c r="A50" s="17"/>
      <c r="B50" s="18" t="s">
        <v>160</v>
      </c>
      <c r="C50" s="58">
        <f>SUM(C44:C46)</f>
        <v>0</v>
      </c>
      <c r="D50" s="58">
        <f>SUM(D44:D46)</f>
        <v>385000</v>
      </c>
      <c r="E50" s="58">
        <f>SUM(E44:E46)</f>
        <v>680000</v>
      </c>
      <c r="F50" s="58">
        <f>SUM(F44:F46)</f>
        <v>663751</v>
      </c>
    </row>
    <row r="51" spans="1:6" s="14" customFormat="1" ht="12">
      <c r="A51" s="12"/>
      <c r="B51" s="13"/>
      <c r="C51" s="49"/>
      <c r="D51" s="49"/>
      <c r="E51" s="49"/>
      <c r="F51" s="49"/>
    </row>
    <row r="52" spans="1:6" s="14" customFormat="1" ht="12">
      <c r="A52" s="12" t="s">
        <v>32</v>
      </c>
      <c r="B52" s="13" t="s">
        <v>71</v>
      </c>
      <c r="C52" s="55">
        <f aca="true" t="shared" si="4" ref="C52:D54">C240</f>
        <v>0</v>
      </c>
      <c r="D52" s="55">
        <f t="shared" si="4"/>
        <v>0</v>
      </c>
      <c r="E52" s="55">
        <f aca="true" t="shared" si="5" ref="E52:F54">E240</f>
        <v>0</v>
      </c>
      <c r="F52" s="55">
        <f t="shared" si="5"/>
        <v>0</v>
      </c>
    </row>
    <row r="53" spans="1:6" s="2" customFormat="1" ht="12">
      <c r="A53" s="12" t="s">
        <v>33</v>
      </c>
      <c r="B53" s="13" t="s">
        <v>72</v>
      </c>
      <c r="C53" s="56">
        <f t="shared" si="4"/>
        <v>0</v>
      </c>
      <c r="D53" s="56">
        <f t="shared" si="4"/>
        <v>0</v>
      </c>
      <c r="E53" s="56">
        <f t="shared" si="5"/>
        <v>0</v>
      </c>
      <c r="F53" s="56">
        <f t="shared" si="5"/>
        <v>0</v>
      </c>
    </row>
    <row r="54" spans="1:6" s="25" customFormat="1" ht="12.75">
      <c r="A54" s="26" t="s">
        <v>43</v>
      </c>
      <c r="B54" s="15" t="s">
        <v>73</v>
      </c>
      <c r="C54" s="61">
        <f t="shared" si="4"/>
        <v>0</v>
      </c>
      <c r="D54" s="61">
        <f t="shared" si="4"/>
        <v>0</v>
      </c>
      <c r="E54" s="61">
        <f t="shared" si="5"/>
        <v>0</v>
      </c>
      <c r="F54" s="61">
        <f t="shared" si="5"/>
        <v>0</v>
      </c>
    </row>
    <row r="55" spans="1:6" s="25" customFormat="1" ht="12.75">
      <c r="A55" s="26"/>
      <c r="B55" s="88"/>
      <c r="C55" s="61"/>
      <c r="D55" s="61"/>
      <c r="E55" s="61"/>
      <c r="F55" s="61"/>
    </row>
    <row r="56" spans="1:6" s="4" customFormat="1" ht="12.75">
      <c r="A56" s="24"/>
      <c r="B56" s="18" t="s">
        <v>161</v>
      </c>
      <c r="C56" s="60">
        <f>SUM(C52:C54)</f>
        <v>0</v>
      </c>
      <c r="D56" s="60">
        <f>SUM(D52:D54)</f>
        <v>0</v>
      </c>
      <c r="E56" s="60">
        <f>SUM(E52:E54)</f>
        <v>0</v>
      </c>
      <c r="F56" s="60">
        <f>SUM(F52:F54)</f>
        <v>0</v>
      </c>
    </row>
    <row r="57" spans="1:6" s="4" customFormat="1" ht="12.75">
      <c r="A57" s="26"/>
      <c r="B57" s="13"/>
      <c r="C57" s="78"/>
      <c r="D57" s="78"/>
      <c r="E57" s="78"/>
      <c r="F57" s="78"/>
    </row>
    <row r="58" spans="1:6" s="4" customFormat="1" ht="12.75">
      <c r="A58" s="26" t="s">
        <v>63</v>
      </c>
      <c r="B58" s="13" t="s">
        <v>75</v>
      </c>
      <c r="C58" s="78">
        <f aca="true" t="shared" si="6" ref="C58:D60">C246</f>
        <v>0</v>
      </c>
      <c r="D58" s="78">
        <f t="shared" si="6"/>
        <v>0</v>
      </c>
      <c r="E58" s="78">
        <f aca="true" t="shared" si="7" ref="E58:F60">E246</f>
        <v>0</v>
      </c>
      <c r="F58" s="78">
        <f t="shared" si="7"/>
        <v>0</v>
      </c>
    </row>
    <row r="59" spans="1:6" s="4" customFormat="1" ht="12.75">
      <c r="A59" s="26" t="s">
        <v>65</v>
      </c>
      <c r="B59" s="13" t="s">
        <v>76</v>
      </c>
      <c r="C59" s="78">
        <f t="shared" si="6"/>
        <v>0</v>
      </c>
      <c r="D59" s="78">
        <f t="shared" si="6"/>
        <v>0</v>
      </c>
      <c r="E59" s="78">
        <f t="shared" si="7"/>
        <v>0</v>
      </c>
      <c r="F59" s="78">
        <f t="shared" si="7"/>
        <v>0</v>
      </c>
    </row>
    <row r="60" spans="1:6" s="4" customFormat="1" ht="12.75">
      <c r="A60" s="26" t="s">
        <v>106</v>
      </c>
      <c r="B60" s="13" t="s">
        <v>77</v>
      </c>
      <c r="C60" s="78">
        <f t="shared" si="6"/>
        <v>92100000</v>
      </c>
      <c r="D60" s="78">
        <f t="shared" si="6"/>
        <v>90271286</v>
      </c>
      <c r="E60" s="78">
        <f t="shared" si="7"/>
        <v>90271621</v>
      </c>
      <c r="F60" s="78">
        <f t="shared" si="7"/>
        <v>90271621</v>
      </c>
    </row>
    <row r="61" spans="1:6" s="4" customFormat="1" ht="12.75">
      <c r="A61" s="26" t="s">
        <v>107</v>
      </c>
      <c r="B61" s="13" t="s">
        <v>173</v>
      </c>
      <c r="C61" s="78">
        <f>C253</f>
        <v>0</v>
      </c>
      <c r="D61" s="78">
        <f>D253</f>
        <v>0</v>
      </c>
      <c r="E61" s="78">
        <f>E253</f>
        <v>6053041</v>
      </c>
      <c r="F61" s="78">
        <f>F253</f>
        <v>6053041</v>
      </c>
    </row>
    <row r="62" spans="1:6" s="4" customFormat="1" ht="12.75">
      <c r="A62" s="26"/>
      <c r="B62" s="13"/>
      <c r="C62" s="78"/>
      <c r="D62" s="78"/>
      <c r="E62" s="78"/>
      <c r="F62" s="78"/>
    </row>
    <row r="63" spans="1:6" s="4" customFormat="1" ht="12.75">
      <c r="A63" s="24"/>
      <c r="B63" s="18" t="s">
        <v>176</v>
      </c>
      <c r="C63" s="60">
        <f>SUM(C58:C61)</f>
        <v>92100000</v>
      </c>
      <c r="D63" s="60">
        <f>SUM(D58:D61)</f>
        <v>90271286</v>
      </c>
      <c r="E63" s="60">
        <f>SUM(E58:E61)</f>
        <v>96324662</v>
      </c>
      <c r="F63" s="60">
        <f>SUM(F58:F61)</f>
        <v>96324662</v>
      </c>
    </row>
    <row r="64" spans="1:6" s="2" customFormat="1" ht="13.5" customHeight="1">
      <c r="A64" s="12"/>
      <c r="B64" s="16"/>
      <c r="C64" s="49"/>
      <c r="D64" s="49"/>
      <c r="E64" s="49"/>
      <c r="F64" s="49"/>
    </row>
    <row r="65" spans="1:6" s="31" customFormat="1" ht="13.5" customHeight="1">
      <c r="A65" s="29" t="s">
        <v>2</v>
      </c>
      <c r="B65" s="30" t="s">
        <v>78</v>
      </c>
      <c r="C65" s="63">
        <f>+C11+C16+C23+C42+C56+C50+C36+C63</f>
        <v>327210000</v>
      </c>
      <c r="D65" s="63">
        <f>+D11+D16+D23+D42+D56+D50+D36+D63</f>
        <v>330554000</v>
      </c>
      <c r="E65" s="63">
        <f>+E11+E16+E23+E42+E56+E50+E36+E63</f>
        <v>376485000</v>
      </c>
      <c r="F65" s="63">
        <f>+F11+F16+F23+F42+F56+F50+F36+F63</f>
        <v>374841895</v>
      </c>
    </row>
    <row r="66" spans="1:3" s="2" customFormat="1" ht="12">
      <c r="A66" s="1"/>
      <c r="C66" s="64"/>
    </row>
    <row r="67" spans="1:3" s="2" customFormat="1" ht="12">
      <c r="A67" s="1"/>
      <c r="C67" s="64"/>
    </row>
    <row r="68" spans="1:4" s="2" customFormat="1" ht="12.75">
      <c r="A68" s="1"/>
      <c r="B68" s="2" t="s">
        <v>34</v>
      </c>
      <c r="C68" s="51"/>
      <c r="D68" s="51"/>
    </row>
    <row r="69" spans="1:4" s="2" customFormat="1" ht="12" customHeight="1">
      <c r="A69" s="3"/>
      <c r="B69" s="4" t="s">
        <v>35</v>
      </c>
      <c r="C69" s="51"/>
      <c r="D69" s="51"/>
    </row>
    <row r="70" spans="1:3" s="2" customFormat="1" ht="12.75" customHeight="1">
      <c r="A70" s="3"/>
      <c r="B70" s="4" t="s">
        <v>129</v>
      </c>
      <c r="C70" s="64"/>
    </row>
    <row r="71" spans="1:3" s="2" customFormat="1" ht="12" customHeight="1">
      <c r="A71" s="3"/>
      <c r="B71" s="21"/>
      <c r="C71" s="64"/>
    </row>
    <row r="72" spans="1:6" s="2" customFormat="1" ht="10.5" customHeight="1">
      <c r="A72" s="1"/>
      <c r="B72" s="8"/>
      <c r="C72" s="86"/>
      <c r="F72" s="111" t="s">
        <v>167</v>
      </c>
    </row>
    <row r="73" spans="1:6" s="2" customFormat="1" ht="12">
      <c r="A73" s="11" t="s">
        <v>2</v>
      </c>
      <c r="B73" s="32" t="s">
        <v>2</v>
      </c>
      <c r="C73" s="53" t="s">
        <v>130</v>
      </c>
      <c r="D73" s="53" t="s">
        <v>130</v>
      </c>
      <c r="E73" s="53" t="s">
        <v>130</v>
      </c>
      <c r="F73" s="53" t="s">
        <v>130</v>
      </c>
    </row>
    <row r="74" spans="1:6" s="2" customFormat="1" ht="12">
      <c r="A74" s="12" t="s">
        <v>36</v>
      </c>
      <c r="B74" s="16" t="s">
        <v>5</v>
      </c>
      <c r="C74" s="65" t="s">
        <v>6</v>
      </c>
      <c r="D74" s="65" t="s">
        <v>125</v>
      </c>
      <c r="E74" s="65" t="s">
        <v>170</v>
      </c>
      <c r="F74" s="65" t="s">
        <v>180</v>
      </c>
    </row>
    <row r="75" spans="1:6" s="2" customFormat="1" ht="12">
      <c r="A75" s="33"/>
      <c r="B75" s="34"/>
      <c r="C75" s="54"/>
      <c r="D75" s="54"/>
      <c r="E75" s="54"/>
      <c r="F75" s="54"/>
    </row>
    <row r="76" spans="1:6" s="2" customFormat="1" ht="14.25">
      <c r="A76" s="12" t="s">
        <v>2</v>
      </c>
      <c r="B76" s="35" t="s">
        <v>45</v>
      </c>
      <c r="C76" s="66"/>
      <c r="D76" s="66"/>
      <c r="E76" s="66"/>
      <c r="F76" s="66"/>
    </row>
    <row r="77" spans="1:6" s="2" customFormat="1" ht="12.75" customHeight="1">
      <c r="A77" s="36"/>
      <c r="B77" s="16"/>
      <c r="C77" s="67"/>
      <c r="D77" s="67"/>
      <c r="E77" s="67"/>
      <c r="F77" s="67"/>
    </row>
    <row r="78" spans="1:6" s="23" customFormat="1" ht="12">
      <c r="A78" s="22" t="s">
        <v>7</v>
      </c>
      <c r="B78" s="15" t="s">
        <v>132</v>
      </c>
      <c r="C78" s="68">
        <f>SUM(C79:C88)</f>
        <v>84228000</v>
      </c>
      <c r="D78" s="68">
        <f>SUM(D79:D88)</f>
        <v>84321096</v>
      </c>
      <c r="E78" s="68">
        <f>SUM(E79:E88)</f>
        <v>84321096</v>
      </c>
      <c r="F78" s="68">
        <f>SUM(F79:F88)</f>
        <v>84321096</v>
      </c>
    </row>
    <row r="79" spans="1:6" s="23" customFormat="1" ht="12">
      <c r="A79" s="22"/>
      <c r="B79" s="96" t="s">
        <v>81</v>
      </c>
      <c r="C79" s="48">
        <v>53907000</v>
      </c>
      <c r="D79" s="48">
        <v>53906600</v>
      </c>
      <c r="E79" s="48">
        <v>53906600</v>
      </c>
      <c r="F79" s="48">
        <v>53906600</v>
      </c>
    </row>
    <row r="80" spans="1:6" s="23" customFormat="1" ht="12">
      <c r="A80" s="22"/>
      <c r="B80" s="16" t="s">
        <v>86</v>
      </c>
      <c r="C80" s="48">
        <v>3207000</v>
      </c>
      <c r="D80" s="48">
        <v>3206740</v>
      </c>
      <c r="E80" s="48">
        <v>3206740</v>
      </c>
      <c r="F80" s="48">
        <v>3206740</v>
      </c>
    </row>
    <row r="81" spans="1:6" s="23" customFormat="1" ht="12">
      <c r="A81" s="22"/>
      <c r="B81" s="16" t="s">
        <v>87</v>
      </c>
      <c r="C81" s="48">
        <v>4352000</v>
      </c>
      <c r="D81" s="48">
        <v>4352000</v>
      </c>
      <c r="E81" s="48">
        <v>4352000</v>
      </c>
      <c r="F81" s="48">
        <v>4352000</v>
      </c>
    </row>
    <row r="82" spans="1:6" s="23" customFormat="1" ht="12">
      <c r="A82" s="22"/>
      <c r="B82" s="16" t="s">
        <v>133</v>
      </c>
      <c r="C82" s="48">
        <v>654000</v>
      </c>
      <c r="D82" s="48">
        <v>654672</v>
      </c>
      <c r="E82" s="48">
        <v>654672</v>
      </c>
      <c r="F82" s="48">
        <v>654672</v>
      </c>
    </row>
    <row r="83" spans="1:6" s="23" customFormat="1" ht="12">
      <c r="A83" s="22"/>
      <c r="B83" s="16" t="s">
        <v>88</v>
      </c>
      <c r="C83" s="48">
        <v>2656000</v>
      </c>
      <c r="D83" s="48">
        <v>2655900</v>
      </c>
      <c r="E83" s="48">
        <v>2655900</v>
      </c>
      <c r="F83" s="48">
        <v>2655900</v>
      </c>
    </row>
    <row r="84" spans="1:6" s="23" customFormat="1" ht="12">
      <c r="A84" s="22"/>
      <c r="B84" s="16" t="s">
        <v>134</v>
      </c>
      <c r="C84" s="48">
        <v>6000000</v>
      </c>
      <c r="D84" s="48">
        <v>6000000</v>
      </c>
      <c r="E84" s="48">
        <v>6000000</v>
      </c>
      <c r="F84" s="48">
        <v>6000000</v>
      </c>
    </row>
    <row r="85" spans="1:6" s="23" customFormat="1" ht="12.75">
      <c r="A85" s="22"/>
      <c r="B85" s="38" t="s">
        <v>80</v>
      </c>
      <c r="C85" s="94">
        <v>2147000</v>
      </c>
      <c r="D85" s="48">
        <v>2146750</v>
      </c>
      <c r="E85" s="48">
        <v>2146750</v>
      </c>
      <c r="F85" s="48">
        <v>2146750</v>
      </c>
    </row>
    <row r="86" spans="1:6" s="23" customFormat="1" ht="12.75">
      <c r="A86" s="22"/>
      <c r="B86" s="38" t="s">
        <v>135</v>
      </c>
      <c r="C86" s="94">
        <v>319000</v>
      </c>
      <c r="D86" s="48">
        <v>318750</v>
      </c>
      <c r="E86" s="48">
        <v>318750</v>
      </c>
      <c r="F86" s="48">
        <v>318750</v>
      </c>
    </row>
    <row r="87" spans="1:6" s="23" customFormat="1" ht="12">
      <c r="A87" s="22"/>
      <c r="B87" s="90" t="s">
        <v>118</v>
      </c>
      <c r="C87" s="48">
        <v>10986000</v>
      </c>
      <c r="D87" s="48">
        <v>10986212</v>
      </c>
      <c r="E87" s="48">
        <v>10986212</v>
      </c>
      <c r="F87" s="48">
        <v>10986212</v>
      </c>
    </row>
    <row r="88" spans="1:6" s="23" customFormat="1" ht="12">
      <c r="A88" s="22"/>
      <c r="B88" s="90" t="s">
        <v>136</v>
      </c>
      <c r="C88" s="48">
        <v>0</v>
      </c>
      <c r="D88" s="48">
        <v>93472</v>
      </c>
      <c r="E88" s="48">
        <v>93472</v>
      </c>
      <c r="F88" s="48">
        <v>93472</v>
      </c>
    </row>
    <row r="89" spans="1:6" s="23" customFormat="1" ht="12">
      <c r="A89" s="22"/>
      <c r="B89" s="15"/>
      <c r="C89" s="68"/>
      <c r="D89" s="68"/>
      <c r="E89" s="68"/>
      <c r="F89" s="68"/>
    </row>
    <row r="90" spans="1:6" s="25" customFormat="1" ht="12.75">
      <c r="A90" s="26" t="s">
        <v>8</v>
      </c>
      <c r="B90" s="27" t="s">
        <v>137</v>
      </c>
      <c r="C90" s="69">
        <f>SUM(C91:C95)</f>
        <v>53665000</v>
      </c>
      <c r="D90" s="69">
        <f>SUM(D91:D95)</f>
        <v>53665400</v>
      </c>
      <c r="E90" s="69">
        <f>SUM(E91:E95)</f>
        <v>55770267</v>
      </c>
      <c r="F90" s="69">
        <f>SUM(F91:F95)</f>
        <v>55770267</v>
      </c>
    </row>
    <row r="91" spans="1:6" s="25" customFormat="1" ht="12.75">
      <c r="A91" s="26"/>
      <c r="B91" s="93" t="s">
        <v>82</v>
      </c>
      <c r="C91" s="100">
        <v>36474000</v>
      </c>
      <c r="D91" s="100">
        <v>36474400</v>
      </c>
      <c r="E91" s="100">
        <v>38197600</v>
      </c>
      <c r="F91" s="100">
        <v>38197600</v>
      </c>
    </row>
    <row r="92" spans="1:6" s="25" customFormat="1" ht="12.75">
      <c r="A92" s="26"/>
      <c r="B92" s="91" t="s">
        <v>83</v>
      </c>
      <c r="C92" s="100">
        <v>9000000</v>
      </c>
      <c r="D92" s="100">
        <v>9000000</v>
      </c>
      <c r="E92" s="100">
        <v>9000000</v>
      </c>
      <c r="F92" s="100">
        <v>9000000</v>
      </c>
    </row>
    <row r="93" spans="1:6" s="25" customFormat="1" ht="12.75">
      <c r="A93" s="92"/>
      <c r="B93" s="37" t="s">
        <v>84</v>
      </c>
      <c r="C93" s="100">
        <v>287000</v>
      </c>
      <c r="D93" s="100">
        <v>287000</v>
      </c>
      <c r="E93" s="100">
        <v>322000</v>
      </c>
      <c r="F93" s="100">
        <v>322000</v>
      </c>
    </row>
    <row r="94" spans="1:6" s="25" customFormat="1" ht="12.75">
      <c r="A94" s="92"/>
      <c r="B94" s="37" t="s">
        <v>85</v>
      </c>
      <c r="C94" s="100">
        <v>384000</v>
      </c>
      <c r="D94" s="100">
        <v>384000</v>
      </c>
      <c r="E94" s="100">
        <v>384000</v>
      </c>
      <c r="F94" s="100">
        <v>384000</v>
      </c>
    </row>
    <row r="95" spans="1:6" s="25" customFormat="1" ht="12.75">
      <c r="A95" s="26"/>
      <c r="B95" s="16" t="s">
        <v>79</v>
      </c>
      <c r="C95" s="100">
        <v>7520000</v>
      </c>
      <c r="D95" s="100">
        <v>7520000</v>
      </c>
      <c r="E95" s="100">
        <v>7866667</v>
      </c>
      <c r="F95" s="100">
        <v>7866667</v>
      </c>
    </row>
    <row r="96" spans="1:6" s="2" customFormat="1" ht="12">
      <c r="A96" s="12"/>
      <c r="B96" s="16"/>
      <c r="C96" s="50"/>
      <c r="D96" s="50"/>
      <c r="E96" s="50"/>
      <c r="F96" s="50"/>
    </row>
    <row r="97" spans="1:6" s="4" customFormat="1" ht="24">
      <c r="A97" s="20" t="s">
        <v>9</v>
      </c>
      <c r="B97" s="107" t="s">
        <v>138</v>
      </c>
      <c r="C97" s="70">
        <f>SUM(C98:C100)</f>
        <v>17236000</v>
      </c>
      <c r="D97" s="70">
        <f>SUM(D98:D100)</f>
        <v>17235500</v>
      </c>
      <c r="E97" s="70">
        <f>SUM(E98:E100)</f>
        <v>16891600</v>
      </c>
      <c r="F97" s="70">
        <f>SUM(F98:F100)</f>
        <v>16891600</v>
      </c>
    </row>
    <row r="98" spans="1:6" s="4" customFormat="1" ht="12.75">
      <c r="A98" s="20"/>
      <c r="B98" s="90" t="s">
        <v>139</v>
      </c>
      <c r="C98" s="48">
        <v>10019000</v>
      </c>
      <c r="D98" s="95">
        <v>10019167</v>
      </c>
      <c r="E98" s="95">
        <v>10019167</v>
      </c>
      <c r="F98" s="95">
        <v>10019167</v>
      </c>
    </row>
    <row r="99" spans="1:6" s="4" customFormat="1" ht="12.75">
      <c r="A99" s="20"/>
      <c r="B99" s="38" t="s">
        <v>140</v>
      </c>
      <c r="C99" s="99">
        <v>5745000</v>
      </c>
      <c r="D99" s="99">
        <v>5744640</v>
      </c>
      <c r="E99" s="99">
        <v>5091840</v>
      </c>
      <c r="F99" s="99">
        <v>5091840</v>
      </c>
    </row>
    <row r="100" spans="1:6" s="4" customFormat="1" ht="12.75">
      <c r="A100" s="20"/>
      <c r="B100" s="38" t="s">
        <v>141</v>
      </c>
      <c r="C100" s="95">
        <v>1472000</v>
      </c>
      <c r="D100" s="95">
        <v>1471693</v>
      </c>
      <c r="E100" s="95">
        <v>1780593</v>
      </c>
      <c r="F100" s="95">
        <v>1780593</v>
      </c>
    </row>
    <row r="101" spans="1:6" s="4" customFormat="1" ht="12.75">
      <c r="A101" s="20"/>
      <c r="B101" s="28"/>
      <c r="C101" s="70"/>
      <c r="D101" s="70"/>
      <c r="E101" s="70"/>
      <c r="F101" s="70"/>
    </row>
    <row r="102" spans="1:6" s="14" customFormat="1" ht="12">
      <c r="A102" s="12" t="s">
        <v>10</v>
      </c>
      <c r="B102" s="13" t="s">
        <v>142</v>
      </c>
      <c r="C102" s="72">
        <f>C103</f>
        <v>2441000</v>
      </c>
      <c r="D102" s="72">
        <f>D103</f>
        <v>2440740</v>
      </c>
      <c r="E102" s="72">
        <f>E103</f>
        <v>2440740</v>
      </c>
      <c r="F102" s="72">
        <f>F103</f>
        <v>2440740</v>
      </c>
    </row>
    <row r="103" spans="1:6" s="14" customFormat="1" ht="12">
      <c r="A103" s="12"/>
      <c r="B103" s="38" t="s">
        <v>143</v>
      </c>
      <c r="C103" s="48">
        <v>2441000</v>
      </c>
      <c r="D103" s="48">
        <v>2440740</v>
      </c>
      <c r="E103" s="48">
        <v>2440740</v>
      </c>
      <c r="F103" s="48">
        <v>2440740</v>
      </c>
    </row>
    <row r="104" spans="1:6" s="2" customFormat="1" ht="12">
      <c r="A104" s="12"/>
      <c r="B104" s="16"/>
      <c r="C104" s="50"/>
      <c r="D104" s="50"/>
      <c r="E104" s="50"/>
      <c r="F104" s="50"/>
    </row>
    <row r="105" spans="1:6" s="25" customFormat="1" ht="12.75">
      <c r="A105" s="26" t="s">
        <v>11</v>
      </c>
      <c r="B105" s="13" t="s">
        <v>144</v>
      </c>
      <c r="C105" s="69">
        <v>0</v>
      </c>
      <c r="D105" s="69">
        <v>573226</v>
      </c>
      <c r="E105" s="69">
        <v>1074674</v>
      </c>
      <c r="F105" s="69">
        <v>1074674</v>
      </c>
    </row>
    <row r="106" spans="1:6" s="2" customFormat="1" ht="12">
      <c r="A106" s="12"/>
      <c r="B106" s="16"/>
      <c r="C106" s="50" t="s">
        <v>2</v>
      </c>
      <c r="D106" s="50" t="s">
        <v>2</v>
      </c>
      <c r="E106" s="50" t="s">
        <v>2</v>
      </c>
      <c r="F106" s="50" t="s">
        <v>2</v>
      </c>
    </row>
    <row r="107" spans="1:6" s="4" customFormat="1" ht="12.75">
      <c r="A107" s="20" t="s">
        <v>12</v>
      </c>
      <c r="B107" s="13" t="s">
        <v>126</v>
      </c>
      <c r="C107" s="73">
        <v>0</v>
      </c>
      <c r="D107" s="73">
        <v>1433013</v>
      </c>
      <c r="E107" s="73">
        <v>1433013</v>
      </c>
      <c r="F107" s="73">
        <v>1433013</v>
      </c>
    </row>
    <row r="108" spans="1:6" s="2" customFormat="1" ht="12" customHeight="1">
      <c r="A108" s="33"/>
      <c r="B108" s="34"/>
      <c r="C108" s="74"/>
      <c r="D108" s="74"/>
      <c r="E108" s="74"/>
      <c r="F108" s="74"/>
    </row>
    <row r="109" spans="1:6" s="31" customFormat="1" ht="12" customHeight="1">
      <c r="A109" s="29"/>
      <c r="B109" s="30" t="s">
        <v>46</v>
      </c>
      <c r="C109" s="75">
        <f>C78+C90+C97+C102+C105+C107</f>
        <v>157570000</v>
      </c>
      <c r="D109" s="75">
        <f>D78+D90+D97+D102+D105+D107</f>
        <v>159668975</v>
      </c>
      <c r="E109" s="75">
        <f>E78+E90+E97+E102+E105+E107</f>
        <v>161931390</v>
      </c>
      <c r="F109" s="75">
        <f>F78+F90+F97+F102+F105+F107</f>
        <v>161931390</v>
      </c>
    </row>
    <row r="110" spans="1:3" s="2" customFormat="1" ht="12.75" customHeight="1">
      <c r="A110" s="1"/>
      <c r="C110" s="64"/>
    </row>
    <row r="111" spans="1:3" s="2" customFormat="1" ht="13.5" customHeight="1">
      <c r="A111" s="1"/>
      <c r="C111" s="64"/>
    </row>
    <row r="112" spans="1:4" s="2" customFormat="1" ht="12.75">
      <c r="A112" s="1"/>
      <c r="B112" s="2" t="s">
        <v>37</v>
      </c>
      <c r="C112" s="51"/>
      <c r="D112" s="51"/>
    </row>
    <row r="113" spans="1:4" s="2" customFormat="1" ht="12" customHeight="1">
      <c r="A113" s="3"/>
      <c r="B113" s="4" t="s">
        <v>35</v>
      </c>
      <c r="C113" s="51"/>
      <c r="D113" s="51"/>
    </row>
    <row r="114" spans="1:3" s="2" customFormat="1" ht="12" customHeight="1">
      <c r="A114" s="3"/>
      <c r="B114" s="4" t="s">
        <v>129</v>
      </c>
      <c r="C114" s="64"/>
    </row>
    <row r="115" spans="1:3" s="2" customFormat="1" ht="11.25" customHeight="1">
      <c r="A115" s="3"/>
      <c r="B115" s="4"/>
      <c r="C115" s="64"/>
    </row>
    <row r="116" spans="1:3" s="2" customFormat="1" ht="12.75" customHeight="1">
      <c r="A116" s="3"/>
      <c r="B116" s="4"/>
      <c r="C116" s="64"/>
    </row>
    <row r="117" spans="1:6" s="2" customFormat="1" ht="12" customHeight="1">
      <c r="A117" s="1"/>
      <c r="C117" s="64"/>
      <c r="F117" s="111" t="s">
        <v>167</v>
      </c>
    </row>
    <row r="118" spans="1:6" s="2" customFormat="1" ht="12">
      <c r="A118" s="11" t="s">
        <v>36</v>
      </c>
      <c r="B118" s="32" t="s">
        <v>38</v>
      </c>
      <c r="C118" s="53" t="s">
        <v>130</v>
      </c>
      <c r="D118" s="53" t="s">
        <v>130</v>
      </c>
      <c r="E118" s="53" t="s">
        <v>130</v>
      </c>
      <c r="F118" s="53" t="s">
        <v>130</v>
      </c>
    </row>
    <row r="119" spans="1:6" s="2" customFormat="1" ht="12" customHeight="1">
      <c r="A119" s="33"/>
      <c r="B119" s="34"/>
      <c r="C119" s="54" t="s">
        <v>6</v>
      </c>
      <c r="D119" s="54" t="s">
        <v>125</v>
      </c>
      <c r="E119" s="54" t="s">
        <v>170</v>
      </c>
      <c r="F119" s="54" t="s">
        <v>180</v>
      </c>
    </row>
    <row r="120" spans="1:6" s="2" customFormat="1" ht="12" customHeight="1">
      <c r="A120" s="12"/>
      <c r="B120" s="16"/>
      <c r="C120" s="87"/>
      <c r="D120" s="87"/>
      <c r="E120" s="87"/>
      <c r="F120" s="87"/>
    </row>
    <row r="121" spans="1:6" s="25" customFormat="1" ht="12.75">
      <c r="A121" s="26" t="s">
        <v>14</v>
      </c>
      <c r="B121" s="27" t="s">
        <v>91</v>
      </c>
      <c r="C121" s="70">
        <f>C122+C131+C126+C128+C129</f>
        <v>4772000</v>
      </c>
      <c r="D121" s="70">
        <f>D122+D131+D126+D128+D129</f>
        <v>5984134</v>
      </c>
      <c r="E121" s="70">
        <f>E122+E131+E126+E128+E129</f>
        <v>7394137</v>
      </c>
      <c r="F121" s="70">
        <f>F122+F131+F126+F128+F129</f>
        <v>7394137</v>
      </c>
    </row>
    <row r="122" spans="1:6" s="25" customFormat="1" ht="12.75">
      <c r="A122" s="26"/>
      <c r="B122" s="38" t="s">
        <v>145</v>
      </c>
      <c r="C122" s="40">
        <f>SUM(C123:C124)</f>
        <v>181000</v>
      </c>
      <c r="D122" s="40">
        <f>SUM(D123:D124)</f>
        <v>1393134</v>
      </c>
      <c r="E122" s="40">
        <f>SUM(E123:E124)</f>
        <v>1393134</v>
      </c>
      <c r="F122" s="40">
        <f>SUM(F123:F124)</f>
        <v>1393134</v>
      </c>
    </row>
    <row r="123" spans="1:6" s="25" customFormat="1" ht="12.75">
      <c r="A123" s="26"/>
      <c r="B123" s="108" t="s">
        <v>146</v>
      </c>
      <c r="C123" s="109">
        <v>181000</v>
      </c>
      <c r="D123" s="109">
        <v>1075950</v>
      </c>
      <c r="E123" s="109">
        <v>1075950</v>
      </c>
      <c r="F123" s="109">
        <v>1075950</v>
      </c>
    </row>
    <row r="124" spans="1:6" s="25" customFormat="1" ht="12.75">
      <c r="A124" s="26"/>
      <c r="B124" s="108" t="s">
        <v>147</v>
      </c>
      <c r="C124" s="109">
        <v>0</v>
      </c>
      <c r="D124" s="109">
        <v>317184</v>
      </c>
      <c r="E124" s="109">
        <v>317184</v>
      </c>
      <c r="F124" s="109">
        <v>317184</v>
      </c>
    </row>
    <row r="125" spans="1:6" s="25" customFormat="1" ht="12.75">
      <c r="A125" s="26"/>
      <c r="B125" s="108"/>
      <c r="C125" s="109"/>
      <c r="D125" s="109"/>
      <c r="E125" s="109"/>
      <c r="F125" s="109"/>
    </row>
    <row r="126" spans="1:6" s="25" customFormat="1" ht="12.75">
      <c r="A126" s="26"/>
      <c r="B126" s="38" t="s">
        <v>171</v>
      </c>
      <c r="C126" s="99">
        <v>0</v>
      </c>
      <c r="D126" s="99">
        <v>0</v>
      </c>
      <c r="E126" s="99">
        <v>822703</v>
      </c>
      <c r="F126" s="99">
        <v>822703</v>
      </c>
    </row>
    <row r="127" spans="1:6" s="25" customFormat="1" ht="12.75">
      <c r="A127" s="26"/>
      <c r="B127" s="38"/>
      <c r="C127" s="113"/>
      <c r="D127" s="113"/>
      <c r="E127" s="113"/>
      <c r="F127" s="113"/>
    </row>
    <row r="128" spans="1:6" s="25" customFormat="1" ht="12.75">
      <c r="A128" s="26"/>
      <c r="B128" s="38" t="s">
        <v>177</v>
      </c>
      <c r="C128" s="99">
        <v>0</v>
      </c>
      <c r="D128" s="99">
        <v>0</v>
      </c>
      <c r="E128" s="99">
        <v>58000</v>
      </c>
      <c r="F128" s="99">
        <v>58000</v>
      </c>
    </row>
    <row r="129" spans="1:6" s="25" customFormat="1" ht="12.75">
      <c r="A129" s="26"/>
      <c r="B129" s="38" t="s">
        <v>179</v>
      </c>
      <c r="C129" s="99">
        <v>0</v>
      </c>
      <c r="D129" s="99">
        <v>0</v>
      </c>
      <c r="E129" s="99">
        <v>104400</v>
      </c>
      <c r="F129" s="99">
        <v>104400</v>
      </c>
    </row>
    <row r="130" spans="1:6" s="25" customFormat="1" ht="12.75">
      <c r="A130" s="26"/>
      <c r="B130" s="38"/>
      <c r="C130" s="39"/>
      <c r="D130" s="39"/>
      <c r="E130" s="39"/>
      <c r="F130" s="39"/>
    </row>
    <row r="131" spans="1:6" s="14" customFormat="1" ht="12">
      <c r="A131" s="12"/>
      <c r="B131" s="38" t="s">
        <v>148</v>
      </c>
      <c r="C131" s="99">
        <f>SUM(C132:C133)</f>
        <v>4591000</v>
      </c>
      <c r="D131" s="99">
        <f>SUM(D132:D133)</f>
        <v>4591000</v>
      </c>
      <c r="E131" s="99">
        <f>SUM(E132:E133)</f>
        <v>5015900</v>
      </c>
      <c r="F131" s="99">
        <f>SUM(F132:F133)</f>
        <v>5015900</v>
      </c>
    </row>
    <row r="132" spans="1:6" s="14" customFormat="1" ht="12">
      <c r="A132" s="12"/>
      <c r="B132" s="108" t="s">
        <v>149</v>
      </c>
      <c r="C132" s="110">
        <v>4447000</v>
      </c>
      <c r="D132" s="110">
        <v>4447000</v>
      </c>
      <c r="E132" s="110">
        <v>4871900</v>
      </c>
      <c r="F132" s="110">
        <v>4871900</v>
      </c>
    </row>
    <row r="133" spans="1:6" s="14" customFormat="1" ht="12">
      <c r="A133" s="12"/>
      <c r="B133" s="108" t="s">
        <v>150</v>
      </c>
      <c r="C133" s="110">
        <v>144000</v>
      </c>
      <c r="D133" s="110">
        <v>144000</v>
      </c>
      <c r="E133" s="110">
        <v>144000</v>
      </c>
      <c r="F133" s="110">
        <v>144000</v>
      </c>
    </row>
    <row r="134" spans="1:6" s="2" customFormat="1" ht="11.25" customHeight="1">
      <c r="A134" s="12"/>
      <c r="B134" s="38"/>
      <c r="C134" s="50"/>
      <c r="D134" s="50"/>
      <c r="E134" s="50"/>
      <c r="F134" s="50"/>
    </row>
    <row r="135" spans="1:6" s="2" customFormat="1" ht="14.25">
      <c r="A135" s="29"/>
      <c r="B135" s="30" t="s">
        <v>92</v>
      </c>
      <c r="C135" s="76">
        <f>C109+C121</f>
        <v>162342000</v>
      </c>
      <c r="D135" s="76">
        <f>D109+D121</f>
        <v>165653109</v>
      </c>
      <c r="E135" s="76">
        <f>E109+E121</f>
        <v>169325527</v>
      </c>
      <c r="F135" s="76">
        <f>F109+F121</f>
        <v>169325527</v>
      </c>
    </row>
    <row r="136" spans="1:6" s="2" customFormat="1" ht="11.25" customHeight="1">
      <c r="A136" s="12"/>
      <c r="B136" s="38"/>
      <c r="C136" s="50"/>
      <c r="D136" s="50"/>
      <c r="E136" s="50"/>
      <c r="F136" s="50"/>
    </row>
    <row r="137" spans="1:6" s="2" customFormat="1" ht="11.25" customHeight="1">
      <c r="A137" s="12"/>
      <c r="B137" s="35" t="s">
        <v>111</v>
      </c>
      <c r="C137" s="72">
        <f>C139+C141</f>
        <v>0</v>
      </c>
      <c r="D137" s="72">
        <f>D139+D141</f>
        <v>0</v>
      </c>
      <c r="E137" s="72">
        <f>E139+E141</f>
        <v>0</v>
      </c>
      <c r="F137" s="72">
        <f>F139+F141</f>
        <v>0</v>
      </c>
    </row>
    <row r="138" spans="1:6" s="2" customFormat="1" ht="11.25" customHeight="1">
      <c r="A138" s="12"/>
      <c r="B138" s="35"/>
      <c r="C138" s="50"/>
      <c r="D138" s="50"/>
      <c r="E138" s="50"/>
      <c r="F138" s="50"/>
    </row>
    <row r="139" spans="1:6" s="2" customFormat="1" ht="11.25" customHeight="1">
      <c r="A139" s="12" t="s">
        <v>15</v>
      </c>
      <c r="B139" s="13" t="s">
        <v>51</v>
      </c>
      <c r="C139" s="72">
        <v>0</v>
      </c>
      <c r="D139" s="72">
        <v>0</v>
      </c>
      <c r="E139" s="72">
        <v>0</v>
      </c>
      <c r="F139" s="72">
        <v>0</v>
      </c>
    </row>
    <row r="140" spans="1:6" s="2" customFormat="1" ht="11.25" customHeight="1">
      <c r="A140" s="12"/>
      <c r="B140" s="13"/>
      <c r="C140" s="72"/>
      <c r="D140" s="72"/>
      <c r="E140" s="72"/>
      <c r="F140" s="72"/>
    </row>
    <row r="141" spans="1:6" s="2" customFormat="1" ht="11.25" customHeight="1">
      <c r="A141" s="12" t="s">
        <v>16</v>
      </c>
      <c r="B141" s="13" t="s">
        <v>124</v>
      </c>
      <c r="C141" s="72">
        <f>SUM(C142:C142)</f>
        <v>0</v>
      </c>
      <c r="D141" s="72">
        <f>SUM(D142:D142)</f>
        <v>0</v>
      </c>
      <c r="E141" s="72">
        <f>SUM(E142:E142)</f>
        <v>0</v>
      </c>
      <c r="F141" s="72">
        <f>SUM(F142:F142)</f>
        <v>0</v>
      </c>
    </row>
    <row r="142" spans="1:6" s="2" customFormat="1" ht="11.25" customHeight="1">
      <c r="A142" s="12"/>
      <c r="B142" s="38"/>
      <c r="C142" s="50"/>
      <c r="D142" s="50"/>
      <c r="E142" s="50"/>
      <c r="F142" s="50"/>
    </row>
    <row r="143" spans="1:6" s="31" customFormat="1" ht="14.25">
      <c r="A143" s="29"/>
      <c r="B143" s="30" t="s">
        <v>93</v>
      </c>
      <c r="C143" s="76">
        <f>C139+C141</f>
        <v>0</v>
      </c>
      <c r="D143" s="76">
        <f>D139+D141</f>
        <v>0</v>
      </c>
      <c r="E143" s="76">
        <f>E139+E141</f>
        <v>0</v>
      </c>
      <c r="F143" s="76">
        <f>F139+F141</f>
        <v>0</v>
      </c>
    </row>
    <row r="144" spans="1:6" s="2" customFormat="1" ht="12">
      <c r="A144" s="12"/>
      <c r="B144" s="16"/>
      <c r="C144" s="50"/>
      <c r="D144" s="50"/>
      <c r="E144" s="50"/>
      <c r="F144" s="50"/>
    </row>
    <row r="145" spans="1:6" s="2" customFormat="1" ht="13.5" customHeight="1">
      <c r="A145" s="12" t="s">
        <v>17</v>
      </c>
      <c r="B145" s="13" t="s">
        <v>52</v>
      </c>
      <c r="C145" s="72">
        <f>C146</f>
        <v>10000</v>
      </c>
      <c r="D145" s="72">
        <f>D146</f>
        <v>10000</v>
      </c>
      <c r="E145" s="72">
        <f>E146</f>
        <v>10000</v>
      </c>
      <c r="F145" s="72">
        <f>F146</f>
        <v>0</v>
      </c>
    </row>
    <row r="146" spans="1:6" s="2" customFormat="1" ht="13.5" customHeight="1">
      <c r="A146" s="12"/>
      <c r="B146" s="38" t="s">
        <v>94</v>
      </c>
      <c r="C146" s="50">
        <v>10000</v>
      </c>
      <c r="D146" s="50">
        <v>10000</v>
      </c>
      <c r="E146" s="50">
        <v>10000</v>
      </c>
      <c r="F146" s="50">
        <v>0</v>
      </c>
    </row>
    <row r="147" spans="1:6" s="2" customFormat="1" ht="13.5" customHeight="1">
      <c r="A147" s="12"/>
      <c r="B147" s="13"/>
      <c r="C147" s="50"/>
      <c r="D147" s="50"/>
      <c r="E147" s="50"/>
      <c r="F147" s="50"/>
    </row>
    <row r="148" spans="1:6" s="25" customFormat="1" ht="13.5" customHeight="1">
      <c r="A148" s="26" t="s">
        <v>18</v>
      </c>
      <c r="B148" s="13" t="s">
        <v>53</v>
      </c>
      <c r="C148" s="77">
        <f>C149</f>
        <v>11500000</v>
      </c>
      <c r="D148" s="77">
        <f>D149</f>
        <v>11500000</v>
      </c>
      <c r="E148" s="77">
        <f>E149</f>
        <v>13000000</v>
      </c>
      <c r="F148" s="77">
        <f>F149</f>
        <v>12698366</v>
      </c>
    </row>
    <row r="149" spans="1:6" s="25" customFormat="1" ht="13.5" customHeight="1">
      <c r="A149" s="26"/>
      <c r="B149" s="38" t="s">
        <v>95</v>
      </c>
      <c r="C149" s="95">
        <v>11500000</v>
      </c>
      <c r="D149" s="95">
        <v>11500000</v>
      </c>
      <c r="E149" s="95">
        <v>13000000</v>
      </c>
      <c r="F149" s="95">
        <v>12698366</v>
      </c>
    </row>
    <row r="150" spans="1:6" s="25" customFormat="1" ht="13.5" customHeight="1">
      <c r="A150" s="26"/>
      <c r="B150" s="13"/>
      <c r="C150" s="70"/>
      <c r="D150" s="70"/>
      <c r="E150" s="70"/>
      <c r="F150" s="70"/>
    </row>
    <row r="151" spans="1:6" s="25" customFormat="1" ht="12.75" customHeight="1">
      <c r="A151" s="26" t="s">
        <v>19</v>
      </c>
      <c r="B151" s="13" t="s">
        <v>54</v>
      </c>
      <c r="C151" s="70">
        <f>SUM(C152:C154)</f>
        <v>30000000</v>
      </c>
      <c r="D151" s="70">
        <f>SUM(D152:D154)</f>
        <v>30000000</v>
      </c>
      <c r="E151" s="70">
        <f>SUM(E152:E154)</f>
        <v>41000000</v>
      </c>
      <c r="F151" s="70">
        <f>SUM(F152:F154)</f>
        <v>40040477</v>
      </c>
    </row>
    <row r="152" spans="1:6" s="25" customFormat="1" ht="12.75" customHeight="1">
      <c r="A152" s="26"/>
      <c r="B152" s="38" t="s">
        <v>96</v>
      </c>
      <c r="C152" s="95">
        <v>22000000</v>
      </c>
      <c r="D152" s="95">
        <v>22000000</v>
      </c>
      <c r="E152" s="95">
        <v>32000000</v>
      </c>
      <c r="F152" s="95">
        <v>31718021</v>
      </c>
    </row>
    <row r="153" spans="1:6" s="25" customFormat="1" ht="12.75" customHeight="1">
      <c r="A153" s="26"/>
      <c r="B153" s="38" t="s">
        <v>98</v>
      </c>
      <c r="C153" s="95">
        <v>7000000</v>
      </c>
      <c r="D153" s="95">
        <v>7000000</v>
      </c>
      <c r="E153" s="95">
        <v>7500000</v>
      </c>
      <c r="F153" s="95">
        <v>7186656</v>
      </c>
    </row>
    <row r="154" spans="1:6" s="25" customFormat="1" ht="12.75" customHeight="1">
      <c r="A154" s="26"/>
      <c r="B154" s="38" t="s">
        <v>99</v>
      </c>
      <c r="C154" s="95">
        <v>1000000</v>
      </c>
      <c r="D154" s="95">
        <v>1000000</v>
      </c>
      <c r="E154" s="95">
        <v>1500000</v>
      </c>
      <c r="F154" s="95">
        <v>1135800</v>
      </c>
    </row>
    <row r="155" spans="1:6" s="25" customFormat="1" ht="12.75" customHeight="1">
      <c r="A155" s="26"/>
      <c r="B155" s="13"/>
      <c r="C155" s="70"/>
      <c r="D155" s="70"/>
      <c r="E155" s="70"/>
      <c r="F155" s="70"/>
    </row>
    <row r="156" spans="1:6" s="14" customFormat="1" ht="13.5" customHeight="1">
      <c r="A156" s="12" t="s">
        <v>20</v>
      </c>
      <c r="B156" s="15" t="s">
        <v>55</v>
      </c>
      <c r="C156" s="71">
        <f>SUM(C157:C161)</f>
        <v>0</v>
      </c>
      <c r="D156" s="71">
        <f>SUM(D157:D161)</f>
        <v>266605</v>
      </c>
      <c r="E156" s="71">
        <f>SUM(E157:E161)</f>
        <v>632000</v>
      </c>
      <c r="F156" s="71">
        <f>SUM(F157:F161)</f>
        <v>572927</v>
      </c>
    </row>
    <row r="157" spans="1:6" s="2" customFormat="1" ht="12">
      <c r="A157" s="7"/>
      <c r="B157" s="16" t="s">
        <v>112</v>
      </c>
      <c r="C157" s="50">
        <v>0</v>
      </c>
      <c r="D157" s="50">
        <v>0</v>
      </c>
      <c r="E157" s="50">
        <v>5000</v>
      </c>
      <c r="F157" s="50">
        <v>5000</v>
      </c>
    </row>
    <row r="158" spans="1:6" s="2" customFormat="1" ht="12">
      <c r="A158" s="7"/>
      <c r="B158" s="2" t="s">
        <v>100</v>
      </c>
      <c r="C158" s="49">
        <v>0</v>
      </c>
      <c r="D158" s="49">
        <v>0</v>
      </c>
      <c r="E158" s="49">
        <v>3000</v>
      </c>
      <c r="F158" s="49">
        <v>2418</v>
      </c>
    </row>
    <row r="159" spans="1:6" s="2" customFormat="1" ht="12">
      <c r="A159" s="7"/>
      <c r="B159" s="2" t="s">
        <v>101</v>
      </c>
      <c r="C159" s="49">
        <v>0</v>
      </c>
      <c r="D159" s="49">
        <v>4000</v>
      </c>
      <c r="E159" s="49">
        <v>4000</v>
      </c>
      <c r="F159" s="49">
        <v>4000</v>
      </c>
    </row>
    <row r="160" spans="1:6" s="2" customFormat="1" ht="12">
      <c r="A160" s="12"/>
      <c r="B160" s="90" t="s">
        <v>102</v>
      </c>
      <c r="C160" s="50">
        <v>0</v>
      </c>
      <c r="D160" s="50">
        <v>8000</v>
      </c>
      <c r="E160" s="50">
        <v>20000</v>
      </c>
      <c r="F160" s="50">
        <v>8000</v>
      </c>
    </row>
    <row r="161" spans="1:6" s="2" customFormat="1" ht="12">
      <c r="A161" s="12"/>
      <c r="B161" s="90" t="s">
        <v>169</v>
      </c>
      <c r="C161" s="50">
        <v>0</v>
      </c>
      <c r="D161" s="50">
        <v>254605</v>
      </c>
      <c r="E161" s="50">
        <v>600000</v>
      </c>
      <c r="F161" s="50">
        <v>553509</v>
      </c>
    </row>
    <row r="162" spans="1:6" s="2" customFormat="1" ht="12">
      <c r="A162" s="12"/>
      <c r="B162" s="16"/>
      <c r="C162" s="50"/>
      <c r="D162" s="50"/>
      <c r="E162" s="50"/>
      <c r="F162" s="50"/>
    </row>
    <row r="163" spans="1:6" s="42" customFormat="1" ht="15.75" customHeight="1">
      <c r="A163" s="29"/>
      <c r="B163" s="30" t="s">
        <v>97</v>
      </c>
      <c r="C163" s="79">
        <f>C145+C148+C151+C156</f>
        <v>41510000</v>
      </c>
      <c r="D163" s="79">
        <f>D145+D148+D151+D156</f>
        <v>41776605</v>
      </c>
      <c r="E163" s="79">
        <f>E145+E148+E151+E156</f>
        <v>54642000</v>
      </c>
      <c r="F163" s="79">
        <f>F145+F148+F151+F156</f>
        <v>53311770</v>
      </c>
    </row>
    <row r="164" spans="1:3" s="42" customFormat="1" ht="15.75" customHeight="1">
      <c r="A164" s="43"/>
      <c r="B164" s="44"/>
      <c r="C164" s="80"/>
    </row>
    <row r="165" spans="1:3" s="42" customFormat="1" ht="12" customHeight="1">
      <c r="A165" s="43"/>
      <c r="B165" s="44"/>
      <c r="C165" s="80"/>
    </row>
    <row r="166" spans="1:4" s="2" customFormat="1" ht="12.75">
      <c r="A166" s="1"/>
      <c r="B166" s="2" t="s">
        <v>39</v>
      </c>
      <c r="C166" s="51"/>
      <c r="D166" s="51"/>
    </row>
    <row r="167" spans="1:4" s="2" customFormat="1" ht="12" customHeight="1">
      <c r="A167" s="3"/>
      <c r="B167" s="4" t="s">
        <v>40</v>
      </c>
      <c r="C167" s="51"/>
      <c r="D167" s="51"/>
    </row>
    <row r="168" spans="1:3" s="2" customFormat="1" ht="12.75" customHeight="1">
      <c r="A168" s="3"/>
      <c r="B168" s="4" t="s">
        <v>131</v>
      </c>
      <c r="C168" s="64"/>
    </row>
    <row r="169" spans="1:6" s="2" customFormat="1" ht="12.75">
      <c r="A169" s="3"/>
      <c r="B169" s="4"/>
      <c r="C169" s="64"/>
      <c r="E169" s="111"/>
      <c r="F169" s="111" t="s">
        <v>167</v>
      </c>
    </row>
    <row r="170" spans="1:6" s="2" customFormat="1" ht="12">
      <c r="A170" s="5" t="s">
        <v>2</v>
      </c>
      <c r="B170" s="6" t="s">
        <v>2</v>
      </c>
      <c r="C170" s="53" t="s">
        <v>130</v>
      </c>
      <c r="D170" s="53" t="s">
        <v>130</v>
      </c>
      <c r="E170" s="53" t="s">
        <v>130</v>
      </c>
      <c r="F170" s="53" t="s">
        <v>130</v>
      </c>
    </row>
    <row r="171" spans="1:6" s="2" customFormat="1" ht="12">
      <c r="A171" s="9" t="s">
        <v>36</v>
      </c>
      <c r="B171" s="85" t="s">
        <v>5</v>
      </c>
      <c r="C171" s="54" t="s">
        <v>6</v>
      </c>
      <c r="D171" s="54" t="s">
        <v>125</v>
      </c>
      <c r="E171" s="54" t="s">
        <v>170</v>
      </c>
      <c r="F171" s="54" t="s">
        <v>180</v>
      </c>
    </row>
    <row r="172" spans="1:6" s="2" customFormat="1" ht="12" customHeight="1">
      <c r="A172" s="22"/>
      <c r="B172" s="15"/>
      <c r="C172" s="81"/>
      <c r="D172" s="81"/>
      <c r="E172" s="81"/>
      <c r="F172" s="81"/>
    </row>
    <row r="173" spans="1:6" s="31" customFormat="1" ht="12" customHeight="1">
      <c r="A173" s="12" t="s">
        <v>21</v>
      </c>
      <c r="B173" s="13" t="s">
        <v>56</v>
      </c>
      <c r="C173" s="13">
        <v>0</v>
      </c>
      <c r="D173" s="112">
        <v>248000</v>
      </c>
      <c r="E173" s="112">
        <v>400000</v>
      </c>
      <c r="F173" s="112">
        <v>352550</v>
      </c>
    </row>
    <row r="174" spans="1:6" s="31" customFormat="1" ht="12" customHeight="1">
      <c r="A174" s="12"/>
      <c r="B174" s="13"/>
      <c r="C174" s="82"/>
      <c r="D174" s="82"/>
      <c r="E174" s="82"/>
      <c r="F174" s="82"/>
    </row>
    <row r="175" spans="1:6" s="25" customFormat="1" ht="12" customHeight="1">
      <c r="A175" s="12" t="s">
        <v>22</v>
      </c>
      <c r="B175" s="13" t="s">
        <v>57</v>
      </c>
      <c r="C175" s="78">
        <f>C177+C179</f>
        <v>3536000</v>
      </c>
      <c r="D175" s="78">
        <f>D177+D179</f>
        <v>3866000</v>
      </c>
      <c r="E175" s="78">
        <f>E177+E179</f>
        <v>4517000</v>
      </c>
      <c r="F175" s="78">
        <f>F177+F179</f>
        <v>4209222</v>
      </c>
    </row>
    <row r="176" spans="1:6" s="25" customFormat="1" ht="12" customHeight="1">
      <c r="A176" s="12"/>
      <c r="B176" s="13"/>
      <c r="C176" s="78"/>
      <c r="D176" s="78"/>
      <c r="E176" s="78"/>
      <c r="F176" s="78"/>
    </row>
    <row r="177" spans="1:6" s="25" customFormat="1" ht="12" customHeight="1">
      <c r="A177" s="12"/>
      <c r="B177" s="102" t="s">
        <v>119</v>
      </c>
      <c r="C177" s="78">
        <v>300000</v>
      </c>
      <c r="D177" s="78">
        <v>630000</v>
      </c>
      <c r="E177" s="78">
        <v>900000</v>
      </c>
      <c r="F177" s="78">
        <v>810000</v>
      </c>
    </row>
    <row r="178" spans="1:6" s="25" customFormat="1" ht="12" customHeight="1">
      <c r="A178" s="12"/>
      <c r="B178" s="38"/>
      <c r="C178" s="78"/>
      <c r="D178" s="78"/>
      <c r="E178" s="78"/>
      <c r="F178" s="78"/>
    </row>
    <row r="179" spans="1:6" s="25" customFormat="1" ht="12" customHeight="1">
      <c r="A179" s="12"/>
      <c r="B179" s="13" t="s">
        <v>120</v>
      </c>
      <c r="C179" s="78">
        <f>SUM(C180:C188)</f>
        <v>3236000</v>
      </c>
      <c r="D179" s="78">
        <f>SUM(D180:D188)</f>
        <v>3236000</v>
      </c>
      <c r="E179" s="78">
        <f>SUM(E180:E188)</f>
        <v>3617000</v>
      </c>
      <c r="F179" s="78">
        <f>SUM(F180:F188)</f>
        <v>3399222</v>
      </c>
    </row>
    <row r="180" spans="1:6" s="25" customFormat="1" ht="12" customHeight="1">
      <c r="A180" s="12"/>
      <c r="B180" s="16" t="s">
        <v>151</v>
      </c>
      <c r="C180" s="50">
        <v>54000</v>
      </c>
      <c r="D180" s="50">
        <v>54000</v>
      </c>
      <c r="E180" s="50">
        <v>54000</v>
      </c>
      <c r="F180" s="50">
        <v>35783</v>
      </c>
    </row>
    <row r="181" spans="1:6" s="25" customFormat="1" ht="12" customHeight="1">
      <c r="A181" s="12"/>
      <c r="B181" s="16" t="s">
        <v>113</v>
      </c>
      <c r="C181" s="50">
        <v>1080000</v>
      </c>
      <c r="D181" s="50">
        <v>1080000</v>
      </c>
      <c r="E181" s="50">
        <v>1180000</v>
      </c>
      <c r="F181" s="50">
        <v>1040000</v>
      </c>
    </row>
    <row r="182" spans="1:6" s="25" customFormat="1" ht="12" customHeight="1">
      <c r="A182" s="12"/>
      <c r="B182" s="16" t="s">
        <v>152</v>
      </c>
      <c r="C182" s="50">
        <v>95000</v>
      </c>
      <c r="D182" s="50">
        <v>95000</v>
      </c>
      <c r="E182" s="50">
        <v>95000</v>
      </c>
      <c r="F182" s="50">
        <v>94488</v>
      </c>
    </row>
    <row r="183" spans="1:6" s="25" customFormat="1" ht="12" customHeight="1">
      <c r="A183" s="12"/>
      <c r="B183" s="16" t="s">
        <v>114</v>
      </c>
      <c r="C183" s="50">
        <v>480000</v>
      </c>
      <c r="D183" s="50">
        <v>480000</v>
      </c>
      <c r="E183" s="50">
        <v>480000</v>
      </c>
      <c r="F183" s="50">
        <v>480000</v>
      </c>
    </row>
    <row r="184" spans="1:6" s="25" customFormat="1" ht="12" customHeight="1">
      <c r="A184" s="12"/>
      <c r="B184" s="16" t="s">
        <v>115</v>
      </c>
      <c r="C184" s="50">
        <v>200000</v>
      </c>
      <c r="D184" s="50">
        <v>200000</v>
      </c>
      <c r="E184" s="50">
        <v>330000</v>
      </c>
      <c r="F184" s="50">
        <v>286200</v>
      </c>
    </row>
    <row r="185" spans="1:6" s="25" customFormat="1" ht="12" customHeight="1">
      <c r="A185" s="12"/>
      <c r="B185" s="16" t="s">
        <v>153</v>
      </c>
      <c r="C185" s="50">
        <v>275000</v>
      </c>
      <c r="D185" s="50">
        <v>275000</v>
      </c>
      <c r="E185" s="50">
        <v>300000</v>
      </c>
      <c r="F185" s="50">
        <v>284751</v>
      </c>
    </row>
    <row r="186" spans="1:6" s="25" customFormat="1" ht="12" customHeight="1">
      <c r="A186" s="12"/>
      <c r="B186" s="16" t="s">
        <v>154</v>
      </c>
      <c r="C186" s="50">
        <v>212000</v>
      </c>
      <c r="D186" s="50">
        <v>212000</v>
      </c>
      <c r="E186" s="50">
        <v>212000</v>
      </c>
      <c r="F186" s="50">
        <v>212000</v>
      </c>
    </row>
    <row r="187" spans="1:6" s="25" customFormat="1" ht="12" customHeight="1">
      <c r="A187" s="12"/>
      <c r="B187" s="16" t="s">
        <v>178</v>
      </c>
      <c r="C187" s="50">
        <v>0</v>
      </c>
      <c r="D187" s="50">
        <v>0</v>
      </c>
      <c r="E187" s="50">
        <v>36000</v>
      </c>
      <c r="F187" s="50">
        <v>36000</v>
      </c>
    </row>
    <row r="188" spans="1:6" s="25" customFormat="1" ht="12" customHeight="1">
      <c r="A188" s="12"/>
      <c r="B188" s="16" t="s">
        <v>117</v>
      </c>
      <c r="C188" s="50">
        <v>840000</v>
      </c>
      <c r="D188" s="50">
        <v>840000</v>
      </c>
      <c r="E188" s="50">
        <v>930000</v>
      </c>
      <c r="F188" s="50">
        <v>930000</v>
      </c>
    </row>
    <row r="189" spans="1:6" s="25" customFormat="1" ht="12" customHeight="1">
      <c r="A189" s="12"/>
      <c r="B189" s="13"/>
      <c r="C189" s="78"/>
      <c r="D189" s="78"/>
      <c r="E189" s="78"/>
      <c r="F189" s="78"/>
    </row>
    <row r="190" spans="1:6" s="25" customFormat="1" ht="12" customHeight="1">
      <c r="A190" s="12" t="s">
        <v>23</v>
      </c>
      <c r="B190" s="13" t="s">
        <v>116</v>
      </c>
      <c r="C190" s="78">
        <v>144000</v>
      </c>
      <c r="D190" s="78">
        <v>144000</v>
      </c>
      <c r="E190" s="78">
        <v>200000</v>
      </c>
      <c r="F190" s="78">
        <v>165036</v>
      </c>
    </row>
    <row r="191" spans="1:6" s="25" customFormat="1" ht="12" customHeight="1">
      <c r="A191" s="12"/>
      <c r="B191" s="13"/>
      <c r="C191" s="78"/>
      <c r="D191" s="78"/>
      <c r="E191" s="78"/>
      <c r="F191" s="78"/>
    </row>
    <row r="192" spans="1:6" s="25" customFormat="1" ht="11.25" customHeight="1">
      <c r="A192" s="12" t="s">
        <v>24</v>
      </c>
      <c r="B192" s="13" t="s">
        <v>59</v>
      </c>
      <c r="C192" s="78">
        <f>SUM(C193:C194)</f>
        <v>17304000</v>
      </c>
      <c r="D192" s="78">
        <f>SUM(D193:D194)</f>
        <v>17304000</v>
      </c>
      <c r="E192" s="78">
        <f>SUM(E193:E194)</f>
        <v>17304000</v>
      </c>
      <c r="F192" s="78">
        <f>SUM(F193:F194)</f>
        <v>17303820</v>
      </c>
    </row>
    <row r="193" spans="1:6" s="25" customFormat="1" ht="11.25" customHeight="1">
      <c r="A193" s="12"/>
      <c r="B193" s="16" t="s">
        <v>41</v>
      </c>
      <c r="C193" s="49">
        <v>3461000</v>
      </c>
      <c r="D193" s="49">
        <v>4326000</v>
      </c>
      <c r="E193" s="49">
        <v>4326000</v>
      </c>
      <c r="F193" s="49">
        <v>4325952</v>
      </c>
    </row>
    <row r="194" spans="1:6" s="25" customFormat="1" ht="11.25" customHeight="1">
      <c r="A194" s="12"/>
      <c r="B194" s="16" t="s">
        <v>42</v>
      </c>
      <c r="C194" s="49">
        <v>13843000</v>
      </c>
      <c r="D194" s="49">
        <v>12978000</v>
      </c>
      <c r="E194" s="49">
        <v>12978000</v>
      </c>
      <c r="F194" s="49">
        <v>12977868</v>
      </c>
    </row>
    <row r="195" spans="1:6" s="25" customFormat="1" ht="11.25" customHeight="1">
      <c r="A195" s="12"/>
      <c r="B195" s="13"/>
      <c r="C195" s="78"/>
      <c r="D195" s="78"/>
      <c r="E195" s="78"/>
      <c r="F195" s="78"/>
    </row>
    <row r="196" spans="1:6" s="25" customFormat="1" ht="11.25" customHeight="1">
      <c r="A196" s="12" t="s">
        <v>25</v>
      </c>
      <c r="B196" s="13" t="s">
        <v>60</v>
      </c>
      <c r="C196" s="78">
        <f>C197</f>
        <v>3521000</v>
      </c>
      <c r="D196" s="78">
        <f>D197</f>
        <v>3521000</v>
      </c>
      <c r="E196" s="78">
        <f>E197</f>
        <v>2900000</v>
      </c>
      <c r="F196" s="78">
        <f>F197</f>
        <v>2893045</v>
      </c>
    </row>
    <row r="197" spans="1:6" s="25" customFormat="1" ht="11.25" customHeight="1">
      <c r="A197" s="12"/>
      <c r="B197" s="38" t="s">
        <v>155</v>
      </c>
      <c r="C197" s="62">
        <v>3521000</v>
      </c>
      <c r="D197" s="62">
        <v>3521000</v>
      </c>
      <c r="E197" s="62">
        <v>2900000</v>
      </c>
      <c r="F197" s="62">
        <v>2893045</v>
      </c>
    </row>
    <row r="198" spans="1:6" s="25" customFormat="1" ht="11.25" customHeight="1">
      <c r="A198" s="12"/>
      <c r="B198" s="13"/>
      <c r="C198" s="78"/>
      <c r="D198" s="78"/>
      <c r="E198" s="78"/>
      <c r="F198" s="78"/>
    </row>
    <row r="199" spans="1:6" s="25" customFormat="1" ht="11.25" customHeight="1">
      <c r="A199" s="12" t="s">
        <v>26</v>
      </c>
      <c r="B199" s="13" t="s">
        <v>74</v>
      </c>
      <c r="C199" s="78">
        <v>6390000</v>
      </c>
      <c r="D199" s="78">
        <v>6449000</v>
      </c>
      <c r="E199" s="78">
        <v>6460000</v>
      </c>
      <c r="F199" s="78">
        <v>6433269</v>
      </c>
    </row>
    <row r="200" spans="1:6" s="25" customFormat="1" ht="24">
      <c r="A200" s="12"/>
      <c r="B200" s="114" t="s">
        <v>181</v>
      </c>
      <c r="C200" s="78"/>
      <c r="D200" s="78"/>
      <c r="E200" s="78"/>
      <c r="F200" s="78"/>
    </row>
    <row r="201" spans="1:6" s="25" customFormat="1" ht="11.25" customHeight="1">
      <c r="A201" s="12"/>
      <c r="B201" s="13"/>
      <c r="C201" s="78"/>
      <c r="D201" s="78"/>
      <c r="E201" s="78"/>
      <c r="F201" s="78"/>
    </row>
    <row r="202" spans="1:6" s="25" customFormat="1" ht="11.25" customHeight="1">
      <c r="A202" s="12" t="s">
        <v>27</v>
      </c>
      <c r="B202" s="13" t="s">
        <v>156</v>
      </c>
      <c r="C202" s="78">
        <v>353000</v>
      </c>
      <c r="D202" s="78">
        <v>626000</v>
      </c>
      <c r="E202" s="78">
        <v>626000</v>
      </c>
      <c r="F202" s="78">
        <v>626000</v>
      </c>
    </row>
    <row r="203" spans="1:6" s="25" customFormat="1" ht="11.25" customHeight="1">
      <c r="A203" s="12"/>
      <c r="B203" s="13"/>
      <c r="C203" s="78"/>
      <c r="D203" s="78"/>
      <c r="E203" s="78"/>
      <c r="F203" s="78"/>
    </row>
    <row r="204" spans="1:6" s="25" customFormat="1" ht="11.25" customHeight="1">
      <c r="A204" s="12" t="s">
        <v>28</v>
      </c>
      <c r="B204" s="13" t="s">
        <v>13</v>
      </c>
      <c r="C204" s="78">
        <v>10000</v>
      </c>
      <c r="D204" s="78">
        <v>10000</v>
      </c>
      <c r="E204" s="78">
        <v>222811</v>
      </c>
      <c r="F204" s="78">
        <v>204218</v>
      </c>
    </row>
    <row r="205" spans="1:6" s="25" customFormat="1" ht="11.25" customHeight="1">
      <c r="A205" s="12"/>
      <c r="B205" s="115" t="s">
        <v>182</v>
      </c>
      <c r="C205" s="78"/>
      <c r="D205" s="78"/>
      <c r="E205" s="78"/>
      <c r="F205" s="78"/>
    </row>
    <row r="206" spans="1:6" s="25" customFormat="1" ht="11.25" customHeight="1">
      <c r="A206" s="12"/>
      <c r="B206" s="13"/>
      <c r="C206" s="78"/>
      <c r="D206" s="78"/>
      <c r="E206" s="78"/>
      <c r="F206" s="78"/>
    </row>
    <row r="207" spans="1:6" s="25" customFormat="1" ht="11.25" customHeight="1">
      <c r="A207" s="12" t="s">
        <v>29</v>
      </c>
      <c r="B207" s="13" t="s">
        <v>61</v>
      </c>
      <c r="C207" s="78">
        <v>0</v>
      </c>
      <c r="D207" s="78">
        <v>0</v>
      </c>
      <c r="E207" s="78">
        <v>500000</v>
      </c>
      <c r="F207" s="78">
        <v>0</v>
      </c>
    </row>
    <row r="208" spans="1:6" s="25" customFormat="1" ht="11.25" customHeight="1">
      <c r="A208" s="12"/>
      <c r="B208" s="13"/>
      <c r="C208" s="78"/>
      <c r="D208" s="78"/>
      <c r="E208" s="78"/>
      <c r="F208" s="78"/>
    </row>
    <row r="209" spans="1:6" s="25" customFormat="1" ht="11.25" customHeight="1">
      <c r="A209" s="12" t="s">
        <v>30</v>
      </c>
      <c r="B209" s="13" t="s">
        <v>62</v>
      </c>
      <c r="C209" s="78">
        <f>SUM(C210:C212)</f>
        <v>0</v>
      </c>
      <c r="D209" s="78">
        <f>SUM(D210:D212)</f>
        <v>300000</v>
      </c>
      <c r="E209" s="78">
        <f>SUM(E210:E212)</f>
        <v>450000</v>
      </c>
      <c r="F209" s="78">
        <f>SUM(F210:F212)</f>
        <v>1097082</v>
      </c>
    </row>
    <row r="210" spans="1:6" s="25" customFormat="1" ht="11.25" customHeight="1">
      <c r="A210" s="12"/>
      <c r="B210" s="38" t="s">
        <v>104</v>
      </c>
      <c r="C210" s="62">
        <v>0</v>
      </c>
      <c r="D210" s="62">
        <v>0</v>
      </c>
      <c r="E210" s="62">
        <v>20000</v>
      </c>
      <c r="F210" s="62">
        <v>0</v>
      </c>
    </row>
    <row r="211" spans="1:6" s="25" customFormat="1" ht="11.25" customHeight="1">
      <c r="A211" s="12"/>
      <c r="B211" s="38" t="s">
        <v>103</v>
      </c>
      <c r="C211" s="62">
        <v>0</v>
      </c>
      <c r="D211" s="62">
        <v>0</v>
      </c>
      <c r="E211" s="62">
        <v>0</v>
      </c>
      <c r="F211" s="62">
        <v>0</v>
      </c>
    </row>
    <row r="212" spans="1:6" s="25" customFormat="1" ht="11.25" customHeight="1">
      <c r="A212" s="12"/>
      <c r="B212" s="38" t="s">
        <v>105</v>
      </c>
      <c r="C212" s="62">
        <v>0</v>
      </c>
      <c r="D212" s="62">
        <v>300000</v>
      </c>
      <c r="E212" s="62">
        <v>430000</v>
      </c>
      <c r="F212" s="62">
        <v>1097082</v>
      </c>
    </row>
    <row r="213" spans="1:6" s="25" customFormat="1" ht="11.25" customHeight="1">
      <c r="A213" s="12"/>
      <c r="B213" s="38" t="s">
        <v>183</v>
      </c>
      <c r="C213" s="62"/>
      <c r="D213" s="62"/>
      <c r="E213" s="62"/>
      <c r="F213" s="62"/>
    </row>
    <row r="214" spans="1:6" s="14" customFormat="1" ht="12.75" customHeight="1">
      <c r="A214" s="12"/>
      <c r="B214" s="13"/>
      <c r="C214" s="55"/>
      <c r="D214" s="55"/>
      <c r="E214" s="55"/>
      <c r="F214" s="55"/>
    </row>
    <row r="215" spans="1:6" s="42" customFormat="1" ht="14.25" customHeight="1">
      <c r="A215" s="106"/>
      <c r="B215" s="30" t="s">
        <v>162</v>
      </c>
      <c r="C215" s="79">
        <f>C173+C175+C190+C192+C196+C199+C204+C207+C209+C202</f>
        <v>31258000</v>
      </c>
      <c r="D215" s="79">
        <f>D173+D175+D190+D192+D196+D199+D204+D207+D209+D202</f>
        <v>32468000</v>
      </c>
      <c r="E215" s="79">
        <f>E173+E175+E190+E192+E196+E199+E204+E207+E209+E202</f>
        <v>33579811</v>
      </c>
      <c r="F215" s="79">
        <f>F173+F175+F190+F192+F196+F199+F204+F207+F209+F202</f>
        <v>33284242</v>
      </c>
    </row>
    <row r="216" spans="1:3" s="2" customFormat="1" ht="14.25" customHeight="1">
      <c r="A216" s="105"/>
      <c r="B216" s="8"/>
      <c r="C216" s="89"/>
    </row>
    <row r="217" spans="1:4" s="2" customFormat="1" ht="12.75">
      <c r="A217" s="1"/>
      <c r="B217" s="2" t="s">
        <v>39</v>
      </c>
      <c r="D217" s="51"/>
    </row>
    <row r="218" spans="1:4" s="2" customFormat="1" ht="12" customHeight="1">
      <c r="A218" s="3"/>
      <c r="B218" s="4" t="s">
        <v>40</v>
      </c>
      <c r="D218" s="51"/>
    </row>
    <row r="219" spans="1:3" s="2" customFormat="1" ht="12.75" customHeight="1">
      <c r="A219" s="3"/>
      <c r="B219" s="4" t="s">
        <v>131</v>
      </c>
      <c r="C219" s="64"/>
    </row>
    <row r="220" spans="1:6" s="2" customFormat="1" ht="12">
      <c r="A220" s="98"/>
      <c r="B220" s="10"/>
      <c r="C220" s="97"/>
      <c r="F220" s="111" t="s">
        <v>167</v>
      </c>
    </row>
    <row r="221" spans="1:6" s="2" customFormat="1" ht="12">
      <c r="A221" s="5" t="s">
        <v>2</v>
      </c>
      <c r="B221" s="6" t="s">
        <v>2</v>
      </c>
      <c r="C221" s="53" t="s">
        <v>130</v>
      </c>
      <c r="D221" s="53" t="s">
        <v>130</v>
      </c>
      <c r="E221" s="53" t="s">
        <v>130</v>
      </c>
      <c r="F221" s="53" t="s">
        <v>130</v>
      </c>
    </row>
    <row r="222" spans="1:6" s="2" customFormat="1" ht="12">
      <c r="A222" s="9" t="s">
        <v>36</v>
      </c>
      <c r="B222" s="85" t="s">
        <v>5</v>
      </c>
      <c r="C222" s="54" t="s">
        <v>6</v>
      </c>
      <c r="D222" s="54" t="s">
        <v>125</v>
      </c>
      <c r="E222" s="54" t="s">
        <v>170</v>
      </c>
      <c r="F222" s="54" t="s">
        <v>180</v>
      </c>
    </row>
    <row r="223" spans="1:6" s="14" customFormat="1" ht="13.5" customHeight="1">
      <c r="A223" s="12"/>
      <c r="B223" s="13"/>
      <c r="C223" s="55"/>
      <c r="D223" s="55"/>
      <c r="E223" s="55"/>
      <c r="F223" s="55"/>
    </row>
    <row r="224" spans="1:6" s="2" customFormat="1" ht="13.5" customHeight="1">
      <c r="A224" s="12" t="s">
        <v>31</v>
      </c>
      <c r="B224" s="13" t="s">
        <v>64</v>
      </c>
      <c r="C224" s="55">
        <v>0</v>
      </c>
      <c r="D224" s="55">
        <v>0</v>
      </c>
      <c r="E224" s="55">
        <v>0</v>
      </c>
      <c r="F224" s="55">
        <v>0</v>
      </c>
    </row>
    <row r="225" spans="1:6" s="2" customFormat="1" ht="13.5" customHeight="1">
      <c r="A225" s="12" t="s">
        <v>32</v>
      </c>
      <c r="B225" s="13" t="s">
        <v>66</v>
      </c>
      <c r="C225" s="55">
        <v>0</v>
      </c>
      <c r="D225" s="55">
        <v>0</v>
      </c>
      <c r="E225" s="55">
        <v>21654000</v>
      </c>
      <c r="F225" s="55">
        <v>21653543</v>
      </c>
    </row>
    <row r="226" spans="1:6" s="2" customFormat="1" ht="13.5" customHeight="1">
      <c r="A226" s="12" t="s">
        <v>33</v>
      </c>
      <c r="B226" s="13" t="s">
        <v>67</v>
      </c>
      <c r="C226" s="55">
        <v>0</v>
      </c>
      <c r="D226" s="55">
        <v>0</v>
      </c>
      <c r="E226" s="55">
        <v>279000</v>
      </c>
      <c r="F226" s="55">
        <v>278400</v>
      </c>
    </row>
    <row r="227" spans="1:6" s="2" customFormat="1" ht="13.5" customHeight="1">
      <c r="A227" s="12"/>
      <c r="B227" s="16"/>
      <c r="C227" s="49"/>
      <c r="D227" s="49"/>
      <c r="E227" s="49"/>
      <c r="F227" s="49"/>
    </row>
    <row r="228" spans="1:6" s="14" customFormat="1" ht="14.25">
      <c r="A228" s="29"/>
      <c r="B228" s="30" t="s">
        <v>163</v>
      </c>
      <c r="C228" s="79">
        <f>SUM(C224:C226)</f>
        <v>0</v>
      </c>
      <c r="D228" s="79">
        <f>SUM(D224:D226)</f>
        <v>0</v>
      </c>
      <c r="E228" s="79">
        <f>SUM(E224:E226)</f>
        <v>21933000</v>
      </c>
      <c r="F228" s="79">
        <f>SUM(F224:F226)</f>
        <v>21931943</v>
      </c>
    </row>
    <row r="229" spans="1:6" s="2" customFormat="1" ht="12">
      <c r="A229" s="12"/>
      <c r="B229" s="16"/>
      <c r="C229" s="49"/>
      <c r="D229" s="49"/>
      <c r="E229" s="49"/>
      <c r="F229" s="49"/>
    </row>
    <row r="230" spans="1:6" s="2" customFormat="1" ht="12">
      <c r="A230" s="22" t="s">
        <v>43</v>
      </c>
      <c r="B230" s="13" t="s">
        <v>49</v>
      </c>
      <c r="C230" s="55">
        <v>0</v>
      </c>
      <c r="D230" s="55">
        <v>0</v>
      </c>
      <c r="E230" s="55">
        <v>0</v>
      </c>
      <c r="F230" s="55">
        <v>0</v>
      </c>
    </row>
    <row r="231" spans="1:6" s="2" customFormat="1" ht="12">
      <c r="A231" s="22" t="s">
        <v>63</v>
      </c>
      <c r="B231" s="13" t="s">
        <v>50</v>
      </c>
      <c r="C231" s="55">
        <v>0</v>
      </c>
      <c r="D231" s="55">
        <v>0</v>
      </c>
      <c r="E231" s="55">
        <v>0</v>
      </c>
      <c r="F231" s="55">
        <v>0</v>
      </c>
    </row>
    <row r="232" spans="1:6" s="14" customFormat="1" ht="12">
      <c r="A232" s="22" t="s">
        <v>65</v>
      </c>
      <c r="B232" s="15" t="s">
        <v>68</v>
      </c>
      <c r="C232" s="57">
        <f>SUM(C233:C235)</f>
        <v>0</v>
      </c>
      <c r="D232" s="57">
        <f>SUM(D233:D235)</f>
        <v>385000</v>
      </c>
      <c r="E232" s="57">
        <f>SUM(E233:E235)</f>
        <v>680000</v>
      </c>
      <c r="F232" s="57">
        <f>SUM(F233:F235)</f>
        <v>663751</v>
      </c>
    </row>
    <row r="233" spans="1:6" s="14" customFormat="1" ht="12">
      <c r="A233" s="22"/>
      <c r="B233" s="15" t="s">
        <v>69</v>
      </c>
      <c r="C233" s="101">
        <v>0</v>
      </c>
      <c r="D233" s="101">
        <v>261000</v>
      </c>
      <c r="E233" s="101">
        <v>325000</v>
      </c>
      <c r="F233" s="101">
        <v>322279</v>
      </c>
    </row>
    <row r="234" spans="1:6" s="14" customFormat="1" ht="12">
      <c r="A234" s="22"/>
      <c r="B234" s="38" t="s">
        <v>168</v>
      </c>
      <c r="C234" s="101">
        <v>0</v>
      </c>
      <c r="D234" s="101">
        <v>54000</v>
      </c>
      <c r="E234" s="101">
        <v>105000</v>
      </c>
      <c r="F234" s="101">
        <v>150872</v>
      </c>
    </row>
    <row r="235" spans="1:6" s="2" customFormat="1" ht="12">
      <c r="A235" s="22"/>
      <c r="B235" s="15" t="s">
        <v>70</v>
      </c>
      <c r="C235" s="83">
        <v>0</v>
      </c>
      <c r="D235" s="83">
        <v>70000</v>
      </c>
      <c r="E235" s="83">
        <v>250000</v>
      </c>
      <c r="F235" s="83">
        <v>190600</v>
      </c>
    </row>
    <row r="236" spans="1:6" s="2" customFormat="1" ht="12">
      <c r="A236" s="12"/>
      <c r="B236" s="16"/>
      <c r="C236" s="49"/>
      <c r="D236" s="49"/>
      <c r="E236" s="49"/>
      <c r="F236" s="49"/>
    </row>
    <row r="237" spans="1:6" s="14" customFormat="1" ht="14.25">
      <c r="A237" s="29"/>
      <c r="B237" s="30" t="s">
        <v>164</v>
      </c>
      <c r="C237" s="79">
        <f>SUM(C230:C232)</f>
        <v>0</v>
      </c>
      <c r="D237" s="79">
        <f>SUM(D230:D232)</f>
        <v>385000</v>
      </c>
      <c r="E237" s="79">
        <f>SUM(E230:E232)</f>
        <v>680000</v>
      </c>
      <c r="F237" s="79">
        <f>SUM(F230:F232)</f>
        <v>663751</v>
      </c>
    </row>
    <row r="238" spans="1:6" s="2" customFormat="1" ht="12" hidden="1">
      <c r="A238" s="12"/>
      <c r="B238" s="16"/>
      <c r="C238" s="49"/>
      <c r="D238" s="49"/>
      <c r="E238" s="49"/>
      <c r="F238" s="49"/>
    </row>
    <row r="239" spans="1:6" s="2" customFormat="1" ht="12">
      <c r="A239" s="12"/>
      <c r="B239" s="16"/>
      <c r="C239" s="49"/>
      <c r="D239" s="49"/>
      <c r="E239" s="49"/>
      <c r="F239" s="49"/>
    </row>
    <row r="240" spans="1:6" s="2" customFormat="1" ht="12">
      <c r="A240" s="12" t="s">
        <v>106</v>
      </c>
      <c r="B240" s="13" t="s">
        <v>71</v>
      </c>
      <c r="C240" s="55">
        <v>0</v>
      </c>
      <c r="D240" s="55">
        <v>0</v>
      </c>
      <c r="E240" s="55">
        <v>0</v>
      </c>
      <c r="F240" s="55">
        <v>0</v>
      </c>
    </row>
    <row r="241" spans="1:6" s="2" customFormat="1" ht="12">
      <c r="A241" s="12" t="s">
        <v>107</v>
      </c>
      <c r="B241" s="13" t="s">
        <v>72</v>
      </c>
      <c r="C241" s="55">
        <v>0</v>
      </c>
      <c r="D241" s="55">
        <v>0</v>
      </c>
      <c r="E241" s="55">
        <v>0</v>
      </c>
      <c r="F241" s="55">
        <v>0</v>
      </c>
    </row>
    <row r="242" spans="1:6" s="2" customFormat="1" ht="12.75">
      <c r="A242" s="26" t="s">
        <v>108</v>
      </c>
      <c r="B242" s="15" t="s">
        <v>73</v>
      </c>
      <c r="C242" s="55">
        <v>0</v>
      </c>
      <c r="D242" s="55">
        <v>0</v>
      </c>
      <c r="E242" s="55">
        <v>0</v>
      </c>
      <c r="F242" s="55">
        <v>0</v>
      </c>
    </row>
    <row r="243" spans="1:6" s="25" customFormat="1" ht="14.25">
      <c r="A243" s="26"/>
      <c r="B243" s="35"/>
      <c r="C243" s="78"/>
      <c r="D243" s="78"/>
      <c r="E243" s="78"/>
      <c r="F243" s="78"/>
    </row>
    <row r="244" spans="1:6" s="25" customFormat="1" ht="14.25">
      <c r="A244" s="29"/>
      <c r="B244" s="30" t="s">
        <v>165</v>
      </c>
      <c r="C244" s="79">
        <f>SUM(C240:C242)</f>
        <v>0</v>
      </c>
      <c r="D244" s="79">
        <f>SUM(D240:D242)</f>
        <v>0</v>
      </c>
      <c r="E244" s="79">
        <f>SUM(E240:E242)</f>
        <v>0</v>
      </c>
      <c r="F244" s="79">
        <f>SUM(F240:F242)</f>
        <v>0</v>
      </c>
    </row>
    <row r="245" spans="1:6" s="25" customFormat="1" ht="12.75">
      <c r="A245" s="26"/>
      <c r="B245" s="15"/>
      <c r="C245" s="78"/>
      <c r="D245" s="78"/>
      <c r="E245" s="78"/>
      <c r="F245" s="78"/>
    </row>
    <row r="246" spans="1:6" s="25" customFormat="1" ht="12.75">
      <c r="A246" s="26" t="s">
        <v>109</v>
      </c>
      <c r="B246" s="13" t="s">
        <v>75</v>
      </c>
      <c r="C246" s="78">
        <v>0</v>
      </c>
      <c r="D246" s="78">
        <v>0</v>
      </c>
      <c r="E246" s="78">
        <v>0</v>
      </c>
      <c r="F246" s="78">
        <v>0</v>
      </c>
    </row>
    <row r="247" spans="1:6" s="23" customFormat="1" ht="12.75">
      <c r="A247" s="26" t="s">
        <v>110</v>
      </c>
      <c r="B247" s="13" t="s">
        <v>76</v>
      </c>
      <c r="C247" s="56">
        <v>0</v>
      </c>
      <c r="D247" s="56">
        <v>0</v>
      </c>
      <c r="E247" s="56">
        <v>0</v>
      </c>
      <c r="F247" s="56">
        <v>0</v>
      </c>
    </row>
    <row r="248" spans="1:6" s="41" customFormat="1" ht="13.5" customHeight="1">
      <c r="A248" s="26" t="s">
        <v>166</v>
      </c>
      <c r="B248" s="13" t="s">
        <v>77</v>
      </c>
      <c r="C248" s="55">
        <f>C249+C250+C251</f>
        <v>92100000</v>
      </c>
      <c r="D248" s="55">
        <f>D249+D250+D251</f>
        <v>90271286</v>
      </c>
      <c r="E248" s="55">
        <f>E249+E250+E251</f>
        <v>90271621</v>
      </c>
      <c r="F248" s="55">
        <f>F249+F250+F251</f>
        <v>90271621</v>
      </c>
    </row>
    <row r="249" spans="1:6" s="41" customFormat="1" ht="13.5" customHeight="1">
      <c r="A249" s="26"/>
      <c r="B249" s="38" t="s">
        <v>121</v>
      </c>
      <c r="C249" s="83">
        <v>89454000</v>
      </c>
      <c r="D249" s="83">
        <v>87688602</v>
      </c>
      <c r="E249" s="83">
        <v>87688602</v>
      </c>
      <c r="F249" s="83">
        <v>87688602</v>
      </c>
    </row>
    <row r="250" spans="1:6" s="41" customFormat="1" ht="13.5" customHeight="1">
      <c r="A250" s="26"/>
      <c r="B250" s="38" t="s">
        <v>122</v>
      </c>
      <c r="C250" s="83">
        <v>2258000</v>
      </c>
      <c r="D250" s="83">
        <v>2258000</v>
      </c>
      <c r="E250" s="83">
        <v>2258335</v>
      </c>
      <c r="F250" s="83">
        <v>2258335</v>
      </c>
    </row>
    <row r="251" spans="1:6" s="41" customFormat="1" ht="13.5" customHeight="1">
      <c r="A251" s="26"/>
      <c r="B251" s="38" t="s">
        <v>123</v>
      </c>
      <c r="C251" s="83">
        <v>388000</v>
      </c>
      <c r="D251" s="83">
        <v>324684</v>
      </c>
      <c r="E251" s="83">
        <v>324684</v>
      </c>
      <c r="F251" s="83">
        <v>324684</v>
      </c>
    </row>
    <row r="252" spans="1:6" s="41" customFormat="1" ht="13.5" customHeight="1">
      <c r="A252" s="26"/>
      <c r="B252" s="38"/>
      <c r="C252" s="83"/>
      <c r="D252" s="83"/>
      <c r="E252" s="83"/>
      <c r="F252" s="83"/>
    </row>
    <row r="253" spans="1:6" s="41" customFormat="1" ht="13.5" customHeight="1">
      <c r="A253" s="26" t="s">
        <v>172</v>
      </c>
      <c r="B253" s="13" t="s">
        <v>173</v>
      </c>
      <c r="C253" s="55">
        <v>0</v>
      </c>
      <c r="D253" s="55">
        <v>0</v>
      </c>
      <c r="E253" s="55">
        <v>6053041</v>
      </c>
      <c r="F253" s="55">
        <v>6053041</v>
      </c>
    </row>
    <row r="254" spans="1:6" s="14" customFormat="1" ht="13.5" customHeight="1">
      <c r="A254" s="12"/>
      <c r="B254" s="13"/>
      <c r="C254" s="55"/>
      <c r="D254" s="55"/>
      <c r="E254" s="55"/>
      <c r="F254" s="55"/>
    </row>
    <row r="255" spans="1:6" s="14" customFormat="1" ht="12.75" customHeight="1">
      <c r="A255" s="29"/>
      <c r="B255" s="30" t="s">
        <v>174</v>
      </c>
      <c r="C255" s="79">
        <f>SUM(C246:C248)+C253</f>
        <v>92100000</v>
      </c>
      <c r="D255" s="79">
        <f>SUM(D246:D248)+D253</f>
        <v>90271286</v>
      </c>
      <c r="E255" s="79">
        <f>SUM(E246:E248)+E253</f>
        <v>96324662</v>
      </c>
      <c r="F255" s="79">
        <f>SUM(F246:F248)+F253</f>
        <v>96324662</v>
      </c>
    </row>
    <row r="256" spans="1:6" s="25" customFormat="1" ht="12.75">
      <c r="A256" s="26"/>
      <c r="B256" s="38"/>
      <c r="C256" s="83"/>
      <c r="D256" s="83"/>
      <c r="E256" s="83"/>
      <c r="F256" s="83"/>
    </row>
    <row r="257" spans="1:6" s="47" customFormat="1" ht="15" customHeight="1">
      <c r="A257" s="45"/>
      <c r="B257" s="46" t="s">
        <v>175</v>
      </c>
      <c r="C257" s="63">
        <f>C135+C143+C163+C215+C228+C237+C244+C255</f>
        <v>327210000</v>
      </c>
      <c r="D257" s="63">
        <f>D135+D143+D163+D215+D228+D237+D244+D255</f>
        <v>330554000</v>
      </c>
      <c r="E257" s="63">
        <f>E135+E143+E163+E215+E228+E237+E244+E255</f>
        <v>376485000</v>
      </c>
      <c r="F257" s="63">
        <f>F135+F143+F163+F215+F228+F237+F244+F255</f>
        <v>374841895</v>
      </c>
    </row>
    <row r="258" spans="1:3" s="2" customFormat="1" ht="12">
      <c r="A258" s="1"/>
      <c r="C258" s="64"/>
    </row>
    <row r="259" spans="1:3" s="2" customFormat="1" ht="12">
      <c r="A259" s="1"/>
      <c r="C259" s="64"/>
    </row>
    <row r="260" spans="1:3" s="2" customFormat="1" ht="12">
      <c r="A260" s="1"/>
      <c r="C260" s="64"/>
    </row>
    <row r="261" spans="1:4" s="2" customFormat="1" ht="12">
      <c r="A261" s="1"/>
      <c r="C261" s="103"/>
      <c r="D261" s="104"/>
    </row>
    <row r="262" spans="1:4" s="2" customFormat="1" ht="12">
      <c r="A262" s="1"/>
      <c r="C262" s="103"/>
      <c r="D262" s="104"/>
    </row>
    <row r="263" spans="1:4" s="2" customFormat="1" ht="12">
      <c r="A263" s="1"/>
      <c r="C263" s="103"/>
      <c r="D263" s="104"/>
    </row>
    <row r="264" spans="1:4" s="2" customFormat="1" ht="12">
      <c r="A264" s="1"/>
      <c r="C264" s="103"/>
      <c r="D264" s="104"/>
    </row>
    <row r="265" spans="1:4" s="2" customFormat="1" ht="12">
      <c r="A265" s="1"/>
      <c r="C265" s="103"/>
      <c r="D265" s="104"/>
    </row>
    <row r="266" spans="1:4" s="2" customFormat="1" ht="12">
      <c r="A266" s="1"/>
      <c r="C266" s="103"/>
      <c r="D266" s="104"/>
    </row>
    <row r="267" spans="1:4" s="2" customFormat="1" ht="12">
      <c r="A267" s="1"/>
      <c r="C267" s="103"/>
      <c r="D267" s="104"/>
    </row>
    <row r="268" spans="1:4" s="2" customFormat="1" ht="12">
      <c r="A268" s="1"/>
      <c r="C268" s="103"/>
      <c r="D268" s="104"/>
    </row>
    <row r="269" spans="1:4" s="2" customFormat="1" ht="12">
      <c r="A269" s="1"/>
      <c r="C269" s="64"/>
      <c r="D269" s="64"/>
    </row>
    <row r="270" spans="1:3" s="2" customFormat="1" ht="12">
      <c r="A270" s="1"/>
      <c r="C270" s="64"/>
    </row>
    <row r="271" spans="1:3" s="2" customFormat="1" ht="12">
      <c r="A271" s="1"/>
      <c r="C271" s="64"/>
    </row>
    <row r="272" spans="1:3" s="2" customFormat="1" ht="12">
      <c r="A272" s="1"/>
      <c r="C272" s="64"/>
    </row>
    <row r="273" spans="1:3" s="2" customFormat="1" ht="12">
      <c r="A273" s="1"/>
      <c r="C273" s="64"/>
    </row>
    <row r="274" spans="1:3" s="2" customFormat="1" ht="12">
      <c r="A274" s="1"/>
      <c r="C274" s="64"/>
    </row>
  </sheetData>
  <sheetProtection/>
  <printOptions/>
  <pageMargins left="0.7" right="0.7" top="0.75" bottom="0.75" header="0.3" footer="0.3"/>
  <pageSetup horizontalDpi="600" verticalDpi="600" orientation="portrait" paperSize="9" scale="81" r:id="rId1"/>
  <headerFooter alignWithMargins="0">
    <oddHeader>&amp;R&amp;"Times New Roman,Normál"&amp;12 2.sz.melléklet
&amp;P.oldal</oddHeader>
  </headerFooter>
  <rowBreaks count="4" manualBreakCount="4">
    <brk id="67" max="255" man="1"/>
    <brk id="111" max="255" man="1"/>
    <brk id="165" max="255" man="1"/>
    <brk id="2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2017-04-06T08:20:17Z</cp:lastPrinted>
  <dcterms:created xsi:type="dcterms:W3CDTF">2011-01-17T08:36:11Z</dcterms:created>
  <dcterms:modified xsi:type="dcterms:W3CDTF">2017-04-06T08:20:38Z</dcterms:modified>
  <cp:category/>
  <cp:version/>
  <cp:contentType/>
  <cp:contentStatus/>
</cp:coreProperties>
</file>