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 1. 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címrend'!$A$1:$C$38</definedName>
    <definedName name="_xlnm.Print_Area" localSheetId="4">'5.bev. forrásonként'!$A$1:$H$121</definedName>
  </definedNames>
  <calcPr fullCalcOnLoad="1"/>
</workbook>
</file>

<file path=xl/sharedStrings.xml><?xml version="1.0" encoding="utf-8"?>
<sst xmlns="http://schemas.openxmlformats.org/spreadsheetml/2006/main" count="816" uniqueCount="633">
  <si>
    <t>Az önkormányzat költségvetésében szerepló nem intézményi kiadások</t>
  </si>
  <si>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</si>
  <si>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</si>
  <si>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</si>
  <si>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</si>
  <si>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</si>
  <si>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</si>
  <si>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</si>
  <si>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</si>
  <si>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</si>
  <si>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</si>
  <si>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</si>
  <si>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</si>
  <si>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</si>
  <si>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</si>
  <si>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</si>
  <si>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</si>
  <si>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</si>
  <si>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</si>
  <si>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</si>
  <si>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</si>
  <si>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</si>
  <si>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</si>
  <si>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</si>
  <si>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</si>
  <si>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</si>
  <si>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</si>
  <si>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</si>
  <si>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</si>
  <si>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</si>
  <si>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</si>
  <si>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</si>
  <si>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</si>
  <si>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</si>
  <si>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</si>
  <si>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</si>
  <si>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</si>
  <si>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</si>
  <si>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</si>
  <si>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</si>
  <si>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</si>
  <si>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</si>
  <si>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</si>
  <si>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</si>
  <si>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</si>
  <si>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</si>
  <si>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</si>
  <si>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</si>
  <si>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</si>
  <si>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</si>
  <si>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</si>
  <si>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</si>
  <si>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</si>
  <si>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</si>
  <si>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</si>
  <si>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</si>
  <si>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</si>
  <si>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</si>
  <si>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</si>
  <si>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</si>
  <si>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</si>
  <si>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</si>
  <si>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</si>
  <si>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</si>
  <si>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</si>
  <si>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</si>
  <si>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</si>
  <si>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</si>
  <si>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</si>
  <si>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</si>
  <si>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</si>
  <si>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</si>
  <si>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</si>
  <si>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</si>
  <si>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</si>
  <si>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</si>
  <si>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A költségvetési hiány belső finanszírozására szolgáló előző évek pénzmaradványa</t>
  </si>
  <si>
    <t>előirányzat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</si>
  <si>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</si>
  <si>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</si>
  <si>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</si>
  <si>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</si>
  <si>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</si>
  <si>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</si>
  <si>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</si>
  <si>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</si>
  <si>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</si>
  <si>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</si>
  <si>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</si>
  <si>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</si>
  <si>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</si>
  <si>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</si>
  <si>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</si>
  <si>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</si>
  <si>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</si>
  <si>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</si>
  <si>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</si>
  <si>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</si>
  <si>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</si>
  <si>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</si>
  <si>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</si>
  <si>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</si>
  <si>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</si>
  <si>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</si>
  <si>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</si>
  <si>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</si>
  <si>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</si>
  <si>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</si>
  <si>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</si>
  <si>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</si>
  <si>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</si>
  <si>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</si>
  <si>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KÖLCSÖNÖK, HITELEK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</si>
  <si>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</si>
  <si>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</si>
  <si>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</si>
  <si>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</si>
  <si>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</si>
  <si>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</si>
  <si>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</si>
  <si>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</si>
  <si>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</si>
  <si>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</si>
  <si>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</si>
  <si>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</si>
  <si>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</si>
  <si>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</si>
  <si>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</si>
  <si>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</si>
  <si>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</si>
  <si>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</si>
  <si>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</si>
  <si>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</si>
  <si>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</si>
  <si>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</si>
  <si>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</si>
  <si>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</si>
  <si>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</si>
  <si>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</si>
  <si>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</si>
  <si>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</si>
  <si>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</si>
  <si>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</si>
  <si>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</si>
  <si>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</si>
  <si>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</si>
  <si>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</si>
  <si>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</si>
  <si>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</si>
  <si>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</si>
  <si>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</si>
  <si>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</si>
  <si>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</si>
  <si>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</si>
  <si>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</si>
  <si>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</si>
  <si>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</si>
  <si>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</si>
  <si>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</si>
  <si>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</si>
  <si>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</si>
  <si>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</si>
  <si>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</si>
  <si>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</si>
  <si>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</si>
  <si>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</si>
  <si>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</si>
  <si>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</si>
  <si>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</si>
  <si>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</si>
  <si>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</si>
  <si>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</si>
  <si>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</si>
  <si>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</si>
  <si>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</si>
  <si>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</si>
  <si>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</si>
  <si>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</si>
  <si>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</si>
  <si>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</si>
  <si>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</si>
  <si>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</si>
  <si>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</si>
  <si>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</si>
  <si>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</si>
  <si>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</si>
  <si>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</si>
  <si>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</si>
  <si>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</si>
  <si>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</si>
  <si>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</si>
  <si>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</si>
  <si>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</si>
  <si>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</si>
  <si>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</si>
  <si>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</si>
  <si>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</si>
  <si>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</si>
  <si>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</si>
  <si>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</si>
  <si>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</si>
  <si>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</si>
  <si>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</si>
  <si>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</si>
  <si>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</si>
  <si>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</si>
  <si>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</si>
  <si>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</si>
  <si>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</si>
  <si>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</si>
  <si>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</si>
  <si>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</si>
  <si>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</si>
  <si>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</si>
  <si>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</si>
  <si>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</si>
  <si>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</si>
  <si>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</si>
  <si>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</si>
  <si>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</si>
  <si>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</si>
  <si>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</si>
  <si>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</si>
  <si>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</si>
  <si>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</si>
  <si>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1. Működési célú pénzmaradvány igénybevétele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</si>
  <si>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</si>
  <si>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</si>
  <si>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</si>
  <si>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</si>
  <si>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</si>
  <si>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Falugondnoki szolgálat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</si>
  <si>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</si>
  <si>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</si>
  <si>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</si>
  <si>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</si>
  <si>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</si>
  <si>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</si>
  <si>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</si>
  <si>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</si>
  <si>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</si>
  <si>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</si>
  <si>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</si>
  <si>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Kományzati funkciók és Szakfeladatok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</si>
  <si>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</si>
  <si>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</si>
  <si>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</si>
  <si>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</si>
  <si>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</si>
  <si>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</si>
  <si>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</si>
  <si>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</si>
  <si>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</si>
  <si>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</si>
  <si>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</si>
  <si>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</si>
  <si>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</si>
  <si>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</si>
  <si>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</si>
  <si>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</si>
  <si>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</si>
  <si>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</si>
  <si>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</si>
  <si>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</si>
  <si>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</si>
  <si>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</si>
  <si>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</si>
  <si>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</si>
  <si>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</si>
  <si>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</si>
  <si>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</si>
  <si>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</si>
  <si>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</si>
  <si>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</si>
  <si>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</si>
  <si>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</si>
  <si>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</si>
  <si>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</si>
  <si>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</si>
  <si>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</si>
  <si>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</si>
  <si>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</si>
  <si>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</si>
  <si>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</si>
  <si>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</si>
  <si>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</si>
  <si>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</si>
  <si>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</si>
  <si>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</si>
  <si>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</si>
  <si>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</si>
  <si>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</si>
  <si>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</si>
  <si>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</si>
  <si>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</si>
  <si>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</si>
  <si>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</si>
  <si>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</si>
  <si>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</si>
  <si>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</si>
  <si>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</si>
  <si>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</si>
  <si>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</si>
  <si>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</si>
  <si>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</si>
  <si>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</si>
  <si>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</si>
  <si>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</si>
  <si>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</si>
  <si>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</si>
  <si>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</si>
  <si>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</si>
  <si>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</si>
  <si>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</si>
  <si>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</si>
  <si>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</si>
  <si>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</si>
  <si>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</si>
  <si>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</si>
  <si>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</si>
  <si>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</si>
  <si>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</si>
  <si>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</si>
  <si>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</si>
  <si>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</si>
  <si>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</si>
  <si>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</si>
  <si>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</si>
  <si>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</si>
  <si>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</si>
  <si>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</si>
  <si>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</si>
  <si>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</si>
  <si>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</si>
  <si>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</si>
  <si>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</si>
  <si>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</si>
  <si>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</si>
  <si>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</si>
  <si>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</si>
  <si>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</si>
  <si>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</si>
  <si>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</si>
  <si>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</si>
  <si>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</si>
  <si>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</si>
  <si>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</si>
  <si>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</si>
  <si>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</si>
  <si>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</si>
  <si>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</si>
  <si>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</si>
  <si>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</si>
  <si>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</si>
  <si>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</si>
  <si>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</si>
  <si>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</si>
  <si>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</si>
  <si>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</si>
  <si>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</si>
  <si>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</si>
  <si>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</si>
  <si>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</si>
  <si>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</si>
  <si>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</si>
  <si>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</si>
  <si>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</si>
  <si>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</si>
  <si>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</si>
  <si>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</si>
  <si>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</si>
  <si>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</si>
  <si>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</si>
  <si>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</si>
  <si>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</si>
  <si>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</si>
  <si>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</si>
  <si>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</si>
  <si>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</si>
  <si>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</si>
  <si>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</si>
  <si>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</si>
  <si>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</si>
  <si>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</si>
  <si>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</si>
  <si>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</si>
  <si>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</si>
  <si>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</si>
  <si>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</si>
  <si>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</si>
  <si>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</si>
  <si>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</si>
  <si>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</si>
  <si>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</si>
  <si>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</si>
  <si>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</si>
  <si>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</si>
  <si>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</si>
  <si>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</si>
  <si>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</si>
  <si>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</si>
  <si>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</si>
  <si>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</si>
  <si>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</si>
  <si>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</si>
  <si>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</si>
  <si>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</si>
  <si>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</si>
  <si>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</si>
  <si>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</si>
  <si>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</si>
  <si>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</si>
  <si>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</si>
  <si>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</si>
  <si>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</si>
  <si>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</si>
  <si>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</si>
  <si>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</si>
  <si>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</si>
  <si>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</si>
  <si>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</si>
  <si>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</si>
  <si>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</si>
  <si>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</si>
  <si>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</si>
  <si>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</si>
  <si>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</si>
  <si>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</si>
  <si>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</si>
  <si>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</si>
  <si>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</si>
  <si>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 xml:space="preserve"> - ebből előző évi pénzmaradványból önkormányzati</t>
  </si>
  <si>
    <t xml:space="preserve">   - ebből előző évi pénzmaradványból</t>
  </si>
  <si>
    <t>3-ból települési önk.szoc.feladatai</t>
  </si>
  <si>
    <t>3-ból falugondnoki szolgálatra</t>
  </si>
  <si>
    <t>3-ból rászoruló gyermekek szünidei étkezéae</t>
  </si>
  <si>
    <t>5 - ből Munkaügyi Központtól közfoglalkoztatásra</t>
  </si>
  <si>
    <t>5 - ből egyes jövedelempótló támogatások</t>
  </si>
  <si>
    <t>5 - ből Támop foglalkoztatásra átvett</t>
  </si>
  <si>
    <t>5 - ből földalapú támogatásra átvett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</si>
  <si>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</si>
  <si>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</si>
  <si>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</si>
  <si>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</si>
  <si>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</si>
  <si>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</si>
  <si>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</si>
  <si>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</si>
  <si>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</si>
  <si>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</si>
  <si>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</si>
  <si>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</si>
  <si>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</si>
  <si>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 xml:space="preserve">START - Mezőgazdaság 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</si>
  <si>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</si>
  <si>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</si>
  <si>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</si>
  <si>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</si>
  <si>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</si>
  <si>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</si>
  <si>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</si>
  <si>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</si>
  <si>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</si>
  <si>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</si>
  <si>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</si>
  <si>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</si>
  <si>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 - Igal és Környéke Alapszolgáltatási Központ</t>
  </si>
  <si>
    <t xml:space="preserve">II. Egyéb működési kiadásokon belül Áh.-n kívülre átadott támogatások:   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</si>
  <si>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</si>
  <si>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</si>
  <si>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</si>
  <si>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</si>
  <si>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</si>
  <si>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</si>
  <si>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</si>
  <si>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</si>
  <si>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</si>
  <si>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</si>
  <si>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</si>
  <si>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</si>
  <si>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</si>
  <si>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</si>
  <si>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</si>
  <si>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</si>
  <si>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</si>
  <si>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</si>
  <si>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</si>
  <si>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</si>
  <si>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</si>
  <si>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</si>
  <si>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</si>
  <si>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</si>
  <si>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</si>
  <si>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</si>
  <si>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</si>
  <si>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</si>
  <si>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</si>
  <si>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</si>
  <si>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</si>
  <si>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</si>
  <si>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</si>
  <si>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</si>
  <si>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</si>
  <si>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</si>
  <si>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</si>
  <si>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</si>
  <si>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</si>
  <si>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</si>
  <si>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</si>
  <si>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</si>
  <si>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</si>
  <si>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</si>
  <si>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</si>
  <si>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</si>
  <si>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</si>
  <si>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</si>
  <si>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</si>
  <si>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</si>
  <si>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</si>
  <si>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</si>
  <si>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</si>
  <si>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</si>
  <si>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</si>
  <si>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</si>
  <si>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</si>
  <si>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</si>
  <si>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</si>
  <si>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</si>
  <si>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</si>
  <si>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</si>
  <si>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</si>
  <si>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</si>
  <si>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</si>
  <si>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</si>
  <si>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</si>
  <si>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</si>
  <si>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</si>
  <si>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</si>
  <si>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</si>
  <si>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</si>
  <si>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</si>
  <si>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</si>
  <si>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</si>
  <si>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</si>
  <si>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</si>
  <si>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082092 - 910502 Közművelődés - hagyományos közösségi kulturális értékek gondozása</t>
  </si>
  <si>
    <t>Kaposkeresztúr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</si>
  <si>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</si>
  <si>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</si>
  <si>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</si>
  <si>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</si>
  <si>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</si>
  <si>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066010 - Zöldterület-kezelés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</si>
  <si>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</si>
  <si>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</si>
  <si>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</si>
  <si>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</si>
  <si>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</si>
  <si>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</si>
  <si>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</si>
  <si>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096015 - Gyermekétkeztetés köznevelési intézményben</t>
  </si>
  <si>
    <t>a) Intézményi beruházások</t>
  </si>
  <si>
    <t>Áht.belüli megelőlegezés</t>
  </si>
  <si>
    <t>koncessziós díjból értéknövelő felújítás</t>
  </si>
  <si>
    <t>Közfoglalkoztatáshoz eszközök</t>
  </si>
  <si>
    <t>Szennyvízterv</t>
  </si>
  <si>
    <t>Kis értékű tárgyi eszközök beszerzése, játszótéri eszközök</t>
  </si>
  <si>
    <t>Művelődési Ház Kerítés beruházás</t>
  </si>
  <si>
    <t>Orvosi rendelő fűtéskorszerűsítés felújítás, eszközök beszerzése</t>
  </si>
  <si>
    <t>Művelődési Ház érdekeltség növelő pályázat beruházás</t>
  </si>
  <si>
    <t>Múvelődési ház</t>
  </si>
  <si>
    <t>Képzéses téli</t>
  </si>
  <si>
    <t>Kommunális</t>
  </si>
  <si>
    <t xml:space="preserve"> - Somogyjádi Belső Ellenőrzési Társulás</t>
  </si>
  <si>
    <t xml:space="preserve"> - Hulladékgazdálkodási társulás</t>
  </si>
  <si>
    <t xml:space="preserve"> - Katasztrófavédelmi Igazgatóság</t>
  </si>
  <si>
    <t xml:space="preserve"> - Tűzoltóság</t>
  </si>
  <si>
    <t xml:space="preserve"> - Munka és Tűzvédelmi Társulás</t>
  </si>
  <si>
    <t xml:space="preserve"> - Keresztúr Nevű Települések Szövetsége</t>
  </si>
  <si>
    <t xml:space="preserve"> - Kaposvölgyi Vízi Társulás</t>
  </si>
  <si>
    <t xml:space="preserve"> - Taszári Általános Iskoláért Alapítvány</t>
  </si>
  <si>
    <t xml:space="preserve"> - Nemzetiségi Önkormányzat - pályázati önerőhöz</t>
  </si>
  <si>
    <t xml:space="preserve"> - Vízdíjvisszatámogatás lakosságnak</t>
  </si>
  <si>
    <t xml:space="preserve"> - Zselici Lámpások Egyesület</t>
  </si>
  <si>
    <t xml:space="preserve"> - Falunkért Egyesület támogatás pályázati önerőhöz</t>
  </si>
  <si>
    <t xml:space="preserve"> - Napsugár Egyesület támogatás pályázati önerőhöz</t>
  </si>
  <si>
    <t xml:space="preserve"> - Fogászati ügyelet</t>
  </si>
  <si>
    <t>AHT-n belüli megelőlegezés visszavizetése</t>
  </si>
  <si>
    <t>Felhalmozási célú hiteltörlesztés</t>
  </si>
  <si>
    <t>106020 - lakásfenntartással lakhatással összefüggő ellátások</t>
  </si>
  <si>
    <t>101150 - betegséggel kapcsoaltos pénzbeli ellátások, támogatások</t>
  </si>
  <si>
    <t>103010 - elhunyt szmeélyek hátramaradottainak pénzbeli ellátása</t>
  </si>
  <si>
    <t xml:space="preserve"> - Mosdósi Mackóvár Óvoda Baté TagÓvoda</t>
  </si>
  <si>
    <t xml:space="preserve"> - Nagyberki iskolai étkezési hozzájárulás</t>
  </si>
  <si>
    <t xml:space="preserve"> - Balatonkeresztúr Önkormányzat Ktúr nevű települések tag.</t>
  </si>
  <si>
    <t xml:space="preserve"> - Települési lakásfenntartási támogatás</t>
  </si>
  <si>
    <t xml:space="preserve"> - Települési ápolási díj  </t>
  </si>
  <si>
    <t>Rendszeres ellátás összesen:</t>
  </si>
  <si>
    <t>XII. Eseti szociális ellátások</t>
  </si>
  <si>
    <t xml:space="preserve"> - egyéb juttatások önkormányzati rendelet (Települési támogatások)</t>
  </si>
  <si>
    <t xml:space="preserve">                   - beiskolázási segély</t>
  </si>
  <si>
    <t xml:space="preserve">                   - szabadulási segély</t>
  </si>
  <si>
    <t xml:space="preserve">                   - idősek támogatása</t>
  </si>
  <si>
    <t xml:space="preserve"> - BURSA</t>
  </si>
  <si>
    <t xml:space="preserve"> - temetési segély</t>
  </si>
  <si>
    <t xml:space="preserve"> - rendkívüli támogatás</t>
  </si>
  <si>
    <t xml:space="preserve"> - mikulás csomag</t>
  </si>
  <si>
    <t xml:space="preserve"> - köztemetés</t>
  </si>
  <si>
    <t xml:space="preserve"> - szünidei gyermek étkeztetés dologi</t>
  </si>
  <si>
    <t xml:space="preserve"> - Ösztöndíj</t>
  </si>
  <si>
    <t xml:space="preserve"> -krízis támogatás</t>
  </si>
  <si>
    <t xml:space="preserve"> - szociális tűzifa kiegészítés</t>
  </si>
  <si>
    <t>104037 szünidei gyermekétkeztetés</t>
  </si>
  <si>
    <t>106020 Lakásfenntartási támogatás</t>
  </si>
  <si>
    <t>Mindösszesen</t>
  </si>
  <si>
    <t>7.  melléklet a(z)   1/2017.(II.22...) önkormányzati rendelethez</t>
  </si>
  <si>
    <t>8. melléklet a(z)   1/2017.(II….22...) önkormányzati rendelethez</t>
  </si>
  <si>
    <t>9. melléklet a(z)    1/2017.(II…22....) önkormányzati rendelethez</t>
  </si>
  <si>
    <t>10. melléklet a(z)    1/2017.(II.22…..) önkormányzati rendelethez</t>
  </si>
  <si>
    <t>11. melléklet a(z)     1/2017.(II…22..) önkormányzati rendelethez</t>
  </si>
  <si>
    <t>12. melléklet a(z)     1/2017.(II.22…...) önkormányzati rendelethez</t>
  </si>
  <si>
    <t>13. melléklet a(z)     1/2017.(II.22…..) önkormányzati rendelethez</t>
  </si>
  <si>
    <t>14. melléklet a(z)      1/2017.(II….22...) önkormányzati rendelethez</t>
  </si>
  <si>
    <t>15. melléklet a(z)    1/2017.(II…22...) önkormányzati rendelethez</t>
  </si>
  <si>
    <t>16. melléklet a(z)     1/2017(II.22…..) önkormányzati rendelethez</t>
  </si>
  <si>
    <t>17. melléklet a(z)     1/2017.(II22…....) önkormányzati rendelethez</t>
  </si>
  <si>
    <t>18. melléklet a    1/2017.(II.22…...) önkormnyzati rendelethez</t>
  </si>
  <si>
    <t>1. melléklet a(z) 1/2017.(II.22…...) önkormányzati rendelethez</t>
  </si>
  <si>
    <t>2. melléklet a(z)   1/2017.(II…22.)önkormányzati rendelethez</t>
  </si>
  <si>
    <t>3. melléklet a(z)    1/2017.(II.22…..) önkormányzati rendelethez</t>
  </si>
  <si>
    <t>4. melléklet a(z)   1/2017.(II…22...) önkormányzati rendelethez</t>
  </si>
  <si>
    <t>6.  melléklet a(z)  1/2017.(II22…..) önkormányzati rendelethez</t>
  </si>
  <si>
    <t xml:space="preserve">5. melléklet a  1/2017.(II…22...) önkormányzati rendeletethez: Az önkormányzat bevételei összesítve 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</si>
</sst>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Fill="1" applyBorder="1" applyAlignment="1">
      <alignment horizontal="justify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Fill="1" applyBorder="1" applyAlignment="1">
      <alignment horizontal="justify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0" fillId="0" borderId="57" xfId="0" applyFont="1" applyBorder="1" applyAlignment="1">
      <alignment/>
    </xf>
    <xf numFmtId="173" fontId="0" fillId="0" borderId="58" xfId="40" applyNumberFormat="1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173" fontId="0" fillId="0" borderId="10" xfId="40" applyNumberFormat="1" applyBorder="1" applyAlignment="1">
      <alignment/>
    </xf>
    <xf numFmtId="0" fontId="21" fillId="0" borderId="57" xfId="0" applyFont="1" applyBorder="1" applyAlignment="1">
      <alignment/>
    </xf>
    <xf numFmtId="173" fontId="1" fillId="0" borderId="58" xfId="40" applyNumberFormat="1" applyFont="1" applyFill="1" applyBorder="1" applyAlignment="1" applyProtection="1">
      <alignment/>
      <protection/>
    </xf>
    <xf numFmtId="173" fontId="1" fillId="0" borderId="57" xfId="40" applyNumberFormat="1" applyFont="1" applyFill="1" applyBorder="1" applyAlignment="1" applyProtection="1">
      <alignment/>
      <protection/>
    </xf>
    <xf numFmtId="0" fontId="0" fillId="0" borderId="58" xfId="0" applyBorder="1" applyAlignment="1">
      <alignment/>
    </xf>
    <xf numFmtId="0" fontId="0" fillId="0" borderId="56" xfId="0" applyFill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7.8515625" style="0" customWidth="1"/>
    <col min="2" max="2" width="77.7109375" style="0" customWidth="1"/>
    <col min="5" max="5" width="76.7109375" style="0" bestFit="1" customWidth="1"/>
  </cols>
  <sheetData>
    <row r="1" ht="12.75">
      <c r="B1" s="1" t="s">
        <v>627</v>
      </c>
    </row>
    <row r="2" ht="12.75">
      <c r="B2" t="s">
        <v>546</v>
      </c>
    </row>
    <row r="3" ht="12.75">
      <c r="B3" s="6" t="s">
        <v>75</v>
      </c>
    </row>
    <row r="4" spans="1:2" ht="12.75">
      <c r="A4" s="11" t="s">
        <v>117</v>
      </c>
      <c r="B4" s="11" t="s">
        <v>118</v>
      </c>
    </row>
    <row r="5" spans="1:2" ht="12.75">
      <c r="A5" s="11" t="s">
        <v>120</v>
      </c>
      <c r="B5" s="11" t="s">
        <v>119</v>
      </c>
    </row>
    <row r="6" spans="1:4" ht="12.75">
      <c r="A6">
        <v>1</v>
      </c>
      <c r="B6" s="199" t="s">
        <v>0</v>
      </c>
      <c r="C6" s="199"/>
      <c r="D6" s="199"/>
    </row>
    <row r="7" ht="12.75">
      <c r="B7" s="10" t="s">
        <v>113</v>
      </c>
    </row>
    <row r="8" spans="1:2" ht="12.75">
      <c r="A8" s="109"/>
      <c r="B8" s="6"/>
    </row>
    <row r="9" spans="1:2" ht="12.75">
      <c r="A9" s="104">
        <v>2</v>
      </c>
      <c r="B9" s="12" t="s">
        <v>243</v>
      </c>
    </row>
    <row r="10" spans="1:2" ht="12.75">
      <c r="A10" s="11">
        <v>3</v>
      </c>
      <c r="B10" s="14" t="s">
        <v>537</v>
      </c>
    </row>
    <row r="11" spans="1:2" ht="12.75">
      <c r="A11" s="104">
        <v>4</v>
      </c>
      <c r="B11" s="14" t="s">
        <v>472</v>
      </c>
    </row>
    <row r="12" spans="1:2" ht="12.75">
      <c r="A12" s="11">
        <v>5</v>
      </c>
      <c r="B12" s="14" t="s">
        <v>544</v>
      </c>
    </row>
    <row r="13" spans="1:2" ht="12.75">
      <c r="A13" s="104">
        <v>6</v>
      </c>
      <c r="B13" s="14" t="s">
        <v>540</v>
      </c>
    </row>
    <row r="14" spans="1:2" ht="12.75">
      <c r="A14" s="11">
        <v>7</v>
      </c>
      <c r="B14" s="14" t="s">
        <v>470</v>
      </c>
    </row>
    <row r="15" spans="1:2" ht="12.75">
      <c r="A15" s="104">
        <v>8</v>
      </c>
      <c r="B15" s="14" t="s">
        <v>539</v>
      </c>
    </row>
    <row r="16" spans="1:2" ht="12.75">
      <c r="A16" s="11">
        <v>9</v>
      </c>
      <c r="B16" s="14" t="s">
        <v>430</v>
      </c>
    </row>
    <row r="17" spans="1:2" ht="12.75">
      <c r="A17" s="104">
        <v>10</v>
      </c>
      <c r="B17" s="14" t="s">
        <v>550</v>
      </c>
    </row>
    <row r="18" spans="1:2" ht="12.75">
      <c r="A18" s="11">
        <v>11</v>
      </c>
      <c r="B18" s="14" t="s">
        <v>548</v>
      </c>
    </row>
    <row r="19" spans="1:2" ht="12.75">
      <c r="A19" s="104">
        <v>12</v>
      </c>
      <c r="B19" s="14" t="s">
        <v>538</v>
      </c>
    </row>
    <row r="20" spans="1:2" ht="12.75">
      <c r="A20" s="11">
        <v>13</v>
      </c>
      <c r="B20" s="178" t="s">
        <v>549</v>
      </c>
    </row>
    <row r="21" spans="1:2" ht="12.75">
      <c r="A21" s="104">
        <v>14</v>
      </c>
      <c r="B21" s="14" t="s">
        <v>551</v>
      </c>
    </row>
    <row r="22" spans="1:2" ht="12.75">
      <c r="A22" s="11">
        <v>15</v>
      </c>
      <c r="B22" s="14" t="s">
        <v>475</v>
      </c>
    </row>
    <row r="23" spans="1:2" ht="12.75">
      <c r="A23" s="104">
        <v>16</v>
      </c>
      <c r="B23" s="14" t="s">
        <v>552</v>
      </c>
    </row>
    <row r="24" spans="1:2" ht="12.75">
      <c r="A24" s="11">
        <v>17</v>
      </c>
      <c r="B24" s="14" t="s">
        <v>536</v>
      </c>
    </row>
    <row r="25" spans="1:2" ht="12.75">
      <c r="A25" s="104">
        <v>18</v>
      </c>
      <c r="B25" s="14" t="s">
        <v>535</v>
      </c>
    </row>
    <row r="26" spans="1:2" ht="12.75">
      <c r="A26" s="11">
        <v>19</v>
      </c>
      <c r="B26" s="178" t="s">
        <v>542</v>
      </c>
    </row>
    <row r="27" spans="1:2" ht="12.75">
      <c r="A27" s="104">
        <v>20</v>
      </c>
      <c r="B27" s="178" t="s">
        <v>553</v>
      </c>
    </row>
    <row r="28" spans="1:2" ht="12.75">
      <c r="A28" s="11">
        <v>21</v>
      </c>
      <c r="B28" s="14" t="s">
        <v>476</v>
      </c>
    </row>
    <row r="29" spans="1:2" ht="12.75">
      <c r="A29" s="104">
        <v>22</v>
      </c>
      <c r="B29" s="14" t="s">
        <v>554</v>
      </c>
    </row>
    <row r="30" spans="1:2" ht="12.75">
      <c r="A30" s="11">
        <v>23</v>
      </c>
      <c r="B30" s="14" t="s">
        <v>545</v>
      </c>
    </row>
    <row r="31" spans="1:2" ht="12.75">
      <c r="A31" s="104">
        <v>24</v>
      </c>
      <c r="B31" s="14" t="s">
        <v>532</v>
      </c>
    </row>
    <row r="32" spans="1:2" ht="12.75">
      <c r="A32" s="11">
        <v>25</v>
      </c>
      <c r="B32" s="178" t="s">
        <v>547</v>
      </c>
    </row>
    <row r="33" spans="1:2" ht="12.75">
      <c r="A33" s="104">
        <v>26</v>
      </c>
      <c r="B33" s="171" t="s">
        <v>555</v>
      </c>
    </row>
    <row r="34" spans="1:2" ht="12.75">
      <c r="A34" s="11">
        <v>27</v>
      </c>
      <c r="B34" s="171" t="s">
        <v>589</v>
      </c>
    </row>
    <row r="35" spans="1:2" ht="12.75">
      <c r="A35" s="104">
        <v>28</v>
      </c>
      <c r="B35" s="171" t="s">
        <v>590</v>
      </c>
    </row>
    <row r="36" spans="1:2" ht="12.75">
      <c r="A36" s="11">
        <v>29</v>
      </c>
      <c r="B36" s="171" t="s">
        <v>591</v>
      </c>
    </row>
    <row r="37" spans="1:2" ht="12.75">
      <c r="A37" s="104">
        <v>30</v>
      </c>
      <c r="B37" s="171" t="s">
        <v>469</v>
      </c>
    </row>
    <row r="38" spans="1:2" ht="12.75">
      <c r="A38" s="11">
        <v>31</v>
      </c>
      <c r="B38" s="14" t="s">
        <v>534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618</v>
      </c>
    </row>
    <row r="3" ht="12.75">
      <c r="B3" t="s">
        <v>546</v>
      </c>
    </row>
    <row r="4" spans="2:8" ht="12.75">
      <c r="B4" s="6" t="s">
        <v>89</v>
      </c>
      <c r="H4" s="115" t="s">
        <v>443</v>
      </c>
    </row>
    <row r="6" spans="2:8" ht="12.75">
      <c r="B6" t="s">
        <v>82</v>
      </c>
      <c r="C6" t="s">
        <v>172</v>
      </c>
      <c r="D6" t="s">
        <v>126</v>
      </c>
      <c r="E6" t="s">
        <v>127</v>
      </c>
      <c r="F6" t="s">
        <v>181</v>
      </c>
      <c r="G6" t="s">
        <v>182</v>
      </c>
      <c r="H6" t="s">
        <v>183</v>
      </c>
    </row>
    <row r="7" spans="1:8" ht="12.75">
      <c r="A7" s="208" t="s">
        <v>422</v>
      </c>
      <c r="B7" s="208" t="s">
        <v>3</v>
      </c>
      <c r="C7" s="210" t="s">
        <v>218</v>
      </c>
      <c r="D7" s="208" t="s">
        <v>450</v>
      </c>
      <c r="E7" s="205" t="s">
        <v>219</v>
      </c>
      <c r="F7" s="206"/>
      <c r="G7" s="207"/>
      <c r="H7" s="208" t="s">
        <v>451</v>
      </c>
    </row>
    <row r="8" spans="1:8" ht="12.75">
      <c r="A8" s="209"/>
      <c r="B8" s="209"/>
      <c r="C8" s="211"/>
      <c r="D8" s="209"/>
      <c r="E8" s="119" t="s">
        <v>148</v>
      </c>
      <c r="F8" s="119" t="s">
        <v>149</v>
      </c>
      <c r="G8" s="119" t="s">
        <v>150</v>
      </c>
      <c r="H8" s="211"/>
    </row>
    <row r="9" spans="1:8" ht="12.75">
      <c r="A9" s="11">
        <v>1</v>
      </c>
      <c r="B9" s="12" t="s">
        <v>4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93</v>
      </c>
      <c r="C11" s="11">
        <f aca="true" t="shared" si="0" ref="C11:H11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1"/>
      <c r="C14" s="11"/>
      <c r="D14" s="11"/>
      <c r="E14" s="11"/>
      <c r="F14" s="11"/>
      <c r="G14" s="11"/>
      <c r="H14" s="11"/>
    </row>
    <row r="15" spans="1:8" ht="12.75">
      <c r="A15" s="11">
        <v>6</v>
      </c>
      <c r="B15" s="11" t="s">
        <v>93</v>
      </c>
      <c r="C15" s="11">
        <f aca="true" t="shared" si="1" ref="C15:H15">SUM(C13:C14)</f>
        <v>0</v>
      </c>
      <c r="D15" s="11">
        <f t="shared" si="1"/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619</v>
      </c>
    </row>
    <row r="2" ht="12.75">
      <c r="B2" t="s">
        <v>546</v>
      </c>
    </row>
    <row r="4" ht="12.75">
      <c r="B4" s="6" t="s">
        <v>86</v>
      </c>
    </row>
    <row r="5" spans="1:3" ht="12.75">
      <c r="A5" t="s">
        <v>239</v>
      </c>
      <c r="B5" s="6" t="s">
        <v>82</v>
      </c>
      <c r="C5" t="s">
        <v>172</v>
      </c>
    </row>
    <row r="6" spans="1:4" ht="12.75">
      <c r="A6" s="11">
        <v>1</v>
      </c>
      <c r="B6" s="12" t="s">
        <v>3</v>
      </c>
      <c r="C6" s="12" t="s">
        <v>87</v>
      </c>
      <c r="D6" s="6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11">
        <v>2</v>
      </c>
      <c r="B9" s="12" t="s">
        <v>106</v>
      </c>
      <c r="C9" s="11"/>
    </row>
    <row r="10" spans="1:3" ht="12.75">
      <c r="A10" s="11">
        <v>3</v>
      </c>
      <c r="B10" s="11" t="s">
        <v>107</v>
      </c>
      <c r="C10" s="11">
        <v>1</v>
      </c>
    </row>
    <row r="11" spans="1:3" ht="12.75">
      <c r="A11" s="11">
        <v>4</v>
      </c>
      <c r="B11" s="11" t="s">
        <v>234</v>
      </c>
      <c r="C11" s="11">
        <v>0.5</v>
      </c>
    </row>
    <row r="12" spans="1:3" ht="12.75">
      <c r="A12" s="11">
        <v>5</v>
      </c>
      <c r="B12" s="11" t="s">
        <v>231</v>
      </c>
      <c r="C12" s="11">
        <v>1</v>
      </c>
    </row>
    <row r="13" spans="1:3" ht="12.75">
      <c r="A13" s="11">
        <v>6</v>
      </c>
      <c r="B13" s="11" t="s">
        <v>570</v>
      </c>
      <c r="C13" s="11">
        <v>0.5</v>
      </c>
    </row>
    <row r="14" spans="1:3" ht="12.75">
      <c r="A14" s="11">
        <v>7</v>
      </c>
      <c r="B14" s="12" t="s">
        <v>74</v>
      </c>
      <c r="C14" s="12">
        <f>SUM(C10:C13)</f>
        <v>3</v>
      </c>
    </row>
    <row r="15" spans="1:3" ht="12.75">
      <c r="A15" s="11"/>
      <c r="B15" s="11"/>
      <c r="C15" s="11"/>
    </row>
    <row r="16" spans="1:3" ht="12.75">
      <c r="A16" s="11">
        <v>8</v>
      </c>
      <c r="B16" s="12" t="s">
        <v>108</v>
      </c>
      <c r="C16" s="12">
        <f>C14</f>
        <v>3</v>
      </c>
    </row>
    <row r="18" spans="2:9" ht="12.75">
      <c r="B18" s="6"/>
      <c r="C18" s="6"/>
      <c r="D18" s="6"/>
      <c r="E18" s="6"/>
      <c r="F18" s="6"/>
      <c r="G18" s="6"/>
      <c r="H18" s="6"/>
      <c r="I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620</v>
      </c>
    </row>
    <row r="2" ht="12.75">
      <c r="C2" t="s">
        <v>546</v>
      </c>
    </row>
    <row r="3" ht="12.75">
      <c r="B3" s="6" t="s">
        <v>88</v>
      </c>
    </row>
    <row r="4" spans="1:5" ht="12.75">
      <c r="A4" t="s">
        <v>240</v>
      </c>
      <c r="B4" t="s">
        <v>82</v>
      </c>
      <c r="C4" t="s">
        <v>172</v>
      </c>
      <c r="D4" t="s">
        <v>126</v>
      </c>
      <c r="E4" t="s">
        <v>127</v>
      </c>
    </row>
    <row r="5" spans="1:5" ht="12.75">
      <c r="A5" s="11">
        <v>1</v>
      </c>
      <c r="B5" s="12" t="s">
        <v>224</v>
      </c>
      <c r="C5" s="12" t="s">
        <v>87</v>
      </c>
      <c r="D5" s="12" t="s">
        <v>154</v>
      </c>
      <c r="E5" s="12" t="s">
        <v>226</v>
      </c>
    </row>
    <row r="6" spans="1:5" ht="12.75">
      <c r="A6" s="11">
        <v>2</v>
      </c>
      <c r="B6" s="12" t="s">
        <v>217</v>
      </c>
      <c r="C6" s="12"/>
      <c r="D6" s="12"/>
      <c r="E6" s="12" t="s">
        <v>452</v>
      </c>
    </row>
    <row r="7" spans="1:5" ht="12.75">
      <c r="A7" s="11">
        <v>3</v>
      </c>
      <c r="B7" s="23" t="s">
        <v>571</v>
      </c>
      <c r="C7" s="11">
        <v>15</v>
      </c>
      <c r="D7" s="11">
        <v>4</v>
      </c>
      <c r="E7" s="107">
        <f>C7*D7/12</f>
        <v>5</v>
      </c>
    </row>
    <row r="8" spans="1:5" ht="12.75">
      <c r="A8" s="11">
        <v>4</v>
      </c>
      <c r="B8" s="68" t="s">
        <v>572</v>
      </c>
      <c r="C8" s="11">
        <v>3</v>
      </c>
      <c r="D8" s="11">
        <v>3</v>
      </c>
      <c r="E8" s="107">
        <f>C8*D8/12</f>
        <v>0.75</v>
      </c>
    </row>
    <row r="9" spans="1:5" ht="12.75">
      <c r="A9" s="11">
        <v>5</v>
      </c>
      <c r="B9" s="68" t="s">
        <v>453</v>
      </c>
      <c r="C9" s="11">
        <v>8</v>
      </c>
      <c r="D9" s="11">
        <v>8</v>
      </c>
      <c r="E9" s="107">
        <f>C9*D9/12</f>
        <v>5.333333333333333</v>
      </c>
    </row>
    <row r="10" spans="1:5" ht="12.75">
      <c r="A10" s="11">
        <v>6</v>
      </c>
      <c r="B10" s="23"/>
      <c r="C10" s="11"/>
      <c r="D10" s="11"/>
      <c r="E10" s="107">
        <f>C10*D10/12</f>
        <v>0</v>
      </c>
    </row>
    <row r="11" spans="1:5" ht="12.75">
      <c r="A11" s="11">
        <v>7</v>
      </c>
      <c r="B11" s="22"/>
      <c r="C11" s="23"/>
      <c r="D11" s="11"/>
      <c r="E11" s="107">
        <f>C11*D11/12</f>
        <v>0</v>
      </c>
    </row>
    <row r="12" spans="1:5" ht="12.75">
      <c r="A12" s="11">
        <v>8</v>
      </c>
      <c r="B12" s="22" t="s">
        <v>74</v>
      </c>
      <c r="C12" s="12">
        <f>SUM(C7:C11)</f>
        <v>26</v>
      </c>
      <c r="D12" s="12">
        <f>SUM(D7:D11)</f>
        <v>15</v>
      </c>
      <c r="E12" s="108">
        <f>SUM(E7:E11)</f>
        <v>11.083333333333332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B1">
      <selection activeCell="E20" sqref="E20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621</v>
      </c>
    </row>
    <row r="3" spans="2:3" ht="12.75">
      <c r="B3" t="s">
        <v>546</v>
      </c>
      <c r="C3" s="1" t="s">
        <v>443</v>
      </c>
    </row>
    <row r="4" spans="2:12" ht="27.75" customHeight="1">
      <c r="B4" s="215" t="s">
        <v>454</v>
      </c>
      <c r="C4" s="215"/>
      <c r="D4" s="215"/>
      <c r="E4" s="215"/>
      <c r="F4" s="215"/>
      <c r="L4" s="2"/>
    </row>
    <row r="5" spans="2:3" ht="13.5" thickBot="1">
      <c r="B5" t="s">
        <v>82</v>
      </c>
      <c r="C5" t="s">
        <v>172</v>
      </c>
    </row>
    <row r="6" spans="1:3" ht="13.5" thickBot="1">
      <c r="A6" s="123">
        <v>1</v>
      </c>
      <c r="B6" s="48" t="s">
        <v>194</v>
      </c>
      <c r="C6" s="48">
        <v>2017</v>
      </c>
    </row>
    <row r="7" spans="1:3" ht="12.75">
      <c r="A7" s="124">
        <v>2</v>
      </c>
      <c r="B7" s="81" t="s">
        <v>163</v>
      </c>
      <c r="C7" s="49">
        <f>'5.bev. forrásonként'!H51</f>
        <v>2450000</v>
      </c>
    </row>
    <row r="8" spans="1:3" ht="12.75">
      <c r="A8" s="124">
        <v>3</v>
      </c>
      <c r="B8" s="82" t="s">
        <v>162</v>
      </c>
      <c r="C8" s="50"/>
    </row>
    <row r="9" spans="1:3" ht="12.75">
      <c r="A9" s="124">
        <v>4</v>
      </c>
      <c r="B9" s="82" t="s">
        <v>160</v>
      </c>
      <c r="C9" s="50">
        <f>'5.bev. forrásonként'!H52</f>
        <v>110000</v>
      </c>
    </row>
    <row r="10" spans="1:3" ht="38.25">
      <c r="A10" s="124">
        <v>5</v>
      </c>
      <c r="B10" s="82" t="s">
        <v>161</v>
      </c>
      <c r="C10" s="50">
        <f>'5.bev. forrásonként'!H68+'5.bev. forrásonként'!H69+'5.bev. forrásonként'!H70</f>
        <v>0</v>
      </c>
    </row>
    <row r="11" spans="1:3" ht="12.75">
      <c r="A11" s="124">
        <v>6</v>
      </c>
      <c r="B11" s="82" t="s">
        <v>456</v>
      </c>
      <c r="C11" s="50">
        <f>'5.bev. forrásonként'!H71</f>
        <v>0</v>
      </c>
    </row>
    <row r="12" spans="1:3" ht="12.75" customHeight="1">
      <c r="A12" s="124">
        <v>7</v>
      </c>
      <c r="B12" s="83" t="s">
        <v>164</v>
      </c>
      <c r="C12" s="50">
        <v>0</v>
      </c>
    </row>
    <row r="13" spans="1:3" ht="13.5" thickBot="1">
      <c r="A13" s="125">
        <v>8</v>
      </c>
      <c r="B13" s="84" t="s">
        <v>455</v>
      </c>
      <c r="C13" s="51">
        <v>0</v>
      </c>
    </row>
    <row r="14" spans="1:3" ht="13.5" thickBot="1">
      <c r="A14" s="126">
        <v>9</v>
      </c>
      <c r="B14" s="16" t="s">
        <v>165</v>
      </c>
      <c r="C14" s="129">
        <f>SUM(C7:C13)</f>
        <v>2560000</v>
      </c>
    </row>
    <row r="15" spans="1:3" ht="13.5" thickBot="1">
      <c r="A15" s="127">
        <v>10</v>
      </c>
      <c r="B15" s="128" t="s">
        <v>166</v>
      </c>
      <c r="C15" s="130">
        <f>C14/2</f>
        <v>1280000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82</v>
      </c>
      <c r="C19" s="15" t="s">
        <v>172</v>
      </c>
      <c r="D19" s="15" t="s">
        <v>126</v>
      </c>
      <c r="E19" s="15" t="s">
        <v>127</v>
      </c>
      <c r="F19" s="15" t="s">
        <v>181</v>
      </c>
      <c r="G19" s="15" t="s">
        <v>182</v>
      </c>
    </row>
    <row r="20" spans="1:7" ht="13.5" thickBot="1">
      <c r="A20" s="135">
        <v>11</v>
      </c>
      <c r="B20" s="85" t="s">
        <v>457</v>
      </c>
      <c r="C20" s="133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23">
        <v>12</v>
      </c>
      <c r="B21" s="86" t="s">
        <v>168</v>
      </c>
      <c r="C21" s="54"/>
      <c r="D21" s="23"/>
      <c r="E21" s="23"/>
      <c r="F21" s="23"/>
      <c r="G21" s="55"/>
    </row>
    <row r="22" spans="1:7" ht="12.75">
      <c r="A22" s="124">
        <v>13</v>
      </c>
      <c r="B22" s="86" t="s">
        <v>155</v>
      </c>
      <c r="C22" s="54"/>
      <c r="D22" s="23"/>
      <c r="E22" s="23"/>
      <c r="F22" s="23"/>
      <c r="G22" s="55"/>
    </row>
    <row r="23" spans="1:7" ht="12.75">
      <c r="A23" s="124">
        <v>14</v>
      </c>
      <c r="B23" s="86" t="s">
        <v>156</v>
      </c>
      <c r="C23" s="54"/>
      <c r="D23" s="23"/>
      <c r="E23" s="23"/>
      <c r="F23" s="23"/>
      <c r="G23" s="55"/>
    </row>
    <row r="24" spans="1:7" ht="12.75">
      <c r="A24" s="124">
        <v>15</v>
      </c>
      <c r="B24" s="86" t="s">
        <v>458</v>
      </c>
      <c r="C24" s="54"/>
      <c r="D24" s="23"/>
      <c r="E24" s="23"/>
      <c r="F24" s="23"/>
      <c r="G24" s="55"/>
    </row>
    <row r="25" spans="1:7" ht="25.5" customHeight="1">
      <c r="A25" s="124">
        <v>16</v>
      </c>
      <c r="B25" s="86" t="s">
        <v>157</v>
      </c>
      <c r="C25" s="54"/>
      <c r="D25" s="23"/>
      <c r="E25" s="23"/>
      <c r="F25" s="23"/>
      <c r="G25" s="55"/>
    </row>
    <row r="26" spans="1:7" ht="40.5" customHeight="1">
      <c r="A26" s="124">
        <v>17</v>
      </c>
      <c r="B26" s="86" t="s">
        <v>158</v>
      </c>
      <c r="C26" s="54"/>
      <c r="D26" s="23"/>
      <c r="E26" s="23"/>
      <c r="F26" s="23"/>
      <c r="G26" s="55"/>
    </row>
    <row r="27" spans="1:7" ht="43.5" customHeight="1" thickBot="1">
      <c r="A27" s="142">
        <v>18</v>
      </c>
      <c r="B27" s="143" t="s">
        <v>159</v>
      </c>
      <c r="C27" s="144"/>
      <c r="D27" s="120"/>
      <c r="E27" s="120"/>
      <c r="F27" s="120"/>
      <c r="G27" s="145"/>
    </row>
    <row r="28" spans="1:7" ht="12.75">
      <c r="A28" s="139">
        <v>19</v>
      </c>
      <c r="B28" s="153" t="s">
        <v>93</v>
      </c>
      <c r="C28" s="152"/>
      <c r="D28" s="150"/>
      <c r="E28" s="150"/>
      <c r="F28" s="150"/>
      <c r="G28" s="151"/>
    </row>
    <row r="29" spans="1:7" ht="13.5" thickBot="1">
      <c r="A29" s="141">
        <v>20</v>
      </c>
      <c r="B29" s="154" t="s">
        <v>167</v>
      </c>
      <c r="C29" s="134">
        <v>0</v>
      </c>
      <c r="D29" s="131">
        <v>0</v>
      </c>
      <c r="E29" s="131">
        <v>0</v>
      </c>
      <c r="F29" s="131">
        <v>0</v>
      </c>
      <c r="G29" s="132">
        <v>0</v>
      </c>
    </row>
    <row r="30" spans="1:7" ht="26.25" thickBot="1">
      <c r="A30" s="146">
        <v>21</v>
      </c>
      <c r="B30" s="147" t="s">
        <v>459</v>
      </c>
      <c r="C30" s="173">
        <f>C15-C29</f>
        <v>1280000</v>
      </c>
      <c r="D30" s="148"/>
      <c r="E30" s="148"/>
      <c r="F30" s="148"/>
      <c r="G30" s="149"/>
    </row>
    <row r="31" ht="12.75">
      <c r="A31" s="15"/>
    </row>
    <row r="32" ht="12.75">
      <c r="A32" s="15"/>
    </row>
    <row r="33" spans="1:6" ht="13.5" thickBot="1">
      <c r="A33" s="15"/>
      <c r="B33" t="s">
        <v>82</v>
      </c>
      <c r="C33" t="s">
        <v>172</v>
      </c>
      <c r="D33" t="s">
        <v>126</v>
      </c>
      <c r="E33" t="s">
        <v>127</v>
      </c>
      <c r="F33" t="s">
        <v>181</v>
      </c>
    </row>
    <row r="34" spans="1:6" ht="27" customHeight="1">
      <c r="A34" s="139">
        <v>22</v>
      </c>
      <c r="B34" s="212" t="s">
        <v>460</v>
      </c>
      <c r="C34" s="213"/>
      <c r="D34" s="213"/>
      <c r="E34" s="213"/>
      <c r="F34" s="214"/>
    </row>
    <row r="35" spans="1:6" ht="12.75">
      <c r="A35" s="140">
        <v>23</v>
      </c>
      <c r="B35" s="121" t="s">
        <v>169</v>
      </c>
      <c r="C35" s="11" t="s">
        <v>170</v>
      </c>
      <c r="D35" s="11"/>
      <c r="E35" s="11"/>
      <c r="F35" s="136"/>
    </row>
    <row r="36" spans="1:6" ht="12.75">
      <c r="A36" s="140">
        <v>24</v>
      </c>
      <c r="B36" s="121" t="s">
        <v>227</v>
      </c>
      <c r="C36" s="11"/>
      <c r="D36" s="11"/>
      <c r="E36" s="11"/>
      <c r="F36" s="136"/>
    </row>
    <row r="37" spans="1:6" ht="12.75">
      <c r="A37" s="140">
        <v>25</v>
      </c>
      <c r="B37" s="121" t="s">
        <v>193</v>
      </c>
      <c r="C37" s="11"/>
      <c r="D37" s="11"/>
      <c r="E37" s="11"/>
      <c r="F37" s="136"/>
    </row>
    <row r="38" spans="1:6" ht="13.5" thickBot="1">
      <c r="A38" s="141">
        <v>26</v>
      </c>
      <c r="B38" s="122" t="s">
        <v>93</v>
      </c>
      <c r="C38" s="137"/>
      <c r="D38" s="137"/>
      <c r="E38" s="137"/>
      <c r="F38" s="138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622</v>
      </c>
    </row>
    <row r="2" ht="12.75">
      <c r="B2" t="s">
        <v>546</v>
      </c>
    </row>
    <row r="5" spans="1:4" ht="12.75">
      <c r="A5" s="11"/>
      <c r="B5" s="12" t="s">
        <v>90</v>
      </c>
      <c r="C5" s="14" t="s">
        <v>443</v>
      </c>
      <c r="D5" s="15"/>
    </row>
    <row r="6" spans="1:4" ht="12.75">
      <c r="A6" s="11"/>
      <c r="B6" s="11" t="s">
        <v>82</v>
      </c>
      <c r="C6" s="11" t="s">
        <v>172</v>
      </c>
      <c r="D6" s="15"/>
    </row>
    <row r="7" spans="1:4" ht="12.75">
      <c r="A7" s="11"/>
      <c r="B7" s="12" t="s">
        <v>1</v>
      </c>
      <c r="C7" s="12" t="s">
        <v>2</v>
      </c>
      <c r="D7" s="15"/>
    </row>
    <row r="8" spans="1:4" ht="12.75">
      <c r="A8" s="11">
        <v>1</v>
      </c>
      <c r="B8" s="11" t="s">
        <v>111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s="1" t="s">
        <v>623</v>
      </c>
    </row>
    <row r="2" ht="12.75">
      <c r="B2" t="s">
        <v>546</v>
      </c>
    </row>
    <row r="4" spans="2:5" ht="12.75">
      <c r="B4" s="6" t="s">
        <v>91</v>
      </c>
      <c r="E4" t="s">
        <v>443</v>
      </c>
    </row>
    <row r="5" spans="1:7" ht="12.75">
      <c r="A5" t="s">
        <v>239</v>
      </c>
      <c r="B5" t="s">
        <v>82</v>
      </c>
      <c r="C5" t="s">
        <v>172</v>
      </c>
      <c r="D5" t="s">
        <v>126</v>
      </c>
      <c r="E5" t="s">
        <v>127</v>
      </c>
      <c r="F5" t="s">
        <v>186</v>
      </c>
      <c r="G5" t="s">
        <v>187</v>
      </c>
    </row>
    <row r="6" spans="1:7" ht="12.75">
      <c r="A6" s="11">
        <v>1</v>
      </c>
      <c r="B6" s="12" t="s">
        <v>109</v>
      </c>
      <c r="C6" s="216" t="s">
        <v>92</v>
      </c>
      <c r="D6" s="217"/>
      <c r="E6" s="217"/>
      <c r="F6" s="217"/>
      <c r="G6" s="218"/>
    </row>
    <row r="7" spans="1:7" ht="12.75">
      <c r="A7" s="11">
        <v>2</v>
      </c>
      <c r="B7" s="11"/>
      <c r="C7" s="11">
        <v>2017</v>
      </c>
      <c r="D7" s="11">
        <v>2018</v>
      </c>
      <c r="E7" s="11">
        <v>2019</v>
      </c>
      <c r="F7" s="11">
        <v>2020</v>
      </c>
      <c r="G7" s="11">
        <v>2021</v>
      </c>
    </row>
    <row r="8" spans="1:7" ht="12.75">
      <c r="A8" s="11">
        <v>3</v>
      </c>
      <c r="B8" s="11" t="s">
        <v>6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10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11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7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8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9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93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I18" sqref="I18"/>
    </sheetView>
  </sheetViews>
  <sheetFormatPr defaultColWidth="9.140625" defaultRowHeight="12.75"/>
  <cols>
    <col min="1" max="1" width="3.421875" style="0" customWidth="1"/>
    <col min="2" max="2" width="34.7109375" style="0" customWidth="1"/>
    <col min="3" max="3" width="10.421875" style="0" customWidth="1"/>
    <col min="4" max="4" width="9.7109375" style="0" customWidth="1"/>
    <col min="5" max="14" width="8.8515625" style="0" customWidth="1"/>
    <col min="15" max="15" width="13.7109375" style="0" bestFit="1" customWidth="1"/>
  </cols>
  <sheetData>
    <row r="1" ht="12.75">
      <c r="B1" s="1" t="s">
        <v>624</v>
      </c>
    </row>
    <row r="2" ht="12.75">
      <c r="B2" s="1"/>
    </row>
    <row r="3" ht="12.75">
      <c r="D3" t="s">
        <v>546</v>
      </c>
    </row>
    <row r="4" spans="2:15" ht="12.75">
      <c r="B4" s="6" t="s">
        <v>94</v>
      </c>
      <c r="C4" s="1"/>
      <c r="D4" s="1"/>
      <c r="E4" s="1"/>
      <c r="F4" s="1"/>
      <c r="G4" s="1"/>
      <c r="H4" s="1"/>
      <c r="I4" s="1"/>
      <c r="J4" s="1"/>
      <c r="K4" s="1"/>
      <c r="O4" s="113" t="s">
        <v>443</v>
      </c>
    </row>
    <row r="5" spans="1:15" ht="12.75">
      <c r="A5" s="11"/>
      <c r="B5" s="11" t="s">
        <v>82</v>
      </c>
      <c r="C5" s="11" t="s">
        <v>172</v>
      </c>
      <c r="D5" s="11" t="s">
        <v>126</v>
      </c>
      <c r="E5" s="11" t="s">
        <v>127</v>
      </c>
      <c r="F5" s="11" t="s">
        <v>181</v>
      </c>
      <c r="G5" s="11" t="s">
        <v>182</v>
      </c>
      <c r="H5" s="11" t="s">
        <v>183</v>
      </c>
      <c r="I5" s="11" t="s">
        <v>185</v>
      </c>
      <c r="J5" s="11" t="s">
        <v>84</v>
      </c>
      <c r="K5" s="11" t="s">
        <v>188</v>
      </c>
      <c r="L5" s="11" t="s">
        <v>189</v>
      </c>
      <c r="M5" s="11" t="s">
        <v>190</v>
      </c>
      <c r="N5" s="11" t="s">
        <v>191</v>
      </c>
      <c r="O5" s="11" t="s">
        <v>192</v>
      </c>
    </row>
    <row r="6" spans="1:15" ht="12.75">
      <c r="A6" s="11">
        <v>1</v>
      </c>
      <c r="B6" s="12" t="s">
        <v>106</v>
      </c>
      <c r="C6" s="12" t="s">
        <v>61</v>
      </c>
      <c r="D6" s="12" t="s">
        <v>62</v>
      </c>
      <c r="E6" s="12" t="s">
        <v>63</v>
      </c>
      <c r="F6" s="12" t="s">
        <v>64</v>
      </c>
      <c r="G6" s="12" t="s">
        <v>65</v>
      </c>
      <c r="H6" s="12" t="s">
        <v>66</v>
      </c>
      <c r="I6" s="12" t="s">
        <v>67</v>
      </c>
      <c r="J6" s="12" t="s">
        <v>68</v>
      </c>
      <c r="K6" s="12" t="s">
        <v>69</v>
      </c>
      <c r="L6" s="12" t="s">
        <v>70</v>
      </c>
      <c r="M6" s="12" t="s">
        <v>71</v>
      </c>
      <c r="N6" s="12" t="s">
        <v>72</v>
      </c>
      <c r="O6" s="12" t="s">
        <v>138</v>
      </c>
    </row>
    <row r="7" spans="1:15" ht="12.75">
      <c r="A7" s="63">
        <v>2</v>
      </c>
      <c r="B7" s="219" t="s">
        <v>28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</row>
    <row r="8" spans="1:15" ht="12.75">
      <c r="A8" s="11">
        <v>3</v>
      </c>
      <c r="B8" s="87" t="s">
        <v>230</v>
      </c>
      <c r="C8" s="14">
        <v>1911900</v>
      </c>
      <c r="D8" s="14">
        <v>1911900</v>
      </c>
      <c r="E8" s="14">
        <v>1911900</v>
      </c>
      <c r="F8" s="14">
        <v>1911900</v>
      </c>
      <c r="G8" s="14">
        <v>1911900</v>
      </c>
      <c r="H8" s="14">
        <v>1911901</v>
      </c>
      <c r="I8" s="14">
        <v>1911901</v>
      </c>
      <c r="J8" s="14">
        <v>1911901</v>
      </c>
      <c r="K8" s="14">
        <v>1911901</v>
      </c>
      <c r="L8" s="14">
        <v>1911901</v>
      </c>
      <c r="M8" s="14">
        <v>1911901</v>
      </c>
      <c r="N8" s="14">
        <v>1911901</v>
      </c>
      <c r="O8" s="156">
        <f aca="true" t="shared" si="0" ref="O8:O18">SUM(C8:N8)</f>
        <v>22942807</v>
      </c>
    </row>
    <row r="9" spans="1:15" ht="12.75">
      <c r="A9" s="11">
        <v>4</v>
      </c>
      <c r="B9" s="88" t="s">
        <v>151</v>
      </c>
      <c r="C9" s="14">
        <v>1002899</v>
      </c>
      <c r="D9" s="14">
        <v>1002899</v>
      </c>
      <c r="E9" s="14">
        <v>1002899</v>
      </c>
      <c r="F9" s="14">
        <v>1002899</v>
      </c>
      <c r="G9" s="14">
        <v>1002899</v>
      </c>
      <c r="H9" s="14">
        <v>1002899</v>
      </c>
      <c r="I9" s="14">
        <v>1002899</v>
      </c>
      <c r="J9" s="14">
        <v>1002899</v>
      </c>
      <c r="K9" s="14">
        <v>1002899</v>
      </c>
      <c r="L9" s="14">
        <v>1002898</v>
      </c>
      <c r="M9" s="14">
        <v>1002898</v>
      </c>
      <c r="N9" s="14">
        <v>1002898</v>
      </c>
      <c r="O9" s="156">
        <f t="shared" si="0"/>
        <v>12034785</v>
      </c>
    </row>
    <row r="10" spans="1:15" ht="12.75">
      <c r="A10" s="11">
        <v>5</v>
      </c>
      <c r="B10" s="87" t="s">
        <v>83</v>
      </c>
      <c r="C10" s="14">
        <v>150000</v>
      </c>
      <c r="D10" s="14">
        <v>200000</v>
      </c>
      <c r="E10" s="14">
        <v>500000</v>
      </c>
      <c r="F10" s="14">
        <v>500000</v>
      </c>
      <c r="G10" s="14"/>
      <c r="H10" s="14"/>
      <c r="I10" s="14"/>
      <c r="J10" s="14"/>
      <c r="K10" s="14">
        <v>500000</v>
      </c>
      <c r="L10" s="14">
        <v>500000</v>
      </c>
      <c r="M10" s="14">
        <v>150000</v>
      </c>
      <c r="N10" s="14">
        <v>60000</v>
      </c>
      <c r="O10" s="156">
        <f t="shared" si="0"/>
        <v>2560000</v>
      </c>
    </row>
    <row r="11" spans="1:15" ht="12.75">
      <c r="A11" s="11">
        <v>6</v>
      </c>
      <c r="B11" s="87" t="s">
        <v>136</v>
      </c>
      <c r="C11" s="14">
        <v>90000</v>
      </c>
      <c r="D11" s="14">
        <v>90000</v>
      </c>
      <c r="E11" s="14">
        <v>150000</v>
      </c>
      <c r="F11" s="14">
        <v>150000</v>
      </c>
      <c r="G11" s="14">
        <v>150000</v>
      </c>
      <c r="H11" s="14">
        <v>150000</v>
      </c>
      <c r="I11" s="14">
        <v>150000</v>
      </c>
      <c r="J11" s="14">
        <v>150000</v>
      </c>
      <c r="K11" s="14">
        <v>150000</v>
      </c>
      <c r="L11" s="14">
        <v>90000</v>
      </c>
      <c r="M11" s="14">
        <v>90000</v>
      </c>
      <c r="N11" s="14">
        <v>50000</v>
      </c>
      <c r="O11" s="156">
        <f t="shared" si="0"/>
        <v>1460000</v>
      </c>
    </row>
    <row r="12" spans="1:15" ht="12.75">
      <c r="A12" s="11">
        <v>7</v>
      </c>
      <c r="B12" s="87" t="s">
        <v>220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6">
        <f t="shared" si="0"/>
        <v>0</v>
      </c>
    </row>
    <row r="13" spans="1:15" ht="12.75">
      <c r="A13" s="11">
        <v>8</v>
      </c>
      <c r="B13" s="87" t="s">
        <v>85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6">
        <f t="shared" si="0"/>
        <v>0</v>
      </c>
    </row>
    <row r="14" spans="1:15" ht="12.75">
      <c r="A14" s="11">
        <v>9</v>
      </c>
      <c r="B14" s="155" t="s">
        <v>221</v>
      </c>
      <c r="C14" s="14">
        <v>468000</v>
      </c>
      <c r="E14" s="14"/>
      <c r="F14" s="14">
        <v>1680210</v>
      </c>
      <c r="G14" s="14">
        <v>622101</v>
      </c>
      <c r="H14" s="14"/>
      <c r="I14" s="14"/>
      <c r="J14" s="14"/>
      <c r="K14" s="14"/>
      <c r="L14" s="14"/>
      <c r="M14" s="14"/>
      <c r="N14" s="14"/>
      <c r="O14" s="156">
        <f>SUM(C14:N14)</f>
        <v>2770311</v>
      </c>
    </row>
    <row r="15" spans="1:15" ht="12.75">
      <c r="A15" s="11">
        <v>10</v>
      </c>
      <c r="B15" s="89" t="s">
        <v>222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6">
        <f t="shared" si="0"/>
        <v>0</v>
      </c>
    </row>
    <row r="16" spans="1:15" ht="12.75">
      <c r="A16" s="11">
        <v>11</v>
      </c>
      <c r="B16" s="87" t="s">
        <v>137</v>
      </c>
      <c r="C16" s="14">
        <v>1300000</v>
      </c>
      <c r="D16" s="14">
        <v>1300000</v>
      </c>
      <c r="E16" s="14">
        <v>1400000</v>
      </c>
      <c r="F16" s="14">
        <v>1300000</v>
      </c>
      <c r="G16" s="14">
        <v>800000</v>
      </c>
      <c r="H16" s="14">
        <v>1030000</v>
      </c>
      <c r="I16" s="14">
        <v>1400000</v>
      </c>
      <c r="J16" s="14">
        <v>1400000</v>
      </c>
      <c r="K16" s="14">
        <v>1000000</v>
      </c>
      <c r="L16" s="14">
        <v>1000000</v>
      </c>
      <c r="M16" s="14">
        <v>1000000</v>
      </c>
      <c r="N16" s="14">
        <v>1070000</v>
      </c>
      <c r="O16" s="156">
        <f t="shared" si="0"/>
        <v>14000000</v>
      </c>
    </row>
    <row r="17" spans="1:15" ht="12.75">
      <c r="A17" s="11">
        <v>12</v>
      </c>
      <c r="B17" s="87" t="s">
        <v>152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6">
        <f t="shared" si="0"/>
        <v>0</v>
      </c>
    </row>
    <row r="18" spans="1:15" ht="28.5" customHeight="1">
      <c r="A18" s="11">
        <v>13</v>
      </c>
      <c r="B18" s="87" t="s">
        <v>233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6">
        <f t="shared" si="0"/>
        <v>0</v>
      </c>
    </row>
    <row r="19" spans="1:15" ht="12.75">
      <c r="A19" s="11">
        <v>14</v>
      </c>
      <c r="B19" s="90" t="s">
        <v>73</v>
      </c>
      <c r="C19" s="12">
        <f>SUM(C8:C18)</f>
        <v>4922799</v>
      </c>
      <c r="D19" s="12">
        <f aca="true" t="shared" si="1" ref="D19:N19">SUM(D8:D18)</f>
        <v>4504799</v>
      </c>
      <c r="E19" s="12">
        <f t="shared" si="1"/>
        <v>4964799</v>
      </c>
      <c r="F19" s="12">
        <f t="shared" si="1"/>
        <v>6545009</v>
      </c>
      <c r="G19" s="12">
        <f t="shared" si="1"/>
        <v>4486900</v>
      </c>
      <c r="H19" s="12">
        <f t="shared" si="1"/>
        <v>4094800</v>
      </c>
      <c r="I19" s="12">
        <f t="shared" si="1"/>
        <v>4464800</v>
      </c>
      <c r="J19" s="12">
        <f t="shared" si="1"/>
        <v>4464800</v>
      </c>
      <c r="K19" s="12">
        <f t="shared" si="1"/>
        <v>4564800</v>
      </c>
      <c r="L19" s="12">
        <f t="shared" si="1"/>
        <v>4504799</v>
      </c>
      <c r="M19" s="12">
        <f t="shared" si="1"/>
        <v>4154799</v>
      </c>
      <c r="N19" s="12">
        <f t="shared" si="1"/>
        <v>4094799</v>
      </c>
      <c r="O19" s="186">
        <f>SUM(O8:O18)</f>
        <v>55767903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00" t="s">
        <v>29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.75">
      <c r="A22" s="11">
        <v>16</v>
      </c>
      <c r="B22" s="91" t="s">
        <v>423</v>
      </c>
      <c r="C22" s="165">
        <v>2116497</v>
      </c>
      <c r="D22" s="165">
        <v>2116497</v>
      </c>
      <c r="E22" s="165">
        <v>2116497</v>
      </c>
      <c r="F22" s="165">
        <v>2848625</v>
      </c>
      <c r="G22" s="165">
        <v>1558862</v>
      </c>
      <c r="H22" s="165">
        <v>1558862</v>
      </c>
      <c r="I22" s="165">
        <v>1558862</v>
      </c>
      <c r="J22" s="165">
        <v>1558862</v>
      </c>
      <c r="K22" s="165">
        <v>1558862</v>
      </c>
      <c r="L22" s="165">
        <v>1558862</v>
      </c>
      <c r="M22" s="165">
        <v>1558862</v>
      </c>
      <c r="N22" s="165">
        <v>826201</v>
      </c>
      <c r="O22" s="165">
        <f>SUM(C22:N22)</f>
        <v>20936351</v>
      </c>
    </row>
    <row r="23" spans="1:15" ht="12.75">
      <c r="A23" s="11">
        <v>18</v>
      </c>
      <c r="B23" s="91" t="s">
        <v>95</v>
      </c>
      <c r="C23" s="165">
        <v>1001600</v>
      </c>
      <c r="D23" s="165">
        <v>1064307</v>
      </c>
      <c r="E23" s="165">
        <v>1064307</v>
      </c>
      <c r="F23" s="165">
        <v>995809</v>
      </c>
      <c r="G23" s="165">
        <v>1067572</v>
      </c>
      <c r="H23" s="165">
        <v>1003900</v>
      </c>
      <c r="I23" s="165">
        <v>985564</v>
      </c>
      <c r="J23" s="165">
        <v>973398</v>
      </c>
      <c r="K23" s="165">
        <v>1065564</v>
      </c>
      <c r="L23" s="165">
        <v>1070563</v>
      </c>
      <c r="M23" s="165">
        <v>1063562</v>
      </c>
      <c r="N23" s="165">
        <v>1415538</v>
      </c>
      <c r="O23" s="165">
        <f aca="true" t="shared" si="2" ref="O23:O29">SUM(C23:N23)</f>
        <v>12771684</v>
      </c>
    </row>
    <row r="24" spans="1:15" ht="12.75">
      <c r="A24" s="11">
        <v>19</v>
      </c>
      <c r="B24" s="91" t="s">
        <v>232</v>
      </c>
      <c r="C24" s="165">
        <v>654320</v>
      </c>
      <c r="D24" s="165">
        <v>802695</v>
      </c>
      <c r="E24" s="165">
        <v>717195</v>
      </c>
      <c r="F24" s="165">
        <v>787695</v>
      </c>
      <c r="G24" s="165">
        <v>787695</v>
      </c>
      <c r="H24" s="165">
        <v>849358</v>
      </c>
      <c r="I24" s="165">
        <v>787694</v>
      </c>
      <c r="J24" s="165">
        <v>849860</v>
      </c>
      <c r="K24" s="165">
        <v>787694</v>
      </c>
      <c r="L24" s="165">
        <v>787694</v>
      </c>
      <c r="M24" s="165">
        <v>789695</v>
      </c>
      <c r="N24" s="165">
        <v>850740</v>
      </c>
      <c r="O24" s="165">
        <f t="shared" si="2"/>
        <v>9452335</v>
      </c>
    </row>
    <row r="25" spans="1:15" ht="12.75">
      <c r="A25" s="11">
        <v>20</v>
      </c>
      <c r="B25" s="91" t="s">
        <v>473</v>
      </c>
      <c r="C25" s="165">
        <v>232670</v>
      </c>
      <c r="D25" s="165">
        <v>253300</v>
      </c>
      <c r="E25" s="165">
        <v>312400</v>
      </c>
      <c r="F25" s="165">
        <v>232670</v>
      </c>
      <c r="G25" s="165">
        <v>232670</v>
      </c>
      <c r="H25" s="165">
        <v>432680</v>
      </c>
      <c r="I25" s="165">
        <v>632680</v>
      </c>
      <c r="J25" s="165">
        <v>632680</v>
      </c>
      <c r="K25" s="165">
        <v>632680</v>
      </c>
      <c r="L25" s="165">
        <v>507680</v>
      </c>
      <c r="M25" s="165">
        <v>232680</v>
      </c>
      <c r="N25" s="165">
        <v>332320</v>
      </c>
      <c r="O25" s="165">
        <f t="shared" si="2"/>
        <v>4667110</v>
      </c>
    </row>
    <row r="26" spans="1:15" ht="12.75">
      <c r="A26" s="11">
        <v>21</v>
      </c>
      <c r="B26" s="91" t="s">
        <v>96</v>
      </c>
      <c r="C26" s="165"/>
      <c r="D26" s="165"/>
      <c r="E26" s="165"/>
      <c r="F26" s="165"/>
      <c r="G26" s="165">
        <v>220000</v>
      </c>
      <c r="H26" s="165"/>
      <c r="I26" s="165"/>
      <c r="J26" s="165"/>
      <c r="K26" s="165">
        <v>320000</v>
      </c>
      <c r="L26" s="165">
        <v>380000</v>
      </c>
      <c r="M26" s="165">
        <v>210000</v>
      </c>
      <c r="N26" s="165">
        <v>670000</v>
      </c>
      <c r="O26" s="165">
        <f t="shared" si="2"/>
        <v>1800000</v>
      </c>
    </row>
    <row r="27" spans="1:15" ht="12.75">
      <c r="A27" s="11">
        <v>22</v>
      </c>
      <c r="B27" s="91" t="s">
        <v>34</v>
      </c>
      <c r="C27" s="165"/>
      <c r="D27" s="165"/>
      <c r="E27" s="165"/>
      <c r="F27" s="165"/>
      <c r="G27" s="165"/>
      <c r="H27" s="165"/>
      <c r="I27" s="165">
        <v>200000</v>
      </c>
      <c r="J27" s="165">
        <v>200000</v>
      </c>
      <c r="K27" s="165"/>
      <c r="L27" s="165"/>
      <c r="M27" s="165"/>
      <c r="N27" s="165"/>
      <c r="O27" s="165">
        <f t="shared" si="2"/>
        <v>400000</v>
      </c>
    </row>
    <row r="28" spans="1:15" ht="12.75">
      <c r="A28" s="11">
        <v>23</v>
      </c>
      <c r="B28" s="91" t="s">
        <v>22</v>
      </c>
      <c r="C28" s="165"/>
      <c r="D28" s="165">
        <v>268000</v>
      </c>
      <c r="E28" s="165">
        <v>754400</v>
      </c>
      <c r="F28" s="165">
        <v>1680210</v>
      </c>
      <c r="G28" s="165">
        <v>620101</v>
      </c>
      <c r="H28" s="165">
        <v>250000</v>
      </c>
      <c r="I28" s="165">
        <v>300000</v>
      </c>
      <c r="J28" s="165">
        <v>250000</v>
      </c>
      <c r="K28" s="165">
        <v>200000</v>
      </c>
      <c r="L28" s="165">
        <v>200000</v>
      </c>
      <c r="M28" s="165">
        <v>300000</v>
      </c>
      <c r="N28" s="165"/>
      <c r="O28" s="165">
        <f t="shared" si="2"/>
        <v>4822711</v>
      </c>
    </row>
    <row r="29" spans="1:15" ht="12.75">
      <c r="A29" s="11">
        <v>24</v>
      </c>
      <c r="B29" s="91" t="s">
        <v>112</v>
      </c>
      <c r="C29" s="165">
        <v>917712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>
        <f t="shared" si="2"/>
        <v>917712</v>
      </c>
    </row>
    <row r="30" spans="1:15" ht="12.75">
      <c r="A30" s="11">
        <v>25</v>
      </c>
      <c r="B30" s="92" t="s">
        <v>461</v>
      </c>
      <c r="C30" s="164">
        <f>SUM(C22:C29)</f>
        <v>4922799</v>
      </c>
      <c r="D30" s="164">
        <f>SUM(D22:D28)</f>
        <v>4504799</v>
      </c>
      <c r="E30" s="164">
        <f>SUM(E22:E29)</f>
        <v>4964799</v>
      </c>
      <c r="F30" s="164">
        <f>SUM(F22:F29)</f>
        <v>6545009</v>
      </c>
      <c r="G30" s="164">
        <f>SUM(G22:G28)</f>
        <v>4486900</v>
      </c>
      <c r="H30" s="164">
        <f>SUM(H22:H29)</f>
        <v>4094800</v>
      </c>
      <c r="I30" s="164">
        <f>SUM(I22:I29)</f>
        <v>4464800</v>
      </c>
      <c r="J30" s="164">
        <f>SUM(J22:J29)</f>
        <v>4464800</v>
      </c>
      <c r="K30" s="164">
        <f>SUM(K22:K29)</f>
        <v>4564800</v>
      </c>
      <c r="L30" s="164">
        <f>SUM(L22:L28)</f>
        <v>4504799</v>
      </c>
      <c r="M30" s="164">
        <f>SUM(M22:M29)</f>
        <v>4154799</v>
      </c>
      <c r="N30" s="164">
        <f>SUM(N22:N29)</f>
        <v>4094799</v>
      </c>
      <c r="O30" s="164">
        <f>SUM(C30:N30)</f>
        <v>55767903</v>
      </c>
    </row>
    <row r="31" spans="3:14" ht="12.75"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9" sqref="B9:B10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625</v>
      </c>
    </row>
    <row r="2" ht="12.75">
      <c r="B2" t="s">
        <v>546</v>
      </c>
    </row>
    <row r="3" ht="12.75">
      <c r="B3" s="10" t="s">
        <v>463</v>
      </c>
    </row>
    <row r="4" spans="2:4" ht="12.75">
      <c r="B4" s="10" t="s">
        <v>82</v>
      </c>
      <c r="C4" t="s">
        <v>172</v>
      </c>
      <c r="D4" t="s">
        <v>126</v>
      </c>
    </row>
    <row r="6" spans="1:4" ht="12.75">
      <c r="A6" s="11" t="s">
        <v>462</v>
      </c>
      <c r="B6" s="11" t="s">
        <v>3</v>
      </c>
      <c r="C6" s="11" t="s">
        <v>228</v>
      </c>
      <c r="D6" s="11" t="s">
        <v>87</v>
      </c>
    </row>
    <row r="7" spans="1:4" ht="12.75">
      <c r="A7" s="11">
        <v>1</v>
      </c>
      <c r="B7" s="20" t="s">
        <v>16</v>
      </c>
      <c r="C7" s="11"/>
      <c r="D7" s="11"/>
    </row>
    <row r="8" spans="1:4" ht="12.75">
      <c r="A8" s="11">
        <v>2</v>
      </c>
      <c r="B8" s="20" t="s">
        <v>13</v>
      </c>
      <c r="C8" s="11"/>
      <c r="D8" s="11"/>
    </row>
    <row r="9" spans="1:4" ht="12.75">
      <c r="A9" s="11">
        <v>3</v>
      </c>
      <c r="B9" s="20" t="s">
        <v>14</v>
      </c>
      <c r="C9" s="11"/>
      <c r="D9" s="11"/>
    </row>
    <row r="10" spans="1:4" ht="12.75">
      <c r="A10" s="11">
        <v>4</v>
      </c>
      <c r="B10" s="20" t="s">
        <v>114</v>
      </c>
      <c r="C10" s="23">
        <v>4000</v>
      </c>
      <c r="D10" s="23">
        <v>122</v>
      </c>
    </row>
    <row r="11" spans="1:4" ht="12.75">
      <c r="A11" s="11">
        <v>5</v>
      </c>
      <c r="B11" s="20" t="s">
        <v>15</v>
      </c>
      <c r="C11" s="11"/>
      <c r="D11" s="11"/>
    </row>
    <row r="12" spans="1:4" ht="12.75">
      <c r="A12" s="11">
        <v>6</v>
      </c>
      <c r="B12" s="20" t="s">
        <v>229</v>
      </c>
      <c r="C12" s="11"/>
      <c r="D12" s="11"/>
    </row>
    <row r="13" spans="1:4" ht="12.75">
      <c r="A13" s="11">
        <v>7</v>
      </c>
      <c r="B13" s="11" t="s">
        <v>12</v>
      </c>
      <c r="C13" s="11"/>
      <c r="D13" s="11"/>
    </row>
    <row r="14" spans="1:4" ht="12.75">
      <c r="A14" s="11">
        <v>8</v>
      </c>
      <c r="B14" s="12" t="s">
        <v>74</v>
      </c>
      <c r="C14" s="12">
        <f>SUM(C7:C12)</f>
        <v>4000</v>
      </c>
      <c r="D14" s="12">
        <f>SUM(D7:D12)</f>
        <v>122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s="1" t="s">
        <v>626</v>
      </c>
    </row>
    <row r="2" ht="12.75">
      <c r="B2" t="s">
        <v>546</v>
      </c>
    </row>
    <row r="4" spans="2:3" ht="12.75">
      <c r="B4" s="6" t="s">
        <v>153</v>
      </c>
      <c r="C4" s="179" t="s">
        <v>464</v>
      </c>
    </row>
    <row r="5" spans="1:3" ht="12.75">
      <c r="A5" s="11" t="s">
        <v>239</v>
      </c>
      <c r="B5" s="11" t="s">
        <v>82</v>
      </c>
      <c r="C5" s="11" t="s">
        <v>172</v>
      </c>
    </row>
    <row r="6" spans="1:3" ht="12.75">
      <c r="A6" s="11">
        <v>1</v>
      </c>
      <c r="B6" s="12" t="s">
        <v>3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531</v>
      </c>
      <c r="C8" s="12" t="s">
        <v>171</v>
      </c>
    </row>
    <row r="9" spans="1:3" ht="12.75">
      <c r="A9" s="11">
        <v>3</v>
      </c>
      <c r="B9" s="12" t="s">
        <v>465</v>
      </c>
      <c r="C9" s="116"/>
    </row>
    <row r="10" spans="1:3" ht="12.75">
      <c r="A10" s="11">
        <v>4</v>
      </c>
      <c r="B10" s="68" t="s">
        <v>592</v>
      </c>
      <c r="C10" s="116">
        <v>2876993</v>
      </c>
    </row>
    <row r="11" spans="1:3" ht="12.75">
      <c r="A11" s="11">
        <v>5</v>
      </c>
      <c r="B11" s="68" t="s">
        <v>573</v>
      </c>
      <c r="C11" s="116">
        <v>110000</v>
      </c>
    </row>
    <row r="12" spans="1:3" ht="12.75">
      <c r="A12" s="11">
        <v>6</v>
      </c>
      <c r="B12" s="68" t="s">
        <v>466</v>
      </c>
      <c r="C12" s="116">
        <v>4488342</v>
      </c>
    </row>
    <row r="13" spans="1:3" ht="12.75">
      <c r="A13" s="11">
        <v>7</v>
      </c>
      <c r="B13" s="68" t="s">
        <v>594</v>
      </c>
      <c r="C13" s="116">
        <v>70000</v>
      </c>
    </row>
    <row r="14" spans="1:3" ht="12.75">
      <c r="A14" s="11">
        <v>8</v>
      </c>
      <c r="B14" s="68" t="s">
        <v>574</v>
      </c>
      <c r="C14" s="116">
        <v>20000</v>
      </c>
    </row>
    <row r="15" spans="1:3" ht="12.75">
      <c r="A15" s="11">
        <v>9</v>
      </c>
      <c r="B15" s="68" t="s">
        <v>575</v>
      </c>
      <c r="C15" s="116">
        <v>20000</v>
      </c>
    </row>
    <row r="16" spans="1:3" ht="12.75">
      <c r="A16" s="11">
        <v>10</v>
      </c>
      <c r="B16" s="68" t="s">
        <v>576</v>
      </c>
      <c r="C16" s="116">
        <v>10000</v>
      </c>
    </row>
    <row r="17" spans="1:3" ht="12.75">
      <c r="A17" s="11">
        <v>11</v>
      </c>
      <c r="B17" s="68" t="s">
        <v>577</v>
      </c>
      <c r="C17" s="116">
        <v>100000</v>
      </c>
    </row>
    <row r="18" spans="1:3" ht="12.75">
      <c r="A18" s="11">
        <v>12</v>
      </c>
      <c r="B18" s="68" t="s">
        <v>593</v>
      </c>
      <c r="C18" s="116">
        <v>100000</v>
      </c>
    </row>
    <row r="19" spans="1:3" ht="12.75">
      <c r="A19" s="11">
        <v>13</v>
      </c>
      <c r="B19" s="68" t="s">
        <v>578</v>
      </c>
      <c r="C19" s="116">
        <v>140000</v>
      </c>
    </row>
    <row r="20" spans="1:3" ht="12.75">
      <c r="A20" s="11">
        <v>14</v>
      </c>
      <c r="B20" s="68" t="s">
        <v>579</v>
      </c>
      <c r="C20" s="116">
        <v>202000</v>
      </c>
    </row>
    <row r="22" spans="1:3" ht="12.75">
      <c r="A22" s="11">
        <v>15</v>
      </c>
      <c r="B22" s="68" t="s">
        <v>581</v>
      </c>
      <c r="C22" s="116">
        <v>450000</v>
      </c>
    </row>
    <row r="23" spans="1:3" ht="12.75">
      <c r="A23" s="11">
        <v>16</v>
      </c>
      <c r="B23" s="12" t="s">
        <v>93</v>
      </c>
      <c r="C23" s="117">
        <f>SUM(C10:C22)</f>
        <v>8587335</v>
      </c>
    </row>
    <row r="24" spans="1:3" ht="12.75">
      <c r="A24" s="11"/>
      <c r="B24" s="11"/>
      <c r="C24" s="116"/>
    </row>
    <row r="25" spans="1:3" ht="12.75">
      <c r="A25" s="11">
        <v>17</v>
      </c>
      <c r="B25" s="12" t="s">
        <v>467</v>
      </c>
      <c r="C25" s="116"/>
    </row>
    <row r="26" spans="1:3" ht="12.75">
      <c r="A26" s="11"/>
      <c r="B26" s="12"/>
      <c r="C26" s="116"/>
    </row>
    <row r="27" spans="1:3" ht="12.75">
      <c r="A27" s="11">
        <v>18</v>
      </c>
      <c r="B27" s="188" t="s">
        <v>582</v>
      </c>
      <c r="C27" s="116">
        <v>600000</v>
      </c>
    </row>
    <row r="28" spans="1:3" ht="12.75">
      <c r="A28" s="11">
        <v>19</v>
      </c>
      <c r="B28" s="68" t="s">
        <v>583</v>
      </c>
      <c r="C28" s="116">
        <v>25000</v>
      </c>
    </row>
    <row r="29" spans="1:3" ht="12.75">
      <c r="A29" s="11">
        <v>20</v>
      </c>
      <c r="B29" s="68" t="s">
        <v>584</v>
      </c>
      <c r="C29" s="116">
        <v>100000</v>
      </c>
    </row>
    <row r="30" spans="1:3" ht="12.75">
      <c r="A30" s="11">
        <v>21</v>
      </c>
      <c r="B30" s="68" t="s">
        <v>585</v>
      </c>
      <c r="C30" s="116">
        <v>100000</v>
      </c>
    </row>
    <row r="31" spans="1:3" ht="12.75">
      <c r="A31" s="11">
        <v>22</v>
      </c>
      <c r="B31" s="23" t="s">
        <v>468</v>
      </c>
      <c r="C31" s="116">
        <v>15000</v>
      </c>
    </row>
    <row r="32" spans="1:3" ht="12.75">
      <c r="A32" s="11">
        <v>23</v>
      </c>
      <c r="B32" s="68" t="s">
        <v>586</v>
      </c>
      <c r="C32" s="116">
        <v>15000</v>
      </c>
    </row>
    <row r="33" spans="1:3" ht="12.75">
      <c r="A33" s="11">
        <v>24</v>
      </c>
      <c r="B33" s="68" t="s">
        <v>580</v>
      </c>
      <c r="C33" s="116">
        <v>10000</v>
      </c>
    </row>
    <row r="34" spans="1:3" ht="12.75">
      <c r="A34" s="11">
        <v>25</v>
      </c>
      <c r="B34" s="12" t="s">
        <v>93</v>
      </c>
      <c r="C34" s="117">
        <f>SUM(C27:C33)</f>
        <v>865000</v>
      </c>
    </row>
    <row r="35" spans="1:3" ht="12.75">
      <c r="A35" s="11">
        <v>26</v>
      </c>
      <c r="B35" s="12" t="s">
        <v>116</v>
      </c>
      <c r="C35" s="117">
        <f>C23+C34</f>
        <v>9452335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s="1" t="s">
        <v>628</v>
      </c>
    </row>
    <row r="2" ht="12.75">
      <c r="B2" t="s">
        <v>546</v>
      </c>
    </row>
    <row r="4" spans="1:3" ht="12.75">
      <c r="A4" s="10"/>
      <c r="B4" s="200" t="s">
        <v>76</v>
      </c>
      <c r="C4" s="200"/>
    </row>
    <row r="5" spans="2:3" ht="12.75">
      <c r="B5" s="6" t="s">
        <v>117</v>
      </c>
      <c r="C5" t="s">
        <v>118</v>
      </c>
    </row>
    <row r="6" spans="2:3" ht="12.75">
      <c r="B6" s="11" t="s">
        <v>3</v>
      </c>
      <c r="C6" s="11" t="s">
        <v>441</v>
      </c>
    </row>
    <row r="7" spans="1:3" ht="12.75">
      <c r="A7" s="11">
        <v>1</v>
      </c>
      <c r="B7" s="11" t="s">
        <v>225</v>
      </c>
      <c r="C7" s="110">
        <f>C8+C9</f>
        <v>11547600</v>
      </c>
    </row>
    <row r="8" spans="1:3" ht="12.75">
      <c r="A8" s="11">
        <v>2</v>
      </c>
      <c r="B8" s="11" t="s">
        <v>431</v>
      </c>
      <c r="C8" s="110">
        <f>'4.Mérleg'!C49</f>
        <v>11547600</v>
      </c>
    </row>
    <row r="9" spans="1:3" ht="12.75">
      <c r="A9" s="11">
        <v>4</v>
      </c>
      <c r="B9" s="11" t="s">
        <v>78</v>
      </c>
      <c r="C9" s="110"/>
    </row>
    <row r="10" spans="1:3" ht="12.75">
      <c r="A10" s="11">
        <v>5</v>
      </c>
      <c r="B10" s="11" t="s">
        <v>74</v>
      </c>
      <c r="C10" s="111">
        <f>C7</f>
        <v>11547600</v>
      </c>
    </row>
    <row r="11" spans="1:3" ht="12.75">
      <c r="A11" s="11"/>
      <c r="B11" s="11"/>
      <c r="C11" s="110"/>
    </row>
    <row r="12" spans="1:3" ht="12.75">
      <c r="A12" s="11">
        <v>6</v>
      </c>
      <c r="B12" s="11" t="s">
        <v>79</v>
      </c>
      <c r="C12" s="110">
        <f>C13+C14</f>
        <v>2452400</v>
      </c>
    </row>
    <row r="13" spans="1:3" ht="12.75">
      <c r="A13" s="11">
        <v>7</v>
      </c>
      <c r="B13" s="11" t="s">
        <v>432</v>
      </c>
      <c r="C13" s="110">
        <f>'4.Mérleg'!C50</f>
        <v>2452400</v>
      </c>
    </row>
    <row r="14" spans="1:3" ht="12.75">
      <c r="A14" s="11">
        <v>8</v>
      </c>
      <c r="B14" s="11" t="s">
        <v>80</v>
      </c>
      <c r="C14" s="110"/>
    </row>
    <row r="15" spans="1:3" ht="12.75">
      <c r="A15" s="11">
        <v>9</v>
      </c>
      <c r="B15" s="11" t="s">
        <v>74</v>
      </c>
      <c r="C15" s="111">
        <f>C12</f>
        <v>2452400</v>
      </c>
    </row>
    <row r="16" spans="1:3" ht="12.75">
      <c r="A16" s="11"/>
      <c r="B16" s="12"/>
      <c r="C16" s="111"/>
    </row>
    <row r="17" spans="1:3" ht="12.75">
      <c r="A17" s="11">
        <v>10</v>
      </c>
      <c r="B17" s="12" t="s">
        <v>116</v>
      </c>
      <c r="C17" s="111">
        <f>C10+C15</f>
        <v>14000000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s="1" t="s">
        <v>629</v>
      </c>
    </row>
    <row r="2" ht="12.75">
      <c r="B2" t="s">
        <v>546</v>
      </c>
    </row>
    <row r="4" spans="2:5" ht="30" customHeight="1">
      <c r="B4" s="201" t="s">
        <v>60</v>
      </c>
      <c r="C4" s="201"/>
      <c r="D4" s="201"/>
      <c r="E4" s="201"/>
    </row>
    <row r="5" ht="12.75">
      <c r="B5" s="7"/>
    </row>
    <row r="6" spans="2:5" ht="12.75">
      <c r="B6" t="s">
        <v>122</v>
      </c>
      <c r="C6" t="s">
        <v>123</v>
      </c>
      <c r="D6" t="s">
        <v>124</v>
      </c>
      <c r="E6" t="s">
        <v>125</v>
      </c>
    </row>
    <row r="7" spans="1:5" ht="12.75">
      <c r="A7" s="11"/>
      <c r="B7" s="11"/>
      <c r="C7" s="102" t="s">
        <v>26</v>
      </c>
      <c r="D7" s="102" t="s">
        <v>27</v>
      </c>
      <c r="E7" s="102" t="s">
        <v>138</v>
      </c>
    </row>
    <row r="8" spans="1:5" ht="12.75">
      <c r="A8" s="11">
        <v>1</v>
      </c>
      <c r="B8" s="12" t="s">
        <v>4</v>
      </c>
      <c r="C8" s="102" t="s">
        <v>442</v>
      </c>
      <c r="D8" s="102" t="s">
        <v>442</v>
      </c>
      <c r="E8" s="102" t="s">
        <v>442</v>
      </c>
    </row>
    <row r="9" spans="1:5" ht="12.75">
      <c r="A9" s="11">
        <v>2</v>
      </c>
      <c r="B9" s="11" t="s">
        <v>195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121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5</v>
      </c>
      <c r="C12" s="11"/>
      <c r="D12" s="11"/>
      <c r="E12" s="11"/>
    </row>
    <row r="13" spans="1:5" ht="12.75">
      <c r="A13" s="11">
        <v>5</v>
      </c>
      <c r="B13" s="11" t="s">
        <v>81</v>
      </c>
      <c r="C13" s="11"/>
      <c r="D13" s="11"/>
      <c r="E13" s="11"/>
    </row>
    <row r="14" spans="1:5" ht="12.75">
      <c r="A14" s="11">
        <v>6</v>
      </c>
      <c r="B14" s="14" t="s">
        <v>562</v>
      </c>
      <c r="C14" s="168">
        <f>'6. Kiadások'!F35</f>
        <v>917712</v>
      </c>
      <c r="D14" s="11"/>
      <c r="E14" s="168">
        <f>SUM(C14:D14)</f>
        <v>917712</v>
      </c>
    </row>
    <row r="15" spans="1:5" ht="12.75">
      <c r="A15" s="11">
        <v>7</v>
      </c>
      <c r="B15" s="11" t="s">
        <v>93</v>
      </c>
      <c r="C15" s="168">
        <f>C13+C14</f>
        <v>917712</v>
      </c>
      <c r="D15" s="168">
        <f>D13+D14</f>
        <v>0</v>
      </c>
      <c r="E15" s="168">
        <f>C15+D15</f>
        <v>917712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5.421875" style="0" bestFit="1" customWidth="1"/>
    <col min="4" max="4" width="57.421875" style="0" customWidth="1"/>
    <col min="5" max="5" width="15.28125" style="0" customWidth="1"/>
  </cols>
  <sheetData>
    <row r="1" ht="12.75">
      <c r="B1" s="1" t="s">
        <v>630</v>
      </c>
    </row>
    <row r="3" ht="12.75">
      <c r="B3" t="s">
        <v>546</v>
      </c>
    </row>
    <row r="4" ht="15.75">
      <c r="B4" s="8" t="s">
        <v>237</v>
      </c>
    </row>
    <row r="5" spans="3:9" ht="12.75">
      <c r="C5" s="113" t="s">
        <v>443</v>
      </c>
      <c r="E5" s="113" t="s">
        <v>443</v>
      </c>
      <c r="H5" s="1"/>
      <c r="I5" s="1"/>
    </row>
    <row r="6" spans="1:9" ht="12.75">
      <c r="A6" s="11"/>
      <c r="B6" s="40" t="s">
        <v>117</v>
      </c>
      <c r="C6" s="11" t="s">
        <v>118</v>
      </c>
      <c r="D6" s="11" t="s">
        <v>126</v>
      </c>
      <c r="E6" s="11" t="s">
        <v>127</v>
      </c>
      <c r="H6" s="1"/>
      <c r="I6" s="1"/>
    </row>
    <row r="7" spans="1:5" ht="18">
      <c r="A7" s="11"/>
      <c r="B7" s="202" t="s">
        <v>28</v>
      </c>
      <c r="C7" s="203"/>
      <c r="D7" s="204" t="s">
        <v>29</v>
      </c>
      <c r="E7" s="203"/>
    </row>
    <row r="8" spans="1:5" ht="12.75">
      <c r="A8" s="11"/>
      <c r="B8" s="71" t="s">
        <v>3</v>
      </c>
      <c r="C8" s="27" t="s">
        <v>77</v>
      </c>
      <c r="D8" s="26" t="s">
        <v>3</v>
      </c>
      <c r="E8" s="27" t="s">
        <v>77</v>
      </c>
    </row>
    <row r="9" spans="1:5" ht="18">
      <c r="A9" s="11">
        <v>1</v>
      </c>
      <c r="B9" s="72" t="s">
        <v>54</v>
      </c>
      <c r="C9" s="29"/>
      <c r="D9" s="28" t="s">
        <v>30</v>
      </c>
      <c r="E9" s="29"/>
    </row>
    <row r="10" spans="1:5" ht="16.5">
      <c r="A10" s="11">
        <v>2</v>
      </c>
      <c r="B10" s="73" t="s">
        <v>31</v>
      </c>
      <c r="C10" s="31"/>
      <c r="D10" s="30" t="s">
        <v>32</v>
      </c>
      <c r="E10" s="31"/>
    </row>
    <row r="11" spans="1:5" ht="15.75">
      <c r="A11" s="11">
        <v>3</v>
      </c>
      <c r="B11" s="74" t="s">
        <v>18</v>
      </c>
      <c r="C11" s="33"/>
      <c r="D11" s="32" t="s">
        <v>18</v>
      </c>
      <c r="E11" s="33"/>
    </row>
    <row r="12" spans="1:5" ht="12.75">
      <c r="A12" s="11">
        <v>4</v>
      </c>
      <c r="B12" s="75" t="s">
        <v>223</v>
      </c>
      <c r="C12" s="35">
        <f>'5.bev. forrásonként'!H21</f>
        <v>22942807</v>
      </c>
      <c r="D12" s="34" t="s">
        <v>21</v>
      </c>
      <c r="E12" s="35">
        <f>'6. Kiadások'!F11</f>
        <v>17609719</v>
      </c>
    </row>
    <row r="13" spans="1:5" ht="12.75">
      <c r="A13" s="11">
        <v>5</v>
      </c>
      <c r="B13" s="76" t="s">
        <v>128</v>
      </c>
      <c r="C13" s="35">
        <f>'5.bev. forrásonként'!H31</f>
        <v>12034785</v>
      </c>
      <c r="D13" s="34" t="s">
        <v>129</v>
      </c>
      <c r="E13" s="35">
        <f>'6. Kiadások'!F12</f>
        <v>3326632</v>
      </c>
    </row>
    <row r="14" spans="1:5" ht="12.75">
      <c r="A14" s="11">
        <v>6</v>
      </c>
      <c r="B14" s="76" t="s">
        <v>424</v>
      </c>
      <c r="C14" s="35">
        <f>'5.bev. forrásonként'!H55</f>
        <v>2560000</v>
      </c>
      <c r="D14" s="34" t="s">
        <v>95</v>
      </c>
      <c r="E14" s="35">
        <f>'6. Kiadások'!F13</f>
        <v>12771684</v>
      </c>
    </row>
    <row r="15" spans="1:5" ht="12.75">
      <c r="A15" s="11">
        <v>7</v>
      </c>
      <c r="B15" s="76" t="s">
        <v>494</v>
      </c>
      <c r="C15" s="35">
        <f>'5.bev. forrásonként'!H67</f>
        <v>1460000</v>
      </c>
      <c r="D15" s="34" t="s">
        <v>33</v>
      </c>
      <c r="E15" s="35">
        <f>'6. Kiadások'!F14</f>
        <v>4667110</v>
      </c>
    </row>
    <row r="16" spans="1:5" ht="12.75">
      <c r="A16" s="11">
        <v>8</v>
      </c>
      <c r="B16" s="76" t="s">
        <v>506</v>
      </c>
      <c r="C16" s="35">
        <f>'5.bev. forrásonként'!H79</f>
        <v>0</v>
      </c>
      <c r="D16" s="34" t="s">
        <v>130</v>
      </c>
      <c r="E16" s="35">
        <f>'6. Kiadások'!F15</f>
        <v>9452335</v>
      </c>
    </row>
    <row r="17" spans="1:5" ht="14.25">
      <c r="A17" s="11">
        <v>9</v>
      </c>
      <c r="B17" s="114" t="s">
        <v>74</v>
      </c>
      <c r="C17" s="35">
        <f>SUM(C12:C16)</f>
        <v>38997592</v>
      </c>
      <c r="D17" s="112" t="s">
        <v>74</v>
      </c>
      <c r="E17" s="35">
        <f>SUM(E12:E16)</f>
        <v>47827480</v>
      </c>
    </row>
    <row r="18" spans="1:5" ht="12.75">
      <c r="A18" s="11"/>
      <c r="B18" s="75"/>
      <c r="C18" s="35"/>
      <c r="D18" s="34"/>
      <c r="E18" s="35"/>
    </row>
    <row r="19" spans="1:5" ht="15.75">
      <c r="A19" s="11">
        <v>11</v>
      </c>
      <c r="B19" s="74" t="s">
        <v>19</v>
      </c>
      <c r="C19" s="33"/>
      <c r="D19" s="32" t="s">
        <v>55</v>
      </c>
      <c r="E19" s="33"/>
    </row>
    <row r="20" spans="1:5" ht="12.75">
      <c r="A20" s="11">
        <v>12</v>
      </c>
      <c r="B20" s="75" t="s">
        <v>85</v>
      </c>
      <c r="C20" s="35">
        <f>'5.bev. forrásonként'!H73</f>
        <v>0</v>
      </c>
      <c r="D20" s="34" t="s">
        <v>133</v>
      </c>
      <c r="E20" s="35">
        <f>'6. Kiadások'!F20</f>
        <v>4822711</v>
      </c>
    </row>
    <row r="21" spans="1:5" ht="12.75">
      <c r="A21" s="11">
        <v>13</v>
      </c>
      <c r="B21" s="75" t="s">
        <v>131</v>
      </c>
      <c r="C21" s="35">
        <f>'5.bev. forrásonként'!H38</f>
        <v>2770311</v>
      </c>
      <c r="D21" s="34" t="s">
        <v>34</v>
      </c>
      <c r="E21" s="35">
        <f>'6. Kiadások'!F21</f>
        <v>400000</v>
      </c>
    </row>
    <row r="22" spans="1:5" ht="12.75">
      <c r="A22" s="11">
        <v>14</v>
      </c>
      <c r="B22" s="75" t="s">
        <v>132</v>
      </c>
      <c r="C22" s="35">
        <f>'5.bev. forrásonként'!H85</f>
        <v>0</v>
      </c>
      <c r="D22" s="34" t="s">
        <v>134</v>
      </c>
      <c r="E22" s="35">
        <v>0</v>
      </c>
    </row>
    <row r="23" spans="1:5" ht="12.75">
      <c r="A23" s="11">
        <v>15</v>
      </c>
      <c r="B23" s="40"/>
      <c r="C23" s="11"/>
      <c r="D23" s="34" t="s">
        <v>24</v>
      </c>
      <c r="E23" s="35">
        <f>'6. Kiadások'!F22</f>
        <v>0</v>
      </c>
    </row>
    <row r="24" spans="1:5" ht="12.75">
      <c r="A24" s="11">
        <v>16</v>
      </c>
      <c r="B24" s="40"/>
      <c r="C24" s="11"/>
      <c r="D24" s="34" t="s">
        <v>25</v>
      </c>
      <c r="E24" s="35">
        <f>'6. Kiadások'!F23</f>
        <v>0</v>
      </c>
    </row>
    <row r="25" spans="1:5" ht="14.25">
      <c r="A25" s="11">
        <v>17</v>
      </c>
      <c r="B25" s="77"/>
      <c r="C25" s="35"/>
      <c r="D25" s="34" t="s">
        <v>135</v>
      </c>
      <c r="E25" s="35">
        <f>'6. Kiadások'!F24</f>
        <v>0</v>
      </c>
    </row>
    <row r="26" spans="1:5" ht="14.25">
      <c r="A26" s="11">
        <v>18</v>
      </c>
      <c r="B26" s="114" t="s">
        <v>74</v>
      </c>
      <c r="C26" s="35">
        <f>SUM(C20:C25)</f>
        <v>2770311</v>
      </c>
      <c r="D26" s="112" t="s">
        <v>74</v>
      </c>
      <c r="E26" s="35">
        <f>SUM(E20:E25)</f>
        <v>5222711</v>
      </c>
    </row>
    <row r="27" spans="1:5" ht="16.5">
      <c r="A27" s="11">
        <v>19</v>
      </c>
      <c r="B27" s="78"/>
      <c r="C27" s="35"/>
      <c r="D27" s="30" t="s">
        <v>110</v>
      </c>
      <c r="E27" s="31"/>
    </row>
    <row r="28" spans="1:5" ht="15.75">
      <c r="A28" s="11">
        <v>20</v>
      </c>
      <c r="B28" s="74"/>
      <c r="C28" s="35"/>
      <c r="D28" s="32" t="s">
        <v>35</v>
      </c>
      <c r="E28" s="33"/>
    </row>
    <row r="29" spans="1:5" ht="15.75">
      <c r="A29" s="11">
        <v>21</v>
      </c>
      <c r="B29" s="74"/>
      <c r="C29" s="35"/>
      <c r="D29" s="43" t="s">
        <v>17</v>
      </c>
      <c r="E29" s="35">
        <f>'6. Kiadások'!F28</f>
        <v>1800000</v>
      </c>
    </row>
    <row r="30" spans="1:5" ht="14.25">
      <c r="A30" s="11">
        <v>22</v>
      </c>
      <c r="B30" s="77"/>
      <c r="C30" s="35"/>
      <c r="D30" s="34" t="s">
        <v>36</v>
      </c>
      <c r="E30" s="35">
        <f>'6. Kiadások'!F29</f>
        <v>0</v>
      </c>
    </row>
    <row r="31" spans="1:5" ht="14.25">
      <c r="A31" s="11">
        <v>23</v>
      </c>
      <c r="B31" s="77"/>
      <c r="C31" s="35"/>
      <c r="D31" s="112" t="s">
        <v>74</v>
      </c>
      <c r="E31" s="35">
        <f>SUM(E29:E30)</f>
        <v>1800000</v>
      </c>
    </row>
    <row r="32" spans="1:5" ht="15.75">
      <c r="A32" s="11">
        <v>24</v>
      </c>
      <c r="B32" s="74"/>
      <c r="C32" s="35"/>
      <c r="D32" s="32" t="s">
        <v>37</v>
      </c>
      <c r="E32" s="33"/>
    </row>
    <row r="33" spans="1:5" ht="14.25">
      <c r="A33" s="11">
        <v>25</v>
      </c>
      <c r="B33" s="77"/>
      <c r="C33" s="35"/>
      <c r="D33" s="34" t="s">
        <v>38</v>
      </c>
      <c r="E33" s="35">
        <v>0</v>
      </c>
    </row>
    <row r="34" spans="1:5" ht="18">
      <c r="A34" s="11">
        <v>26</v>
      </c>
      <c r="B34" s="72"/>
      <c r="C34" s="35"/>
      <c r="D34" s="28" t="s">
        <v>39</v>
      </c>
      <c r="E34" s="29"/>
    </row>
    <row r="35" spans="1:5" ht="14.25">
      <c r="A35" s="11">
        <v>27</v>
      </c>
      <c r="B35" s="77"/>
      <c r="C35" s="35"/>
      <c r="D35" s="34" t="s">
        <v>40</v>
      </c>
      <c r="E35" s="35">
        <v>0</v>
      </c>
    </row>
    <row r="36" spans="1:5" ht="14.25">
      <c r="A36" s="11">
        <v>28</v>
      </c>
      <c r="B36" s="77"/>
      <c r="C36" s="35"/>
      <c r="D36" s="34" t="s">
        <v>41</v>
      </c>
      <c r="E36" s="35">
        <v>0</v>
      </c>
    </row>
    <row r="37" spans="1:5" ht="14.25">
      <c r="A37" s="11">
        <v>29</v>
      </c>
      <c r="B37" s="77"/>
      <c r="C37" s="35"/>
      <c r="D37" s="112" t="s">
        <v>74</v>
      </c>
      <c r="E37" s="35">
        <f>SUM(E35:E36)</f>
        <v>0</v>
      </c>
    </row>
    <row r="38" spans="1:5" ht="14.25">
      <c r="A38" s="11">
        <v>30</v>
      </c>
      <c r="B38" s="77"/>
      <c r="C38" s="35"/>
      <c r="D38" s="34"/>
      <c r="E38" s="35"/>
    </row>
    <row r="39" spans="1:5" ht="18">
      <c r="A39" s="11">
        <v>31</v>
      </c>
      <c r="B39" s="72"/>
      <c r="C39" s="35"/>
      <c r="D39" s="28" t="s">
        <v>42</v>
      </c>
      <c r="E39" s="29"/>
    </row>
    <row r="40" spans="1:5" ht="15" customHeight="1">
      <c r="A40" s="11">
        <v>32</v>
      </c>
      <c r="B40" s="72"/>
      <c r="C40" s="35"/>
      <c r="D40" s="68" t="s">
        <v>587</v>
      </c>
      <c r="E40" s="35">
        <f>'6. Kiadások'!F35</f>
        <v>917712</v>
      </c>
    </row>
    <row r="41" spans="1:5" ht="14.25">
      <c r="A41" s="11">
        <v>33</v>
      </c>
      <c r="B41" s="77"/>
      <c r="C41" s="35"/>
      <c r="D41" s="34" t="s">
        <v>43</v>
      </c>
      <c r="E41" s="35">
        <v>0</v>
      </c>
    </row>
    <row r="42" spans="1:5" ht="14.25">
      <c r="A42" s="11">
        <v>34</v>
      </c>
      <c r="B42" s="77"/>
      <c r="C42" s="35"/>
      <c r="D42" s="34" t="s">
        <v>588</v>
      </c>
      <c r="E42" s="35">
        <v>0</v>
      </c>
    </row>
    <row r="43" spans="1:5" ht="48">
      <c r="A43" s="11">
        <v>35</v>
      </c>
      <c r="B43" s="79" t="s">
        <v>56</v>
      </c>
      <c r="C43" s="33">
        <f>C17+C26</f>
        <v>41767903</v>
      </c>
      <c r="D43" s="28" t="s">
        <v>44</v>
      </c>
      <c r="E43" s="33">
        <f>E17+E26+E31+E40</f>
        <v>55767903</v>
      </c>
    </row>
    <row r="44" spans="1:5" ht="18">
      <c r="A44" s="11">
        <v>36</v>
      </c>
      <c r="B44" s="80"/>
      <c r="C44" s="35"/>
      <c r="D44" s="28" t="s">
        <v>45</v>
      </c>
      <c r="E44" s="29"/>
    </row>
    <row r="45" spans="1:5" ht="14.25">
      <c r="A45" s="11">
        <v>37</v>
      </c>
      <c r="B45" s="77"/>
      <c r="C45" s="35"/>
      <c r="D45" s="34" t="s">
        <v>40</v>
      </c>
      <c r="E45" s="35">
        <v>0</v>
      </c>
    </row>
    <row r="46" spans="1:5" ht="14.25">
      <c r="A46" s="11">
        <v>38</v>
      </c>
      <c r="B46" s="77"/>
      <c r="C46" s="35"/>
      <c r="D46" s="34" t="s">
        <v>41</v>
      </c>
      <c r="E46" s="35">
        <v>0</v>
      </c>
    </row>
    <row r="47" spans="1:5" ht="18">
      <c r="A47" s="11">
        <v>39</v>
      </c>
      <c r="B47" s="72" t="s">
        <v>46</v>
      </c>
      <c r="C47" s="29"/>
      <c r="D47" s="28"/>
      <c r="E47" s="36"/>
    </row>
    <row r="48" spans="1:5" ht="18">
      <c r="A48" s="11">
        <v>40</v>
      </c>
      <c r="B48" s="74" t="s">
        <v>47</v>
      </c>
      <c r="C48" s="33"/>
      <c r="D48" s="37"/>
      <c r="E48" s="36"/>
    </row>
    <row r="49" spans="1:5" ht="18">
      <c r="A49" s="11">
        <v>41</v>
      </c>
      <c r="B49" s="77" t="s">
        <v>57</v>
      </c>
      <c r="C49" s="35">
        <f>'5.bev. forrásonként'!H97</f>
        <v>11547600</v>
      </c>
      <c r="D49" s="34"/>
      <c r="E49" s="36"/>
    </row>
    <row r="50" spans="1:5" ht="18">
      <c r="A50" s="11">
        <v>42</v>
      </c>
      <c r="B50" s="77" t="s">
        <v>58</v>
      </c>
      <c r="C50" s="35">
        <f>'5.bev. forrásonként'!H98</f>
        <v>2452400</v>
      </c>
      <c r="D50" s="34"/>
      <c r="E50" s="36"/>
    </row>
    <row r="51" spans="1:5" ht="18">
      <c r="A51" s="11">
        <v>43</v>
      </c>
      <c r="B51" s="74" t="s">
        <v>48</v>
      </c>
      <c r="C51" s="33"/>
      <c r="D51" s="37"/>
      <c r="E51" s="36"/>
    </row>
    <row r="52" spans="1:5" ht="18">
      <c r="A52" s="11">
        <v>44</v>
      </c>
      <c r="B52" s="77" t="s">
        <v>425</v>
      </c>
      <c r="C52" s="35">
        <v>0</v>
      </c>
      <c r="D52" s="34"/>
      <c r="E52" s="36"/>
    </row>
    <row r="53" spans="1:5" ht="18">
      <c r="A53" s="11">
        <v>45</v>
      </c>
      <c r="B53" s="77" t="s">
        <v>49</v>
      </c>
      <c r="C53" s="35">
        <v>0</v>
      </c>
      <c r="D53" s="34"/>
      <c r="E53" s="36"/>
    </row>
    <row r="54" spans="1:5" ht="18">
      <c r="A54" s="11">
        <v>46</v>
      </c>
      <c r="B54" s="72" t="s">
        <v>20</v>
      </c>
      <c r="C54" s="29">
        <f>C43+C50+C52+C49+C53</f>
        <v>55767903</v>
      </c>
      <c r="D54" s="28" t="s">
        <v>50</v>
      </c>
      <c r="E54" s="29">
        <f>E43+E45+E46</f>
        <v>55767903</v>
      </c>
    </row>
    <row r="55" spans="1:5" ht="14.25">
      <c r="A55" s="11">
        <v>47</v>
      </c>
      <c r="B55" s="77" t="s">
        <v>51</v>
      </c>
      <c r="C55" s="35">
        <f>C17+C52+C49</f>
        <v>50545192</v>
      </c>
      <c r="D55" s="34" t="s">
        <v>52</v>
      </c>
      <c r="E55" s="35">
        <f>E17+E31+E40</f>
        <v>50545192</v>
      </c>
    </row>
    <row r="56" spans="1:5" ht="14.25">
      <c r="A56" s="11">
        <v>48</v>
      </c>
      <c r="B56" s="77" t="s">
        <v>53</v>
      </c>
      <c r="C56" s="35">
        <f>C26+C50</f>
        <v>5222711</v>
      </c>
      <c r="D56" s="34" t="s">
        <v>59</v>
      </c>
      <c r="E56" s="35">
        <f>E26</f>
        <v>5222711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1" customWidth="1"/>
    <col min="6" max="6" width="12.421875" style="1" customWidth="1"/>
    <col min="7" max="7" width="11.28125" style="1" customWidth="1"/>
    <col min="8" max="8" width="13.7109375" style="1" customWidth="1"/>
  </cols>
  <sheetData>
    <row r="1" ht="12.75">
      <c r="A1" s="1" t="s">
        <v>632</v>
      </c>
    </row>
    <row r="2" spans="1:8" ht="15">
      <c r="A2" s="1" t="s">
        <v>444</v>
      </c>
      <c r="C2" s="9"/>
      <c r="E2" s="1" t="s">
        <v>546</v>
      </c>
      <c r="F2" s="9"/>
      <c r="G2" s="9"/>
      <c r="H2" s="9"/>
    </row>
    <row r="3" spans="1:8" ht="12.75">
      <c r="A3" s="11" t="s">
        <v>244</v>
      </c>
      <c r="B3" s="21" t="s">
        <v>245</v>
      </c>
      <c r="C3" s="11" t="s">
        <v>246</v>
      </c>
      <c r="D3" s="11" t="s">
        <v>247</v>
      </c>
      <c r="E3" s="14" t="s">
        <v>248</v>
      </c>
      <c r="F3" s="12" t="s">
        <v>182</v>
      </c>
      <c r="G3" s="14" t="s">
        <v>183</v>
      </c>
      <c r="H3" s="14" t="s">
        <v>185</v>
      </c>
    </row>
    <row r="4" spans="1:8" ht="25.5">
      <c r="A4" s="25" t="s">
        <v>249</v>
      </c>
      <c r="B4" s="42" t="s">
        <v>250</v>
      </c>
      <c r="C4" s="24" t="s">
        <v>251</v>
      </c>
      <c r="D4" s="93" t="s">
        <v>252</v>
      </c>
      <c r="E4" s="12" t="s">
        <v>253</v>
      </c>
      <c r="F4" s="22" t="s">
        <v>254</v>
      </c>
      <c r="G4" s="93" t="s">
        <v>255</v>
      </c>
      <c r="H4" s="180" t="s">
        <v>256</v>
      </c>
    </row>
    <row r="5" spans="1:8" ht="15.75">
      <c r="A5" s="11">
        <v>1</v>
      </c>
      <c r="B5" s="42">
        <v>1</v>
      </c>
      <c r="C5" s="61" t="s">
        <v>257</v>
      </c>
      <c r="D5" s="11" t="s">
        <v>258</v>
      </c>
      <c r="E5" s="156"/>
      <c r="F5" s="156"/>
      <c r="G5" s="117"/>
      <c r="H5" s="156"/>
    </row>
    <row r="6" spans="1:8" ht="12.75">
      <c r="A6" s="11">
        <v>2</v>
      </c>
      <c r="B6" s="94" t="s">
        <v>259</v>
      </c>
      <c r="C6" s="60" t="s">
        <v>260</v>
      </c>
      <c r="D6" s="11"/>
      <c r="E6" s="181">
        <v>1692570</v>
      </c>
      <c r="F6" s="156"/>
      <c r="G6" s="157"/>
      <c r="H6" s="156">
        <f>E6+F6+G6</f>
        <v>1692570</v>
      </c>
    </row>
    <row r="7" spans="1:8" ht="12.75">
      <c r="A7" s="11">
        <v>3</v>
      </c>
      <c r="B7" s="42" t="s">
        <v>261</v>
      </c>
      <c r="C7" s="39" t="s">
        <v>262</v>
      </c>
      <c r="D7" s="11"/>
      <c r="E7" s="181">
        <v>2464000</v>
      </c>
      <c r="F7" s="156"/>
      <c r="G7" s="157"/>
      <c r="H7" s="156">
        <f aca="true" t="shared" si="0" ref="H7:H20">E7+F7+G7</f>
        <v>2464000</v>
      </c>
    </row>
    <row r="8" spans="1:8" ht="12.75">
      <c r="A8" s="11">
        <v>4</v>
      </c>
      <c r="B8" s="42" t="s">
        <v>263</v>
      </c>
      <c r="C8" s="39" t="s">
        <v>264</v>
      </c>
      <c r="D8" s="11"/>
      <c r="E8" s="181">
        <v>100000</v>
      </c>
      <c r="F8" s="156"/>
      <c r="G8" s="157"/>
      <c r="H8" s="156">
        <f t="shared" si="0"/>
        <v>100000</v>
      </c>
    </row>
    <row r="9" spans="1:8" ht="12.75">
      <c r="A9" s="11">
        <v>5</v>
      </c>
      <c r="B9" s="42" t="s">
        <v>265</v>
      </c>
      <c r="C9" s="39" t="s">
        <v>266</v>
      </c>
      <c r="D9" s="11"/>
      <c r="E9" s="181">
        <v>1266660</v>
      </c>
      <c r="F9" s="156"/>
      <c r="G9" s="157"/>
      <c r="H9" s="156">
        <f t="shared" si="0"/>
        <v>1266660</v>
      </c>
    </row>
    <row r="10" spans="1:8" ht="12.75">
      <c r="A10" s="11">
        <v>6</v>
      </c>
      <c r="B10" s="95" t="s">
        <v>267</v>
      </c>
      <c r="C10" s="11" t="s">
        <v>268</v>
      </c>
      <c r="D10" s="11"/>
      <c r="E10" s="156">
        <v>5000000</v>
      </c>
      <c r="F10" s="156"/>
      <c r="G10" s="157"/>
      <c r="H10" s="156">
        <f t="shared" si="0"/>
        <v>5000000</v>
      </c>
    </row>
    <row r="11" spans="1:8" ht="12.75">
      <c r="A11" s="11">
        <v>7</v>
      </c>
      <c r="B11" s="95" t="s">
        <v>477</v>
      </c>
      <c r="C11" s="14" t="s">
        <v>445</v>
      </c>
      <c r="D11" s="11"/>
      <c r="E11" s="181">
        <v>71400</v>
      </c>
      <c r="F11" s="156"/>
      <c r="G11" s="157"/>
      <c r="H11" s="156">
        <f t="shared" si="0"/>
        <v>71400</v>
      </c>
    </row>
    <row r="12" spans="1:8" ht="12.75">
      <c r="A12" s="11">
        <v>8</v>
      </c>
      <c r="B12" s="95" t="s">
        <v>478</v>
      </c>
      <c r="C12" s="11" t="s">
        <v>426</v>
      </c>
      <c r="D12" s="11"/>
      <c r="E12" s="181">
        <v>3814067</v>
      </c>
      <c r="F12" s="156"/>
      <c r="G12" s="157"/>
      <c r="H12" s="156">
        <f t="shared" si="0"/>
        <v>3814067</v>
      </c>
    </row>
    <row r="13" spans="1:8" ht="12.75">
      <c r="A13" s="11">
        <v>9</v>
      </c>
      <c r="B13" s="42">
        <v>2</v>
      </c>
      <c r="C13" s="23" t="s">
        <v>269</v>
      </c>
      <c r="D13" s="11" t="s">
        <v>270</v>
      </c>
      <c r="E13" s="156"/>
      <c r="F13" s="156"/>
      <c r="G13" s="157"/>
      <c r="H13" s="156">
        <f t="shared" si="0"/>
        <v>0</v>
      </c>
    </row>
    <row r="14" spans="1:8" ht="12.75">
      <c r="A14" s="11">
        <v>10</v>
      </c>
      <c r="B14" s="42">
        <v>3</v>
      </c>
      <c r="C14" s="68" t="s">
        <v>479</v>
      </c>
      <c r="D14" s="11" t="s">
        <v>271</v>
      </c>
      <c r="E14" s="156"/>
      <c r="F14" s="156"/>
      <c r="G14" s="157"/>
      <c r="H14" s="156">
        <f t="shared" si="0"/>
        <v>0</v>
      </c>
    </row>
    <row r="15" spans="1:8" ht="12.75">
      <c r="A15" s="11">
        <v>11</v>
      </c>
      <c r="B15" s="42" t="s">
        <v>259</v>
      </c>
      <c r="C15" s="68" t="s">
        <v>433</v>
      </c>
      <c r="D15" s="11"/>
      <c r="E15" s="181">
        <v>3567000</v>
      </c>
      <c r="F15" s="156"/>
      <c r="G15" s="157"/>
      <c r="H15" s="156">
        <f t="shared" si="0"/>
        <v>3567000</v>
      </c>
    </row>
    <row r="16" spans="1:8" ht="12.75">
      <c r="A16" s="11">
        <v>12</v>
      </c>
      <c r="B16" s="42" t="s">
        <v>261</v>
      </c>
      <c r="C16" s="68" t="s">
        <v>434</v>
      </c>
      <c r="D16" s="11"/>
      <c r="E16" s="156">
        <v>2500000</v>
      </c>
      <c r="F16" s="156"/>
      <c r="G16" s="157"/>
      <c r="H16" s="156">
        <f t="shared" si="0"/>
        <v>2500000</v>
      </c>
    </row>
    <row r="17" spans="1:8" ht="12.75">
      <c r="A17" s="11">
        <v>13</v>
      </c>
      <c r="B17" s="42" t="s">
        <v>263</v>
      </c>
      <c r="C17" s="68" t="s">
        <v>435</v>
      </c>
      <c r="D17" s="11"/>
      <c r="E17" s="181">
        <v>1267110</v>
      </c>
      <c r="F17" s="156"/>
      <c r="G17" s="157"/>
      <c r="H17" s="156">
        <f t="shared" si="0"/>
        <v>1267110</v>
      </c>
    </row>
    <row r="18" spans="1:8" ht="12.75">
      <c r="A18" s="11">
        <v>14</v>
      </c>
      <c r="B18" s="42">
        <v>4</v>
      </c>
      <c r="C18" s="23" t="s">
        <v>272</v>
      </c>
      <c r="D18" s="11" t="s">
        <v>273</v>
      </c>
      <c r="E18" s="156">
        <v>1200000</v>
      </c>
      <c r="F18" s="156"/>
      <c r="G18" s="157"/>
      <c r="H18" s="156">
        <f t="shared" si="0"/>
        <v>1200000</v>
      </c>
    </row>
    <row r="19" spans="1:8" ht="12.75">
      <c r="A19" s="11">
        <v>15</v>
      </c>
      <c r="B19" s="42">
        <v>5</v>
      </c>
      <c r="C19" s="23" t="s">
        <v>480</v>
      </c>
      <c r="D19" s="11" t="s">
        <v>274</v>
      </c>
      <c r="E19" s="156">
        <v>0</v>
      </c>
      <c r="F19" s="156"/>
      <c r="G19" s="157"/>
      <c r="H19" s="156">
        <f t="shared" si="0"/>
        <v>0</v>
      </c>
    </row>
    <row r="20" spans="1:8" ht="12.75">
      <c r="A20" s="11">
        <v>16</v>
      </c>
      <c r="B20" s="42">
        <v>6</v>
      </c>
      <c r="C20" s="23" t="s">
        <v>481</v>
      </c>
      <c r="D20" s="11" t="s">
        <v>275</v>
      </c>
      <c r="E20" s="156">
        <v>0</v>
      </c>
      <c r="F20" s="156"/>
      <c r="G20" s="157"/>
      <c r="H20" s="156">
        <f t="shared" si="0"/>
        <v>0</v>
      </c>
    </row>
    <row r="21" spans="1:8" ht="12.75">
      <c r="A21" s="11">
        <v>17</v>
      </c>
      <c r="B21" s="42" t="s">
        <v>84</v>
      </c>
      <c r="C21" s="22" t="s">
        <v>276</v>
      </c>
      <c r="D21" s="11" t="s">
        <v>277</v>
      </c>
      <c r="E21" s="117">
        <f>SUM(E6:E20)</f>
        <v>22942807</v>
      </c>
      <c r="F21" s="117">
        <f>SUM(F6:F20)</f>
        <v>0</v>
      </c>
      <c r="G21" s="117">
        <f>SUM(G6:G20)</f>
        <v>0</v>
      </c>
      <c r="H21" s="117">
        <f>SUM(H6:H20)</f>
        <v>22942807</v>
      </c>
    </row>
    <row r="22" spans="1:8" ht="12.75">
      <c r="A22" s="11">
        <v>18</v>
      </c>
      <c r="B22" s="42">
        <v>1</v>
      </c>
      <c r="C22" s="68" t="s">
        <v>278</v>
      </c>
      <c r="D22" s="11" t="s">
        <v>279</v>
      </c>
      <c r="E22" s="156"/>
      <c r="F22" s="156"/>
      <c r="G22" s="157"/>
      <c r="H22" s="156">
        <v>0</v>
      </c>
    </row>
    <row r="23" spans="1:8" ht="12.75">
      <c r="A23" s="11">
        <v>19</v>
      </c>
      <c r="B23" s="42">
        <v>2</v>
      </c>
      <c r="C23" s="68" t="s">
        <v>280</v>
      </c>
      <c r="D23" s="11" t="s">
        <v>281</v>
      </c>
      <c r="E23" s="156"/>
      <c r="F23" s="156"/>
      <c r="G23" s="157"/>
      <c r="H23" s="156">
        <v>0</v>
      </c>
    </row>
    <row r="24" spans="1:8" ht="12.75">
      <c r="A24" s="11">
        <v>20</v>
      </c>
      <c r="B24" s="42">
        <v>3</v>
      </c>
      <c r="C24" s="68" t="s">
        <v>282</v>
      </c>
      <c r="D24" s="11" t="s">
        <v>283</v>
      </c>
      <c r="E24" s="156"/>
      <c r="F24" s="156"/>
      <c r="G24" s="157"/>
      <c r="H24" s="156">
        <v>0</v>
      </c>
    </row>
    <row r="25" spans="1:8" ht="12.75">
      <c r="A25" s="11">
        <v>21</v>
      </c>
      <c r="B25" s="42">
        <v>4</v>
      </c>
      <c r="C25" s="68" t="s">
        <v>284</v>
      </c>
      <c r="D25" s="14" t="s">
        <v>285</v>
      </c>
      <c r="E25" s="117"/>
      <c r="F25" s="117"/>
      <c r="G25" s="158"/>
      <c r="H25" s="156">
        <v>0</v>
      </c>
    </row>
    <row r="26" spans="1:8" ht="12.75">
      <c r="A26" s="11">
        <v>22</v>
      </c>
      <c r="B26" s="42">
        <v>5</v>
      </c>
      <c r="C26" s="23" t="s">
        <v>286</v>
      </c>
      <c r="D26" s="11" t="s">
        <v>287</v>
      </c>
      <c r="E26" s="156"/>
      <c r="F26" s="156"/>
      <c r="G26" s="157"/>
      <c r="H26" s="156"/>
    </row>
    <row r="27" spans="1:8" ht="12.75">
      <c r="A27" s="11">
        <v>23</v>
      </c>
      <c r="B27" s="42" t="s">
        <v>259</v>
      </c>
      <c r="C27" s="39" t="s">
        <v>436</v>
      </c>
      <c r="D27" s="11"/>
      <c r="E27" s="181">
        <v>12034785</v>
      </c>
      <c r="F27" s="156"/>
      <c r="G27" s="157"/>
      <c r="H27" s="156">
        <f>E27+F27+G27</f>
        <v>12034785</v>
      </c>
    </row>
    <row r="28" spans="1:8" ht="12.75">
      <c r="A28" s="11">
        <v>24</v>
      </c>
      <c r="B28" s="42" t="s">
        <v>261</v>
      </c>
      <c r="C28" s="39" t="s">
        <v>437</v>
      </c>
      <c r="D28" s="11"/>
      <c r="E28" s="156">
        <v>0</v>
      </c>
      <c r="F28" s="156"/>
      <c r="G28" s="157"/>
      <c r="H28" s="156">
        <f>E28+F28+G28</f>
        <v>0</v>
      </c>
    </row>
    <row r="29" spans="1:8" ht="12.75">
      <c r="A29" s="11">
        <v>25</v>
      </c>
      <c r="B29" s="42" t="s">
        <v>263</v>
      </c>
      <c r="C29" s="39" t="s">
        <v>438</v>
      </c>
      <c r="D29" s="11"/>
      <c r="E29" s="156">
        <v>0</v>
      </c>
      <c r="F29" s="156"/>
      <c r="G29" s="157"/>
      <c r="H29" s="156">
        <f>E29+F29+G29</f>
        <v>0</v>
      </c>
    </row>
    <row r="30" spans="1:8" ht="12.75">
      <c r="A30" s="11">
        <v>26</v>
      </c>
      <c r="B30" s="42" t="s">
        <v>265</v>
      </c>
      <c r="C30" s="39" t="s">
        <v>439</v>
      </c>
      <c r="D30" s="11"/>
      <c r="E30" s="156">
        <v>0</v>
      </c>
      <c r="F30" s="156"/>
      <c r="G30" s="157"/>
      <c r="H30" s="156">
        <f>E30+F30+G30</f>
        <v>0</v>
      </c>
    </row>
    <row r="31" spans="1:8" ht="12.75">
      <c r="A31" s="11">
        <v>27</v>
      </c>
      <c r="B31" s="42" t="s">
        <v>288</v>
      </c>
      <c r="C31" s="45" t="s">
        <v>482</v>
      </c>
      <c r="D31" s="11" t="s">
        <v>289</v>
      </c>
      <c r="E31" s="117">
        <f>SUM(E22:E30)</f>
        <v>12034785</v>
      </c>
      <c r="F31" s="117">
        <f>SUM(F22:F30)</f>
        <v>0</v>
      </c>
      <c r="G31" s="117">
        <f>SUM(G22:G30)</f>
        <v>0</v>
      </c>
      <c r="H31" s="117">
        <f>SUM(H22:H30)</f>
        <v>12034785</v>
      </c>
    </row>
    <row r="32" spans="1:8" ht="12.75">
      <c r="A32" s="11">
        <v>28</v>
      </c>
      <c r="B32" s="42">
        <v>1</v>
      </c>
      <c r="C32" s="39" t="s">
        <v>290</v>
      </c>
      <c r="D32" s="11" t="s">
        <v>291</v>
      </c>
      <c r="E32" s="156"/>
      <c r="F32" s="156"/>
      <c r="G32" s="157"/>
      <c r="H32" s="156">
        <f>SUM(E32:G32)</f>
        <v>0</v>
      </c>
    </row>
    <row r="33" spans="1:8" ht="12.75">
      <c r="A33" s="11">
        <v>29</v>
      </c>
      <c r="B33" s="42">
        <v>2</v>
      </c>
      <c r="C33" s="56" t="s">
        <v>292</v>
      </c>
      <c r="D33" s="14" t="s">
        <v>293</v>
      </c>
      <c r="E33" s="117"/>
      <c r="F33" s="117"/>
      <c r="G33" s="158"/>
      <c r="H33" s="156">
        <f>SUM(E33:G33)</f>
        <v>0</v>
      </c>
    </row>
    <row r="34" spans="1:8" ht="12.75">
      <c r="A34" s="11">
        <v>30</v>
      </c>
      <c r="B34" s="42">
        <v>3</v>
      </c>
      <c r="C34" s="39" t="s">
        <v>294</v>
      </c>
      <c r="D34" s="11" t="s">
        <v>295</v>
      </c>
      <c r="E34" s="156"/>
      <c r="F34" s="156"/>
      <c r="G34" s="157"/>
      <c r="H34" s="156">
        <f>SUM(E34:G34)</f>
        <v>0</v>
      </c>
    </row>
    <row r="35" spans="1:8" ht="12.75">
      <c r="A35" s="11">
        <v>31</v>
      </c>
      <c r="B35" s="42">
        <v>4</v>
      </c>
      <c r="C35" s="39" t="s">
        <v>296</v>
      </c>
      <c r="D35" s="11" t="s">
        <v>297</v>
      </c>
      <c r="E35" s="156"/>
      <c r="F35" s="156"/>
      <c r="G35" s="157"/>
      <c r="H35" s="156">
        <f>SUM(E35:G35)</f>
        <v>0</v>
      </c>
    </row>
    <row r="36" spans="1:8" ht="12.75">
      <c r="A36" s="11">
        <v>32</v>
      </c>
      <c r="B36" s="96">
        <v>5</v>
      </c>
      <c r="C36" s="56" t="s">
        <v>298</v>
      </c>
      <c r="D36" s="11" t="s">
        <v>299</v>
      </c>
      <c r="E36" s="156">
        <f>E37</f>
        <v>2770311</v>
      </c>
      <c r="F36" s="156">
        <f>F37</f>
        <v>0</v>
      </c>
      <c r="G36" s="156">
        <f>G37</f>
        <v>0</v>
      </c>
      <c r="H36" s="156">
        <f>H37</f>
        <v>2770311</v>
      </c>
    </row>
    <row r="37" spans="1:8" ht="12.75">
      <c r="A37" s="11">
        <v>33</v>
      </c>
      <c r="B37" s="42" t="s">
        <v>259</v>
      </c>
      <c r="C37" s="56" t="s">
        <v>484</v>
      </c>
      <c r="D37" s="11"/>
      <c r="E37" s="181">
        <v>2770311</v>
      </c>
      <c r="F37" s="156"/>
      <c r="G37" s="157"/>
      <c r="H37" s="156">
        <f>SUM(E37:G37)</f>
        <v>2770311</v>
      </c>
    </row>
    <row r="38" spans="1:8" ht="12.75">
      <c r="A38" s="11">
        <v>34</v>
      </c>
      <c r="B38" s="42" t="s">
        <v>483</v>
      </c>
      <c r="C38" s="45" t="s">
        <v>300</v>
      </c>
      <c r="D38" s="11" t="s">
        <v>301</v>
      </c>
      <c r="E38" s="117">
        <f>SUM(E32:E36)</f>
        <v>2770311</v>
      </c>
      <c r="F38" s="117">
        <f>SUM(F32:F36)</f>
        <v>0</v>
      </c>
      <c r="G38" s="117">
        <f>SUM(G32:G36)</f>
        <v>0</v>
      </c>
      <c r="H38" s="117">
        <f>SUM(H32:H36)</f>
        <v>2770311</v>
      </c>
    </row>
    <row r="39" spans="1:8" ht="12.75">
      <c r="A39" s="11">
        <v>35</v>
      </c>
      <c r="B39" s="42">
        <v>1</v>
      </c>
      <c r="C39" s="39" t="s">
        <v>302</v>
      </c>
      <c r="D39" s="11" t="s">
        <v>303</v>
      </c>
      <c r="E39" s="156"/>
      <c r="F39" s="156"/>
      <c r="G39" s="157"/>
      <c r="H39" s="156">
        <f>E39+F39+G39</f>
        <v>0</v>
      </c>
    </row>
    <row r="40" spans="1:8" ht="12.75">
      <c r="A40" s="11">
        <v>36</v>
      </c>
      <c r="B40" s="174">
        <v>2</v>
      </c>
      <c r="C40" s="11" t="s">
        <v>304</v>
      </c>
      <c r="D40" s="11" t="s">
        <v>305</v>
      </c>
      <c r="E40" s="156"/>
      <c r="F40" s="156"/>
      <c r="G40" s="157"/>
      <c r="H40" s="156">
        <f>E40+F40+G40</f>
        <v>0</v>
      </c>
    </row>
    <row r="41" spans="1:8" ht="12.75">
      <c r="A41" s="11">
        <v>37</v>
      </c>
      <c r="B41" s="69" t="s">
        <v>306</v>
      </c>
      <c r="C41" s="12" t="s">
        <v>485</v>
      </c>
      <c r="D41" s="11" t="s">
        <v>307</v>
      </c>
      <c r="E41" s="156">
        <f>SUM(E39:E40)</f>
        <v>0</v>
      </c>
      <c r="F41" s="156">
        <f>SUM(F39:F40)</f>
        <v>0</v>
      </c>
      <c r="G41" s="156">
        <f>SUM(G39:G40)</f>
        <v>0</v>
      </c>
      <c r="H41" s="156">
        <f>SUM(H39:H40)</f>
        <v>0</v>
      </c>
    </row>
    <row r="42" spans="1:8" ht="12.75">
      <c r="A42" s="11">
        <v>38</v>
      </c>
      <c r="B42" s="42">
        <v>1</v>
      </c>
      <c r="C42" s="58" t="s">
        <v>308</v>
      </c>
      <c r="D42" s="11" t="s">
        <v>309</v>
      </c>
      <c r="E42" s="160"/>
      <c r="F42" s="156"/>
      <c r="G42" s="161"/>
      <c r="H42" s="156">
        <f>SUM(E42:G42)</f>
        <v>0</v>
      </c>
    </row>
    <row r="43" spans="1:8" ht="12.75">
      <c r="A43" s="11">
        <v>39</v>
      </c>
      <c r="B43" s="42">
        <v>2</v>
      </c>
      <c r="C43" s="59" t="s">
        <v>310</v>
      </c>
      <c r="D43" s="11" t="s">
        <v>311</v>
      </c>
      <c r="E43" s="156"/>
      <c r="F43" s="156"/>
      <c r="G43" s="157"/>
      <c r="H43" s="156">
        <f aca="true" t="shared" si="1" ref="H43:H50">SUM(E43:G43)</f>
        <v>0</v>
      </c>
    </row>
    <row r="44" spans="1:8" ht="12.75">
      <c r="A44" s="11">
        <v>40</v>
      </c>
      <c r="B44" s="95">
        <v>3</v>
      </c>
      <c r="C44" s="11" t="s">
        <v>312</v>
      </c>
      <c r="D44" s="11" t="s">
        <v>313</v>
      </c>
      <c r="E44" s="156"/>
      <c r="F44" s="156">
        <v>600000</v>
      </c>
      <c r="G44" s="157"/>
      <c r="H44" s="156">
        <f t="shared" si="1"/>
        <v>600000</v>
      </c>
    </row>
    <row r="45" spans="1:8" ht="12.75">
      <c r="A45" s="11">
        <v>41</v>
      </c>
      <c r="B45" s="42">
        <v>4</v>
      </c>
      <c r="C45" s="11" t="s">
        <v>428</v>
      </c>
      <c r="D45" s="11" t="s">
        <v>313</v>
      </c>
      <c r="E45" s="156"/>
      <c r="F45" s="156"/>
      <c r="G45" s="157"/>
      <c r="H45" s="156">
        <f t="shared" si="1"/>
        <v>0</v>
      </c>
    </row>
    <row r="46" spans="1:8" ht="12.75">
      <c r="A46" s="11">
        <v>42</v>
      </c>
      <c r="B46" s="42">
        <v>5</v>
      </c>
      <c r="C46" s="11" t="s">
        <v>314</v>
      </c>
      <c r="D46" s="11" t="s">
        <v>315</v>
      </c>
      <c r="E46" s="156"/>
      <c r="F46" s="156">
        <v>1400000</v>
      </c>
      <c r="G46" s="157"/>
      <c r="H46" s="156">
        <f t="shared" si="1"/>
        <v>1400000</v>
      </c>
    </row>
    <row r="47" spans="1:8" ht="12.75">
      <c r="A47" s="11">
        <v>43</v>
      </c>
      <c r="B47" s="95">
        <v>6</v>
      </c>
      <c r="C47" s="39" t="s">
        <v>316</v>
      </c>
      <c r="D47" s="11" t="s">
        <v>317</v>
      </c>
      <c r="E47" s="156"/>
      <c r="F47" s="156"/>
      <c r="G47" s="157"/>
      <c r="H47" s="156">
        <f t="shared" si="1"/>
        <v>0</v>
      </c>
    </row>
    <row r="48" spans="1:8" ht="12.75">
      <c r="A48" s="11">
        <v>44</v>
      </c>
      <c r="B48" s="42">
        <v>7</v>
      </c>
      <c r="C48" s="39" t="s">
        <v>318</v>
      </c>
      <c r="D48" s="11" t="s">
        <v>319</v>
      </c>
      <c r="E48" s="156"/>
      <c r="F48" s="156"/>
      <c r="G48" s="157"/>
      <c r="H48" s="156">
        <f t="shared" si="1"/>
        <v>0</v>
      </c>
    </row>
    <row r="49" spans="1:8" ht="12.75">
      <c r="A49" s="11">
        <v>45</v>
      </c>
      <c r="B49" s="42">
        <v>8</v>
      </c>
      <c r="C49" s="56" t="s">
        <v>320</v>
      </c>
      <c r="D49" s="11" t="s">
        <v>321</v>
      </c>
      <c r="E49" s="156">
        <v>450000</v>
      </c>
      <c r="F49" s="156"/>
      <c r="G49" s="157"/>
      <c r="H49" s="156">
        <f t="shared" si="1"/>
        <v>450000</v>
      </c>
    </row>
    <row r="50" spans="1:8" ht="12.75">
      <c r="A50" s="11">
        <v>46</v>
      </c>
      <c r="B50" s="95">
        <v>9</v>
      </c>
      <c r="C50" s="56" t="s">
        <v>322</v>
      </c>
      <c r="D50" s="14" t="s">
        <v>323</v>
      </c>
      <c r="E50" s="117"/>
      <c r="F50" s="117"/>
      <c r="G50" s="158"/>
      <c r="H50" s="156">
        <f t="shared" si="1"/>
        <v>0</v>
      </c>
    </row>
    <row r="51" spans="1:8" ht="12.75">
      <c r="A51" s="11">
        <v>47</v>
      </c>
      <c r="B51" s="65" t="s">
        <v>486</v>
      </c>
      <c r="C51" s="45" t="s">
        <v>487</v>
      </c>
      <c r="D51" s="11" t="s">
        <v>324</v>
      </c>
      <c r="E51" s="117">
        <f>SUM(E42:E50)</f>
        <v>450000</v>
      </c>
      <c r="F51" s="117">
        <f>SUM(F42:F50)</f>
        <v>2000000</v>
      </c>
      <c r="G51" s="117">
        <f>SUM(G42:G50)</f>
        <v>0</v>
      </c>
      <c r="H51" s="117">
        <f>SUM(H42:H50)</f>
        <v>2450000</v>
      </c>
    </row>
    <row r="52" spans="1:8" ht="12.75">
      <c r="A52" s="11">
        <v>48</v>
      </c>
      <c r="B52" s="47">
        <v>1</v>
      </c>
      <c r="C52" s="45" t="s">
        <v>488</v>
      </c>
      <c r="D52" s="11" t="s">
        <v>325</v>
      </c>
      <c r="E52" s="117">
        <f>SUM(E53:E54)</f>
        <v>0</v>
      </c>
      <c r="F52" s="117">
        <f>SUM(F53:F54)</f>
        <v>110000</v>
      </c>
      <c r="G52" s="117">
        <f>SUM(G53:G54)</f>
        <v>0</v>
      </c>
      <c r="H52" s="117">
        <f>SUM(H53:H54)</f>
        <v>110000</v>
      </c>
    </row>
    <row r="53" spans="1:8" ht="12.75">
      <c r="A53" s="11">
        <v>49</v>
      </c>
      <c r="B53" s="42" t="s">
        <v>259</v>
      </c>
      <c r="C53" s="56" t="s">
        <v>419</v>
      </c>
      <c r="D53" s="11"/>
      <c r="E53" s="156"/>
      <c r="F53" s="156">
        <v>100000</v>
      </c>
      <c r="G53" s="158"/>
      <c r="H53" s="156">
        <f>SUM(E53:G53)</f>
        <v>100000</v>
      </c>
    </row>
    <row r="54" spans="1:8" ht="12.75">
      <c r="A54" s="11">
        <v>50</v>
      </c>
      <c r="B54" s="42" t="s">
        <v>261</v>
      </c>
      <c r="C54" s="39" t="s">
        <v>420</v>
      </c>
      <c r="D54" s="11"/>
      <c r="E54" s="156"/>
      <c r="F54" s="156">
        <v>10000</v>
      </c>
      <c r="G54" s="157"/>
      <c r="H54" s="156">
        <f>SUM(E54:G54)</f>
        <v>10000</v>
      </c>
    </row>
    <row r="55" spans="1:8" ht="12.75">
      <c r="A55" s="11">
        <v>51</v>
      </c>
      <c r="B55" s="42" t="s">
        <v>326</v>
      </c>
      <c r="C55" s="62" t="s">
        <v>327</v>
      </c>
      <c r="D55" s="12" t="s">
        <v>328</v>
      </c>
      <c r="E55" s="117">
        <f>E41+E51+E52</f>
        <v>450000</v>
      </c>
      <c r="F55" s="117">
        <f>F41+F51+F52</f>
        <v>2110000</v>
      </c>
      <c r="G55" s="117">
        <f>G41+G51+G52</f>
        <v>0</v>
      </c>
      <c r="H55" s="117">
        <f>H41+H51+H52</f>
        <v>2560000</v>
      </c>
    </row>
    <row r="56" spans="1:8" ht="12.75">
      <c r="A56" s="11">
        <v>52</v>
      </c>
      <c r="B56" s="42">
        <v>1</v>
      </c>
      <c r="C56" s="59" t="s">
        <v>329</v>
      </c>
      <c r="D56" s="11" t="s">
        <v>330</v>
      </c>
      <c r="E56" s="156"/>
      <c r="F56" s="156">
        <v>450000</v>
      </c>
      <c r="G56" s="157"/>
      <c r="H56" s="159">
        <f>SUM(E56:G56)</f>
        <v>450000</v>
      </c>
    </row>
    <row r="57" spans="1:8" ht="12.75">
      <c r="A57" s="11">
        <v>53</v>
      </c>
      <c r="B57" s="42">
        <v>2</v>
      </c>
      <c r="C57" s="59" t="s">
        <v>331</v>
      </c>
      <c r="D57" s="11" t="s">
        <v>332</v>
      </c>
      <c r="E57" s="156"/>
      <c r="F57" s="156"/>
      <c r="G57" s="157"/>
      <c r="H57" s="159">
        <f aca="true" t="shared" si="2" ref="H57:H66">SUM(E57:G57)</f>
        <v>0</v>
      </c>
    </row>
    <row r="58" spans="1:8" ht="12.75">
      <c r="A58" s="11">
        <v>54</v>
      </c>
      <c r="B58" s="42">
        <v>3</v>
      </c>
      <c r="C58" s="59" t="s">
        <v>333</v>
      </c>
      <c r="D58" s="11" t="s">
        <v>334</v>
      </c>
      <c r="E58" s="156"/>
      <c r="F58" s="156"/>
      <c r="G58" s="156"/>
      <c r="H58" s="159">
        <f t="shared" si="2"/>
        <v>0</v>
      </c>
    </row>
    <row r="59" spans="1:8" ht="12.75">
      <c r="A59" s="11">
        <v>55</v>
      </c>
      <c r="B59" s="42">
        <v>4</v>
      </c>
      <c r="C59" s="56" t="s">
        <v>335</v>
      </c>
      <c r="D59" s="14" t="s">
        <v>336</v>
      </c>
      <c r="E59" s="117"/>
      <c r="F59" s="156">
        <v>700000</v>
      </c>
      <c r="G59" s="156">
        <v>0</v>
      </c>
      <c r="H59" s="159">
        <f t="shared" si="2"/>
        <v>700000</v>
      </c>
    </row>
    <row r="60" spans="1:8" ht="12.75">
      <c r="A60" s="11">
        <v>56</v>
      </c>
      <c r="B60" s="42">
        <v>5</v>
      </c>
      <c r="C60" s="59" t="s">
        <v>337</v>
      </c>
      <c r="D60" s="11" t="s">
        <v>338</v>
      </c>
      <c r="E60" s="156"/>
      <c r="F60" s="156"/>
      <c r="G60" s="156"/>
      <c r="H60" s="159">
        <f t="shared" si="2"/>
        <v>0</v>
      </c>
    </row>
    <row r="61" spans="1:8" ht="12.75">
      <c r="A61" s="11">
        <v>57</v>
      </c>
      <c r="B61" s="96">
        <v>6</v>
      </c>
      <c r="C61" s="56" t="s">
        <v>339</v>
      </c>
      <c r="D61" s="11" t="s">
        <v>340</v>
      </c>
      <c r="E61" s="156"/>
      <c r="F61" s="117"/>
      <c r="G61" s="157"/>
      <c r="H61" s="159">
        <f t="shared" si="2"/>
        <v>0</v>
      </c>
    </row>
    <row r="62" spans="1:8" ht="12.75">
      <c r="A62" s="11">
        <v>58</v>
      </c>
      <c r="B62" s="97">
        <v>7</v>
      </c>
      <c r="C62" s="60" t="s">
        <v>341</v>
      </c>
      <c r="D62" s="11" t="s">
        <v>342</v>
      </c>
      <c r="E62" s="156"/>
      <c r="F62" s="156"/>
      <c r="G62" s="157"/>
      <c r="H62" s="159">
        <f t="shared" si="2"/>
        <v>0</v>
      </c>
    </row>
    <row r="63" spans="1:8" ht="12.75">
      <c r="A63" s="11">
        <v>59</v>
      </c>
      <c r="B63" s="42">
        <v>8</v>
      </c>
      <c r="C63" s="1" t="s">
        <v>489</v>
      </c>
      <c r="D63" s="11" t="s">
        <v>343</v>
      </c>
      <c r="E63" s="160"/>
      <c r="F63" s="156">
        <v>10000</v>
      </c>
      <c r="G63" s="161"/>
      <c r="H63" s="159">
        <f t="shared" si="2"/>
        <v>10000</v>
      </c>
    </row>
    <row r="64" spans="1:8" ht="12.75">
      <c r="A64" s="11">
        <v>60</v>
      </c>
      <c r="B64" s="42">
        <v>9</v>
      </c>
      <c r="C64" s="59" t="s">
        <v>344</v>
      </c>
      <c r="D64" s="11" t="s">
        <v>345</v>
      </c>
      <c r="E64" s="160"/>
      <c r="F64" s="156"/>
      <c r="G64" s="161"/>
      <c r="H64" s="159">
        <f t="shared" si="2"/>
        <v>0</v>
      </c>
    </row>
    <row r="65" spans="1:8" ht="12.75">
      <c r="A65" s="11">
        <v>61</v>
      </c>
      <c r="B65" s="42">
        <v>10</v>
      </c>
      <c r="C65" s="1" t="s">
        <v>490</v>
      </c>
      <c r="D65" s="11" t="s">
        <v>347</v>
      </c>
      <c r="E65" s="160"/>
      <c r="F65" s="156"/>
      <c r="G65" s="161"/>
      <c r="H65" s="159">
        <f t="shared" si="2"/>
        <v>0</v>
      </c>
    </row>
    <row r="66" spans="1:8" ht="12.75">
      <c r="A66" s="11">
        <v>62</v>
      </c>
      <c r="B66" s="42">
        <v>11</v>
      </c>
      <c r="C66" s="59" t="s">
        <v>346</v>
      </c>
      <c r="D66" s="14" t="s">
        <v>491</v>
      </c>
      <c r="E66" s="160"/>
      <c r="F66" s="156">
        <v>300000</v>
      </c>
      <c r="G66" s="161">
        <v>0</v>
      </c>
      <c r="H66" s="159">
        <f t="shared" si="2"/>
        <v>300000</v>
      </c>
    </row>
    <row r="67" spans="1:8" ht="12.75">
      <c r="A67" s="11">
        <v>63</v>
      </c>
      <c r="B67" s="42" t="s">
        <v>492</v>
      </c>
      <c r="C67" s="62" t="s">
        <v>493</v>
      </c>
      <c r="D67" s="11" t="s">
        <v>348</v>
      </c>
      <c r="E67" s="117">
        <f>SUM(E56:E66)</f>
        <v>0</v>
      </c>
      <c r="F67" s="117">
        <f>SUM(F56:F66)</f>
        <v>1460000</v>
      </c>
      <c r="G67" s="117">
        <f>SUM(G56:G66)</f>
        <v>0</v>
      </c>
      <c r="H67" s="162">
        <f>SUM(H56:H66)</f>
        <v>1460000</v>
      </c>
    </row>
    <row r="68" spans="1:8" ht="12.75">
      <c r="A68" s="11">
        <v>64</v>
      </c>
      <c r="B68" s="42">
        <v>1</v>
      </c>
      <c r="C68" s="59" t="s">
        <v>349</v>
      </c>
      <c r="D68" s="14" t="s">
        <v>350</v>
      </c>
      <c r="E68" s="111"/>
      <c r="F68" s="117"/>
      <c r="G68" s="163"/>
      <c r="H68" s="159">
        <f>SUM(E68:G68)</f>
        <v>0</v>
      </c>
    </row>
    <row r="69" spans="1:8" ht="12.75">
      <c r="A69" s="11">
        <v>65</v>
      </c>
      <c r="B69" s="98">
        <v>2</v>
      </c>
      <c r="C69" s="56" t="s">
        <v>351</v>
      </c>
      <c r="D69" s="11" t="s">
        <v>352</v>
      </c>
      <c r="E69" s="156"/>
      <c r="F69" s="156"/>
      <c r="G69" s="157"/>
      <c r="H69" s="159">
        <f>SUM(E69:G69)</f>
        <v>0</v>
      </c>
    </row>
    <row r="70" spans="1:8" ht="12.75">
      <c r="A70" s="11">
        <v>66</v>
      </c>
      <c r="B70" s="42">
        <v>3</v>
      </c>
      <c r="C70" s="59" t="s">
        <v>353</v>
      </c>
      <c r="D70" s="11" t="s">
        <v>354</v>
      </c>
      <c r="E70" s="156"/>
      <c r="F70" s="156"/>
      <c r="G70" s="157"/>
      <c r="H70" s="159">
        <f>SUM(E70:G70)</f>
        <v>0</v>
      </c>
    </row>
    <row r="71" spans="1:8" ht="12.75">
      <c r="A71" s="11">
        <v>67</v>
      </c>
      <c r="B71" s="42">
        <v>4</v>
      </c>
      <c r="C71" s="59" t="s">
        <v>355</v>
      </c>
      <c r="D71" s="11" t="s">
        <v>356</v>
      </c>
      <c r="E71" s="156"/>
      <c r="F71" s="156"/>
      <c r="G71" s="157"/>
      <c r="H71" s="159">
        <f>SUM(E71:G71)</f>
        <v>0</v>
      </c>
    </row>
    <row r="72" spans="1:8" ht="12.75">
      <c r="A72" s="11">
        <v>68</v>
      </c>
      <c r="B72" s="98">
        <v>5</v>
      </c>
      <c r="C72" s="56" t="s">
        <v>357</v>
      </c>
      <c r="D72" s="11" t="s">
        <v>358</v>
      </c>
      <c r="E72" s="156"/>
      <c r="F72" s="156"/>
      <c r="G72" s="157"/>
      <c r="H72" s="159">
        <f>SUM(E72:G72)</f>
        <v>0</v>
      </c>
    </row>
    <row r="73" spans="1:8" ht="12.75">
      <c r="A73" s="11">
        <v>69</v>
      </c>
      <c r="B73" s="97" t="s">
        <v>359</v>
      </c>
      <c r="C73" s="45" t="s">
        <v>503</v>
      </c>
      <c r="D73" s="11" t="s">
        <v>360</v>
      </c>
      <c r="E73" s="117">
        <f>SUM(E68:E72)</f>
        <v>0</v>
      </c>
      <c r="F73" s="117">
        <f>SUM(F68:F72)</f>
        <v>0</v>
      </c>
      <c r="G73" s="117">
        <f>SUM(G68:G72)</f>
        <v>0</v>
      </c>
      <c r="H73" s="117">
        <f>SUM(H68:H72)</f>
        <v>0</v>
      </c>
    </row>
    <row r="74" spans="1:8" ht="12.75">
      <c r="A74" s="11">
        <v>70</v>
      </c>
      <c r="B74" s="97">
        <v>1</v>
      </c>
      <c r="C74" s="56" t="s">
        <v>361</v>
      </c>
      <c r="D74" s="11" t="s">
        <v>362</v>
      </c>
      <c r="E74" s="156"/>
      <c r="F74" s="156"/>
      <c r="G74" s="157"/>
      <c r="H74" s="156">
        <f>SUM(E74:G74)</f>
        <v>0</v>
      </c>
    </row>
    <row r="75" spans="1:8" ht="12.75">
      <c r="A75" s="11">
        <v>71</v>
      </c>
      <c r="B75" s="97">
        <v>2</v>
      </c>
      <c r="C75" s="56" t="s">
        <v>495</v>
      </c>
      <c r="D75" s="11" t="s">
        <v>364</v>
      </c>
      <c r="E75" s="156"/>
      <c r="F75" s="156"/>
      <c r="G75" s="157"/>
      <c r="H75" s="156">
        <f>SUM(E75:G75)</f>
        <v>0</v>
      </c>
    </row>
    <row r="76" spans="1:8" ht="12.75">
      <c r="A76" s="11">
        <v>72</v>
      </c>
      <c r="B76" s="97">
        <v>3</v>
      </c>
      <c r="C76" s="14" t="s">
        <v>496</v>
      </c>
      <c r="D76" s="14" t="s">
        <v>365</v>
      </c>
      <c r="E76" s="156"/>
      <c r="F76" s="156"/>
      <c r="G76" s="157"/>
      <c r="H76" s="156">
        <f>SUM(E76:G76)</f>
        <v>0</v>
      </c>
    </row>
    <row r="77" spans="1:8" ht="12.75">
      <c r="A77" s="11">
        <v>73</v>
      </c>
      <c r="B77" s="97">
        <v>4</v>
      </c>
      <c r="C77" s="14" t="s">
        <v>363</v>
      </c>
      <c r="D77" s="14" t="s">
        <v>497</v>
      </c>
      <c r="E77" s="156"/>
      <c r="F77" s="156"/>
      <c r="G77" s="157"/>
      <c r="H77" s="156">
        <f>SUM(E77:G77)</f>
        <v>0</v>
      </c>
    </row>
    <row r="78" spans="1:8" ht="12.75">
      <c r="A78" s="11">
        <v>74</v>
      </c>
      <c r="B78" s="97">
        <v>5</v>
      </c>
      <c r="C78" s="56" t="s">
        <v>427</v>
      </c>
      <c r="D78" s="14" t="s">
        <v>499</v>
      </c>
      <c r="E78" s="156"/>
      <c r="F78" s="156"/>
      <c r="G78" s="157"/>
      <c r="H78" s="156">
        <f>SUM(E78:G78)</f>
        <v>0</v>
      </c>
    </row>
    <row r="79" spans="1:8" ht="12.75">
      <c r="A79" s="11">
        <v>75</v>
      </c>
      <c r="B79" s="97" t="s">
        <v>366</v>
      </c>
      <c r="C79" s="6" t="s">
        <v>498</v>
      </c>
      <c r="D79" s="11" t="s">
        <v>367</v>
      </c>
      <c r="E79" s="117">
        <f>SUM(E74:E78)</f>
        <v>0</v>
      </c>
      <c r="F79" s="117">
        <f>SUM(F74:F78)</f>
        <v>0</v>
      </c>
      <c r="G79" s="117">
        <f>SUM(G74:G78)</f>
        <v>0</v>
      </c>
      <c r="H79" s="117">
        <f>SUM(H74:H78)</f>
        <v>0</v>
      </c>
    </row>
    <row r="80" spans="1:8" ht="12.75">
      <c r="A80" s="11">
        <v>76</v>
      </c>
      <c r="B80" s="97">
        <v>1</v>
      </c>
      <c r="C80" s="56" t="s">
        <v>368</v>
      </c>
      <c r="D80" s="11" t="s">
        <v>369</v>
      </c>
      <c r="E80" s="156"/>
      <c r="F80" s="156"/>
      <c r="G80" s="157"/>
      <c r="H80" s="156">
        <f>SUM(E80:G80)</f>
        <v>0</v>
      </c>
    </row>
    <row r="81" spans="1:8" ht="12.75">
      <c r="A81" s="11">
        <v>77</v>
      </c>
      <c r="B81" s="97">
        <v>2</v>
      </c>
      <c r="C81" s="14" t="s">
        <v>500</v>
      </c>
      <c r="D81" s="14" t="s">
        <v>371</v>
      </c>
      <c r="E81" s="156"/>
      <c r="F81" s="156"/>
      <c r="G81" s="158"/>
      <c r="H81" s="156">
        <f>SUM(E81:G81)</f>
        <v>0</v>
      </c>
    </row>
    <row r="82" spans="1:8" ht="12.75">
      <c r="A82" s="11">
        <v>78</v>
      </c>
      <c r="B82" s="97">
        <v>3</v>
      </c>
      <c r="C82" s="14" t="s">
        <v>504</v>
      </c>
      <c r="D82" s="14" t="s">
        <v>373</v>
      </c>
      <c r="E82" s="156"/>
      <c r="F82" s="156"/>
      <c r="G82" s="158"/>
      <c r="H82" s="156">
        <f>SUM(E82:G82)</f>
        <v>0</v>
      </c>
    </row>
    <row r="83" spans="1:8" ht="12.75">
      <c r="A83" s="11">
        <v>79</v>
      </c>
      <c r="B83" s="97">
        <v>4</v>
      </c>
      <c r="C83" s="14" t="s">
        <v>370</v>
      </c>
      <c r="D83" s="14" t="s">
        <v>501</v>
      </c>
      <c r="E83" s="156"/>
      <c r="F83" s="156"/>
      <c r="G83" s="158"/>
      <c r="H83" s="156">
        <f>SUM(E83:G83)</f>
        <v>0</v>
      </c>
    </row>
    <row r="84" spans="1:8" ht="12.75">
      <c r="A84" s="11">
        <v>80</v>
      </c>
      <c r="B84" s="97">
        <v>5</v>
      </c>
      <c r="C84" s="14" t="s">
        <v>372</v>
      </c>
      <c r="D84" s="14" t="s">
        <v>502</v>
      </c>
      <c r="E84" s="156"/>
      <c r="F84" s="156"/>
      <c r="G84" s="157"/>
      <c r="H84" s="156">
        <f>SUM(E84:G84)</f>
        <v>0</v>
      </c>
    </row>
    <row r="85" spans="1:8" ht="12.75">
      <c r="A85" s="11">
        <v>81</v>
      </c>
      <c r="B85" s="99" t="s">
        <v>374</v>
      </c>
      <c r="C85" s="62" t="s">
        <v>505</v>
      </c>
      <c r="D85" s="11" t="s">
        <v>375</v>
      </c>
      <c r="E85" s="117">
        <f>SUM(E80:E84)</f>
        <v>0</v>
      </c>
      <c r="F85" s="117">
        <f>SUM(F80:F84)</f>
        <v>0</v>
      </c>
      <c r="G85" s="117">
        <f>SUM(G80:G84)</f>
        <v>0</v>
      </c>
      <c r="H85" s="117">
        <f>SUM(H80:H84)</f>
        <v>0</v>
      </c>
    </row>
    <row r="86" spans="1:8" ht="12.75">
      <c r="A86" s="11">
        <v>82</v>
      </c>
      <c r="B86" s="97" t="s">
        <v>376</v>
      </c>
      <c r="C86" s="45" t="s">
        <v>377</v>
      </c>
      <c r="D86" s="11" t="s">
        <v>378</v>
      </c>
      <c r="E86" s="117">
        <f>E21+E31+E38+E55+E67+E73+E79+E85</f>
        <v>38197903</v>
      </c>
      <c r="F86" s="117">
        <f>F21+F31+F38+F55+F67+F73+F79+F85</f>
        <v>3570000</v>
      </c>
      <c r="G86" s="117">
        <f>G21+G31+G38+G55+G67+G73+G79+G85</f>
        <v>0</v>
      </c>
      <c r="H86" s="117">
        <f>H21+H31+H38+H55+H67+H73+H79+H85</f>
        <v>41767903</v>
      </c>
    </row>
    <row r="87" spans="1:8" ht="12.75">
      <c r="A87" s="11">
        <v>83</v>
      </c>
      <c r="B87" s="97">
        <v>1</v>
      </c>
      <c r="C87" s="1" t="s">
        <v>507</v>
      </c>
      <c r="D87" s="11" t="s">
        <v>379</v>
      </c>
      <c r="E87" s="156"/>
      <c r="F87" s="156"/>
      <c r="G87" s="157"/>
      <c r="H87" s="156">
        <f>SUM(E87:G87)</f>
        <v>0</v>
      </c>
    </row>
    <row r="88" spans="1:8" ht="12.75">
      <c r="A88" s="11">
        <v>84</v>
      </c>
      <c r="B88" s="97">
        <v>2</v>
      </c>
      <c r="C88" s="56" t="s">
        <v>380</v>
      </c>
      <c r="D88" s="11" t="s">
        <v>381</v>
      </c>
      <c r="E88" s="156"/>
      <c r="F88" s="156"/>
      <c r="G88" s="157"/>
      <c r="H88" s="156">
        <f>SUM(E88:G88)</f>
        <v>0</v>
      </c>
    </row>
    <row r="89" spans="1:8" ht="12.75">
      <c r="A89" s="11">
        <v>85</v>
      </c>
      <c r="B89" s="97">
        <v>3</v>
      </c>
      <c r="C89" s="1" t="s">
        <v>508</v>
      </c>
      <c r="D89" s="11" t="s">
        <v>382</v>
      </c>
      <c r="E89" s="156"/>
      <c r="F89" s="156"/>
      <c r="G89" s="157"/>
      <c r="H89" s="156">
        <f>SUM(E89:G89)</f>
        <v>0</v>
      </c>
    </row>
    <row r="90" spans="1:8" ht="12.75">
      <c r="A90" s="11">
        <v>86</v>
      </c>
      <c r="B90" s="97" t="s">
        <v>514</v>
      </c>
      <c r="C90" s="12" t="s">
        <v>509</v>
      </c>
      <c r="D90" s="11" t="s">
        <v>383</v>
      </c>
      <c r="E90" s="117">
        <f>SUM(E87:E89)</f>
        <v>0</v>
      </c>
      <c r="F90" s="117">
        <f>SUM(F87:F89)</f>
        <v>0</v>
      </c>
      <c r="G90" s="117">
        <f>SUM(G87:G89)</f>
        <v>0</v>
      </c>
      <c r="H90" s="117">
        <f>SUM(H87:H89)</f>
        <v>0</v>
      </c>
    </row>
    <row r="91" spans="1:8" ht="12.75">
      <c r="A91" s="11">
        <v>87</v>
      </c>
      <c r="B91" s="97">
        <v>1</v>
      </c>
      <c r="C91" s="14" t="s">
        <v>384</v>
      </c>
      <c r="D91" s="14" t="s">
        <v>385</v>
      </c>
      <c r="E91" s="117"/>
      <c r="F91" s="117"/>
      <c r="G91" s="158"/>
      <c r="H91" s="156">
        <f>SUM(E91:G91)</f>
        <v>0</v>
      </c>
    </row>
    <row r="92" spans="1:8" ht="12.75">
      <c r="A92" s="11">
        <v>88</v>
      </c>
      <c r="B92" s="97">
        <v>2</v>
      </c>
      <c r="C92" s="14" t="s">
        <v>510</v>
      </c>
      <c r="D92" s="11" t="s">
        <v>386</v>
      </c>
      <c r="E92" s="156"/>
      <c r="F92" s="156"/>
      <c r="G92" s="157"/>
      <c r="H92" s="156">
        <f>SUM(E92:G92)</f>
        <v>0</v>
      </c>
    </row>
    <row r="93" spans="1:8" ht="12.75">
      <c r="A93" s="11">
        <v>89</v>
      </c>
      <c r="B93" s="99">
        <v>3</v>
      </c>
      <c r="C93" s="14" t="s">
        <v>511</v>
      </c>
      <c r="D93" s="11" t="s">
        <v>387</v>
      </c>
      <c r="E93" s="156"/>
      <c r="F93" s="156"/>
      <c r="G93" s="157"/>
      <c r="H93" s="156">
        <f>SUM(E93:G93)</f>
        <v>0</v>
      </c>
    </row>
    <row r="94" spans="1:8" ht="12.75">
      <c r="A94" s="11">
        <v>90</v>
      </c>
      <c r="B94" s="97">
        <v>4</v>
      </c>
      <c r="C94" s="14" t="s">
        <v>512</v>
      </c>
      <c r="D94" s="11" t="s">
        <v>388</v>
      </c>
      <c r="E94" s="156"/>
      <c r="F94" s="156"/>
      <c r="G94" s="157"/>
      <c r="H94" s="156">
        <f>SUM(E94:G94)</f>
        <v>0</v>
      </c>
    </row>
    <row r="95" spans="1:8" ht="12.75">
      <c r="A95" s="11">
        <v>91</v>
      </c>
      <c r="B95" s="97" t="s">
        <v>515</v>
      </c>
      <c r="C95" s="6" t="s">
        <v>513</v>
      </c>
      <c r="D95" s="11" t="s">
        <v>389</v>
      </c>
      <c r="E95" s="117">
        <f>SUM(E91:E94)</f>
        <v>0</v>
      </c>
      <c r="F95" s="117">
        <f>SUM(F91:F94)</f>
        <v>0</v>
      </c>
      <c r="G95" s="117">
        <f>SUM(G91:G94)</f>
        <v>0</v>
      </c>
      <c r="H95" s="117">
        <f>SUM(H91:H94)</f>
        <v>0</v>
      </c>
    </row>
    <row r="96" spans="1:8" ht="12.75">
      <c r="A96" s="11">
        <v>92</v>
      </c>
      <c r="B96" s="97">
        <v>1</v>
      </c>
      <c r="C96" s="56" t="s">
        <v>390</v>
      </c>
      <c r="D96" s="11" t="s">
        <v>391</v>
      </c>
      <c r="E96" s="156"/>
      <c r="F96" s="156"/>
      <c r="G96" s="157"/>
      <c r="H96" s="156"/>
    </row>
    <row r="97" spans="1:8" ht="12.75">
      <c r="A97" s="11">
        <v>93</v>
      </c>
      <c r="B97" s="97" t="s">
        <v>259</v>
      </c>
      <c r="C97" s="56" t="s">
        <v>421</v>
      </c>
      <c r="D97" s="11"/>
      <c r="E97" s="156">
        <v>11547600</v>
      </c>
      <c r="F97" s="156">
        <v>0</v>
      </c>
      <c r="G97" s="157"/>
      <c r="H97" s="156">
        <f>SUM(E97:G97)</f>
        <v>11547600</v>
      </c>
    </row>
    <row r="98" spans="1:8" ht="12.75">
      <c r="A98" s="11">
        <v>94</v>
      </c>
      <c r="B98" s="97" t="s">
        <v>261</v>
      </c>
      <c r="C98" s="100" t="s">
        <v>429</v>
      </c>
      <c r="D98" s="11"/>
      <c r="E98" s="156">
        <v>2452400</v>
      </c>
      <c r="F98" s="156"/>
      <c r="G98" s="158"/>
      <c r="H98" s="156">
        <f>SUM(E98:G98)</f>
        <v>2452400</v>
      </c>
    </row>
    <row r="99" spans="1:8" ht="12.75">
      <c r="A99" s="11">
        <v>95</v>
      </c>
      <c r="B99" s="42">
        <v>2</v>
      </c>
      <c r="C99" s="65" t="s">
        <v>392</v>
      </c>
      <c r="D99" s="11" t="s">
        <v>393</v>
      </c>
      <c r="E99" s="156"/>
      <c r="F99" s="156"/>
      <c r="G99" s="157"/>
      <c r="H99" s="156">
        <f>SUM(E99:G99)</f>
        <v>0</v>
      </c>
    </row>
    <row r="100" spans="1:8" ht="12.75">
      <c r="A100" s="11">
        <v>96</v>
      </c>
      <c r="B100" s="42" t="s">
        <v>394</v>
      </c>
      <c r="C100" s="66" t="s">
        <v>516</v>
      </c>
      <c r="D100" s="11" t="s">
        <v>395</v>
      </c>
      <c r="E100" s="117">
        <f>SUM(E97:E99)</f>
        <v>14000000</v>
      </c>
      <c r="F100" s="117">
        <f>SUM(F97:F99)</f>
        <v>0</v>
      </c>
      <c r="G100" s="117">
        <f>SUM(G97:G99)</f>
        <v>0</v>
      </c>
      <c r="H100" s="117">
        <f>SUM(H97:H99)</f>
        <v>14000000</v>
      </c>
    </row>
    <row r="101" spans="1:8" ht="12.75">
      <c r="A101" s="11">
        <v>97</v>
      </c>
      <c r="B101" s="97">
        <v>1</v>
      </c>
      <c r="C101" s="3" t="s">
        <v>396</v>
      </c>
      <c r="D101" s="11" t="s">
        <v>397</v>
      </c>
      <c r="E101" s="156"/>
      <c r="F101" s="156"/>
      <c r="G101" s="157"/>
      <c r="H101" s="156">
        <f aca="true" t="shared" si="3" ref="H101:H106">SUM(E101:G101)</f>
        <v>0</v>
      </c>
    </row>
    <row r="102" spans="1:8" ht="12.75">
      <c r="A102" s="11">
        <v>98</v>
      </c>
      <c r="B102" s="42">
        <v>2</v>
      </c>
      <c r="C102" s="65" t="s">
        <v>398</v>
      </c>
      <c r="D102" s="11" t="s">
        <v>399</v>
      </c>
      <c r="E102" s="156"/>
      <c r="F102" s="156"/>
      <c r="G102" s="157"/>
      <c r="H102" s="156">
        <f t="shared" si="3"/>
        <v>0</v>
      </c>
    </row>
    <row r="103" spans="1:8" ht="12.75">
      <c r="A103" s="11">
        <v>99</v>
      </c>
      <c r="B103" s="42">
        <v>3</v>
      </c>
      <c r="C103" s="65" t="s">
        <v>400</v>
      </c>
      <c r="D103" s="14" t="s">
        <v>401</v>
      </c>
      <c r="E103" s="117"/>
      <c r="F103" s="117"/>
      <c r="G103" s="158"/>
      <c r="H103" s="156">
        <f t="shared" si="3"/>
        <v>0</v>
      </c>
    </row>
    <row r="104" spans="1:8" ht="12.75">
      <c r="A104" s="11">
        <v>100</v>
      </c>
      <c r="B104" s="42">
        <v>4</v>
      </c>
      <c r="C104" s="1" t="s">
        <v>517</v>
      </c>
      <c r="D104" s="11" t="s">
        <v>402</v>
      </c>
      <c r="E104" s="156"/>
      <c r="F104" s="156"/>
      <c r="G104" s="157"/>
      <c r="H104" s="156">
        <f t="shared" si="3"/>
        <v>0</v>
      </c>
    </row>
    <row r="105" spans="1:8" ht="12.75">
      <c r="A105" s="11">
        <v>101</v>
      </c>
      <c r="B105" s="95">
        <v>5</v>
      </c>
      <c r="C105" s="67" t="s">
        <v>403</v>
      </c>
      <c r="D105" s="11" t="s">
        <v>404</v>
      </c>
      <c r="E105" s="156"/>
      <c r="F105" s="156"/>
      <c r="G105" s="157"/>
      <c r="H105" s="156">
        <f t="shared" si="3"/>
        <v>0</v>
      </c>
    </row>
    <row r="106" spans="1:8" ht="12.75">
      <c r="A106" s="11">
        <v>102</v>
      </c>
      <c r="B106" s="95">
        <v>6</v>
      </c>
      <c r="C106" s="1" t="s">
        <v>518</v>
      </c>
      <c r="D106" s="14" t="s">
        <v>519</v>
      </c>
      <c r="E106" s="156"/>
      <c r="F106" s="156"/>
      <c r="G106" s="157"/>
      <c r="H106" s="156">
        <f t="shared" si="3"/>
        <v>0</v>
      </c>
    </row>
    <row r="107" spans="1:8" ht="12.75">
      <c r="A107" s="11">
        <v>103</v>
      </c>
      <c r="B107" s="42" t="s">
        <v>440</v>
      </c>
      <c r="C107" s="66" t="s">
        <v>520</v>
      </c>
      <c r="D107" s="11" t="s">
        <v>405</v>
      </c>
      <c r="E107" s="117">
        <f>SUM(E101:E106)+E100+E95+E90</f>
        <v>14000000</v>
      </c>
      <c r="F107" s="117">
        <f>SUM(F101:F106)+F100+F95+F90</f>
        <v>0</v>
      </c>
      <c r="G107" s="117">
        <f>SUM(G101:G106)+G100+G95+G90</f>
        <v>0</v>
      </c>
      <c r="H107" s="117">
        <f>SUM(H101:H106)+H100+H95+H90</f>
        <v>14000000</v>
      </c>
    </row>
    <row r="108" spans="1:8" ht="12.75">
      <c r="A108" s="11">
        <v>104</v>
      </c>
      <c r="B108" s="95">
        <v>1</v>
      </c>
      <c r="C108" s="14" t="s">
        <v>521</v>
      </c>
      <c r="D108" s="11" t="s">
        <v>406</v>
      </c>
      <c r="E108" s="156"/>
      <c r="F108" s="156"/>
      <c r="G108" s="157"/>
      <c r="H108" s="156">
        <f>SUM(E108:G108)</f>
        <v>0</v>
      </c>
    </row>
    <row r="109" spans="1:8" ht="12.75">
      <c r="A109" s="11">
        <v>105</v>
      </c>
      <c r="B109" s="42">
        <v>2</v>
      </c>
      <c r="C109" s="11" t="s">
        <v>407</v>
      </c>
      <c r="D109" s="11" t="s">
        <v>408</v>
      </c>
      <c r="E109" s="156"/>
      <c r="F109" s="117"/>
      <c r="G109" s="157"/>
      <c r="H109" s="156">
        <f>SUM(E109:G109)</f>
        <v>0</v>
      </c>
    </row>
    <row r="110" spans="1:8" ht="12.75">
      <c r="A110" s="11">
        <v>106</v>
      </c>
      <c r="B110" s="97">
        <v>3</v>
      </c>
      <c r="C110" s="14" t="s">
        <v>409</v>
      </c>
      <c r="D110" s="11" t="s">
        <v>410</v>
      </c>
      <c r="E110" s="156"/>
      <c r="F110" s="156"/>
      <c r="G110" s="157"/>
      <c r="H110" s="156">
        <f>SUM(E110:G110)</f>
        <v>0</v>
      </c>
    </row>
    <row r="111" spans="1:8" ht="12.75">
      <c r="A111" s="11">
        <v>107</v>
      </c>
      <c r="B111" s="97">
        <v>4</v>
      </c>
      <c r="C111" s="14" t="s">
        <v>522</v>
      </c>
      <c r="D111" s="11" t="s">
        <v>411</v>
      </c>
      <c r="E111" s="156"/>
      <c r="F111" s="156"/>
      <c r="G111" s="157"/>
      <c r="H111" s="156">
        <f>SUM(E111:G111)</f>
        <v>0</v>
      </c>
    </row>
    <row r="112" spans="1:8" ht="12.75">
      <c r="A112" s="11">
        <v>108</v>
      </c>
      <c r="B112" s="97">
        <v>5</v>
      </c>
      <c r="C112" s="14" t="s">
        <v>523</v>
      </c>
      <c r="D112" s="14" t="s">
        <v>526</v>
      </c>
      <c r="E112" s="156"/>
      <c r="F112" s="156"/>
      <c r="G112" s="157"/>
      <c r="H112" s="156">
        <f>SUM(E112:G112)</f>
        <v>0</v>
      </c>
    </row>
    <row r="113" spans="1:8" ht="12.75">
      <c r="A113" s="11">
        <v>109</v>
      </c>
      <c r="B113" s="97" t="s">
        <v>524</v>
      </c>
      <c r="C113" s="66" t="s">
        <v>525</v>
      </c>
      <c r="D113" s="11" t="s">
        <v>412</v>
      </c>
      <c r="E113" s="117">
        <f>SUM(E108:E112)</f>
        <v>0</v>
      </c>
      <c r="F113" s="117">
        <f>SUM(F108:F112)</f>
        <v>0</v>
      </c>
      <c r="G113" s="117">
        <f>SUM(G108:G112)</f>
        <v>0</v>
      </c>
      <c r="H113" s="117">
        <f>SUM(H108:H112)</f>
        <v>0</v>
      </c>
    </row>
    <row r="114" spans="1:8" ht="12.75">
      <c r="A114" s="11">
        <v>110</v>
      </c>
      <c r="B114" s="97">
        <v>1</v>
      </c>
      <c r="C114" s="67" t="s">
        <v>413</v>
      </c>
      <c r="D114" s="11" t="s">
        <v>414</v>
      </c>
      <c r="E114" s="156"/>
      <c r="F114" s="156"/>
      <c r="G114" s="157"/>
      <c r="H114" s="156">
        <f>SUM(E114:G114)</f>
        <v>0</v>
      </c>
    </row>
    <row r="115" spans="1:8" ht="12.75">
      <c r="A115" s="11">
        <v>111</v>
      </c>
      <c r="B115" s="97">
        <v>2</v>
      </c>
      <c r="C115" s="1" t="s">
        <v>527</v>
      </c>
      <c r="D115" s="14" t="s">
        <v>528</v>
      </c>
      <c r="E115" s="156"/>
      <c r="F115" s="156"/>
      <c r="G115" s="157"/>
      <c r="H115" s="156">
        <f>SUM(E115:G115)</f>
        <v>0</v>
      </c>
    </row>
    <row r="116" spans="1:8" ht="12.75">
      <c r="A116" s="11">
        <v>112</v>
      </c>
      <c r="B116" s="97" t="s">
        <v>529</v>
      </c>
      <c r="C116" s="175" t="s">
        <v>415</v>
      </c>
      <c r="D116" s="11" t="s">
        <v>416</v>
      </c>
      <c r="E116" s="117">
        <f>E90+E95+E107+E113+E114+E115</f>
        <v>14000000</v>
      </c>
      <c r="F116" s="117">
        <f>F90+F95+F107+F113+F114+F115</f>
        <v>0</v>
      </c>
      <c r="G116" s="117">
        <f>G90+G95+G107+G113+G114+G115</f>
        <v>0</v>
      </c>
      <c r="H116" s="117">
        <f>H90+H95+H107+H113+H114+H115</f>
        <v>14000000</v>
      </c>
    </row>
    <row r="117" spans="1:8" ht="12.75">
      <c r="A117" s="11">
        <v>113</v>
      </c>
      <c r="B117" s="69" t="s">
        <v>417</v>
      </c>
      <c r="C117" s="12" t="s">
        <v>418</v>
      </c>
      <c r="D117" s="12"/>
      <c r="E117" s="117">
        <f>E86+E116</f>
        <v>52197903</v>
      </c>
      <c r="F117" s="117">
        <f>F86+F116</f>
        <v>3570000</v>
      </c>
      <c r="G117" s="117">
        <f>G86+G116</f>
        <v>0</v>
      </c>
      <c r="H117" s="117">
        <f>H86+H116</f>
        <v>55767903</v>
      </c>
    </row>
    <row r="118" spans="2:8" ht="12.75">
      <c r="B118" s="47"/>
      <c r="C118" s="3"/>
      <c r="D118" s="15"/>
      <c r="F118" s="182"/>
      <c r="G118" s="3"/>
      <c r="H118" s="3"/>
    </row>
    <row r="119" spans="2:8" ht="12.75">
      <c r="B119" s="47"/>
      <c r="C119" s="3"/>
      <c r="E119" s="3"/>
      <c r="F119" s="3"/>
      <c r="G119" s="3"/>
      <c r="H119" s="3"/>
    </row>
    <row r="120" spans="2:8" ht="12.75">
      <c r="B120" s="70"/>
      <c r="C120" s="3"/>
      <c r="E120" s="3"/>
      <c r="F120" s="3"/>
      <c r="G120" s="16"/>
      <c r="H120" s="3"/>
    </row>
    <row r="121" spans="2:8" ht="12.75">
      <c r="B121" s="47"/>
      <c r="C121" s="3"/>
      <c r="E121" s="3"/>
      <c r="F121" s="3"/>
      <c r="G121" s="3"/>
      <c r="H121" s="3"/>
    </row>
    <row r="122" spans="2:7" ht="12.75">
      <c r="B122" s="47"/>
      <c r="C122" s="3"/>
      <c r="E122" s="3"/>
      <c r="G122" s="3"/>
    </row>
    <row r="123" spans="2:7" ht="12.75">
      <c r="B123" s="47"/>
      <c r="C123" s="3"/>
      <c r="E123" s="3"/>
      <c r="G123" s="3"/>
    </row>
    <row r="124" spans="2:7" ht="15.75">
      <c r="B124" s="47"/>
      <c r="C124" s="19"/>
      <c r="E124" s="3"/>
      <c r="G124" s="16"/>
    </row>
    <row r="125" spans="2:7" ht="12.75">
      <c r="B125" s="47"/>
      <c r="C125" s="3"/>
      <c r="E125" s="3"/>
      <c r="G125" s="3"/>
    </row>
    <row r="126" spans="2:7" ht="12.75">
      <c r="B126" s="47"/>
      <c r="C126" s="3"/>
      <c r="E126" s="3"/>
      <c r="G126" s="3"/>
    </row>
    <row r="127" spans="2:7" ht="12.75">
      <c r="B127" s="47"/>
      <c r="C127" s="3"/>
      <c r="E127" s="3"/>
      <c r="G127" s="3"/>
    </row>
    <row r="128" spans="2:7" ht="12.75">
      <c r="B128" s="47"/>
      <c r="C128" s="3"/>
      <c r="E128" s="3"/>
      <c r="G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2.75">
      <c r="B132" s="47"/>
      <c r="C132" s="3"/>
      <c r="E132" s="3"/>
      <c r="G132" s="3"/>
    </row>
    <row r="133" spans="2:7" ht="12.75">
      <c r="B133" s="70"/>
      <c r="C133" s="3"/>
      <c r="E133" s="3"/>
      <c r="G133" s="3"/>
    </row>
    <row r="134" spans="2:7" ht="12.75">
      <c r="B134" s="47"/>
      <c r="C134" s="3"/>
      <c r="E134" s="3"/>
      <c r="G134" s="16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16"/>
    </row>
    <row r="137" spans="2:7" ht="12.75">
      <c r="B137" s="4"/>
      <c r="C137" s="15"/>
      <c r="E137" s="3"/>
      <c r="G137" s="3"/>
    </row>
    <row r="138" spans="2:7" ht="12.75">
      <c r="B138" s="4"/>
      <c r="C138" s="15"/>
      <c r="E138" s="3"/>
      <c r="G138" s="3"/>
    </row>
    <row r="139" spans="2:7" ht="12.75">
      <c r="B139" s="4"/>
      <c r="C139" s="15"/>
      <c r="E139" s="3"/>
      <c r="G139" s="3"/>
    </row>
    <row r="140" spans="2:7" ht="12.75">
      <c r="B140" s="4"/>
      <c r="C140" s="15"/>
      <c r="E140" s="3"/>
      <c r="G140" s="3"/>
    </row>
    <row r="141" spans="2:7" ht="12.75">
      <c r="B141" s="4"/>
      <c r="C141" s="15"/>
      <c r="E141" s="3"/>
      <c r="G141" s="3"/>
    </row>
    <row r="142" spans="2:7" ht="12.75">
      <c r="B142" s="4"/>
      <c r="C142" s="15"/>
      <c r="E142" s="3"/>
      <c r="G142" s="3"/>
    </row>
    <row r="143" spans="2:7" ht="12.75">
      <c r="B143" s="4"/>
      <c r="C143" s="15"/>
      <c r="E143" s="3"/>
      <c r="G143" s="3"/>
    </row>
    <row r="144" spans="2:7" ht="12.75">
      <c r="B144" s="4"/>
      <c r="C144" s="15"/>
      <c r="E144" s="3"/>
      <c r="G144" s="3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8515625" style="1" customWidth="1"/>
    <col min="4" max="4" width="10.28125" style="1" bestFit="1" customWidth="1"/>
    <col min="5" max="5" width="10.140625" style="1" bestFit="1" customWidth="1"/>
    <col min="6" max="6" width="12.57421875" style="1" customWidth="1"/>
    <col min="7" max="7" width="9.28125" style="0" bestFit="1" customWidth="1"/>
    <col min="8" max="8" width="12.57421875" style="0" bestFit="1" customWidth="1"/>
    <col min="9" max="9" width="9.00390625" style="0" customWidth="1"/>
    <col min="10" max="10" width="9.7109375" style="0" customWidth="1"/>
    <col min="11" max="11" width="9.8515625" style="0" customWidth="1"/>
    <col min="12" max="12" width="10.140625" style="0" bestFit="1" customWidth="1"/>
  </cols>
  <sheetData>
    <row r="1" ht="12.75">
      <c r="B1" s="1" t="s">
        <v>631</v>
      </c>
    </row>
    <row r="3" ht="12.75">
      <c r="B3" t="s">
        <v>546</v>
      </c>
    </row>
    <row r="4" spans="2:11" ht="12.75">
      <c r="B4" s="6" t="s">
        <v>216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15" t="s">
        <v>443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117</v>
      </c>
      <c r="C6" s="1" t="s">
        <v>118</v>
      </c>
      <c r="D6" s="1" t="s">
        <v>124</v>
      </c>
      <c r="E6" s="3" t="s">
        <v>125</v>
      </c>
      <c r="F6" s="183" t="s">
        <v>201</v>
      </c>
      <c r="G6" s="17"/>
      <c r="H6" s="15"/>
      <c r="I6" s="15"/>
      <c r="J6" s="15"/>
      <c r="K6" s="15"/>
    </row>
    <row r="7" spans="1:11" ht="12.75">
      <c r="A7" s="14"/>
      <c r="B7" s="12" t="s">
        <v>3</v>
      </c>
      <c r="C7" s="56" t="s">
        <v>203</v>
      </c>
      <c r="D7" s="67"/>
      <c r="E7" s="171"/>
      <c r="F7" s="45" t="s">
        <v>202</v>
      </c>
      <c r="G7" s="103"/>
      <c r="H7" s="15"/>
      <c r="I7" s="16"/>
      <c r="J7" s="15"/>
      <c r="K7" s="15"/>
    </row>
    <row r="8" spans="1:11" ht="12.75">
      <c r="A8" s="14"/>
      <c r="B8" s="12"/>
      <c r="C8" s="184" t="s">
        <v>196</v>
      </c>
      <c r="D8" s="184" t="s">
        <v>198</v>
      </c>
      <c r="E8" s="184" t="s">
        <v>197</v>
      </c>
      <c r="F8" s="45"/>
      <c r="G8" s="104"/>
      <c r="H8" s="15"/>
      <c r="I8" s="16"/>
      <c r="J8" s="15"/>
      <c r="K8" s="15"/>
    </row>
    <row r="9" spans="1:11" ht="12.75">
      <c r="A9" s="14">
        <v>1</v>
      </c>
      <c r="B9" s="24" t="s">
        <v>200</v>
      </c>
      <c r="C9" s="164"/>
      <c r="D9" s="165"/>
      <c r="E9" s="166"/>
      <c r="F9" s="167"/>
      <c r="G9" s="105"/>
      <c r="H9" s="15"/>
      <c r="I9" s="16"/>
      <c r="J9" s="15"/>
      <c r="K9" s="15"/>
    </row>
    <row r="10" spans="1:11" ht="12.75">
      <c r="A10" s="14">
        <v>2</v>
      </c>
      <c r="B10" s="24" t="s">
        <v>204</v>
      </c>
      <c r="C10" s="164"/>
      <c r="D10" s="165"/>
      <c r="E10" s="166"/>
      <c r="F10" s="167"/>
      <c r="G10" s="105"/>
      <c r="H10" s="15"/>
      <c r="I10" s="16"/>
      <c r="J10" s="15"/>
      <c r="K10" s="15"/>
    </row>
    <row r="11" spans="1:11" ht="12.75">
      <c r="A11" s="14">
        <v>3</v>
      </c>
      <c r="B11" s="11" t="s">
        <v>205</v>
      </c>
      <c r="C11" s="165">
        <v>17609719</v>
      </c>
      <c r="D11" s="165"/>
      <c r="E11" s="165"/>
      <c r="F11" s="167">
        <f aca="true" t="shared" si="0" ref="F11:F16">SUM(C11:E11)</f>
        <v>17609719</v>
      </c>
      <c r="G11" s="103"/>
      <c r="H11" s="15"/>
      <c r="I11" s="15"/>
      <c r="J11" s="15"/>
      <c r="K11" s="15"/>
    </row>
    <row r="12" spans="1:11" ht="12.75">
      <c r="A12" s="14">
        <v>4</v>
      </c>
      <c r="B12" s="14" t="s">
        <v>206</v>
      </c>
      <c r="C12" s="165">
        <v>3326632</v>
      </c>
      <c r="D12" s="165"/>
      <c r="E12" s="165"/>
      <c r="F12" s="167">
        <f t="shared" si="0"/>
        <v>3326632</v>
      </c>
      <c r="G12" s="101"/>
      <c r="H12" s="15"/>
      <c r="I12" s="3"/>
      <c r="J12" s="15"/>
      <c r="K12" s="15"/>
    </row>
    <row r="13" spans="1:11" ht="12.75">
      <c r="A13" s="14">
        <v>5</v>
      </c>
      <c r="B13" s="14" t="s">
        <v>207</v>
      </c>
      <c r="C13" s="165">
        <v>12771684</v>
      </c>
      <c r="D13" s="165"/>
      <c r="E13" s="165"/>
      <c r="F13" s="167">
        <f t="shared" si="0"/>
        <v>12771684</v>
      </c>
      <c r="G13" s="101"/>
      <c r="H13" s="15"/>
      <c r="I13" s="64"/>
      <c r="J13" s="64"/>
      <c r="K13" s="64"/>
    </row>
    <row r="14" spans="1:11" ht="12.75">
      <c r="A14" s="14">
        <v>6</v>
      </c>
      <c r="B14" s="14" t="s">
        <v>208</v>
      </c>
      <c r="C14" s="165">
        <v>4667110</v>
      </c>
      <c r="D14" s="165"/>
      <c r="E14" s="165"/>
      <c r="F14" s="167">
        <f t="shared" si="0"/>
        <v>4667110</v>
      </c>
      <c r="G14" s="101"/>
      <c r="H14" s="13"/>
      <c r="I14" s="3"/>
      <c r="J14" s="15"/>
      <c r="K14" s="15"/>
    </row>
    <row r="15" spans="1:11" ht="12.75">
      <c r="A15" s="14">
        <v>7</v>
      </c>
      <c r="B15" s="14" t="s">
        <v>209</v>
      </c>
      <c r="C15" s="165">
        <v>7182335</v>
      </c>
      <c r="D15" s="165">
        <v>2270000</v>
      </c>
      <c r="E15" s="165"/>
      <c r="F15" s="167">
        <f t="shared" si="0"/>
        <v>9452335</v>
      </c>
      <c r="G15" s="101"/>
      <c r="H15" s="13"/>
      <c r="I15" s="13"/>
      <c r="J15" s="15"/>
      <c r="K15" s="15"/>
    </row>
    <row r="16" spans="1:11" ht="12.75">
      <c r="A16" s="14">
        <v>8</v>
      </c>
      <c r="B16" s="14" t="s">
        <v>199</v>
      </c>
      <c r="C16" s="165">
        <f>SUM(C11:C15)</f>
        <v>45557480</v>
      </c>
      <c r="D16" s="165">
        <f>SUM(D12:D15)</f>
        <v>2270000</v>
      </c>
      <c r="E16" s="165">
        <f>SUM(E14:E15)</f>
        <v>0</v>
      </c>
      <c r="F16" s="167">
        <f t="shared" si="0"/>
        <v>47827480</v>
      </c>
      <c r="G16" s="106"/>
      <c r="H16" s="15"/>
      <c r="I16" s="3"/>
      <c r="J16" s="15"/>
      <c r="K16" s="15"/>
    </row>
    <row r="17" spans="1:11" ht="12.75">
      <c r="A17" s="14"/>
      <c r="B17" s="14"/>
      <c r="C17" s="165"/>
      <c r="D17" s="165"/>
      <c r="E17" s="165"/>
      <c r="F17" s="167"/>
      <c r="G17" s="106"/>
      <c r="H17" s="15"/>
      <c r="I17" s="3"/>
      <c r="J17" s="15"/>
      <c r="K17" s="15"/>
    </row>
    <row r="18" spans="1:11" ht="12.75">
      <c r="A18" s="68">
        <v>9</v>
      </c>
      <c r="B18" s="12" t="s">
        <v>210</v>
      </c>
      <c r="C18" s="165"/>
      <c r="D18" s="165"/>
      <c r="E18" s="164"/>
      <c r="F18" s="167"/>
      <c r="G18" s="106"/>
      <c r="H18" s="15"/>
      <c r="I18" s="16"/>
      <c r="J18" s="15"/>
      <c r="K18" s="15"/>
    </row>
    <row r="19" spans="1:11" ht="12.75">
      <c r="A19" s="68">
        <v>10</v>
      </c>
      <c r="B19" s="12" t="s">
        <v>204</v>
      </c>
      <c r="C19" s="165"/>
      <c r="D19" s="165"/>
      <c r="E19" s="164"/>
      <c r="F19" s="167"/>
      <c r="G19" s="106"/>
      <c r="H19" s="15"/>
      <c r="I19" s="16"/>
      <c r="J19" s="15"/>
      <c r="K19" s="15"/>
    </row>
    <row r="20" spans="1:11" ht="12.75">
      <c r="A20" s="14">
        <v>11</v>
      </c>
      <c r="B20" s="14" t="s">
        <v>561</v>
      </c>
      <c r="C20" s="165">
        <v>3522711</v>
      </c>
      <c r="D20" s="165">
        <v>1300000</v>
      </c>
      <c r="E20" s="165"/>
      <c r="F20" s="167">
        <f aca="true" t="shared" si="1" ref="F20:F25">SUM(C20:E20)</f>
        <v>4822711</v>
      </c>
      <c r="G20" s="106"/>
      <c r="H20" s="15"/>
      <c r="I20" s="3"/>
      <c r="J20" s="15"/>
      <c r="K20" s="15"/>
    </row>
    <row r="21" spans="1:11" ht="12.75">
      <c r="A21" s="14">
        <v>12</v>
      </c>
      <c r="B21" s="14" t="s">
        <v>211</v>
      </c>
      <c r="C21" s="165">
        <v>400000</v>
      </c>
      <c r="D21" s="165"/>
      <c r="E21" s="165"/>
      <c r="F21" s="167">
        <f t="shared" si="1"/>
        <v>400000</v>
      </c>
      <c r="G21" s="106"/>
      <c r="H21" s="15"/>
      <c r="I21" s="3"/>
      <c r="J21" s="15"/>
      <c r="K21" s="15"/>
    </row>
    <row r="22" spans="1:11" ht="12.75">
      <c r="A22" s="14">
        <v>13</v>
      </c>
      <c r="B22" s="14" t="s">
        <v>212</v>
      </c>
      <c r="C22" s="165"/>
      <c r="D22" s="165"/>
      <c r="E22" s="165"/>
      <c r="F22" s="167">
        <f>SUM(C22:E22)</f>
        <v>0</v>
      </c>
      <c r="G22" s="104"/>
      <c r="H22" s="15"/>
      <c r="I22" s="3"/>
      <c r="J22" s="15"/>
      <c r="K22" s="15"/>
    </row>
    <row r="23" spans="1:11" ht="12.75">
      <c r="A23" s="14">
        <v>14</v>
      </c>
      <c r="B23" s="14" t="s">
        <v>213</v>
      </c>
      <c r="C23" s="165"/>
      <c r="D23" s="165"/>
      <c r="E23" s="165"/>
      <c r="F23" s="167">
        <f>SUM(C23:E23)</f>
        <v>0</v>
      </c>
      <c r="G23" s="104"/>
      <c r="H23" s="15"/>
      <c r="I23" s="3"/>
      <c r="J23" s="15"/>
      <c r="K23" s="15"/>
    </row>
    <row r="24" spans="1:11" ht="12.75">
      <c r="A24" s="14">
        <v>15</v>
      </c>
      <c r="B24" s="14" t="s">
        <v>214</v>
      </c>
      <c r="C24" s="165"/>
      <c r="D24" s="165"/>
      <c r="E24" s="165"/>
      <c r="F24" s="167">
        <f>SUM(C24:E24)</f>
        <v>0</v>
      </c>
      <c r="G24" s="104"/>
      <c r="H24" s="15"/>
      <c r="I24" s="3"/>
      <c r="J24" s="15"/>
      <c r="K24" s="15"/>
    </row>
    <row r="25" spans="1:11" ht="12.75">
      <c r="A25" s="14">
        <v>16</v>
      </c>
      <c r="B25" s="14" t="s">
        <v>138</v>
      </c>
      <c r="C25" s="165">
        <f>SUM(C20:C24)</f>
        <v>3922711</v>
      </c>
      <c r="D25" s="165">
        <f>SUM(D20:D24)</f>
        <v>1300000</v>
      </c>
      <c r="E25" s="165">
        <f>SUM(E20:E24)</f>
        <v>0</v>
      </c>
      <c r="F25" s="167">
        <f t="shared" si="1"/>
        <v>5222711</v>
      </c>
      <c r="G25" s="104"/>
      <c r="H25" s="15"/>
      <c r="I25" s="3"/>
      <c r="J25" s="15"/>
      <c r="K25" s="15"/>
    </row>
    <row r="26" spans="1:11" ht="12.75">
      <c r="A26" s="14"/>
      <c r="B26" s="11"/>
      <c r="C26" s="165"/>
      <c r="D26" s="165"/>
      <c r="E26" s="164"/>
      <c r="F26" s="167"/>
      <c r="G26" s="104"/>
      <c r="H26" s="15"/>
      <c r="I26" s="15"/>
      <c r="J26" s="15"/>
      <c r="K26" s="15"/>
    </row>
    <row r="27" spans="1:11" ht="12.75">
      <c r="A27" s="176">
        <v>17</v>
      </c>
      <c r="B27" s="12" t="s">
        <v>215</v>
      </c>
      <c r="C27" s="165"/>
      <c r="D27" s="165"/>
      <c r="E27" s="164"/>
      <c r="F27" s="167"/>
      <c r="G27" s="104"/>
      <c r="H27" s="15"/>
      <c r="I27" s="16"/>
      <c r="J27" s="15"/>
      <c r="K27" s="15"/>
    </row>
    <row r="28" spans="1:11" ht="12.75">
      <c r="A28" s="46">
        <v>18</v>
      </c>
      <c r="B28" s="46" t="s">
        <v>139</v>
      </c>
      <c r="C28" s="169">
        <v>1800000</v>
      </c>
      <c r="D28" s="165"/>
      <c r="E28" s="164"/>
      <c r="F28" s="167">
        <f>SUM(C28:E28)</f>
        <v>1800000</v>
      </c>
      <c r="G28" s="105"/>
      <c r="H28" s="15"/>
      <c r="I28" s="3"/>
      <c r="J28" s="15"/>
      <c r="K28" s="15"/>
    </row>
    <row r="29" spans="1:11" ht="12.75">
      <c r="A29" s="14">
        <v>19</v>
      </c>
      <c r="B29" s="23" t="s">
        <v>140</v>
      </c>
      <c r="C29" s="165"/>
      <c r="D29" s="165"/>
      <c r="E29" s="164"/>
      <c r="F29" s="167">
        <f>SUM(F30:F31)</f>
        <v>0</v>
      </c>
      <c r="G29" s="104"/>
      <c r="H29" s="15"/>
      <c r="I29" s="17"/>
      <c r="J29" s="15"/>
      <c r="K29" s="15"/>
    </row>
    <row r="30" spans="1:11" ht="12.75">
      <c r="A30" s="14">
        <v>20</v>
      </c>
      <c r="B30" s="23" t="s">
        <v>141</v>
      </c>
      <c r="C30" s="165"/>
      <c r="D30" s="165"/>
      <c r="E30" s="164"/>
      <c r="F30" s="167">
        <f>SUM(C30:E30)</f>
        <v>0</v>
      </c>
      <c r="G30" s="104"/>
      <c r="H30" s="15"/>
      <c r="I30" s="17"/>
      <c r="J30" s="15"/>
      <c r="K30" s="15"/>
    </row>
    <row r="31" spans="1:11" ht="12.75">
      <c r="A31" s="14">
        <v>21</v>
      </c>
      <c r="B31" s="23" t="s">
        <v>142</v>
      </c>
      <c r="C31" s="165"/>
      <c r="D31" s="165"/>
      <c r="E31" s="164"/>
      <c r="F31" s="167">
        <f>SUM(C31:E31)</f>
        <v>0</v>
      </c>
      <c r="G31" s="104"/>
      <c r="H31" s="15"/>
      <c r="I31" s="17"/>
      <c r="J31" s="15"/>
      <c r="K31" s="15"/>
    </row>
    <row r="32" spans="1:11" ht="12.75">
      <c r="A32" s="14">
        <v>22</v>
      </c>
      <c r="B32" s="23" t="s">
        <v>138</v>
      </c>
      <c r="C32" s="165">
        <f>SUM(C28:C30)</f>
        <v>1800000</v>
      </c>
      <c r="D32" s="165">
        <f>SUM(D28:D30)</f>
        <v>0</v>
      </c>
      <c r="E32" s="164"/>
      <c r="F32" s="167">
        <f>SUM(C32:E32)</f>
        <v>1800000</v>
      </c>
      <c r="G32" s="104"/>
      <c r="H32" s="15"/>
      <c r="I32" s="17"/>
      <c r="J32" s="15"/>
      <c r="K32" s="15"/>
    </row>
    <row r="33" spans="1:11" ht="12.75">
      <c r="A33" s="14"/>
      <c r="B33" s="22"/>
      <c r="C33" s="164"/>
      <c r="D33" s="164"/>
      <c r="E33" s="164"/>
      <c r="F33" s="170"/>
      <c r="G33" s="105"/>
      <c r="H33" s="16"/>
      <c r="I33" s="18"/>
      <c r="J33" s="16"/>
      <c r="K33" s="15"/>
    </row>
    <row r="34" spans="1:11" ht="12.75">
      <c r="A34" s="68">
        <v>23</v>
      </c>
      <c r="B34" s="16" t="s">
        <v>143</v>
      </c>
      <c r="C34" s="165"/>
      <c r="D34" s="164"/>
      <c r="E34" s="164"/>
      <c r="F34" s="185"/>
      <c r="G34" s="104"/>
      <c r="H34" s="15"/>
      <c r="I34" s="18"/>
      <c r="J34" s="15"/>
      <c r="K34" s="15"/>
    </row>
    <row r="35" spans="1:11" ht="12.75">
      <c r="A35" s="14">
        <v>24</v>
      </c>
      <c r="B35" s="68" t="s">
        <v>587</v>
      </c>
      <c r="C35" s="165">
        <v>917712</v>
      </c>
      <c r="D35" s="165">
        <v>0</v>
      </c>
      <c r="E35" s="164">
        <v>0</v>
      </c>
      <c r="F35" s="185">
        <f>SUM(C35:E35)</f>
        <v>917712</v>
      </c>
      <c r="G35" s="104"/>
      <c r="H35" s="15"/>
      <c r="I35" s="17"/>
      <c r="J35" s="15"/>
      <c r="K35" s="15"/>
    </row>
    <row r="36" spans="1:11" ht="12.75">
      <c r="A36" s="14">
        <v>25</v>
      </c>
      <c r="B36" s="12" t="s">
        <v>105</v>
      </c>
      <c r="C36" s="164">
        <f>C16+C25+C32</f>
        <v>51280191</v>
      </c>
      <c r="D36" s="164">
        <f>D16+D25+D32</f>
        <v>3570000</v>
      </c>
      <c r="E36" s="164">
        <f>E16+E25+E32</f>
        <v>0</v>
      </c>
      <c r="F36" s="164">
        <f>F16+F25+F32+F35</f>
        <v>55767903</v>
      </c>
      <c r="G36" s="104"/>
      <c r="H36" s="15"/>
      <c r="I36" s="15"/>
      <c r="J36" s="15"/>
      <c r="K36" s="15"/>
    </row>
    <row r="43" spans="1:12" ht="12.75">
      <c r="A43" s="3"/>
      <c r="B43" t="s">
        <v>117</v>
      </c>
      <c r="C43" s="1" t="s">
        <v>118</v>
      </c>
      <c r="D43" s="1" t="s">
        <v>173</v>
      </c>
      <c r="E43" s="1" t="s">
        <v>127</v>
      </c>
      <c r="F43" s="1" t="s">
        <v>174</v>
      </c>
      <c r="G43" t="s">
        <v>175</v>
      </c>
      <c r="H43" t="s">
        <v>176</v>
      </c>
      <c r="I43" t="s">
        <v>177</v>
      </c>
      <c r="J43" t="s">
        <v>178</v>
      </c>
      <c r="K43" t="s">
        <v>179</v>
      </c>
      <c r="L43" t="s">
        <v>180</v>
      </c>
    </row>
    <row r="44" spans="1:12" ht="12.75">
      <c r="A44" s="14">
        <v>26</v>
      </c>
      <c r="B44" s="41" t="s">
        <v>146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5.5">
      <c r="A45" s="14">
        <v>27</v>
      </c>
      <c r="B45" s="40" t="s">
        <v>97</v>
      </c>
      <c r="C45" s="14" t="s">
        <v>98</v>
      </c>
      <c r="D45" s="14" t="s">
        <v>99</v>
      </c>
      <c r="E45" s="14" t="s">
        <v>100</v>
      </c>
      <c r="F45" s="14" t="s">
        <v>101</v>
      </c>
      <c r="G45" s="11" t="s">
        <v>102</v>
      </c>
      <c r="H45" s="11" t="s">
        <v>144</v>
      </c>
      <c r="I45" s="11" t="s">
        <v>23</v>
      </c>
      <c r="J45" s="180" t="s">
        <v>557</v>
      </c>
      <c r="K45" s="11" t="s">
        <v>96</v>
      </c>
      <c r="L45" s="11" t="s">
        <v>103</v>
      </c>
    </row>
    <row r="46" spans="1:12" ht="12.75">
      <c r="A46" s="14">
        <v>28</v>
      </c>
      <c r="B46" s="41" t="s">
        <v>145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</row>
    <row r="47" spans="1:12" ht="12.75">
      <c r="A47" s="14">
        <v>29</v>
      </c>
      <c r="B47" s="171" t="s">
        <v>537</v>
      </c>
      <c r="C47" s="181">
        <v>3376692</v>
      </c>
      <c r="D47" s="165">
        <v>911500</v>
      </c>
      <c r="E47" s="165">
        <v>1883065</v>
      </c>
      <c r="F47" s="165"/>
      <c r="G47" s="165">
        <v>930000</v>
      </c>
      <c r="H47" s="165"/>
      <c r="I47" s="165"/>
      <c r="J47" s="165"/>
      <c r="K47" s="165"/>
      <c r="L47" s="165">
        <f>SUM(C47:K47)</f>
        <v>7101257</v>
      </c>
    </row>
    <row r="48" spans="1:12" ht="12.75">
      <c r="A48" s="14">
        <v>30</v>
      </c>
      <c r="B48" s="171" t="s">
        <v>472</v>
      </c>
      <c r="C48" s="165"/>
      <c r="D48" s="165"/>
      <c r="E48" s="165">
        <v>173993</v>
      </c>
      <c r="F48" s="165"/>
      <c r="G48" s="165"/>
      <c r="H48" s="165"/>
      <c r="I48" s="165"/>
      <c r="J48" s="165"/>
      <c r="K48" s="165"/>
      <c r="L48" s="165">
        <f aca="true" t="shared" si="2" ref="L48:L67">SUM(C48:K48)</f>
        <v>173993</v>
      </c>
    </row>
    <row r="49" spans="1:12" ht="12.75">
      <c r="A49" s="14">
        <v>31</v>
      </c>
      <c r="B49" s="171" t="s">
        <v>540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>
        <f t="shared" si="2"/>
        <v>0</v>
      </c>
    </row>
    <row r="50" spans="1:12" ht="12.75">
      <c r="A50" s="14">
        <v>32</v>
      </c>
      <c r="B50" s="171" t="s">
        <v>470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>
        <f t="shared" si="2"/>
        <v>0</v>
      </c>
    </row>
    <row r="51" spans="1:12" ht="12.75">
      <c r="A51" s="14">
        <v>33</v>
      </c>
      <c r="B51" s="171" t="s">
        <v>539</v>
      </c>
      <c r="C51" s="181">
        <v>9930027</v>
      </c>
      <c r="D51" s="165">
        <v>1277132</v>
      </c>
      <c r="E51" s="165">
        <v>1327626</v>
      </c>
      <c r="F51" s="165"/>
      <c r="G51" s="165"/>
      <c r="H51" s="165">
        <v>2770311</v>
      </c>
      <c r="I51" s="165"/>
      <c r="J51" s="165"/>
      <c r="K51" s="165"/>
      <c r="L51" s="165">
        <f t="shared" si="2"/>
        <v>15305096</v>
      </c>
    </row>
    <row r="52" spans="1:12" ht="12.75">
      <c r="A52" s="14">
        <v>34</v>
      </c>
      <c r="B52" s="171" t="s">
        <v>430</v>
      </c>
      <c r="C52" s="14"/>
      <c r="D52" s="14"/>
      <c r="E52" s="165"/>
      <c r="F52" s="165"/>
      <c r="G52" s="165"/>
      <c r="H52" s="165"/>
      <c r="I52" s="165"/>
      <c r="J52" s="165"/>
      <c r="K52" s="165"/>
      <c r="L52" s="165">
        <f t="shared" si="2"/>
        <v>0</v>
      </c>
    </row>
    <row r="53" spans="1:12" ht="12.75">
      <c r="A53" s="14">
        <v>35</v>
      </c>
      <c r="B53" s="171" t="s">
        <v>538</v>
      </c>
      <c r="C53" s="165"/>
      <c r="D53" s="165"/>
      <c r="E53" s="165">
        <v>3000000</v>
      </c>
      <c r="F53" s="165"/>
      <c r="G53" s="165"/>
      <c r="H53" s="165"/>
      <c r="I53" s="165"/>
      <c r="J53" s="165"/>
      <c r="K53" s="165"/>
      <c r="L53" s="165">
        <f t="shared" si="2"/>
        <v>3000000</v>
      </c>
    </row>
    <row r="54" spans="1:12" ht="12.75">
      <c r="A54" s="14">
        <v>36</v>
      </c>
      <c r="B54" s="171" t="s">
        <v>541</v>
      </c>
      <c r="C54" s="165"/>
      <c r="D54" s="165"/>
      <c r="E54" s="165"/>
      <c r="F54" s="165"/>
      <c r="G54" s="165">
        <v>202000</v>
      </c>
      <c r="H54" s="165"/>
      <c r="I54" s="165"/>
      <c r="J54" s="165"/>
      <c r="K54" s="165"/>
      <c r="L54" s="165">
        <f t="shared" si="2"/>
        <v>202000</v>
      </c>
    </row>
    <row r="55" spans="1:12" ht="12.75">
      <c r="A55" s="14">
        <v>37</v>
      </c>
      <c r="B55" s="171" t="s">
        <v>475</v>
      </c>
      <c r="C55" s="165"/>
      <c r="D55" s="165"/>
      <c r="E55" s="165">
        <v>1505000</v>
      </c>
      <c r="F55" s="165"/>
      <c r="G55" s="165"/>
      <c r="H55" s="165"/>
      <c r="I55" s="165"/>
      <c r="J55" s="165"/>
      <c r="K55" s="165"/>
      <c r="L55" s="165">
        <f t="shared" si="2"/>
        <v>1505000</v>
      </c>
    </row>
    <row r="56" spans="1:12" ht="12.75">
      <c r="A56" s="14">
        <v>38</v>
      </c>
      <c r="B56" s="171" t="s">
        <v>536</v>
      </c>
      <c r="C56" s="165"/>
      <c r="D56" s="165"/>
      <c r="E56" s="165">
        <v>1578000</v>
      </c>
      <c r="F56" s="165"/>
      <c r="G56" s="165">
        <v>600000</v>
      </c>
      <c r="H56" s="165">
        <v>652400</v>
      </c>
      <c r="I56" s="165">
        <v>400000</v>
      </c>
      <c r="J56" s="165"/>
      <c r="K56" s="165">
        <v>1800000</v>
      </c>
      <c r="L56" s="165">
        <f t="shared" si="2"/>
        <v>5030400</v>
      </c>
    </row>
    <row r="57" spans="1:12" ht="12.75">
      <c r="A57" s="14">
        <v>39</v>
      </c>
      <c r="B57" s="171" t="s">
        <v>535</v>
      </c>
      <c r="C57" s="165"/>
      <c r="D57" s="165"/>
      <c r="E57" s="165">
        <v>240000</v>
      </c>
      <c r="F57" s="165"/>
      <c r="G57" s="165"/>
      <c r="H57" s="165">
        <v>300000</v>
      </c>
      <c r="I57" s="165"/>
      <c r="J57" s="165"/>
      <c r="K57" s="165"/>
      <c r="L57" s="165">
        <f t="shared" si="2"/>
        <v>540000</v>
      </c>
    </row>
    <row r="58" spans="1:12" ht="12.75">
      <c r="A58" s="14">
        <v>40</v>
      </c>
      <c r="B58" s="177" t="s">
        <v>542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>
        <f t="shared" si="2"/>
        <v>0</v>
      </c>
    </row>
    <row r="59" spans="1:12" ht="12.75">
      <c r="A59" s="14">
        <v>41</v>
      </c>
      <c r="B59" s="171" t="s">
        <v>476</v>
      </c>
      <c r="C59" s="181">
        <v>442000</v>
      </c>
      <c r="D59" s="165">
        <v>97000</v>
      </c>
      <c r="E59" s="165">
        <v>229000</v>
      </c>
      <c r="F59" s="165"/>
      <c r="G59" s="165"/>
      <c r="H59" s="165"/>
      <c r="I59" s="165"/>
      <c r="J59" s="165"/>
      <c r="K59" s="165"/>
      <c r="L59" s="165">
        <f t="shared" si="2"/>
        <v>768000</v>
      </c>
    </row>
    <row r="60" spans="1:12" ht="12.75">
      <c r="A60" s="14">
        <v>42</v>
      </c>
      <c r="B60" s="171" t="s">
        <v>471</v>
      </c>
      <c r="C60" s="181">
        <v>1163000</v>
      </c>
      <c r="D60" s="165">
        <v>280000</v>
      </c>
      <c r="E60" s="165">
        <v>1910000</v>
      </c>
      <c r="F60" s="165"/>
      <c r="G60" s="165"/>
      <c r="H60" s="165">
        <v>1100000</v>
      </c>
      <c r="I60" s="165"/>
      <c r="J60" s="165"/>
      <c r="K60" s="165"/>
      <c r="L60" s="165">
        <f t="shared" si="2"/>
        <v>4453000</v>
      </c>
    </row>
    <row r="61" spans="1:12" ht="12.75">
      <c r="A61" s="14">
        <v>43</v>
      </c>
      <c r="B61" s="171" t="s">
        <v>556</v>
      </c>
      <c r="C61" s="165"/>
      <c r="D61" s="165"/>
      <c r="E61" s="165"/>
      <c r="F61" s="165"/>
      <c r="G61" s="165">
        <v>255000</v>
      </c>
      <c r="H61" s="165"/>
      <c r="I61" s="165"/>
      <c r="J61" s="165"/>
      <c r="K61" s="165"/>
      <c r="L61" s="165">
        <f t="shared" si="2"/>
        <v>255000</v>
      </c>
    </row>
    <row r="62" spans="1:12" ht="12.75">
      <c r="A62" s="14"/>
      <c r="B62" s="171" t="s">
        <v>559</v>
      </c>
      <c r="C62" s="165"/>
      <c r="D62" s="165"/>
      <c r="E62" s="165"/>
      <c r="F62" s="165"/>
      <c r="G62" s="165">
        <v>2876993</v>
      </c>
      <c r="H62" s="165"/>
      <c r="I62" s="165"/>
      <c r="J62" s="165"/>
      <c r="K62" s="165"/>
      <c r="L62" s="165">
        <f t="shared" si="2"/>
        <v>2876993</v>
      </c>
    </row>
    <row r="63" spans="1:12" ht="12.75">
      <c r="A63" s="14"/>
      <c r="B63" s="171" t="s">
        <v>560</v>
      </c>
      <c r="C63" s="165"/>
      <c r="D63" s="165"/>
      <c r="E63" s="165"/>
      <c r="F63" s="165"/>
      <c r="G63" s="165">
        <v>100000</v>
      </c>
      <c r="H63" s="165"/>
      <c r="I63" s="165"/>
      <c r="J63" s="165"/>
      <c r="K63" s="165"/>
      <c r="L63" s="165">
        <f t="shared" si="2"/>
        <v>100000</v>
      </c>
    </row>
    <row r="64" spans="1:12" ht="12.75">
      <c r="A64" s="14">
        <v>44</v>
      </c>
      <c r="B64" s="171" t="s">
        <v>555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>
        <f t="shared" si="2"/>
        <v>0</v>
      </c>
    </row>
    <row r="65" spans="1:12" ht="12.75">
      <c r="A65" s="14">
        <v>45</v>
      </c>
      <c r="B65" s="171" t="s">
        <v>533</v>
      </c>
      <c r="C65" s="165"/>
      <c r="D65" s="165"/>
      <c r="E65" s="165"/>
      <c r="F65" s="165"/>
      <c r="G65" s="165">
        <v>4488342</v>
      </c>
      <c r="H65" s="165"/>
      <c r="I65" s="165"/>
      <c r="J65" s="165"/>
      <c r="K65" s="165"/>
      <c r="L65" s="165">
        <f t="shared" si="2"/>
        <v>4488342</v>
      </c>
    </row>
    <row r="66" spans="1:12" ht="12.75">
      <c r="A66" s="14">
        <v>46</v>
      </c>
      <c r="B66" s="171" t="s">
        <v>469</v>
      </c>
      <c r="C66" s="181">
        <v>2698000</v>
      </c>
      <c r="D66" s="165">
        <v>761000</v>
      </c>
      <c r="E66" s="165">
        <v>925000</v>
      </c>
      <c r="F66" s="165"/>
      <c r="G66" s="165"/>
      <c r="H66" s="165"/>
      <c r="I66" s="165"/>
      <c r="J66" s="165"/>
      <c r="K66" s="165"/>
      <c r="L66" s="165">
        <f t="shared" si="2"/>
        <v>4384000</v>
      </c>
    </row>
    <row r="67" spans="1:12" ht="12.75">
      <c r="A67" s="14">
        <v>47</v>
      </c>
      <c r="B67" s="171" t="s">
        <v>534</v>
      </c>
      <c r="C67" s="165"/>
      <c r="D67" s="165"/>
      <c r="E67" s="165"/>
      <c r="F67" s="165">
        <v>4667110</v>
      </c>
      <c r="G67" s="165"/>
      <c r="H67" s="165"/>
      <c r="I67" s="165"/>
      <c r="J67" s="165"/>
      <c r="K67" s="165"/>
      <c r="L67" s="165">
        <f t="shared" si="2"/>
        <v>4667110</v>
      </c>
    </row>
    <row r="68" spans="1:12" ht="12.75">
      <c r="A68" s="14">
        <v>48</v>
      </c>
      <c r="B68" s="11" t="s">
        <v>558</v>
      </c>
      <c r="C68" s="165"/>
      <c r="D68" s="165"/>
      <c r="E68" s="165"/>
      <c r="F68" s="165"/>
      <c r="G68" s="165"/>
      <c r="H68" s="165"/>
      <c r="I68" s="165"/>
      <c r="J68" s="165">
        <v>917712</v>
      </c>
      <c r="K68" s="165"/>
      <c r="L68" s="165">
        <f>SUM(C68:K68)</f>
        <v>917712</v>
      </c>
    </row>
    <row r="69" spans="1:12" ht="12.75">
      <c r="A69" s="14">
        <v>49</v>
      </c>
      <c r="B69" s="177" t="s">
        <v>543</v>
      </c>
      <c r="C69" s="164">
        <f>SUM(C47:C68)</f>
        <v>17609719</v>
      </c>
      <c r="D69" s="164">
        <f aca="true" t="shared" si="3" ref="D69:L69">SUM(D47:D68)</f>
        <v>3326632</v>
      </c>
      <c r="E69" s="164">
        <f t="shared" si="3"/>
        <v>12771684</v>
      </c>
      <c r="F69" s="164">
        <f t="shared" si="3"/>
        <v>4667110</v>
      </c>
      <c r="G69" s="172">
        <f t="shared" si="3"/>
        <v>9452335</v>
      </c>
      <c r="H69" s="172">
        <f t="shared" si="3"/>
        <v>4822711</v>
      </c>
      <c r="I69" s="172">
        <f t="shared" si="3"/>
        <v>400000</v>
      </c>
      <c r="J69" s="172">
        <f t="shared" si="3"/>
        <v>917712</v>
      </c>
      <c r="K69" s="172">
        <f t="shared" si="3"/>
        <v>1800000</v>
      </c>
      <c r="L69" s="172">
        <f t="shared" si="3"/>
        <v>55767903</v>
      </c>
    </row>
    <row r="70" spans="2:10" ht="12.75">
      <c r="B70" s="16"/>
      <c r="C70" s="16"/>
      <c r="D70" s="16"/>
      <c r="E70" s="16"/>
      <c r="F70" s="16"/>
      <c r="G70" s="16"/>
      <c r="H70" s="16"/>
      <c r="I70" s="16"/>
      <c r="J70" s="16"/>
    </row>
    <row r="71" spans="2:10" ht="12.75">
      <c r="B71" s="15"/>
      <c r="C71" s="3"/>
      <c r="D71" s="3"/>
      <c r="E71" s="3"/>
      <c r="F71" s="3"/>
      <c r="G71" s="15"/>
      <c r="H71" s="15"/>
      <c r="I71" s="15"/>
      <c r="J71" s="15"/>
    </row>
    <row r="72" spans="2:10" ht="12.75">
      <c r="B72" s="15"/>
      <c r="C72" s="3"/>
      <c r="D72" s="3"/>
      <c r="E72" s="3"/>
      <c r="F72" s="3"/>
      <c r="G72" s="15"/>
      <c r="H72" s="15"/>
      <c r="I72" s="15"/>
      <c r="J72" s="15"/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5" max="5" width="72.421875" style="0" customWidth="1"/>
    <col min="15" max="15" width="59.7109375" style="0" bestFit="1" customWidth="1"/>
    <col min="16" max="16" width="12.57421875" style="0" bestFit="1" customWidth="1"/>
    <col min="18" max="18" width="12.57421875" style="0" bestFit="1" customWidth="1"/>
  </cols>
  <sheetData>
    <row r="1" ht="12.75">
      <c r="B1" s="1" t="s">
        <v>615</v>
      </c>
    </row>
    <row r="3" spans="2:18" ht="15">
      <c r="B3" t="s">
        <v>546</v>
      </c>
      <c r="O3" s="189" t="s">
        <v>595</v>
      </c>
      <c r="P3" s="190">
        <v>1000000</v>
      </c>
      <c r="Q3" s="191">
        <v>1096</v>
      </c>
      <c r="R3" s="192">
        <v>1100000</v>
      </c>
    </row>
    <row r="4" spans="3:18" ht="15">
      <c r="C4" s="115" t="s">
        <v>443</v>
      </c>
      <c r="O4" s="189" t="s">
        <v>596</v>
      </c>
      <c r="P4" s="190">
        <v>400000</v>
      </c>
      <c r="Q4" s="191">
        <v>71</v>
      </c>
      <c r="R4" s="192">
        <v>10000</v>
      </c>
    </row>
    <row r="5" spans="1:18" ht="14.25">
      <c r="A5" s="11"/>
      <c r="B5" s="12" t="s">
        <v>238</v>
      </c>
      <c r="C5" s="11"/>
      <c r="O5" s="193" t="s">
        <v>597</v>
      </c>
      <c r="P5" s="194">
        <f>SUM(P3:P4)</f>
        <v>1400000</v>
      </c>
      <c r="Q5" s="195">
        <f>SUM(Q3:Q4)</f>
        <v>1167</v>
      </c>
      <c r="R5" s="192">
        <f>SUM(R3:R4)</f>
        <v>1110000</v>
      </c>
    </row>
    <row r="6" spans="1:18" ht="12.75">
      <c r="A6" s="11" t="s">
        <v>117</v>
      </c>
      <c r="B6" s="14" t="s">
        <v>118</v>
      </c>
      <c r="C6" s="14" t="s">
        <v>126</v>
      </c>
      <c r="O6" s="196"/>
      <c r="P6" s="190"/>
      <c r="Q6" s="191"/>
      <c r="R6" s="192"/>
    </row>
    <row r="7" spans="1:18" ht="14.25">
      <c r="A7" s="11" t="s">
        <v>422</v>
      </c>
      <c r="B7" s="11" t="s">
        <v>3</v>
      </c>
      <c r="C7" s="14" t="s">
        <v>446</v>
      </c>
      <c r="O7" s="193" t="s">
        <v>598</v>
      </c>
      <c r="P7" s="190"/>
      <c r="Q7" s="191"/>
      <c r="R7" s="192"/>
    </row>
    <row r="8" spans="1:18" ht="15">
      <c r="A8" s="11"/>
      <c r="B8" s="11"/>
      <c r="C8" s="11"/>
      <c r="O8" s="189" t="s">
        <v>599</v>
      </c>
      <c r="P8" s="190"/>
      <c r="Q8" s="191"/>
      <c r="R8" s="192"/>
    </row>
    <row r="9" spans="1:18" ht="26.25">
      <c r="A9" s="11">
        <v>1</v>
      </c>
      <c r="B9" s="180" t="s">
        <v>530</v>
      </c>
      <c r="C9" s="116">
        <v>2300000</v>
      </c>
      <c r="F9" s="187"/>
      <c r="O9" s="189" t="s">
        <v>600</v>
      </c>
      <c r="P9" s="190">
        <v>495000</v>
      </c>
      <c r="Q9" s="191">
        <v>575</v>
      </c>
      <c r="R9" s="192">
        <v>575000</v>
      </c>
    </row>
    <row r="10" spans="1:18" ht="15">
      <c r="A10" s="11">
        <v>2</v>
      </c>
      <c r="B10" s="14" t="s">
        <v>612</v>
      </c>
      <c r="C10" s="116">
        <v>1267110</v>
      </c>
      <c r="O10" s="189" t="s">
        <v>601</v>
      </c>
      <c r="P10" s="190">
        <v>20000</v>
      </c>
      <c r="Q10" s="191">
        <v>5</v>
      </c>
      <c r="R10" s="192">
        <v>20000</v>
      </c>
    </row>
    <row r="11" spans="1:18" ht="15">
      <c r="A11" s="11">
        <v>3</v>
      </c>
      <c r="B11" s="14" t="s">
        <v>613</v>
      </c>
      <c r="C11" s="156">
        <v>1100000</v>
      </c>
      <c r="F11" s="187"/>
      <c r="O11" s="189" t="s">
        <v>602</v>
      </c>
      <c r="P11" s="190">
        <v>640000</v>
      </c>
      <c r="Q11" s="191">
        <v>710</v>
      </c>
      <c r="R11" s="192">
        <v>710000</v>
      </c>
    </row>
    <row r="12" spans="1:18" ht="15">
      <c r="A12" s="197">
        <v>4</v>
      </c>
      <c r="B12" s="176" t="s">
        <v>614</v>
      </c>
      <c r="C12" s="198">
        <f>SUM(C9:C11)</f>
        <v>4667110</v>
      </c>
      <c r="O12" s="189" t="s">
        <v>603</v>
      </c>
      <c r="P12" s="190">
        <v>50000</v>
      </c>
      <c r="Q12" s="191">
        <v>50</v>
      </c>
      <c r="R12" s="192">
        <v>50000</v>
      </c>
    </row>
    <row r="13" spans="15:18" ht="15">
      <c r="O13" s="189" t="s">
        <v>604</v>
      </c>
      <c r="P13" s="190">
        <v>100000</v>
      </c>
      <c r="Q13" s="191">
        <v>120</v>
      </c>
      <c r="R13" s="192">
        <v>120000</v>
      </c>
    </row>
    <row r="14" spans="15:18" ht="15">
      <c r="O14" s="189" t="s">
        <v>605</v>
      </c>
      <c r="P14" s="190">
        <v>100000</v>
      </c>
      <c r="Q14" s="191">
        <v>5</v>
      </c>
      <c r="R14" s="192">
        <v>100000</v>
      </c>
    </row>
    <row r="15" spans="15:18" ht="15">
      <c r="O15" s="189" t="s">
        <v>606</v>
      </c>
      <c r="P15" s="190">
        <v>124000</v>
      </c>
      <c r="Q15" s="191">
        <v>21</v>
      </c>
      <c r="R15" s="192">
        <v>25000</v>
      </c>
    </row>
    <row r="16" spans="15:18" ht="15">
      <c r="O16" s="189" t="s">
        <v>607</v>
      </c>
      <c r="P16" s="190">
        <v>300000</v>
      </c>
      <c r="Q16" s="191">
        <v>0</v>
      </c>
      <c r="R16" s="192">
        <v>300000</v>
      </c>
    </row>
    <row r="17" spans="15:18" ht="15">
      <c r="O17" s="189" t="s">
        <v>608</v>
      </c>
      <c r="P17" s="190"/>
      <c r="Q17" s="191">
        <v>1061</v>
      </c>
      <c r="R17" s="192">
        <v>1267110</v>
      </c>
    </row>
    <row r="18" spans="15:18" ht="15">
      <c r="O18" s="189" t="s">
        <v>609</v>
      </c>
      <c r="P18" s="190"/>
      <c r="Q18" s="191">
        <v>90</v>
      </c>
      <c r="R18" s="192">
        <v>90000</v>
      </c>
    </row>
    <row r="19" spans="15:18" ht="15">
      <c r="O19" s="189" t="s">
        <v>610</v>
      </c>
      <c r="P19" s="190"/>
      <c r="Q19" s="191">
        <v>160</v>
      </c>
      <c r="R19" s="192">
        <v>150000</v>
      </c>
    </row>
    <row r="20" spans="15:18" ht="15">
      <c r="O20" s="189" t="s">
        <v>611</v>
      </c>
      <c r="P20" s="190">
        <v>200000</v>
      </c>
      <c r="Q20" s="191">
        <v>1039</v>
      </c>
      <c r="R20" s="192">
        <v>150000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</cols>
  <sheetData>
    <row r="1" ht="12.75">
      <c r="B1" s="1" t="s">
        <v>616</v>
      </c>
    </row>
    <row r="2" spans="2:4" ht="12.75">
      <c r="B2" t="s">
        <v>546</v>
      </c>
      <c r="D2" t="s">
        <v>474</v>
      </c>
    </row>
    <row r="3" ht="12.75">
      <c r="A3" s="6" t="s">
        <v>241</v>
      </c>
    </row>
    <row r="4" spans="2:6" ht="12.75">
      <c r="B4" t="s">
        <v>122</v>
      </c>
      <c r="C4" t="s">
        <v>123</v>
      </c>
      <c r="D4" t="s">
        <v>124</v>
      </c>
      <c r="E4" t="s">
        <v>125</v>
      </c>
      <c r="F4" t="s">
        <v>201</v>
      </c>
    </row>
    <row r="5" spans="1:6" ht="12.75">
      <c r="A5" s="12" t="s">
        <v>447</v>
      </c>
      <c r="B5" s="12" t="s">
        <v>448</v>
      </c>
      <c r="C5" s="12" t="s">
        <v>235</v>
      </c>
      <c r="D5" s="22" t="s">
        <v>253</v>
      </c>
      <c r="E5" s="22" t="s">
        <v>449</v>
      </c>
      <c r="F5" s="22" t="s">
        <v>103</v>
      </c>
    </row>
    <row r="6" spans="1:6" ht="12.75">
      <c r="A6" s="11">
        <v>1</v>
      </c>
      <c r="B6" s="14" t="s">
        <v>563</v>
      </c>
      <c r="C6" s="116">
        <v>314961</v>
      </c>
      <c r="D6" s="116"/>
      <c r="E6" s="116"/>
      <c r="F6" s="116">
        <f>SUM(C6:E6)</f>
        <v>314961</v>
      </c>
    </row>
    <row r="7" spans="1:6" ht="12.75">
      <c r="A7" s="11">
        <v>2</v>
      </c>
      <c r="B7" s="11" t="s">
        <v>242</v>
      </c>
      <c r="C7" s="116">
        <v>85039</v>
      </c>
      <c r="D7" s="116"/>
      <c r="E7" s="116"/>
      <c r="F7" s="116">
        <f>SUM(C7:E7)</f>
        <v>85039</v>
      </c>
    </row>
    <row r="8" spans="1:6" ht="12.75">
      <c r="A8" s="11">
        <v>3</v>
      </c>
      <c r="B8" s="11"/>
      <c r="C8" s="116"/>
      <c r="D8" s="116"/>
      <c r="E8" s="116"/>
      <c r="F8" s="116">
        <f>SUM(C8:E8)</f>
        <v>0</v>
      </c>
    </row>
    <row r="9" spans="1:6" ht="12.75">
      <c r="A9" s="11">
        <v>4</v>
      </c>
      <c r="B9" s="11"/>
      <c r="C9" s="116"/>
      <c r="D9" s="116"/>
      <c r="E9" s="116"/>
      <c r="F9" s="116">
        <f>SUM(C9:E9)</f>
        <v>0</v>
      </c>
    </row>
    <row r="10" spans="1:6" ht="12.75">
      <c r="A10" s="11"/>
      <c r="B10" s="11"/>
      <c r="C10" s="116"/>
      <c r="D10" s="116"/>
      <c r="E10" s="116"/>
      <c r="F10" s="116">
        <f>SUM(C10:E10)</f>
        <v>0</v>
      </c>
    </row>
    <row r="11" spans="1:6" ht="12.75">
      <c r="A11" s="11">
        <v>5</v>
      </c>
      <c r="B11" s="12" t="s">
        <v>104</v>
      </c>
      <c r="C11" s="117">
        <f>SUM(C6:C10)</f>
        <v>400000</v>
      </c>
      <c r="D11" s="117">
        <f>SUM(D6:D10)</f>
        <v>0</v>
      </c>
      <c r="E11" s="117">
        <f>SUM(E6:E10)</f>
        <v>0</v>
      </c>
      <c r="F11" s="117">
        <f>SUM(F6:F10)</f>
        <v>400000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617</v>
      </c>
    </row>
    <row r="2" ht="12.75">
      <c r="C2" t="s">
        <v>546</v>
      </c>
    </row>
    <row r="3" spans="1:2" ht="12.75">
      <c r="A3" s="6" t="s">
        <v>147</v>
      </c>
      <c r="B3" s="2"/>
    </row>
    <row r="4" spans="2:6" ht="12.75">
      <c r="B4" t="s">
        <v>82</v>
      </c>
      <c r="C4" t="s">
        <v>118</v>
      </c>
      <c r="D4" t="s">
        <v>126</v>
      </c>
      <c r="E4" t="s">
        <v>125</v>
      </c>
      <c r="F4" t="s">
        <v>201</v>
      </c>
    </row>
    <row r="5" spans="1:6" ht="12.75">
      <c r="A5" s="12" t="s">
        <v>184</v>
      </c>
      <c r="B5" s="12" t="s">
        <v>22</v>
      </c>
      <c r="C5" s="12" t="s">
        <v>235</v>
      </c>
      <c r="D5" s="12" t="s">
        <v>236</v>
      </c>
      <c r="E5" s="22" t="s">
        <v>449</v>
      </c>
      <c r="F5" s="22" t="s">
        <v>103</v>
      </c>
    </row>
    <row r="6" spans="1:6" ht="12.75">
      <c r="A6" s="11">
        <v>1</v>
      </c>
      <c r="B6" s="14" t="s">
        <v>564</v>
      </c>
      <c r="C6" s="116"/>
      <c r="D6" s="116">
        <v>2181347</v>
      </c>
      <c r="E6" s="116"/>
      <c r="F6" s="116">
        <f>SUM(C6:E6)</f>
        <v>2181347</v>
      </c>
    </row>
    <row r="7" spans="1:6" ht="12.75">
      <c r="A7" s="38">
        <v>2</v>
      </c>
      <c r="B7" s="11" t="s">
        <v>242</v>
      </c>
      <c r="C7" s="116"/>
      <c r="D7" s="116">
        <v>588964</v>
      </c>
      <c r="E7" s="116"/>
      <c r="F7" s="116">
        <f aca="true" t="shared" si="0" ref="F7:F17">SUM(C7:E7)</f>
        <v>588964</v>
      </c>
    </row>
    <row r="8" spans="1:6" ht="12.75">
      <c r="A8" s="38">
        <v>3</v>
      </c>
      <c r="B8" s="14" t="s">
        <v>565</v>
      </c>
      <c r="C8" s="116"/>
      <c r="D8" s="116">
        <v>120000</v>
      </c>
      <c r="E8" s="116"/>
      <c r="F8" s="116">
        <f t="shared" si="0"/>
        <v>120000</v>
      </c>
    </row>
    <row r="9" spans="1:6" ht="12.75">
      <c r="A9" s="38">
        <v>4</v>
      </c>
      <c r="B9" s="11" t="s">
        <v>242</v>
      </c>
      <c r="C9" s="116"/>
      <c r="D9" s="116">
        <v>32400</v>
      </c>
      <c r="E9" s="116"/>
      <c r="F9" s="116">
        <f t="shared" si="0"/>
        <v>32400</v>
      </c>
    </row>
    <row r="10" spans="1:6" ht="12.75">
      <c r="A10" s="38">
        <v>5</v>
      </c>
      <c r="B10" s="14" t="s">
        <v>566</v>
      </c>
      <c r="C10" s="116">
        <v>393701</v>
      </c>
      <c r="D10" s="116"/>
      <c r="E10" s="116"/>
      <c r="F10" s="116">
        <f t="shared" si="0"/>
        <v>393701</v>
      </c>
    </row>
    <row r="11" spans="1:6" ht="12.75">
      <c r="A11" s="38">
        <v>6</v>
      </c>
      <c r="B11" s="14" t="s">
        <v>242</v>
      </c>
      <c r="C11" s="116">
        <v>106299</v>
      </c>
      <c r="D11" s="116"/>
      <c r="E11" s="116"/>
      <c r="F11" s="116">
        <f t="shared" si="0"/>
        <v>106299</v>
      </c>
    </row>
    <row r="12" spans="1:6" ht="12.75">
      <c r="A12" s="38">
        <v>7</v>
      </c>
      <c r="B12" s="14" t="s">
        <v>567</v>
      </c>
      <c r="C12" s="116">
        <v>393701</v>
      </c>
      <c r="D12" s="116"/>
      <c r="E12" s="116"/>
      <c r="F12" s="116">
        <f t="shared" si="0"/>
        <v>393701</v>
      </c>
    </row>
    <row r="13" spans="1:6" ht="12.75">
      <c r="A13" s="38">
        <v>8</v>
      </c>
      <c r="B13" s="14" t="s">
        <v>242</v>
      </c>
      <c r="C13" s="116">
        <v>106299</v>
      </c>
      <c r="D13" s="116"/>
      <c r="E13" s="116"/>
      <c r="F13" s="116">
        <f t="shared" si="0"/>
        <v>106299</v>
      </c>
    </row>
    <row r="14" spans="1:6" ht="25.5">
      <c r="A14" s="38">
        <v>9</v>
      </c>
      <c r="B14" s="180" t="s">
        <v>568</v>
      </c>
      <c r="C14" s="116">
        <v>236220</v>
      </c>
      <c r="D14" s="116"/>
      <c r="E14" s="116"/>
      <c r="F14" s="116">
        <f t="shared" si="0"/>
        <v>236220</v>
      </c>
    </row>
    <row r="15" spans="1:6" ht="12.75">
      <c r="A15" s="38">
        <v>10</v>
      </c>
      <c r="B15" s="14" t="s">
        <v>242</v>
      </c>
      <c r="C15" s="116">
        <v>63780</v>
      </c>
      <c r="D15" s="116"/>
      <c r="E15" s="116"/>
      <c r="F15" s="116">
        <f t="shared" si="0"/>
        <v>63780</v>
      </c>
    </row>
    <row r="16" spans="1:6" ht="12.75">
      <c r="A16" s="38">
        <v>11</v>
      </c>
      <c r="B16" s="14" t="s">
        <v>569</v>
      </c>
      <c r="C16" s="116"/>
      <c r="D16" s="116">
        <v>472441</v>
      </c>
      <c r="E16" s="116"/>
      <c r="F16" s="116">
        <f t="shared" si="0"/>
        <v>472441</v>
      </c>
    </row>
    <row r="17" spans="1:6" ht="12.75">
      <c r="A17" s="38">
        <v>12</v>
      </c>
      <c r="B17" s="14" t="s">
        <v>242</v>
      </c>
      <c r="C17" s="116"/>
      <c r="D17" s="116">
        <v>127559</v>
      </c>
      <c r="E17" s="116"/>
      <c r="F17" s="116">
        <f t="shared" si="0"/>
        <v>127559</v>
      </c>
    </row>
    <row r="18" spans="1:6" ht="12.75">
      <c r="A18" s="11">
        <v>13</v>
      </c>
      <c r="B18" s="12" t="s">
        <v>115</v>
      </c>
      <c r="C18" s="118">
        <f>SUM(C6:C17)</f>
        <v>1300000</v>
      </c>
      <c r="D18" s="118">
        <f>SUM(D6:D17)</f>
        <v>3522711</v>
      </c>
      <c r="E18" s="118">
        <f>SUM(E6:E17)</f>
        <v>0</v>
      </c>
      <c r="F18" s="118">
        <f>SUM(F6:F17)</f>
        <v>4822711</v>
      </c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6"/>
      <c r="D20" s="15"/>
    </row>
    <row r="21" spans="1:4" ht="12.75">
      <c r="A21" s="15"/>
      <c r="B21" s="15"/>
      <c r="C21" s="15"/>
      <c r="D21" s="15"/>
    </row>
    <row r="22" spans="1:4" ht="12.75">
      <c r="A22" s="15"/>
      <c r="B22" s="16"/>
      <c r="C22" s="15"/>
      <c r="D22" s="15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6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6"/>
      <c r="C27" s="16"/>
      <c r="D27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2017-02-22T08:08:08Z</cp:lastPrinted>
  <dcterms:created xsi:type="dcterms:W3CDTF">2006-01-17T11:47:21Z</dcterms:created>
  <dcterms:modified xsi:type="dcterms:W3CDTF">2017-02-22T17:09:22Z</dcterms:modified>
  <cp:category/>
  <cp:version/>
  <cp:contentType/>
  <cp:contentStatus/>
</cp:coreProperties>
</file>