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'Munka1'!$A$1:$P$124</definedName>
  </definedNames>
  <calcPr fullCalcOnLoad="1"/>
</workbook>
</file>

<file path=xl/sharedStrings.xml><?xml version="1.0" encoding="utf-8"?>
<sst xmlns="http://schemas.openxmlformats.org/spreadsheetml/2006/main" count="244" uniqueCount="189">
  <si>
    <t>B E V É T E L E K</t>
  </si>
  <si>
    <t>1/2 oldal</t>
  </si>
  <si>
    <t>Ezer forint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</si>
  <si>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</si>
  <si>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</si>
  <si>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</si>
  <si>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</si>
  <si>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</si>
  <si>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</si>
  <si>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</si>
  <si>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</si>
  <si>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</si>
  <si>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</si>
  <si>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</si>
  <si>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</si>
  <si>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</si>
  <si>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</si>
  <si>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</si>
  <si>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</si>
  <si>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</si>
  <si>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</si>
  <si>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</si>
  <si>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 xml:space="preserve">Működési célú támogatásértékű bevétel 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</si>
  <si>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</si>
  <si>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</si>
  <si>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</si>
  <si>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</si>
  <si>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</si>
  <si>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</si>
  <si>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</si>
  <si>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7.2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</si>
  <si>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</si>
  <si>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</si>
  <si>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</si>
  <si>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</si>
  <si>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</si>
  <si>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</si>
  <si>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</si>
  <si>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</si>
  <si>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</si>
  <si>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</si>
  <si>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</si>
  <si>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</si>
  <si>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</si>
  <si>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</si>
  <si>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</si>
  <si>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</si>
  <si>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</si>
  <si>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</si>
  <si>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</si>
  <si>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</si>
  <si>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</si>
  <si>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 xml:space="preserve"> Háziorvosi szolgálat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</si>
  <si>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</si>
  <si>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</si>
  <si>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</si>
  <si>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</si>
  <si>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</si>
  <si>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</si>
  <si>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</si>
  <si>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</si>
  <si>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</si>
  <si>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</si>
  <si>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</si>
  <si>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</si>
  <si>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</si>
  <si>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</si>
  <si>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</si>
  <si>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</si>
  <si>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</si>
  <si>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</si>
  <si>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</si>
  <si>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</si>
  <si>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</si>
  <si>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</si>
  <si>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</si>
  <si>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</si>
  <si>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</si>
  <si>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</si>
  <si>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</si>
  <si>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</si>
  <si>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</si>
  <si>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</si>
  <si>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</si>
  <si>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</si>
  <si>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</si>
  <si>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</si>
  <si>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</si>
  <si>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</si>
  <si>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</si>
  <si>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</si>
  <si>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</si>
  <si>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</si>
  <si>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7.2.1</t>
  </si>
  <si>
    <t>7.2.2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</si>
  <si>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</si>
  <si>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</si>
  <si>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</si>
  <si>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</si>
  <si>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</si>
  <si>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</si>
  <si>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</si>
  <si>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</si>
  <si>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7.3</t>
  </si>
  <si>
    <t>7.3.1</t>
  </si>
  <si>
    <t>7.3.2</t>
  </si>
  <si>
    <t>8</t>
  </si>
  <si>
    <t>9.1</t>
  </si>
  <si>
    <t>12.2.1</t>
  </si>
  <si>
    <t>12.2.2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</si>
  <si>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</si>
  <si>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</si>
  <si>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</si>
  <si>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</si>
  <si>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</si>
  <si>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</si>
  <si>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</si>
  <si>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</si>
  <si>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</si>
  <si>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</si>
  <si>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</si>
  <si>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</si>
  <si>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</si>
  <si>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</si>
  <si>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</si>
  <si>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</si>
  <si>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</si>
  <si>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</si>
  <si>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</si>
  <si>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</si>
  <si>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</si>
  <si>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</si>
  <si>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</si>
  <si>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</si>
  <si>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</si>
  <si>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</si>
  <si>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</si>
  <si>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</si>
  <si>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</si>
  <si>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</si>
  <si>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</si>
  <si>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</si>
  <si>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</si>
  <si>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</si>
  <si>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</si>
  <si>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</si>
  <si>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2016. évi előirányzat összesen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</si>
  <si>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</si>
  <si>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</si>
  <si>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</si>
  <si>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</si>
  <si>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</si>
  <si>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</si>
  <si>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</si>
  <si>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</si>
  <si>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</si>
  <si>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</si>
  <si>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</si>
  <si>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</si>
  <si>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</si>
  <si>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</si>
  <si>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Biztosító által fizetett kártérítés</t>
  </si>
  <si>
    <t>7.2.3</t>
  </si>
  <si>
    <t>Felhalmozási célú támogatások áh.-án belül Vis maior támog.</t>
  </si>
  <si>
    <t>Esőemberek  Alapítvány</t>
  </si>
  <si>
    <t>4.4</t>
  </si>
  <si>
    <t>Termőföld bérbeadásából származó jöv.utáni szemlélyi jöv.adó</t>
  </si>
  <si>
    <t>7.2.4</t>
  </si>
  <si>
    <t>Tardosi Önkéntes Tűzoltó Egyesület</t>
  </si>
  <si>
    <t>7.2.5</t>
  </si>
  <si>
    <t>Sprint Futó Klub</t>
  </si>
  <si>
    <t>7.2.6</t>
  </si>
  <si>
    <t>Észak-dunántúli Vízmű Zrt</t>
  </si>
  <si>
    <t>2.4</t>
  </si>
  <si>
    <t>Tardosi Plébánia</t>
  </si>
  <si>
    <t>7.2.7</t>
  </si>
  <si>
    <t xml:space="preserve">polgármester                                                                                                </t>
  </si>
  <si>
    <t>Államháztartáson belüli megelőlegezés bevétele</t>
  </si>
  <si>
    <t>3.6</t>
  </si>
  <si>
    <t>6.1</t>
  </si>
  <si>
    <t>6.1.1</t>
  </si>
  <si>
    <t>6.1.2</t>
  </si>
  <si>
    <t>6.1.3</t>
  </si>
  <si>
    <t>6.2</t>
  </si>
  <si>
    <t>11.1</t>
  </si>
  <si>
    <t>11.2</t>
  </si>
  <si>
    <t>7.2.8</t>
  </si>
  <si>
    <t xml:space="preserve"> 2. melléklet     3/2017. (III.30.) önkormányzati rendelethez</t>
  </si>
  <si>
    <t xml:space="preserve">     2 . melléklet          3/2017. (III.30.)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</si>
</sst>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172" fontId="13" fillId="0" borderId="13" xfId="54" applyNumberFormat="1" applyFont="1" applyFill="1" applyBorder="1" applyAlignment="1" applyProtection="1">
      <alignment vertical="center" wrapText="1"/>
      <protection locked="0"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6" fillId="0" borderId="24" xfId="54" applyNumberFormat="1" applyFont="1" applyFill="1" applyBorder="1" applyAlignment="1" applyProtection="1">
      <alignment horizontal="right" vertical="center" wrapText="1"/>
      <protection/>
    </xf>
    <xf numFmtId="169" fontId="6" fillId="0" borderId="12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3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1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32" xfId="54" applyNumberFormat="1" applyFont="1" applyFill="1" applyBorder="1" applyAlignment="1" applyProtection="1">
      <alignment horizontal="right" vertical="center" wrapText="1"/>
      <protection/>
    </xf>
    <xf numFmtId="169" fontId="9" fillId="0" borderId="15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1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0" xfId="54" applyNumberFormat="1" applyFont="1" applyFill="1" applyBorder="1" applyAlignment="1" applyProtection="1">
      <alignment horizontal="right" vertical="center" wrapTex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 indent="2"/>
      <protection/>
    </xf>
    <xf numFmtId="169" fontId="17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172" fontId="9" fillId="0" borderId="3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169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1" fillId="0" borderId="18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7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36" xfId="54" applyNumberFormat="1" applyFont="1" applyFill="1" applyBorder="1" applyAlignment="1" applyProtection="1">
      <alignment horizontal="center" vertical="center" wrapText="1"/>
      <protection/>
    </xf>
    <xf numFmtId="49" fontId="8" fillId="0" borderId="36" xfId="54" applyNumberFormat="1" applyFont="1" applyFill="1" applyBorder="1" applyAlignment="1" applyProtection="1">
      <alignment horizontal="center" vertical="center" wrapText="1"/>
      <protection/>
    </xf>
    <xf numFmtId="49" fontId="11" fillId="0" borderId="3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7" xfId="54" applyNumberFormat="1" applyFont="1" applyFill="1" applyBorder="1" applyAlignment="1" applyProtection="1">
      <alignment horizontal="left" vertical="center" wrapText="1" indent="1"/>
      <protection/>
    </xf>
    <xf numFmtId="169" fontId="9" fillId="0" borderId="40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41" xfId="54" applyNumberFormat="1" applyFont="1" applyFill="1" applyBorder="1" applyAlignment="1" applyProtection="1">
      <alignment horizontal="right"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3" xfId="54" applyFont="1" applyFill="1" applyBorder="1" applyAlignment="1" applyProtection="1">
      <alignment vertical="center" wrapText="1"/>
      <protection/>
    </xf>
    <xf numFmtId="169" fontId="13" fillId="0" borderId="32" xfId="54" applyNumberFormat="1" applyFont="1" applyFill="1" applyBorder="1" applyAlignment="1" applyProtection="1">
      <alignment horizontal="right"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43" xfId="54" applyFont="1" applyFill="1" applyBorder="1" applyAlignment="1" applyProtection="1">
      <alignment vertical="center" wrapText="1"/>
      <protection/>
    </xf>
    <xf numFmtId="169" fontId="9" fillId="0" borderId="32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5" xfId="54" applyNumberFormat="1" applyFont="1" applyFill="1" applyBorder="1" applyAlignment="1" applyProtection="1">
      <alignment vertical="center" wrapText="1"/>
      <protection locked="0"/>
    </xf>
    <xf numFmtId="0" fontId="13" fillId="0" borderId="43" xfId="54" applyFont="1" applyFill="1" applyBorder="1" applyAlignment="1" applyProtection="1">
      <alignment horizontal="left" vertical="center" wrapText="1"/>
      <protection/>
    </xf>
    <xf numFmtId="169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6"/>
      <protection/>
    </xf>
    <xf numFmtId="172" fontId="9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indent="6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6"/>
      <protection/>
    </xf>
    <xf numFmtId="0" fontId="11" fillId="0" borderId="46" xfId="54" applyFont="1" applyFill="1" applyBorder="1" applyAlignment="1" applyProtection="1">
      <alignment horizontal="left" vertical="center" wrapText="1"/>
      <protection/>
    </xf>
    <xf numFmtId="172" fontId="9" fillId="0" borderId="26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69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3" xfId="54" applyNumberFormat="1" applyFont="1" applyFill="1" applyBorder="1" applyAlignment="1" applyProtection="1">
      <alignment horizontal="right" vertical="center" wrapText="1"/>
      <protection locked="0"/>
    </xf>
    <xf numFmtId="173" fontId="13" fillId="0" borderId="17" xfId="54" applyNumberFormat="1" applyFont="1" applyFill="1" applyBorder="1" applyAlignment="1" applyProtection="1">
      <alignment vertical="center" wrapText="1"/>
      <protection/>
    </xf>
    <xf numFmtId="169" fontId="13" fillId="0" borderId="47" xfId="54" applyNumberFormat="1" applyFont="1" applyFill="1" applyBorder="1" applyAlignment="1" applyProtection="1">
      <alignment horizontal="right" vertical="center" wrapText="1"/>
      <protection/>
    </xf>
    <xf numFmtId="169" fontId="13" fillId="0" borderId="48" xfId="54" applyNumberFormat="1" applyFont="1" applyFill="1" applyBorder="1" applyAlignment="1" applyProtection="1">
      <alignment horizontal="right" vertical="center" wrapText="1"/>
      <protection/>
    </xf>
    <xf numFmtId="169" fontId="9" fillId="0" borderId="40" xfId="54" applyNumberFormat="1" applyFont="1" applyFill="1" applyBorder="1" applyAlignment="1" applyProtection="1">
      <alignment horizontal="right" vertical="center" wrapText="1"/>
      <protection/>
    </xf>
    <xf numFmtId="169" fontId="13" fillId="0" borderId="49" xfId="54" applyNumberFormat="1" applyFont="1" applyFill="1" applyBorder="1" applyAlignment="1" applyProtection="1">
      <alignment horizontal="right" vertical="center" wrapText="1"/>
      <protection/>
    </xf>
    <xf numFmtId="169" fontId="9" fillId="0" borderId="11" xfId="54" applyNumberFormat="1" applyFont="1" applyFill="1" applyBorder="1" applyAlignment="1" applyProtection="1">
      <alignment horizontal="right" vertical="center" wrapTex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/>
      <protection/>
    </xf>
    <xf numFmtId="169" fontId="15" fillId="0" borderId="24" xfId="54" applyNumberFormat="1" applyFont="1" applyFill="1" applyBorder="1" applyAlignment="1" applyProtection="1">
      <alignment horizontal="right" vertical="center" wrapText="1"/>
      <protection/>
    </xf>
    <xf numFmtId="49" fontId="13" fillId="0" borderId="50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51" xfId="54" applyFont="1" applyFill="1" applyBorder="1" applyAlignment="1" applyProtection="1">
      <alignment horizontal="left" vertical="center" wrapText="1"/>
      <protection/>
    </xf>
    <xf numFmtId="172" fontId="9" fillId="0" borderId="52" xfId="54" applyNumberFormat="1" applyFont="1" applyFill="1" applyBorder="1" applyAlignment="1" applyProtection="1">
      <alignment vertical="center" wrapText="1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/>
      <protection/>
    </xf>
    <xf numFmtId="169" fontId="13" fillId="0" borderId="48" xfId="54" applyNumberFormat="1" applyFont="1" applyFill="1" applyBorder="1" applyAlignment="1" applyProtection="1">
      <alignment horizontal="right" vertical="center" wrapText="1"/>
      <protection/>
    </xf>
    <xf numFmtId="172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9" xfId="54" applyNumberFormat="1" applyFont="1" applyFill="1" applyBorder="1" applyAlignment="1" applyProtection="1">
      <alignment horizontal="right" vertical="center" wrapText="1"/>
      <protection/>
    </xf>
    <xf numFmtId="169" fontId="13" fillId="0" borderId="10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7" xfId="54" applyNumberFormat="1" applyFont="1" applyFill="1" applyBorder="1" applyAlignment="1" applyProtection="1">
      <alignment vertical="center" wrapText="1"/>
      <protection locked="0"/>
    </xf>
    <xf numFmtId="169" fontId="11" fillId="0" borderId="0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54" applyNumberFormat="1" applyFont="1" applyFill="1" applyBorder="1" applyAlignment="1" applyProtection="1">
      <alignment vertical="center" wrapText="1"/>
      <protection locked="0"/>
    </xf>
    <xf numFmtId="172" fontId="13" fillId="0" borderId="28" xfId="54" applyNumberFormat="1" applyFont="1" applyFill="1" applyBorder="1" applyAlignment="1" applyProtection="1">
      <alignment vertical="center" wrapText="1"/>
      <protection locked="0"/>
    </xf>
    <xf numFmtId="169" fontId="13" fillId="0" borderId="48" xfId="54" applyNumberFormat="1" applyFont="1" applyFill="1" applyBorder="1" applyAlignment="1" applyProtection="1">
      <alignment horizontal="right" vertical="center" wrapText="1" indent="2"/>
      <protection/>
    </xf>
    <xf numFmtId="169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2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6" fillId="0" borderId="40" xfId="54" applyNumberFormat="1" applyFont="1" applyFill="1" applyBorder="1" applyAlignment="1" applyProtection="1">
      <alignment horizontal="center" vertical="center" wrapText="1"/>
      <protection/>
    </xf>
    <xf numFmtId="169" fontId="7" fillId="0" borderId="40" xfId="54" applyNumberFormat="1" applyFont="1" applyFill="1" applyBorder="1" applyAlignment="1" applyProtection="1">
      <alignment horizontal="center" vertical="center" wrapText="1"/>
      <protection/>
    </xf>
    <xf numFmtId="0" fontId="6" fillId="0" borderId="52" xfId="54" applyFont="1" applyFill="1" applyBorder="1" applyAlignment="1" applyProtection="1">
      <alignment horizontal="center" vertical="center" wrapText="1"/>
      <protection/>
    </xf>
    <xf numFmtId="0" fontId="7" fillId="0" borderId="52" xfId="54" applyFont="1" applyFill="1" applyBorder="1" applyAlignment="1" applyProtection="1">
      <alignment horizontal="center" vertical="center" wrapText="1"/>
      <protection/>
    </xf>
    <xf numFmtId="172" fontId="9" fillId="0" borderId="5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36" xfId="54" applyNumberFormat="1" applyFont="1" applyFill="1" applyBorder="1" applyAlignment="1" applyProtection="1">
      <alignment horizontal="right" vertical="center" wrapText="1"/>
      <protection/>
    </xf>
    <xf numFmtId="169" fontId="13" fillId="0" borderId="35" xfId="54" applyNumberFormat="1" applyFont="1" applyFill="1" applyBorder="1" applyAlignment="1" applyProtection="1">
      <alignment horizontal="right" vertical="center" wrapTex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/>
      <protection/>
    </xf>
    <xf numFmtId="172" fontId="9" fillId="0" borderId="36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3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4" xfId="54" applyNumberFormat="1" applyFont="1" applyFill="1" applyBorder="1" applyAlignment="1" applyProtection="1">
      <alignment horizontal="right" vertical="center" wrapText="1"/>
      <protection/>
    </xf>
    <xf numFmtId="169" fontId="9" fillId="0" borderId="36" xfId="54" applyNumberFormat="1" applyFont="1" applyFill="1" applyBorder="1" applyAlignment="1" applyProtection="1">
      <alignment horizontal="right" vertical="center" wrapText="1"/>
      <protection/>
    </xf>
    <xf numFmtId="172" fontId="9" fillId="0" borderId="36" xfId="54" applyNumberFormat="1" applyFont="1" applyFill="1" applyBorder="1" applyAlignment="1" applyProtection="1">
      <alignment horizontal="right" vertical="center" wrapText="1"/>
      <protection/>
    </xf>
    <xf numFmtId="172" fontId="13" fillId="0" borderId="38" xfId="54" applyNumberFormat="1" applyFont="1" applyFill="1" applyBorder="1" applyAlignment="1" applyProtection="1">
      <alignment horizontal="right" vertical="center" wrapText="1"/>
      <protection/>
    </xf>
    <xf numFmtId="172" fontId="13" fillId="0" borderId="34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36" xfId="54" applyNumberFormat="1" applyFont="1" applyFill="1" applyBorder="1" applyAlignment="1" applyProtection="1">
      <alignment horizontal="right" vertical="center" wrapText="1" indent="1"/>
      <protection/>
    </xf>
    <xf numFmtId="169" fontId="6" fillId="0" borderId="52" xfId="54" applyNumberFormat="1" applyFont="1" applyFill="1" applyBorder="1" applyAlignment="1" applyProtection="1">
      <alignment horizontal="center" vertical="center" wrapText="1"/>
      <protection/>
    </xf>
    <xf numFmtId="0" fontId="6" fillId="0" borderId="52" xfId="54" applyFont="1" applyFill="1" applyBorder="1">
      <alignment/>
      <protection/>
    </xf>
    <xf numFmtId="169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10" fillId="0" borderId="16" xfId="54" applyFont="1" applyFill="1" applyBorder="1">
      <alignment/>
      <protection/>
    </xf>
    <xf numFmtId="0" fontId="8" fillId="0" borderId="11" xfId="54" applyFont="1" applyFill="1" applyBorder="1" applyAlignment="1">
      <alignment horizontal="center"/>
      <protection/>
    </xf>
    <xf numFmtId="0" fontId="13" fillId="0" borderId="53" xfId="54" applyFont="1" applyFill="1" applyBorder="1">
      <alignment/>
      <protection/>
    </xf>
    <xf numFmtId="0" fontId="13" fillId="0" borderId="54" xfId="54" applyFont="1" applyFill="1" applyBorder="1">
      <alignment/>
      <protection/>
    </xf>
    <xf numFmtId="0" fontId="13" fillId="0" borderId="55" xfId="54" applyFont="1" applyFill="1" applyBorder="1">
      <alignment/>
      <protection/>
    </xf>
    <xf numFmtId="0" fontId="7" fillId="0" borderId="52" xfId="54" applyFont="1" applyFill="1" applyBorder="1" applyAlignment="1">
      <alignment horizontal="center"/>
      <protection/>
    </xf>
    <xf numFmtId="169" fontId="19" fillId="0" borderId="24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0" xfId="54" applyNumberFormat="1" applyFont="1" applyFill="1" applyBorder="1" applyAlignment="1" applyProtection="1">
      <alignment horizontal="right" vertical="center" wrapText="1"/>
      <protection/>
    </xf>
    <xf numFmtId="172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1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34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54" applyFont="1" applyFill="1" applyBorder="1">
      <alignment/>
      <protection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54" applyFont="1" applyFill="1" applyBorder="1">
      <alignment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69" fontId="13" fillId="0" borderId="56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/>
    </xf>
    <xf numFmtId="169" fontId="13" fillId="0" borderId="58" xfId="54" applyNumberFormat="1" applyFont="1" applyFill="1" applyBorder="1" applyAlignment="1" applyProtection="1">
      <alignment horizontal="right" vertical="center" wrapText="1"/>
      <protection/>
    </xf>
    <xf numFmtId="172" fontId="11" fillId="0" borderId="22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18" xfId="54" applyFont="1" applyFill="1" applyBorder="1">
      <alignment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21" xfId="54" applyNumberFormat="1" applyFont="1" applyFill="1" applyBorder="1" applyAlignment="1" applyProtection="1">
      <alignment horizontal="right" vertical="center" wrapText="1"/>
      <protection/>
    </xf>
    <xf numFmtId="0" fontId="10" fillId="0" borderId="13" xfId="54" applyFont="1" applyFill="1" applyBorder="1">
      <alignment/>
      <protection/>
    </xf>
    <xf numFmtId="172" fontId="13" fillId="0" borderId="59" xfId="54" applyNumberFormat="1" applyFont="1" applyFill="1" applyBorder="1" applyAlignment="1" applyProtection="1">
      <alignment horizontal="right" vertical="center" wrapText="1"/>
      <protection/>
    </xf>
    <xf numFmtId="172" fontId="9" fillId="0" borderId="11" xfId="54" applyNumberFormat="1" applyFont="1" applyFill="1" applyBorder="1" applyAlignment="1" applyProtection="1">
      <alignment horizontal="right" vertical="center" wrapText="1"/>
      <protection/>
    </xf>
    <xf numFmtId="172" fontId="9" fillId="0" borderId="60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/>
    </xf>
    <xf numFmtId="169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46" xfId="54" applyNumberFormat="1" applyFont="1" applyFill="1" applyBorder="1" applyAlignment="1" applyProtection="1">
      <alignment horizontal="right" vertical="center" wrapText="1"/>
      <protection locked="0"/>
    </xf>
    <xf numFmtId="169" fontId="15" fillId="0" borderId="11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1" xfId="54" applyNumberFormat="1" applyFont="1" applyFill="1" applyBorder="1" applyAlignment="1" applyProtection="1">
      <alignment horizontal="right" vertical="center" wrapText="1"/>
      <protection/>
    </xf>
    <xf numFmtId="169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3" fontId="13" fillId="0" borderId="46" xfId="54" applyNumberFormat="1" applyFont="1" applyFill="1" applyBorder="1" applyAlignment="1" applyProtection="1">
      <alignment vertical="center" wrapText="1"/>
      <protection/>
    </xf>
    <xf numFmtId="172" fontId="13" fillId="0" borderId="46" xfId="54" applyNumberFormat="1" applyFont="1" applyFill="1" applyBorder="1" applyAlignment="1" applyProtection="1">
      <alignment vertical="center" wrapText="1"/>
      <protection locked="0"/>
    </xf>
    <xf numFmtId="169" fontId="13" fillId="0" borderId="46" xfId="54" applyNumberFormat="1" applyFont="1" applyFill="1" applyBorder="1" applyAlignment="1" applyProtection="1">
      <alignment horizontal="right" indent="6"/>
      <protection/>
    </xf>
    <xf numFmtId="169" fontId="13" fillId="0" borderId="46" xfId="54" applyNumberFormat="1" applyFont="1" applyFill="1" applyBorder="1" applyAlignment="1" applyProtection="1">
      <alignment horizontal="right" vertical="center" wrapText="1" indent="6"/>
      <protection/>
    </xf>
    <xf numFmtId="49" fontId="13" fillId="0" borderId="56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6" xfId="54" applyFont="1" applyFill="1" applyBorder="1" applyAlignment="1" applyProtection="1">
      <alignment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/>
    </xf>
    <xf numFmtId="0" fontId="13" fillId="0" borderId="61" xfId="54" applyFont="1" applyFill="1" applyBorder="1">
      <alignment/>
      <protection/>
    </xf>
    <xf numFmtId="0" fontId="13" fillId="0" borderId="52" xfId="54" applyFont="1" applyFill="1" applyBorder="1">
      <alignment/>
      <protection/>
    </xf>
    <xf numFmtId="0" fontId="13" fillId="0" borderId="62" xfId="54" applyFont="1" applyFill="1" applyBorder="1">
      <alignment/>
      <protection/>
    </xf>
    <xf numFmtId="0" fontId="9" fillId="0" borderId="52" xfId="54" applyFont="1" applyFill="1" applyBorder="1">
      <alignment/>
      <protection/>
    </xf>
    <xf numFmtId="0" fontId="11" fillId="0" borderId="61" xfId="54" applyFont="1" applyFill="1" applyBorder="1">
      <alignment/>
      <protection/>
    </xf>
    <xf numFmtId="169" fontId="11" fillId="0" borderId="63" xfId="54" applyNumberFormat="1" applyFont="1" applyFill="1" applyBorder="1" applyAlignment="1" applyProtection="1">
      <alignment horizontal="right" vertical="center" wrapText="1" indent="1"/>
      <protection/>
    </xf>
    <xf numFmtId="0" fontId="11" fillId="0" borderId="62" xfId="54" applyFont="1" applyFill="1" applyBorder="1">
      <alignment/>
      <protection/>
    </xf>
    <xf numFmtId="169" fontId="13" fillId="0" borderId="29" xfId="54" applyNumberFormat="1" applyFont="1" applyFill="1" applyBorder="1" applyAlignment="1" applyProtection="1">
      <alignment horizontal="right" vertical="center" wrapText="1"/>
      <protection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2" xfId="54" applyNumberFormat="1" applyFont="1" applyFill="1" applyBorder="1" applyAlignment="1" applyProtection="1">
      <alignment vertical="center" wrapText="1"/>
      <protection locked="0"/>
    </xf>
    <xf numFmtId="172" fontId="9" fillId="0" borderId="12" xfId="54" applyNumberFormat="1" applyFont="1" applyFill="1" applyBorder="1" applyAlignment="1" applyProtection="1">
      <alignment vertical="center" wrapText="1"/>
      <protection locked="0"/>
    </xf>
    <xf numFmtId="172" fontId="9" fillId="0" borderId="41" xfId="54" applyNumberFormat="1" applyFont="1" applyFill="1" applyBorder="1" applyAlignment="1" applyProtection="1">
      <alignment vertical="center" wrapText="1"/>
      <protection locked="0"/>
    </xf>
    <xf numFmtId="172" fontId="9" fillId="0" borderId="36" xfId="54" applyNumberFormat="1" applyFont="1" applyFill="1" applyBorder="1" applyAlignment="1" applyProtection="1">
      <alignment vertical="center" wrapText="1"/>
      <protection locked="0"/>
    </xf>
    <xf numFmtId="0" fontId="13" fillId="0" borderId="64" xfId="54" applyFont="1" applyFill="1" applyBorder="1">
      <alignment/>
      <protection/>
    </xf>
    <xf numFmtId="169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49" fontId="9" fillId="0" borderId="36" xfId="54" applyNumberFormat="1" applyFont="1" applyFill="1" applyBorder="1" applyAlignment="1" applyProtection="1">
      <alignment horizontal="left" vertical="center" wrapText="1" indent="1"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40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" fontId="13" fillId="0" borderId="11" xfId="54" applyNumberFormat="1" applyFont="1" applyFill="1" applyBorder="1" applyAlignment="1" applyProtection="1">
      <alignment horizontal="left" vertical="center" wrapText="1"/>
      <protection/>
    </xf>
    <xf numFmtId="0" fontId="13" fillId="0" borderId="51" xfId="54" applyFont="1" applyFill="1" applyBorder="1" applyAlignment="1" applyProtection="1">
      <alignment vertical="center" wrapText="1"/>
      <protection/>
    </xf>
    <xf numFmtId="172" fontId="9" fillId="0" borderId="65" xfId="54" applyNumberFormat="1" applyFont="1" applyFill="1" applyBorder="1" applyAlignment="1" applyProtection="1">
      <alignment vertical="center" wrapText="1"/>
      <protection/>
    </xf>
    <xf numFmtId="169" fontId="13" fillId="0" borderId="66" xfId="54" applyNumberFormat="1" applyFont="1" applyFill="1" applyBorder="1" applyAlignment="1" applyProtection="1">
      <alignment horizontal="right" vertical="center" wrapText="1"/>
      <protection/>
    </xf>
    <xf numFmtId="169" fontId="13" fillId="0" borderId="65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169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6" fillId="0" borderId="60" xfId="54" applyFont="1" applyFill="1" applyBorder="1" applyAlignment="1" applyProtection="1">
      <alignment horizontal="center" vertical="center" wrapText="1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60" xfId="54" applyNumberFormat="1" applyFont="1" applyFill="1" applyBorder="1" applyAlignment="1" applyProtection="1">
      <alignment horizontal="center" vertical="center" wrapText="1"/>
      <protection/>
    </xf>
    <xf numFmtId="169" fontId="6" fillId="0" borderId="46" xfId="54" applyNumberFormat="1" applyFont="1" applyFill="1" applyBorder="1" applyAlignment="1" applyProtection="1">
      <alignment horizontal="center" vertical="center" wrapText="1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69" fontId="6" fillId="0" borderId="32" xfId="54" applyNumberFormat="1" applyFont="1" applyFill="1" applyBorder="1" applyAlignment="1" applyProtection="1">
      <alignment horizontal="center" vertical="center" wrapText="1"/>
      <protection/>
    </xf>
    <xf numFmtId="169" fontId="6" fillId="0" borderId="67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">
      <selection activeCell="A66" sqref="A66:I66"/>
    </sheetView>
  </sheetViews>
  <sheetFormatPr defaultColWidth="9.140625" defaultRowHeight="15"/>
  <cols>
    <col min="1" max="1" width="8.8515625" style="103" customWidth="1"/>
    <col min="2" max="2" width="59.421875" style="49" customWidth="1"/>
    <col min="3" max="3" width="20.8515625" style="1" customWidth="1"/>
    <col min="4" max="4" width="16.00390625" style="1" customWidth="1"/>
    <col min="5" max="5" width="15.421875" style="86" customWidth="1"/>
    <col min="6" max="6" width="16.140625" style="86" customWidth="1"/>
    <col min="7" max="8" width="12.140625" style="86" customWidth="1"/>
    <col min="9" max="9" width="11.8515625" style="86" customWidth="1"/>
    <col min="10" max="10" width="10.00390625" style="1" customWidth="1"/>
    <col min="11" max="12" width="9.140625" style="1" customWidth="1"/>
    <col min="13" max="16384" width="9.140625" style="1" customWidth="1"/>
  </cols>
  <sheetData>
    <row r="1" spans="1:12" ht="15.75">
      <c r="A1" s="287" t="s">
        <v>187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2:12" ht="15.75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2:12" ht="15.75">
      <c r="B3" s="147" t="s">
        <v>110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2" ht="15.75">
      <c r="B4" s="147" t="s">
        <v>144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5.7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9" ht="15.75" customHeight="1">
      <c r="A6" s="104" t="s">
        <v>0</v>
      </c>
      <c r="B6" s="35"/>
      <c r="C6" s="2"/>
      <c r="D6" s="2"/>
      <c r="E6" s="63"/>
      <c r="F6" s="63"/>
      <c r="G6" s="63"/>
      <c r="H6" s="63"/>
      <c r="I6" s="50" t="s">
        <v>1</v>
      </c>
    </row>
    <row r="7" spans="1:9" ht="15.75" customHeight="1" thickBot="1">
      <c r="A7" s="288"/>
      <c r="B7" s="288"/>
      <c r="C7" s="3"/>
      <c r="D7" s="3"/>
      <c r="E7" s="64"/>
      <c r="F7" s="64"/>
      <c r="G7" s="64"/>
      <c r="H7" s="64"/>
      <c r="I7" s="188" t="s">
        <v>2</v>
      </c>
    </row>
    <row r="8" spans="1:10" ht="37.5" customHeight="1" thickBot="1">
      <c r="A8" s="105"/>
      <c r="B8" s="4" t="s">
        <v>3</v>
      </c>
      <c r="C8" s="290" t="s">
        <v>146</v>
      </c>
      <c r="D8" s="291"/>
      <c r="E8" s="292" t="s">
        <v>68</v>
      </c>
      <c r="F8" s="293"/>
      <c r="G8" s="292" t="s">
        <v>69</v>
      </c>
      <c r="H8" s="293"/>
      <c r="I8" s="294" t="s">
        <v>142</v>
      </c>
      <c r="J8" s="294"/>
    </row>
    <row r="9" spans="1:10" ht="22.5" customHeight="1" thickBot="1">
      <c r="A9" s="105"/>
      <c r="B9" s="4"/>
      <c r="C9" s="5" t="s">
        <v>152</v>
      </c>
      <c r="D9" s="194" t="s">
        <v>153</v>
      </c>
      <c r="E9" s="192" t="s">
        <v>152</v>
      </c>
      <c r="F9" s="51" t="s">
        <v>153</v>
      </c>
      <c r="G9" s="51" t="s">
        <v>152</v>
      </c>
      <c r="H9" s="51" t="s">
        <v>153</v>
      </c>
      <c r="I9" s="213" t="s">
        <v>152</v>
      </c>
      <c r="J9" s="214" t="s">
        <v>153</v>
      </c>
    </row>
    <row r="10" spans="1:10" s="8" customFormat="1" ht="12" customHeight="1" thickBot="1">
      <c r="A10" s="106"/>
      <c r="B10" s="6" t="s">
        <v>4</v>
      </c>
      <c r="C10" s="7" t="s">
        <v>5</v>
      </c>
      <c r="D10" s="195" t="s">
        <v>154</v>
      </c>
      <c r="E10" s="193" t="s">
        <v>155</v>
      </c>
      <c r="F10" s="52" t="s">
        <v>156</v>
      </c>
      <c r="G10" s="52" t="s">
        <v>157</v>
      </c>
      <c r="H10" s="52" t="s">
        <v>158</v>
      </c>
      <c r="I10" s="215" t="s">
        <v>159</v>
      </c>
      <c r="J10" s="217" t="s">
        <v>160</v>
      </c>
    </row>
    <row r="11" spans="1:10" s="10" customFormat="1" ht="29.25" thickBot="1">
      <c r="A11" s="98" t="s">
        <v>6</v>
      </c>
      <c r="B11" s="36" t="s">
        <v>147</v>
      </c>
      <c r="C11" s="9">
        <f>SUM(C12:C14)</f>
        <v>42382</v>
      </c>
      <c r="D11" s="196">
        <f>SUM(F11+H11)</f>
        <v>40574</v>
      </c>
      <c r="E11" s="197">
        <f>SUM(E12:E14)</f>
        <v>42382</v>
      </c>
      <c r="F11" s="197">
        <f>SUM(F12:F14)</f>
        <v>40574</v>
      </c>
      <c r="G11" s="89">
        <f>SUM(G12:G14)</f>
        <v>0</v>
      </c>
      <c r="H11" s="184"/>
      <c r="I11" s="89">
        <f>SUM(I12:I14)</f>
        <v>0</v>
      </c>
      <c r="J11" s="231"/>
    </row>
    <row r="12" spans="1:10" s="10" customFormat="1" ht="15" customHeight="1" thickBot="1">
      <c r="A12" s="97" t="s">
        <v>73</v>
      </c>
      <c r="B12" s="38" t="s">
        <v>70</v>
      </c>
      <c r="C12" s="11">
        <v>455</v>
      </c>
      <c r="D12" s="196">
        <f aca="true" t="shared" si="0" ref="D12:D55">SUM(F12+H12)</f>
        <v>455</v>
      </c>
      <c r="E12" s="198">
        <v>455</v>
      </c>
      <c r="F12" s="77">
        <v>455</v>
      </c>
      <c r="G12" s="68"/>
      <c r="H12" s="68"/>
      <c r="I12" s="228"/>
      <c r="J12" s="229"/>
    </row>
    <row r="13" spans="1:10" s="10" customFormat="1" ht="15" customHeight="1" thickBot="1">
      <c r="A13" s="96" t="s">
        <v>74</v>
      </c>
      <c r="B13" s="93" t="s">
        <v>111</v>
      </c>
      <c r="C13" s="117">
        <v>41927</v>
      </c>
      <c r="D13" s="196">
        <f t="shared" si="0"/>
        <v>39867</v>
      </c>
      <c r="E13" s="199">
        <v>41927</v>
      </c>
      <c r="F13" s="159">
        <v>39867</v>
      </c>
      <c r="G13" s="94"/>
      <c r="H13" s="185"/>
      <c r="I13" s="189"/>
      <c r="J13" s="216"/>
    </row>
    <row r="14" spans="1:10" s="10" customFormat="1" ht="15" customHeight="1" thickBot="1">
      <c r="A14" s="97" t="s">
        <v>75</v>
      </c>
      <c r="B14" s="38" t="s">
        <v>71</v>
      </c>
      <c r="C14" s="11"/>
      <c r="D14" s="196">
        <f t="shared" si="0"/>
        <v>252</v>
      </c>
      <c r="E14" s="198"/>
      <c r="F14" s="77">
        <v>252</v>
      </c>
      <c r="G14" s="68"/>
      <c r="H14" s="68"/>
      <c r="I14" s="232"/>
      <c r="J14" s="233"/>
    </row>
    <row r="15" spans="1:10" s="10" customFormat="1" ht="15" customHeight="1" thickBot="1">
      <c r="A15" s="98" t="s">
        <v>7</v>
      </c>
      <c r="B15" s="91" t="s">
        <v>112</v>
      </c>
      <c r="C15" s="9">
        <f>SUM(C16:C18)</f>
        <v>33939</v>
      </c>
      <c r="D15" s="196">
        <f t="shared" si="0"/>
        <v>36372</v>
      </c>
      <c r="E15" s="197">
        <f>SUM(E16:E18)</f>
        <v>33939</v>
      </c>
      <c r="F15" s="197">
        <f>SUM(F16:F18)</f>
        <v>36372</v>
      </c>
      <c r="G15" s="92"/>
      <c r="H15" s="186"/>
      <c r="I15" s="230"/>
      <c r="J15" s="231"/>
    </row>
    <row r="16" spans="1:10" s="10" customFormat="1" ht="15" customHeight="1" thickBot="1">
      <c r="A16" s="97" t="s">
        <v>8</v>
      </c>
      <c r="B16" s="38" t="s">
        <v>70</v>
      </c>
      <c r="C16" s="11">
        <v>105</v>
      </c>
      <c r="D16" s="196">
        <f t="shared" si="0"/>
        <v>105</v>
      </c>
      <c r="E16" s="198">
        <v>105</v>
      </c>
      <c r="F16" s="77">
        <v>105</v>
      </c>
      <c r="G16" s="68"/>
      <c r="H16" s="68"/>
      <c r="I16" s="228"/>
      <c r="J16" s="229"/>
    </row>
    <row r="17" spans="1:10" s="10" customFormat="1" ht="15" customHeight="1" thickBot="1">
      <c r="A17" s="96" t="s">
        <v>14</v>
      </c>
      <c r="B17" s="93" t="s">
        <v>113</v>
      </c>
      <c r="C17" s="117">
        <v>33434</v>
      </c>
      <c r="D17" s="196">
        <f t="shared" si="0"/>
        <v>35833</v>
      </c>
      <c r="E17" s="199">
        <v>33434</v>
      </c>
      <c r="F17" s="159">
        <v>35833</v>
      </c>
      <c r="G17" s="94"/>
      <c r="H17" s="185"/>
      <c r="I17" s="189"/>
      <c r="J17" s="216"/>
    </row>
    <row r="18" spans="1:10" s="10" customFormat="1" ht="15" customHeight="1" thickBot="1">
      <c r="A18" s="97" t="s">
        <v>15</v>
      </c>
      <c r="B18" s="38" t="s">
        <v>71</v>
      </c>
      <c r="C18" s="11">
        <v>400</v>
      </c>
      <c r="D18" s="196">
        <f t="shared" si="0"/>
        <v>434</v>
      </c>
      <c r="E18" s="198">
        <v>400</v>
      </c>
      <c r="F18" s="77">
        <v>434</v>
      </c>
      <c r="G18" s="68"/>
      <c r="H18" s="68"/>
      <c r="I18" s="232"/>
      <c r="J18" s="233"/>
    </row>
    <row r="19" spans="1:10" s="10" customFormat="1" ht="15" customHeight="1" thickBot="1">
      <c r="A19" s="98" t="s">
        <v>76</v>
      </c>
      <c r="B19" s="91" t="s">
        <v>72</v>
      </c>
      <c r="C19" s="9">
        <f>SUM(C20:C25)</f>
        <v>17019</v>
      </c>
      <c r="D19" s="196">
        <f t="shared" si="0"/>
        <v>19835</v>
      </c>
      <c r="E19" s="197">
        <f>SUM(E20:E25)</f>
        <v>12776</v>
      </c>
      <c r="F19" s="197">
        <f>SUM(F20:F26)</f>
        <v>14118</v>
      </c>
      <c r="G19" s="163">
        <f>SUM(G20:G24)</f>
        <v>4243</v>
      </c>
      <c r="H19" s="163">
        <f>SUM(H20:H24)</f>
        <v>5717</v>
      </c>
      <c r="I19" s="89">
        <f>SUM(I20:I24)</f>
        <v>0</v>
      </c>
      <c r="J19" s="231"/>
    </row>
    <row r="20" spans="1:10" s="10" customFormat="1" ht="15" customHeight="1" thickBot="1">
      <c r="A20" s="97" t="s">
        <v>77</v>
      </c>
      <c r="B20" s="40" t="s">
        <v>17</v>
      </c>
      <c r="C20" s="87">
        <v>3663</v>
      </c>
      <c r="D20" s="196">
        <f t="shared" si="0"/>
        <v>5359</v>
      </c>
      <c r="E20" s="200">
        <v>200</v>
      </c>
      <c r="F20" s="174">
        <v>641</v>
      </c>
      <c r="G20" s="83">
        <v>3463</v>
      </c>
      <c r="H20" s="83">
        <v>4718</v>
      </c>
      <c r="I20" s="228"/>
      <c r="J20" s="229"/>
    </row>
    <row r="21" spans="1:10" s="10" customFormat="1" ht="15" customHeight="1" thickBot="1">
      <c r="A21" s="96" t="s">
        <v>78</v>
      </c>
      <c r="B21" s="37" t="s">
        <v>114</v>
      </c>
      <c r="C21" s="9">
        <v>600</v>
      </c>
      <c r="D21" s="196">
        <f t="shared" si="0"/>
        <v>600</v>
      </c>
      <c r="E21" s="199"/>
      <c r="F21" s="175"/>
      <c r="G21" s="130">
        <v>600</v>
      </c>
      <c r="H21" s="130">
        <v>600</v>
      </c>
      <c r="I21" s="189"/>
      <c r="J21" s="216"/>
    </row>
    <row r="22" spans="1:10" s="10" customFormat="1" ht="15" customHeight="1" thickBot="1">
      <c r="A22" s="96" t="s">
        <v>79</v>
      </c>
      <c r="B22" s="37" t="s">
        <v>115</v>
      </c>
      <c r="C22" s="9">
        <v>4731</v>
      </c>
      <c r="D22" s="196">
        <f t="shared" si="0"/>
        <v>4731</v>
      </c>
      <c r="E22" s="199">
        <v>4731</v>
      </c>
      <c r="F22" s="175">
        <v>4731</v>
      </c>
      <c r="G22" s="130"/>
      <c r="H22" s="130"/>
      <c r="I22" s="189"/>
      <c r="J22" s="216"/>
    </row>
    <row r="23" spans="1:10" s="10" customFormat="1" ht="15" customHeight="1" thickBot="1">
      <c r="A23" s="96" t="s">
        <v>80</v>
      </c>
      <c r="B23" s="39" t="s">
        <v>116</v>
      </c>
      <c r="C23" s="9">
        <v>4808</v>
      </c>
      <c r="D23" s="196">
        <f t="shared" si="0"/>
        <v>5128</v>
      </c>
      <c r="E23" s="199">
        <v>4808</v>
      </c>
      <c r="F23" s="175">
        <v>5128</v>
      </c>
      <c r="G23" s="130"/>
      <c r="H23" s="130"/>
      <c r="I23" s="189"/>
      <c r="J23" s="216"/>
    </row>
    <row r="24" spans="1:10" s="10" customFormat="1" ht="15" customHeight="1" thickBot="1">
      <c r="A24" s="96" t="s">
        <v>81</v>
      </c>
      <c r="B24" s="37" t="s">
        <v>18</v>
      </c>
      <c r="C24" s="9">
        <v>2717</v>
      </c>
      <c r="D24" s="196">
        <f t="shared" si="0"/>
        <v>3022</v>
      </c>
      <c r="E24" s="199">
        <v>2537</v>
      </c>
      <c r="F24" s="175">
        <v>2623</v>
      </c>
      <c r="G24" s="130">
        <v>180</v>
      </c>
      <c r="H24" s="130">
        <v>399</v>
      </c>
      <c r="I24" s="189"/>
      <c r="J24" s="216"/>
    </row>
    <row r="25" spans="1:10" s="10" customFormat="1" ht="15" customHeight="1" thickBot="1">
      <c r="A25" s="97" t="s">
        <v>178</v>
      </c>
      <c r="B25" s="39" t="s">
        <v>118</v>
      </c>
      <c r="C25" s="90">
        <v>500</v>
      </c>
      <c r="D25" s="196">
        <f t="shared" si="0"/>
        <v>505</v>
      </c>
      <c r="E25" s="198">
        <v>500</v>
      </c>
      <c r="F25" s="77">
        <v>505</v>
      </c>
      <c r="G25" s="126"/>
      <c r="H25" s="126"/>
      <c r="I25" s="232"/>
      <c r="J25" s="233"/>
    </row>
    <row r="26" spans="1:10" s="10" customFormat="1" ht="15" customHeight="1" thickBot="1">
      <c r="A26" s="97" t="s">
        <v>117</v>
      </c>
      <c r="B26" s="39" t="s">
        <v>161</v>
      </c>
      <c r="C26" s="90"/>
      <c r="D26" s="196">
        <f t="shared" si="0"/>
        <v>490</v>
      </c>
      <c r="E26" s="234"/>
      <c r="F26" s="235">
        <v>490</v>
      </c>
      <c r="G26" s="236"/>
      <c r="H26" s="236"/>
      <c r="I26" s="232"/>
      <c r="J26" s="233"/>
    </row>
    <row r="27" spans="1:10" s="10" customFormat="1" ht="15" customHeight="1" thickBot="1">
      <c r="A27" s="98" t="s">
        <v>82</v>
      </c>
      <c r="B27" s="36" t="s">
        <v>101</v>
      </c>
      <c r="C27" s="9">
        <f>SUM(C33+C34+C28)</f>
        <v>38500</v>
      </c>
      <c r="D27" s="196">
        <f t="shared" si="0"/>
        <v>38608</v>
      </c>
      <c r="E27" s="201">
        <f>SUM(E34+E33+E32+E30+E29)</f>
        <v>38400</v>
      </c>
      <c r="F27" s="201">
        <f>SUM(F34+F33+F32+F30+F29+F35)</f>
        <v>38508</v>
      </c>
      <c r="G27" s="88">
        <f>SUM(G31)</f>
        <v>100</v>
      </c>
      <c r="H27" s="88">
        <f>SUM(H31)</f>
        <v>100</v>
      </c>
      <c r="I27" s="88">
        <f>SUM(I28:I34)</f>
        <v>0</v>
      </c>
      <c r="J27" s="231"/>
    </row>
    <row r="28" spans="1:10" s="12" customFormat="1" ht="15" customHeight="1" thickBot="1">
      <c r="A28" s="107" t="s">
        <v>83</v>
      </c>
      <c r="B28" s="41" t="s">
        <v>9</v>
      </c>
      <c r="C28" s="87">
        <f>SUM(C29:C32)</f>
        <v>32000</v>
      </c>
      <c r="D28" s="196">
        <f t="shared" si="0"/>
        <v>32500</v>
      </c>
      <c r="E28" s="202">
        <f>SUM(E29:E33)</f>
        <v>32400</v>
      </c>
      <c r="F28" s="202">
        <f>SUM(F29:F33)</f>
        <v>32400</v>
      </c>
      <c r="G28" s="95">
        <f>SUM(G29:G32)</f>
        <v>100</v>
      </c>
      <c r="H28" s="95">
        <f>SUM(H29:H32)</f>
        <v>100</v>
      </c>
      <c r="I28" s="237">
        <f>SUM(I29:I32)</f>
        <v>0</v>
      </c>
      <c r="J28" s="238"/>
    </row>
    <row r="29" spans="1:10" s="10" customFormat="1" ht="15" customHeight="1" thickBot="1">
      <c r="A29" s="96" t="s">
        <v>84</v>
      </c>
      <c r="B29" s="37" t="s">
        <v>10</v>
      </c>
      <c r="C29" s="9">
        <v>3300</v>
      </c>
      <c r="D29" s="196">
        <f t="shared" si="0"/>
        <v>3300</v>
      </c>
      <c r="E29" s="203">
        <v>3300</v>
      </c>
      <c r="F29" s="160">
        <v>3300</v>
      </c>
      <c r="G29" s="164"/>
      <c r="H29" s="164"/>
      <c r="I29" s="190"/>
      <c r="J29" s="216"/>
    </row>
    <row r="30" spans="1:10" s="10" customFormat="1" ht="15" customHeight="1" thickBot="1">
      <c r="A30" s="96" t="s">
        <v>85</v>
      </c>
      <c r="B30" s="37" t="s">
        <v>11</v>
      </c>
      <c r="C30" s="9">
        <v>4600</v>
      </c>
      <c r="D30" s="196">
        <f t="shared" si="0"/>
        <v>4600</v>
      </c>
      <c r="E30" s="203">
        <v>4600</v>
      </c>
      <c r="F30" s="160">
        <v>4600</v>
      </c>
      <c r="G30" s="164"/>
      <c r="H30" s="164"/>
      <c r="I30" s="190"/>
      <c r="J30" s="216"/>
    </row>
    <row r="31" spans="1:10" s="10" customFormat="1" ht="15" customHeight="1" thickBot="1">
      <c r="A31" s="96" t="s">
        <v>86</v>
      </c>
      <c r="B31" s="37" t="s">
        <v>12</v>
      </c>
      <c r="C31" s="9">
        <v>100</v>
      </c>
      <c r="D31" s="196">
        <f t="shared" si="0"/>
        <v>100</v>
      </c>
      <c r="E31" s="203"/>
      <c r="F31" s="160"/>
      <c r="G31" s="164">
        <v>100</v>
      </c>
      <c r="H31" s="164">
        <v>100</v>
      </c>
      <c r="I31" s="190"/>
      <c r="J31" s="216"/>
    </row>
    <row r="32" spans="1:10" s="10" customFormat="1" ht="15" customHeight="1" thickBot="1">
      <c r="A32" s="96" t="s">
        <v>87</v>
      </c>
      <c r="B32" s="37" t="s">
        <v>13</v>
      </c>
      <c r="C32" s="9">
        <v>24000</v>
      </c>
      <c r="D32" s="196">
        <f t="shared" si="0"/>
        <v>24000</v>
      </c>
      <c r="E32" s="203">
        <v>24000</v>
      </c>
      <c r="F32" s="160">
        <v>24000</v>
      </c>
      <c r="G32" s="69"/>
      <c r="H32" s="69"/>
      <c r="I32" s="190"/>
      <c r="J32" s="216"/>
    </row>
    <row r="33" spans="1:10" s="10" customFormat="1" ht="15" customHeight="1" thickBot="1">
      <c r="A33" s="96" t="s">
        <v>88</v>
      </c>
      <c r="B33" s="37" t="s">
        <v>119</v>
      </c>
      <c r="C33" s="9">
        <v>500</v>
      </c>
      <c r="D33" s="196">
        <f t="shared" si="0"/>
        <v>500</v>
      </c>
      <c r="E33" s="203">
        <v>500</v>
      </c>
      <c r="F33" s="160">
        <v>500</v>
      </c>
      <c r="G33" s="69"/>
      <c r="H33" s="69"/>
      <c r="I33" s="239"/>
      <c r="J33" s="233"/>
    </row>
    <row r="34" spans="1:10" s="10" customFormat="1" ht="15" customHeight="1" thickBot="1">
      <c r="A34" s="98" t="s">
        <v>89</v>
      </c>
      <c r="B34" s="152" t="s">
        <v>120</v>
      </c>
      <c r="C34" s="9">
        <v>6000</v>
      </c>
      <c r="D34" s="196">
        <f t="shared" si="0"/>
        <v>6000</v>
      </c>
      <c r="E34" s="204">
        <v>6000</v>
      </c>
      <c r="F34" s="161">
        <v>6000</v>
      </c>
      <c r="G34" s="67"/>
      <c r="H34" s="67"/>
      <c r="I34" s="240"/>
      <c r="J34" s="231"/>
    </row>
    <row r="35" spans="1:10" s="10" customFormat="1" ht="15" customHeight="1" thickBot="1">
      <c r="A35" s="98" t="s">
        <v>165</v>
      </c>
      <c r="B35" s="279" t="s">
        <v>166</v>
      </c>
      <c r="C35" s="9"/>
      <c r="D35" s="196">
        <f t="shared" si="0"/>
        <v>108</v>
      </c>
      <c r="E35" s="204"/>
      <c r="F35" s="161">
        <v>108</v>
      </c>
      <c r="G35" s="67"/>
      <c r="H35" s="67"/>
      <c r="I35" s="274"/>
      <c r="J35" s="242"/>
    </row>
    <row r="36" spans="1:10" s="10" customFormat="1" ht="24" customHeight="1" thickBot="1">
      <c r="A36" s="98" t="s">
        <v>20</v>
      </c>
      <c r="B36" s="36" t="s">
        <v>121</v>
      </c>
      <c r="C36" s="9">
        <v>103485</v>
      </c>
      <c r="D36" s="196">
        <f t="shared" si="0"/>
        <v>106513</v>
      </c>
      <c r="E36" s="204">
        <v>103485</v>
      </c>
      <c r="F36" s="204">
        <v>106513</v>
      </c>
      <c r="G36" s="222"/>
      <c r="H36" s="67"/>
      <c r="I36" s="241"/>
      <c r="J36" s="242"/>
    </row>
    <row r="37" spans="1:10" s="10" customFormat="1" ht="15" customHeight="1" thickBot="1">
      <c r="A37" s="98" t="s">
        <v>21</v>
      </c>
      <c r="B37" s="36" t="s">
        <v>122</v>
      </c>
      <c r="C37" s="9">
        <f>SUM(C42+C38)</f>
        <v>6394</v>
      </c>
      <c r="D37" s="196">
        <f t="shared" si="0"/>
        <v>17074</v>
      </c>
      <c r="E37" s="205">
        <v>6394</v>
      </c>
      <c r="F37" s="205">
        <f>SUM(F41+F39)</f>
        <v>17074</v>
      </c>
      <c r="G37" s="244">
        <f>+G38+G42</f>
        <v>0</v>
      </c>
      <c r="H37" s="244"/>
      <c r="I37" s="245">
        <f>+I38+I42</f>
        <v>0</v>
      </c>
      <c r="J37" s="231"/>
    </row>
    <row r="38" spans="1:10" s="10" customFormat="1" ht="15" customHeight="1" thickBot="1">
      <c r="A38" s="108" t="s">
        <v>179</v>
      </c>
      <c r="B38" s="41" t="s">
        <v>22</v>
      </c>
      <c r="C38" s="9">
        <v>6394</v>
      </c>
      <c r="D38" s="196">
        <f t="shared" si="0"/>
        <v>17074</v>
      </c>
      <c r="E38" s="206">
        <v>6394</v>
      </c>
      <c r="F38" s="223">
        <f>SUM(F41+F39)</f>
        <v>17074</v>
      </c>
      <c r="G38" s="223">
        <f>SUM(G39+G40+G41)</f>
        <v>0</v>
      </c>
      <c r="H38" s="223"/>
      <c r="I38" s="243">
        <f>SUM(I39+I40+I41)</f>
        <v>0</v>
      </c>
      <c r="J38" s="229"/>
    </row>
    <row r="39" spans="1:10" s="10" customFormat="1" ht="15" customHeight="1" thickBot="1">
      <c r="A39" s="96" t="s">
        <v>180</v>
      </c>
      <c r="B39" s="37" t="s">
        <v>23</v>
      </c>
      <c r="C39" s="9">
        <v>4057</v>
      </c>
      <c r="D39" s="196">
        <f t="shared" si="0"/>
        <v>4276</v>
      </c>
      <c r="E39" s="207">
        <v>4057</v>
      </c>
      <c r="F39" s="176">
        <v>4276</v>
      </c>
      <c r="G39" s="72"/>
      <c r="H39" s="72"/>
      <c r="I39" s="190"/>
      <c r="J39" s="216"/>
    </row>
    <row r="40" spans="1:10" s="10" customFormat="1" ht="15" customHeight="1" thickBot="1">
      <c r="A40" s="96" t="s">
        <v>181</v>
      </c>
      <c r="B40" s="37" t="s">
        <v>24</v>
      </c>
      <c r="C40" s="9"/>
      <c r="D40" s="196">
        <f t="shared" si="0"/>
        <v>0</v>
      </c>
      <c r="E40" s="207"/>
      <c r="F40" s="224"/>
      <c r="G40" s="224"/>
      <c r="H40" s="224"/>
      <c r="I40" s="225"/>
      <c r="J40" s="216"/>
    </row>
    <row r="41" spans="1:10" s="10" customFormat="1" ht="15" customHeight="1" thickBot="1">
      <c r="A41" s="96" t="s">
        <v>182</v>
      </c>
      <c r="B41" s="37" t="s">
        <v>25</v>
      </c>
      <c r="C41" s="9">
        <v>2337</v>
      </c>
      <c r="D41" s="196">
        <f t="shared" si="0"/>
        <v>12798</v>
      </c>
      <c r="E41" s="207">
        <v>2337</v>
      </c>
      <c r="F41" s="176">
        <v>12798</v>
      </c>
      <c r="G41" s="72"/>
      <c r="H41" s="72"/>
      <c r="I41" s="190"/>
      <c r="J41" s="216"/>
    </row>
    <row r="42" spans="1:10" s="10" customFormat="1" ht="15" customHeight="1" thickBot="1">
      <c r="A42" s="96" t="s">
        <v>183</v>
      </c>
      <c r="B42" s="41" t="s">
        <v>123</v>
      </c>
      <c r="C42" s="9"/>
      <c r="D42" s="196">
        <f t="shared" si="0"/>
        <v>0</v>
      </c>
      <c r="E42" s="208"/>
      <c r="F42" s="177"/>
      <c r="G42" s="71"/>
      <c r="H42" s="71"/>
      <c r="I42" s="246"/>
      <c r="J42" s="233"/>
    </row>
    <row r="43" spans="1:10" s="10" customFormat="1" ht="15" customHeight="1" thickBot="1">
      <c r="A43" s="98" t="s">
        <v>26</v>
      </c>
      <c r="B43" s="36" t="s">
        <v>27</v>
      </c>
      <c r="C43" s="9">
        <v>80</v>
      </c>
      <c r="D43" s="196">
        <f t="shared" si="0"/>
        <v>4178</v>
      </c>
      <c r="E43" s="205"/>
      <c r="F43" s="244"/>
      <c r="G43" s="115">
        <f>SUM(G44:G44)</f>
        <v>80</v>
      </c>
      <c r="H43" s="13">
        <f>SUM(H44:H44)</f>
        <v>4178</v>
      </c>
      <c r="I43" s="205">
        <f>SUM(I44:I44)</f>
        <v>0</v>
      </c>
      <c r="J43" s="231"/>
    </row>
    <row r="44" spans="1:10" s="10" customFormat="1" ht="15" customHeight="1" thickBot="1">
      <c r="A44" s="108" t="s">
        <v>28</v>
      </c>
      <c r="B44" s="40" t="s">
        <v>29</v>
      </c>
      <c r="C44" s="9">
        <v>80</v>
      </c>
      <c r="D44" s="196">
        <f t="shared" si="0"/>
        <v>4178</v>
      </c>
      <c r="E44" s="209"/>
      <c r="F44" s="162"/>
      <c r="G44" s="165">
        <v>80</v>
      </c>
      <c r="H44" s="165">
        <v>4178</v>
      </c>
      <c r="I44" s="247"/>
      <c r="J44" s="229"/>
    </row>
    <row r="45" spans="1:11" s="10" customFormat="1" ht="15" customHeight="1" thickBot="1">
      <c r="A45" s="98" t="s">
        <v>31</v>
      </c>
      <c r="B45" s="36" t="s">
        <v>124</v>
      </c>
      <c r="C45" s="9">
        <f>SUM(C46+C47)</f>
        <v>294</v>
      </c>
      <c r="D45" s="196">
        <f t="shared" si="0"/>
        <v>294</v>
      </c>
      <c r="E45" s="204"/>
      <c r="F45" s="161"/>
      <c r="G45" s="81">
        <f>SUM(G46+G47)</f>
        <v>294</v>
      </c>
      <c r="H45" s="81">
        <f>SUM(H46+H47)</f>
        <v>294</v>
      </c>
      <c r="I45" s="191"/>
      <c r="J45" s="216"/>
      <c r="K45" s="14"/>
    </row>
    <row r="46" spans="1:11" s="10" customFormat="1" ht="15" customHeight="1" thickBot="1">
      <c r="A46" s="98" t="s">
        <v>59</v>
      </c>
      <c r="B46" s="152" t="s">
        <v>139</v>
      </c>
      <c r="C46" s="9"/>
      <c r="D46" s="196">
        <f t="shared" si="0"/>
        <v>0</v>
      </c>
      <c r="E46" s="204"/>
      <c r="F46" s="161"/>
      <c r="G46" s="81"/>
      <c r="H46" s="81"/>
      <c r="I46" s="191"/>
      <c r="J46" s="216"/>
      <c r="K46" s="14"/>
    </row>
    <row r="47" spans="1:11" s="10" customFormat="1" ht="15" customHeight="1" thickBot="1">
      <c r="A47" s="98" t="s">
        <v>137</v>
      </c>
      <c r="B47" s="152" t="s">
        <v>125</v>
      </c>
      <c r="C47" s="9">
        <v>294</v>
      </c>
      <c r="D47" s="196">
        <f t="shared" si="0"/>
        <v>294</v>
      </c>
      <c r="E47" s="204"/>
      <c r="F47" s="161"/>
      <c r="G47" s="81">
        <v>294</v>
      </c>
      <c r="H47" s="81">
        <v>294</v>
      </c>
      <c r="I47" s="248"/>
      <c r="J47" s="233"/>
      <c r="K47" s="14"/>
    </row>
    <row r="48" spans="1:11" s="10" customFormat="1" ht="15" customHeight="1" thickBot="1">
      <c r="A48" s="275" t="s">
        <v>32</v>
      </c>
      <c r="B48" s="91" t="s">
        <v>163</v>
      </c>
      <c r="C48" s="276"/>
      <c r="D48" s="196">
        <f t="shared" si="0"/>
        <v>48250</v>
      </c>
      <c r="E48" s="197"/>
      <c r="F48" s="277">
        <v>48250</v>
      </c>
      <c r="G48" s="278"/>
      <c r="H48" s="278"/>
      <c r="I48" s="274"/>
      <c r="J48" s="242"/>
      <c r="K48" s="14"/>
    </row>
    <row r="49" spans="1:10" s="10" customFormat="1" ht="15" customHeight="1" thickBot="1">
      <c r="A49" s="98" t="s">
        <v>34</v>
      </c>
      <c r="B49" s="42" t="s">
        <v>33</v>
      </c>
      <c r="C49" s="9">
        <f>SUM(C11+C15+C19+C27+C36+C37+C43+C45)</f>
        <v>242093</v>
      </c>
      <c r="D49" s="196">
        <f t="shared" si="0"/>
        <v>311698</v>
      </c>
      <c r="E49" s="201">
        <f>SUM(E11+E15+E19+E27+E36+E37+E43+E45)</f>
        <v>237376</v>
      </c>
      <c r="F49" s="201">
        <f>SUM(F11+F15+F19+F27+F36+F37+F43+F45+F48)</f>
        <v>301409</v>
      </c>
      <c r="G49" s="166">
        <f>SUM(G11+G15+G19+G27+G34+G36+G37+G43+G45)</f>
        <v>4717</v>
      </c>
      <c r="H49" s="166">
        <f>SUM(H11+H15+H19+H27+H34+H36+H37+H43+H45)</f>
        <v>10289</v>
      </c>
      <c r="I49" s="249">
        <f>SUM(I11+I15+I19+I27+I34+I36+I37+I43)</f>
        <v>0</v>
      </c>
      <c r="J49" s="231"/>
    </row>
    <row r="50" spans="1:10" s="10" customFormat="1" ht="15" customHeight="1" thickBot="1">
      <c r="A50" s="98" t="s">
        <v>40</v>
      </c>
      <c r="B50" s="36" t="s">
        <v>35</v>
      </c>
      <c r="C50" s="9">
        <f>SUM(C51)</f>
        <v>75000</v>
      </c>
      <c r="D50" s="196">
        <f t="shared" si="0"/>
        <v>80068</v>
      </c>
      <c r="E50" s="205">
        <f>SUM(E51:E52)</f>
        <v>75000</v>
      </c>
      <c r="F50" s="205">
        <f>SUM(F51:F52)</f>
        <v>80068</v>
      </c>
      <c r="G50" s="13">
        <f>SUM(G51:G52)</f>
        <v>0</v>
      </c>
      <c r="H50" s="13"/>
      <c r="I50" s="205">
        <f>SUM(I51:I52)</f>
        <v>0</v>
      </c>
      <c r="J50" s="231"/>
    </row>
    <row r="51" spans="1:10" s="10" customFormat="1" ht="15" customHeight="1" thickBot="1">
      <c r="A51" s="29" t="s">
        <v>184</v>
      </c>
      <c r="B51" s="43" t="s">
        <v>37</v>
      </c>
      <c r="C51" s="9">
        <v>75000</v>
      </c>
      <c r="D51" s="196">
        <f t="shared" si="0"/>
        <v>80068</v>
      </c>
      <c r="E51" s="210">
        <v>75000</v>
      </c>
      <c r="F51" s="116">
        <v>80068</v>
      </c>
      <c r="G51" s="73"/>
      <c r="H51" s="73"/>
      <c r="I51" s="247"/>
      <c r="J51" s="229"/>
    </row>
    <row r="52" spans="1:10" s="10" customFormat="1" ht="15" customHeight="1" thickBot="1">
      <c r="A52" s="109" t="s">
        <v>185</v>
      </c>
      <c r="B52" s="44" t="s">
        <v>39</v>
      </c>
      <c r="C52" s="9"/>
      <c r="D52" s="196">
        <f t="shared" si="0"/>
        <v>0</v>
      </c>
      <c r="E52" s="211"/>
      <c r="F52" s="178"/>
      <c r="G52" s="74"/>
      <c r="H52" s="74"/>
      <c r="I52" s="239"/>
      <c r="J52" s="233"/>
    </row>
    <row r="53" spans="1:10" s="10" customFormat="1" ht="15" customHeight="1" thickBot="1">
      <c r="A53" s="98" t="s">
        <v>42</v>
      </c>
      <c r="B53" s="36" t="s">
        <v>41</v>
      </c>
      <c r="C53" s="9">
        <v>0</v>
      </c>
      <c r="D53" s="196">
        <f t="shared" si="0"/>
        <v>3829</v>
      </c>
      <c r="E53" s="212"/>
      <c r="F53" s="114">
        <f>SUM(F54)</f>
        <v>3829</v>
      </c>
      <c r="G53" s="67"/>
      <c r="H53" s="67"/>
      <c r="I53" s="250"/>
      <c r="J53" s="231"/>
    </row>
    <row r="54" spans="1:10" s="10" customFormat="1" ht="15" customHeight="1" thickBot="1">
      <c r="A54" s="98" t="s">
        <v>95</v>
      </c>
      <c r="B54" s="152" t="s">
        <v>177</v>
      </c>
      <c r="C54" s="9"/>
      <c r="D54" s="196"/>
      <c r="E54" s="212"/>
      <c r="F54" s="285">
        <v>3829</v>
      </c>
      <c r="G54" s="67"/>
      <c r="H54" s="67"/>
      <c r="I54" s="250"/>
      <c r="J54" s="231"/>
    </row>
    <row r="55" spans="1:10" s="10" customFormat="1" ht="15" customHeight="1" thickBot="1">
      <c r="A55" s="98" t="s">
        <v>97</v>
      </c>
      <c r="B55" s="36" t="s">
        <v>43</v>
      </c>
      <c r="C55" s="9">
        <f>SUM(C49+C50)</f>
        <v>317093</v>
      </c>
      <c r="D55" s="196">
        <f t="shared" si="0"/>
        <v>395595</v>
      </c>
      <c r="E55" s="204">
        <f>SUM(E49+E50)</f>
        <v>312376</v>
      </c>
      <c r="F55" s="204">
        <f>SUM(F49+F50+F53)</f>
        <v>385306</v>
      </c>
      <c r="G55" s="81">
        <f>SUM(G49+G50)</f>
        <v>4717</v>
      </c>
      <c r="H55" s="81">
        <f>SUM(H49+H50)</f>
        <v>10289</v>
      </c>
      <c r="I55" s="251">
        <f>SUM(I49+I50)</f>
        <v>0</v>
      </c>
      <c r="J55" s="231"/>
    </row>
    <row r="56" spans="1:10" s="10" customFormat="1" ht="15" customHeight="1">
      <c r="A56" s="110"/>
      <c r="B56" s="45"/>
      <c r="C56" s="15"/>
      <c r="D56" s="15"/>
      <c r="E56" s="75"/>
      <c r="F56" s="75"/>
      <c r="G56" s="75"/>
      <c r="H56" s="75"/>
      <c r="I56" s="61"/>
      <c r="J56" s="16"/>
    </row>
    <row r="57" spans="1:10" s="10" customFormat="1" ht="15" customHeight="1">
      <c r="A57" s="111"/>
      <c r="B57" s="46"/>
      <c r="C57" s="17"/>
      <c r="D57" s="17"/>
      <c r="E57" s="76"/>
      <c r="F57" s="76"/>
      <c r="G57" s="76"/>
      <c r="H57" s="76"/>
      <c r="I57" s="62"/>
      <c r="J57" s="16"/>
    </row>
    <row r="58" spans="1:10" s="10" customFormat="1" ht="15.75" customHeight="1">
      <c r="A58" s="111"/>
      <c r="B58" s="46"/>
      <c r="C58" s="17"/>
      <c r="D58" s="17"/>
      <c r="E58" s="76"/>
      <c r="F58" s="76"/>
      <c r="G58" s="76"/>
      <c r="H58" s="76"/>
      <c r="I58" s="62"/>
      <c r="J58" s="16"/>
    </row>
    <row r="59" spans="1:10" s="10" customFormat="1" ht="15" customHeight="1">
      <c r="A59" s="111"/>
      <c r="B59" s="154" t="s">
        <v>132</v>
      </c>
      <c r="C59" s="153"/>
      <c r="D59" s="153"/>
      <c r="E59" s="289" t="s">
        <v>133</v>
      </c>
      <c r="F59" s="289"/>
      <c r="G59" s="289"/>
      <c r="H59" s="170"/>
      <c r="I59" s="62"/>
      <c r="J59" s="16"/>
    </row>
    <row r="60" spans="1:9" s="10" customFormat="1" ht="23.25" customHeight="1">
      <c r="A60" s="18" t="s">
        <v>141</v>
      </c>
      <c r="B60" s="18" t="s">
        <v>136</v>
      </c>
      <c r="C60" s="18"/>
      <c r="D60" s="18"/>
      <c r="E60" s="286" t="s">
        <v>134</v>
      </c>
      <c r="F60" s="286"/>
      <c r="G60" s="286"/>
      <c r="H60" s="171"/>
      <c r="I60" s="18"/>
    </row>
    <row r="61" spans="1:9" s="10" customFormat="1" ht="19.5" customHeight="1">
      <c r="A61" s="99"/>
      <c r="B61" s="18"/>
      <c r="C61" s="18"/>
      <c r="D61" s="18"/>
      <c r="E61" s="77"/>
      <c r="F61" s="77"/>
      <c r="G61" s="77"/>
      <c r="H61" s="77"/>
      <c r="I61" s="77"/>
    </row>
    <row r="62" spans="1:9" s="10" customFormat="1" ht="19.5" customHeight="1">
      <c r="A62" s="99"/>
      <c r="B62" s="18"/>
      <c r="C62" s="18"/>
      <c r="D62" s="18"/>
      <c r="E62" s="77"/>
      <c r="F62" s="77"/>
      <c r="G62" s="77"/>
      <c r="H62" s="77"/>
      <c r="I62" s="77"/>
    </row>
    <row r="63" spans="1:9" s="10" customFormat="1" ht="19.5" customHeight="1">
      <c r="A63" s="99"/>
      <c r="B63" s="18"/>
      <c r="C63" s="18"/>
      <c r="D63" s="18"/>
      <c r="E63" s="77"/>
      <c r="F63" s="77"/>
      <c r="G63" s="77"/>
      <c r="H63" s="77"/>
      <c r="I63" s="77"/>
    </row>
    <row r="64" spans="1:9" s="10" customFormat="1" ht="19.5" customHeight="1">
      <c r="A64" s="99"/>
      <c r="B64" s="18"/>
      <c r="C64" s="18"/>
      <c r="D64" s="18"/>
      <c r="E64" s="77"/>
      <c r="F64" s="77"/>
      <c r="G64" s="77"/>
      <c r="H64" s="77"/>
      <c r="I64" s="77"/>
    </row>
    <row r="65" spans="1:9" s="10" customFormat="1" ht="19.5" customHeight="1">
      <c r="A65" s="99"/>
      <c r="B65" s="18"/>
      <c r="C65" s="18"/>
      <c r="D65" s="18"/>
      <c r="E65" s="77"/>
      <c r="F65" s="77"/>
      <c r="G65" s="77"/>
      <c r="H65" s="77"/>
      <c r="I65" s="77"/>
    </row>
    <row r="66" spans="1:9" s="10" customFormat="1" ht="19.5" customHeight="1">
      <c r="A66" s="287" t="s">
        <v>188</v>
      </c>
      <c r="B66" s="287"/>
      <c r="C66" s="287"/>
      <c r="D66" s="287"/>
      <c r="E66" s="287"/>
      <c r="F66" s="287"/>
      <c r="G66" s="287"/>
      <c r="H66" s="287"/>
      <c r="I66" s="287"/>
    </row>
    <row r="67" spans="1:9" s="10" customFormat="1" ht="19.5" customHeight="1">
      <c r="A67" s="99"/>
      <c r="B67" s="18"/>
      <c r="C67" s="18"/>
      <c r="D67" s="18"/>
      <c r="E67" s="77"/>
      <c r="F67" s="77"/>
      <c r="G67" s="77"/>
      <c r="H67" s="77"/>
      <c r="I67" s="77"/>
    </row>
    <row r="68" spans="1:9" s="151" customFormat="1" ht="19.5" customHeight="1">
      <c r="A68" s="148"/>
      <c r="B68" s="147" t="s">
        <v>110</v>
      </c>
      <c r="C68" s="149"/>
      <c r="D68" s="149"/>
      <c r="E68" s="150"/>
      <c r="F68" s="150"/>
      <c r="G68" s="150"/>
      <c r="H68" s="150"/>
      <c r="I68" s="150"/>
    </row>
    <row r="69" spans="1:9" s="151" customFormat="1" ht="19.5" customHeight="1">
      <c r="A69" s="101"/>
      <c r="B69" s="147" t="s">
        <v>145</v>
      </c>
      <c r="C69" s="149"/>
      <c r="D69" s="149"/>
      <c r="E69" s="150"/>
      <c r="F69" s="150"/>
      <c r="G69" s="150"/>
      <c r="H69" s="150"/>
      <c r="I69" s="150"/>
    </row>
    <row r="70" spans="1:9" s="10" customFormat="1" ht="12.75" customHeight="1">
      <c r="A70" s="112"/>
      <c r="B70" s="19"/>
      <c r="C70" s="20"/>
      <c r="D70" s="20"/>
      <c r="E70" s="78"/>
      <c r="F70" s="78"/>
      <c r="G70" s="78"/>
      <c r="H70" s="78"/>
      <c r="I70" s="78"/>
    </row>
    <row r="71" spans="2:9" ht="16.5" customHeight="1">
      <c r="B71" s="47" t="s">
        <v>44</v>
      </c>
      <c r="C71" s="2"/>
      <c r="D71" s="2"/>
      <c r="E71" s="63"/>
      <c r="F71" s="63"/>
      <c r="G71" s="63"/>
      <c r="H71" s="63"/>
      <c r="I71" s="50" t="s">
        <v>45</v>
      </c>
    </row>
    <row r="72" spans="1:9" ht="16.5" customHeight="1" thickBot="1">
      <c r="A72" s="288"/>
      <c r="B72" s="288"/>
      <c r="C72" s="3"/>
      <c r="D72" s="3"/>
      <c r="E72" s="64"/>
      <c r="F72" s="64"/>
      <c r="G72" s="64"/>
      <c r="H72" s="64"/>
      <c r="I72" s="188" t="s">
        <v>2</v>
      </c>
    </row>
    <row r="73" spans="1:10" ht="37.5" customHeight="1" thickBot="1">
      <c r="A73" s="105"/>
      <c r="B73" s="4" t="s">
        <v>46</v>
      </c>
      <c r="C73" s="290" t="s">
        <v>146</v>
      </c>
      <c r="D73" s="291"/>
      <c r="E73" s="292" t="s">
        <v>68</v>
      </c>
      <c r="F73" s="293"/>
      <c r="G73" s="292" t="s">
        <v>69</v>
      </c>
      <c r="H73" s="293"/>
      <c r="I73" s="297" t="s">
        <v>143</v>
      </c>
      <c r="J73" s="298"/>
    </row>
    <row r="74" spans="1:10" ht="16.5" customHeight="1" thickBot="1">
      <c r="A74" s="105"/>
      <c r="B74" s="4"/>
      <c r="C74" s="5" t="s">
        <v>152</v>
      </c>
      <c r="D74" s="172" t="s">
        <v>153</v>
      </c>
      <c r="E74" s="65" t="s">
        <v>152</v>
      </c>
      <c r="F74" s="65" t="s">
        <v>153</v>
      </c>
      <c r="G74" s="51" t="s">
        <v>152</v>
      </c>
      <c r="H74" s="51" t="s">
        <v>153</v>
      </c>
      <c r="I74" s="66" t="s">
        <v>152</v>
      </c>
      <c r="J74" s="214" t="s">
        <v>153</v>
      </c>
    </row>
    <row r="75" spans="1:10" s="8" customFormat="1" ht="12" customHeight="1" thickBot="1">
      <c r="A75" s="106"/>
      <c r="B75" s="6" t="s">
        <v>4</v>
      </c>
      <c r="C75" s="7" t="s">
        <v>5</v>
      </c>
      <c r="D75" s="173" t="s">
        <v>154</v>
      </c>
      <c r="E75" s="52" t="s">
        <v>155</v>
      </c>
      <c r="F75" s="52" t="s">
        <v>156</v>
      </c>
      <c r="G75" s="52" t="s">
        <v>157</v>
      </c>
      <c r="H75" s="52" t="s">
        <v>158</v>
      </c>
      <c r="I75" s="53" t="s">
        <v>159</v>
      </c>
      <c r="J75" s="221" t="s">
        <v>160</v>
      </c>
    </row>
    <row r="76" spans="1:10" s="22" customFormat="1" ht="15.75" thickBot="1">
      <c r="A76" s="113" t="s">
        <v>6</v>
      </c>
      <c r="B76" s="36" t="s">
        <v>131</v>
      </c>
      <c r="C76" s="21">
        <f>SUM(C77:C80)</f>
        <v>42382</v>
      </c>
      <c r="D76" s="21">
        <f>SUM(F76+H76)</f>
        <v>40574</v>
      </c>
      <c r="E76" s="21">
        <f>SUM(E77:E80)</f>
        <v>42382</v>
      </c>
      <c r="F76" s="21">
        <f>SUM(F77:F80)</f>
        <v>40574</v>
      </c>
      <c r="G76" s="79"/>
      <c r="H76" s="79"/>
      <c r="I76" s="80"/>
      <c r="J76" s="261"/>
    </row>
    <row r="77" spans="1:10" s="22" customFormat="1" ht="18" customHeight="1" thickBot="1">
      <c r="A77" s="113" t="s">
        <v>73</v>
      </c>
      <c r="B77" s="118" t="s">
        <v>98</v>
      </c>
      <c r="C77" s="21">
        <v>22917</v>
      </c>
      <c r="D77" s="21">
        <f aca="true" t="shared" si="1" ref="D77:D120">SUM(F77+H77)</f>
        <v>20217</v>
      </c>
      <c r="E77" s="119">
        <v>22917</v>
      </c>
      <c r="F77" s="119">
        <v>20217</v>
      </c>
      <c r="G77" s="119"/>
      <c r="H77" s="119"/>
      <c r="I77" s="120"/>
      <c r="J77" s="260"/>
    </row>
    <row r="78" spans="1:10" s="22" customFormat="1" ht="18" customHeight="1">
      <c r="A78" s="256" t="s">
        <v>74</v>
      </c>
      <c r="B78" s="257" t="s">
        <v>99</v>
      </c>
      <c r="C78" s="258">
        <v>6176</v>
      </c>
      <c r="D78" s="21">
        <f t="shared" si="1"/>
        <v>5446</v>
      </c>
      <c r="E78" s="236">
        <v>6176</v>
      </c>
      <c r="F78" s="236">
        <v>5446</v>
      </c>
      <c r="G78" s="236"/>
      <c r="H78" s="236"/>
      <c r="I78" s="259"/>
      <c r="J78" s="219"/>
    </row>
    <row r="79" spans="1:10" s="22" customFormat="1" ht="18" customHeight="1">
      <c r="A79" s="96" t="s">
        <v>75</v>
      </c>
      <c r="B79" s="128" t="s">
        <v>100</v>
      </c>
      <c r="C79" s="129">
        <v>11249</v>
      </c>
      <c r="D79" s="129">
        <f t="shared" si="1"/>
        <v>11941</v>
      </c>
      <c r="E79" s="130">
        <v>11249</v>
      </c>
      <c r="F79" s="130">
        <v>11941</v>
      </c>
      <c r="G79" s="130"/>
      <c r="H79" s="130"/>
      <c r="I79" s="131"/>
      <c r="J79" s="219"/>
    </row>
    <row r="80" spans="1:10" s="22" customFormat="1" ht="18" customHeight="1" thickBot="1">
      <c r="A80" s="97" t="s">
        <v>149</v>
      </c>
      <c r="B80" s="124" t="s">
        <v>148</v>
      </c>
      <c r="C80" s="125">
        <v>2040</v>
      </c>
      <c r="D80" s="125">
        <f t="shared" si="1"/>
        <v>2970</v>
      </c>
      <c r="E80" s="126">
        <v>2040</v>
      </c>
      <c r="F80" s="126">
        <v>2970</v>
      </c>
      <c r="G80" s="126"/>
      <c r="H80" s="126"/>
      <c r="I80" s="127"/>
      <c r="J80" s="262"/>
    </row>
    <row r="81" spans="1:10" s="22" customFormat="1" ht="18" customHeight="1" thickBot="1">
      <c r="A81" s="113" t="s">
        <v>7</v>
      </c>
      <c r="B81" s="91" t="s">
        <v>127</v>
      </c>
      <c r="C81" s="21">
        <f>SUM(C82:C84)</f>
        <v>33939</v>
      </c>
      <c r="D81" s="21">
        <f t="shared" si="1"/>
        <v>36372</v>
      </c>
      <c r="E81" s="79">
        <f>SUM(E82:E84)</f>
        <v>33939</v>
      </c>
      <c r="F81" s="79">
        <f>SUM(F82:F85)</f>
        <v>36372</v>
      </c>
      <c r="G81" s="79"/>
      <c r="H81" s="79"/>
      <c r="I81" s="80"/>
      <c r="J81" s="261"/>
    </row>
    <row r="82" spans="1:10" s="22" customFormat="1" ht="18" customHeight="1" thickBot="1">
      <c r="A82" s="113" t="s">
        <v>8</v>
      </c>
      <c r="B82" s="118" t="s">
        <v>98</v>
      </c>
      <c r="C82" s="21">
        <v>22187</v>
      </c>
      <c r="D82" s="21">
        <f t="shared" si="1"/>
        <v>23827</v>
      </c>
      <c r="E82" s="119">
        <v>22187</v>
      </c>
      <c r="F82" s="119">
        <v>23827</v>
      </c>
      <c r="G82" s="119"/>
      <c r="H82" s="119"/>
      <c r="I82" s="120"/>
      <c r="J82" s="260"/>
    </row>
    <row r="83" spans="1:10" s="22" customFormat="1" ht="18" customHeight="1" thickBot="1">
      <c r="A83" s="96" t="s">
        <v>14</v>
      </c>
      <c r="B83" s="128" t="s">
        <v>99</v>
      </c>
      <c r="C83" s="129">
        <v>6042</v>
      </c>
      <c r="D83" s="21">
        <f t="shared" si="1"/>
        <v>6514</v>
      </c>
      <c r="E83" s="130">
        <v>6042</v>
      </c>
      <c r="F83" s="130">
        <v>6514</v>
      </c>
      <c r="G83" s="130"/>
      <c r="H83" s="130"/>
      <c r="I83" s="131"/>
      <c r="J83" s="219"/>
    </row>
    <row r="84" spans="1:10" s="22" customFormat="1" ht="18" customHeight="1">
      <c r="A84" s="97" t="s">
        <v>15</v>
      </c>
      <c r="B84" s="124" t="s">
        <v>100</v>
      </c>
      <c r="C84" s="125">
        <v>5710</v>
      </c>
      <c r="D84" s="21">
        <f t="shared" si="1"/>
        <v>5781</v>
      </c>
      <c r="E84" s="126">
        <v>5710</v>
      </c>
      <c r="F84" s="126">
        <v>5781</v>
      </c>
      <c r="G84" s="126"/>
      <c r="H84" s="126"/>
      <c r="I84" s="127"/>
      <c r="J84" s="262"/>
    </row>
    <row r="85" spans="1:10" s="22" customFormat="1" ht="18" customHeight="1" thickBot="1">
      <c r="A85" s="167" t="s">
        <v>173</v>
      </c>
      <c r="B85" s="280" t="s">
        <v>148</v>
      </c>
      <c r="C85" s="281"/>
      <c r="D85" s="281">
        <f t="shared" si="1"/>
        <v>250</v>
      </c>
      <c r="E85" s="282"/>
      <c r="F85" s="282">
        <v>250</v>
      </c>
      <c r="G85" s="282"/>
      <c r="H85" s="282"/>
      <c r="I85" s="283"/>
      <c r="J85" s="220"/>
    </row>
    <row r="86" spans="1:10" s="123" customFormat="1" ht="18" customHeight="1" thickBot="1">
      <c r="A86" s="102" t="s">
        <v>16</v>
      </c>
      <c r="B86" s="121" t="s">
        <v>102</v>
      </c>
      <c r="C86" s="21">
        <f>SUM(C103+C94+C90+C89+C88+C87)</f>
        <v>159024</v>
      </c>
      <c r="D86" s="21">
        <f t="shared" si="1"/>
        <v>172916</v>
      </c>
      <c r="E86" s="21">
        <f>SUM(E103+E94+E90+E89+E88+E87)</f>
        <v>152563</v>
      </c>
      <c r="F86" s="21">
        <f>SUM(F103+F94+F90+F89+F88+F87)</f>
        <v>166455</v>
      </c>
      <c r="G86" s="122">
        <v>6461</v>
      </c>
      <c r="H86" s="122">
        <v>6461</v>
      </c>
      <c r="I86" s="132">
        <f>SUM(I88+I89+I90+I94+I103+I106+I109+I111)</f>
        <v>0</v>
      </c>
      <c r="J86" s="263"/>
    </row>
    <row r="87" spans="1:10" s="22" customFormat="1" ht="15" customHeight="1" thickBot="1">
      <c r="A87" s="113" t="s">
        <v>19</v>
      </c>
      <c r="B87" s="136" t="s">
        <v>47</v>
      </c>
      <c r="C87" s="21">
        <v>22212</v>
      </c>
      <c r="D87" s="21">
        <f t="shared" si="1"/>
        <v>28493</v>
      </c>
      <c r="E87" s="137">
        <v>22212</v>
      </c>
      <c r="F87" s="137">
        <v>28493</v>
      </c>
      <c r="G87" s="137"/>
      <c r="H87" s="137"/>
      <c r="I87" s="60"/>
      <c r="J87" s="260"/>
    </row>
    <row r="88" spans="1:10" s="22" customFormat="1" ht="15" customHeight="1" thickBot="1">
      <c r="A88" s="96" t="s">
        <v>20</v>
      </c>
      <c r="B88" s="37" t="s">
        <v>48</v>
      </c>
      <c r="C88" s="139">
        <v>5657</v>
      </c>
      <c r="D88" s="21">
        <f t="shared" si="1"/>
        <v>7759</v>
      </c>
      <c r="E88" s="140">
        <v>5657</v>
      </c>
      <c r="F88" s="140">
        <v>7759</v>
      </c>
      <c r="G88" s="140"/>
      <c r="H88" s="140"/>
      <c r="I88" s="133"/>
      <c r="J88" s="219"/>
    </row>
    <row r="89" spans="1:10" s="22" customFormat="1" ht="15" customHeight="1" thickBot="1">
      <c r="A89" s="96" t="s">
        <v>21</v>
      </c>
      <c r="B89" s="37" t="s">
        <v>49</v>
      </c>
      <c r="C89" s="139">
        <v>46179</v>
      </c>
      <c r="D89" s="21">
        <f>SUM(F89+H89)</f>
        <v>49577</v>
      </c>
      <c r="E89" s="140">
        <v>44718</v>
      </c>
      <c r="F89" s="140">
        <v>48116</v>
      </c>
      <c r="G89" s="158">
        <v>1461</v>
      </c>
      <c r="H89" s="252">
        <v>1461</v>
      </c>
      <c r="I89" s="134"/>
      <c r="J89" s="219"/>
    </row>
    <row r="90" spans="1:10" s="22" customFormat="1" ht="15" customHeight="1" thickBot="1">
      <c r="A90" s="96" t="s">
        <v>26</v>
      </c>
      <c r="B90" s="37" t="s">
        <v>126</v>
      </c>
      <c r="C90" s="139">
        <v>4570</v>
      </c>
      <c r="D90" s="21">
        <f t="shared" si="1"/>
        <v>4570</v>
      </c>
      <c r="E90" s="139">
        <v>4570</v>
      </c>
      <c r="F90" s="139">
        <f>SUM(F91:F93)</f>
        <v>4570</v>
      </c>
      <c r="G90" s="141"/>
      <c r="H90" s="253"/>
      <c r="I90" s="135"/>
      <c r="J90" s="219"/>
    </row>
    <row r="91" spans="1:10" s="22" customFormat="1" ht="15" customHeight="1" thickBot="1">
      <c r="A91" s="96" t="s">
        <v>90</v>
      </c>
      <c r="B91" s="48" t="s">
        <v>150</v>
      </c>
      <c r="C91" s="139">
        <v>3000</v>
      </c>
      <c r="D91" s="21">
        <f t="shared" si="1"/>
        <v>3000</v>
      </c>
      <c r="E91" s="141">
        <v>3000</v>
      </c>
      <c r="F91" s="141">
        <v>3000</v>
      </c>
      <c r="G91" s="142"/>
      <c r="H91" s="254"/>
      <c r="I91" s="134"/>
      <c r="J91" s="219"/>
    </row>
    <row r="92" spans="1:10" s="22" customFormat="1" ht="15" customHeight="1" thickBot="1">
      <c r="A92" s="96" t="s">
        <v>91</v>
      </c>
      <c r="B92" s="48" t="s">
        <v>128</v>
      </c>
      <c r="C92" s="139">
        <v>1240</v>
      </c>
      <c r="D92" s="21">
        <f t="shared" si="1"/>
        <v>1240</v>
      </c>
      <c r="E92" s="141">
        <v>1240</v>
      </c>
      <c r="F92" s="141">
        <v>1240</v>
      </c>
      <c r="G92" s="142"/>
      <c r="H92" s="254"/>
      <c r="I92" s="134"/>
      <c r="J92" s="219"/>
    </row>
    <row r="93" spans="1:10" s="22" customFormat="1" ht="15" customHeight="1" thickBot="1">
      <c r="A93" s="96" t="s">
        <v>92</v>
      </c>
      <c r="B93" s="48" t="s">
        <v>50</v>
      </c>
      <c r="C93" s="139">
        <v>330</v>
      </c>
      <c r="D93" s="21">
        <f t="shared" si="1"/>
        <v>330</v>
      </c>
      <c r="E93" s="141">
        <v>330</v>
      </c>
      <c r="F93" s="141">
        <v>330</v>
      </c>
      <c r="G93" s="142"/>
      <c r="H93" s="254"/>
      <c r="I93" s="134"/>
      <c r="J93" s="219"/>
    </row>
    <row r="94" spans="1:10" s="22" customFormat="1" ht="15" customHeight="1" thickBot="1">
      <c r="A94" s="96" t="s">
        <v>30</v>
      </c>
      <c r="B94" s="24" t="s">
        <v>51</v>
      </c>
      <c r="C94" s="139">
        <v>5045</v>
      </c>
      <c r="D94" s="21">
        <f t="shared" si="1"/>
        <v>7428</v>
      </c>
      <c r="E94" s="141">
        <v>45</v>
      </c>
      <c r="F94" s="141">
        <v>2428</v>
      </c>
      <c r="G94" s="141">
        <v>5000</v>
      </c>
      <c r="H94" s="253">
        <v>5000</v>
      </c>
      <c r="I94" s="135">
        <f>SUM(I96+I95)</f>
        <v>0</v>
      </c>
      <c r="J94" s="219"/>
    </row>
    <row r="95" spans="1:10" s="22" customFormat="1" ht="15" customHeight="1" thickBot="1">
      <c r="A95" s="96" t="s">
        <v>93</v>
      </c>
      <c r="B95" s="37" t="s">
        <v>52</v>
      </c>
      <c r="C95" s="139">
        <f>SUM(E95:I95)</f>
        <v>90</v>
      </c>
      <c r="D95" s="21">
        <f t="shared" si="1"/>
        <v>45</v>
      </c>
      <c r="E95" s="141">
        <v>45</v>
      </c>
      <c r="F95" s="141">
        <v>45</v>
      </c>
      <c r="G95" s="143"/>
      <c r="H95" s="255"/>
      <c r="I95" s="134"/>
      <c r="J95" s="219"/>
    </row>
    <row r="96" spans="1:10" s="22" customFormat="1" ht="15" customHeight="1" thickBot="1">
      <c r="A96" s="96" t="s">
        <v>94</v>
      </c>
      <c r="B96" s="37" t="s">
        <v>53</v>
      </c>
      <c r="C96" s="139">
        <f>SUM(E96:I96)</f>
        <v>1000</v>
      </c>
      <c r="D96" s="21">
        <f t="shared" si="1"/>
        <v>500</v>
      </c>
      <c r="E96" s="141"/>
      <c r="F96" s="141"/>
      <c r="G96" s="158">
        <v>500</v>
      </c>
      <c r="H96" s="252">
        <v>500</v>
      </c>
      <c r="I96" s="134"/>
      <c r="J96" s="219"/>
    </row>
    <row r="97" spans="1:10" s="22" customFormat="1" ht="15" customHeight="1" thickBot="1">
      <c r="A97" s="96" t="s">
        <v>162</v>
      </c>
      <c r="B97" s="37" t="s">
        <v>164</v>
      </c>
      <c r="C97" s="139"/>
      <c r="D97" s="21">
        <f t="shared" si="1"/>
        <v>335</v>
      </c>
      <c r="E97" s="141"/>
      <c r="F97" s="141"/>
      <c r="G97" s="158"/>
      <c r="H97" s="158">
        <v>335</v>
      </c>
      <c r="I97" s="134"/>
      <c r="J97" s="219"/>
    </row>
    <row r="98" spans="1:10" s="22" customFormat="1" ht="15" customHeight="1" thickBot="1">
      <c r="A98" s="96" t="s">
        <v>167</v>
      </c>
      <c r="B98" s="37" t="s">
        <v>168</v>
      </c>
      <c r="C98" s="139"/>
      <c r="D98" s="21">
        <f t="shared" si="1"/>
        <v>15</v>
      </c>
      <c r="E98" s="141"/>
      <c r="F98" s="141"/>
      <c r="G98" s="158"/>
      <c r="H98" s="158">
        <v>15</v>
      </c>
      <c r="I98" s="134"/>
      <c r="J98" s="219"/>
    </row>
    <row r="99" spans="1:10" s="22" customFormat="1" ht="15" customHeight="1" thickBot="1">
      <c r="A99" s="96" t="s">
        <v>169</v>
      </c>
      <c r="B99" s="37" t="s">
        <v>170</v>
      </c>
      <c r="C99" s="139"/>
      <c r="D99" s="21">
        <f t="shared" si="1"/>
        <v>30</v>
      </c>
      <c r="E99" s="141"/>
      <c r="F99" s="141"/>
      <c r="G99" s="158"/>
      <c r="H99" s="158">
        <v>30</v>
      </c>
      <c r="I99" s="134"/>
      <c r="J99" s="219"/>
    </row>
    <row r="100" spans="1:10" s="22" customFormat="1" ht="15" customHeight="1" thickBot="1">
      <c r="A100" s="96" t="s">
        <v>171</v>
      </c>
      <c r="B100" s="37" t="s">
        <v>174</v>
      </c>
      <c r="C100" s="139"/>
      <c r="D100" s="21">
        <f t="shared" si="1"/>
        <v>30</v>
      </c>
      <c r="E100" s="141"/>
      <c r="F100" s="141"/>
      <c r="G100" s="158"/>
      <c r="H100" s="158">
        <v>30</v>
      </c>
      <c r="I100" s="134"/>
      <c r="J100" s="219"/>
    </row>
    <row r="101" spans="1:10" s="22" customFormat="1" ht="15" customHeight="1" thickBot="1">
      <c r="A101" s="96" t="s">
        <v>175</v>
      </c>
      <c r="B101" s="37" t="s">
        <v>168</v>
      </c>
      <c r="C101" s="139"/>
      <c r="D101" s="21">
        <f t="shared" si="1"/>
        <v>400</v>
      </c>
      <c r="E101" s="141"/>
      <c r="F101" s="141"/>
      <c r="G101" s="158"/>
      <c r="H101" s="158">
        <v>400</v>
      </c>
      <c r="I101" s="134"/>
      <c r="J101" s="219"/>
    </row>
    <row r="102" spans="1:10" s="22" customFormat="1" ht="15" customHeight="1" thickBot="1">
      <c r="A102" s="96" t="s">
        <v>186</v>
      </c>
      <c r="B102" s="37" t="s">
        <v>172</v>
      </c>
      <c r="C102" s="139"/>
      <c r="D102" s="21">
        <f t="shared" si="1"/>
        <v>2383</v>
      </c>
      <c r="E102" s="141"/>
      <c r="F102" s="141">
        <v>2383</v>
      </c>
      <c r="G102" s="158"/>
      <c r="H102" s="158"/>
      <c r="I102" s="134"/>
      <c r="J102" s="219"/>
    </row>
    <row r="103" spans="1:10" s="22" customFormat="1" ht="15" customHeight="1" thickBot="1">
      <c r="A103" s="96" t="s">
        <v>103</v>
      </c>
      <c r="B103" s="24" t="s">
        <v>54</v>
      </c>
      <c r="C103" s="139">
        <f>SUM(C104:C105)</f>
        <v>75361</v>
      </c>
      <c r="D103" s="21">
        <f>SUM(F103+H103)</f>
        <v>75089</v>
      </c>
      <c r="E103" s="141">
        <f>SUM(E104:E105)</f>
        <v>75361</v>
      </c>
      <c r="F103" s="141">
        <f>SUM(F104:F105)</f>
        <v>75089</v>
      </c>
      <c r="G103" s="141">
        <f>SUM(G104:G105)</f>
        <v>0</v>
      </c>
      <c r="H103" s="141"/>
      <c r="I103" s="135">
        <f>SUM(I104:I105)</f>
        <v>0</v>
      </c>
      <c r="J103" s="219"/>
    </row>
    <row r="104" spans="1:10" s="22" customFormat="1" ht="15" customHeight="1" thickBot="1">
      <c r="A104" s="96" t="s">
        <v>104</v>
      </c>
      <c r="B104" s="37" t="s">
        <v>55</v>
      </c>
      <c r="C104" s="139">
        <v>33434</v>
      </c>
      <c r="D104" s="21">
        <f t="shared" si="1"/>
        <v>35222</v>
      </c>
      <c r="E104" s="141">
        <v>33434</v>
      </c>
      <c r="F104" s="141">
        <v>35222</v>
      </c>
      <c r="G104" s="143"/>
      <c r="H104" s="143"/>
      <c r="I104" s="134"/>
      <c r="J104" s="219"/>
    </row>
    <row r="105" spans="1:10" s="22" customFormat="1" ht="15" customHeight="1" thickBot="1">
      <c r="A105" s="97" t="s">
        <v>105</v>
      </c>
      <c r="B105" s="39" t="s">
        <v>56</v>
      </c>
      <c r="C105" s="125">
        <v>41927</v>
      </c>
      <c r="D105" s="21">
        <f t="shared" si="1"/>
        <v>39867</v>
      </c>
      <c r="E105" s="31">
        <v>41927</v>
      </c>
      <c r="F105" s="179">
        <v>39867</v>
      </c>
      <c r="G105" s="138"/>
      <c r="H105" s="138"/>
      <c r="I105" s="57"/>
      <c r="J105" s="262"/>
    </row>
    <row r="106" spans="1:10" s="22" customFormat="1" ht="15" customHeight="1" thickBot="1">
      <c r="A106" s="98" t="s">
        <v>106</v>
      </c>
      <c r="B106" s="25" t="s">
        <v>57</v>
      </c>
      <c r="C106" s="21">
        <f>SUM(C107+C108)</f>
        <v>60776</v>
      </c>
      <c r="D106" s="21">
        <f t="shared" si="1"/>
        <v>96549</v>
      </c>
      <c r="E106" s="21">
        <f>SUM(E107+E108)</f>
        <v>41669</v>
      </c>
      <c r="F106" s="169">
        <f>SUM(F107+F108)</f>
        <v>76980</v>
      </c>
      <c r="G106" s="169">
        <f>SUM(G107+G108)</f>
        <v>19107</v>
      </c>
      <c r="H106" s="169">
        <f>SUM(H107+H108)</f>
        <v>19569</v>
      </c>
      <c r="I106" s="55"/>
      <c r="J106" s="261"/>
    </row>
    <row r="107" spans="1:10" s="27" customFormat="1" ht="15" customHeight="1" thickBot="1">
      <c r="A107" s="97" t="s">
        <v>59</v>
      </c>
      <c r="B107" s="144" t="s">
        <v>129</v>
      </c>
      <c r="C107" s="145">
        <v>12469</v>
      </c>
      <c r="D107" s="21">
        <f>SUM(F107+H107)</f>
        <v>16123</v>
      </c>
      <c r="E107" s="155">
        <v>3569</v>
      </c>
      <c r="F107" s="71">
        <v>6761</v>
      </c>
      <c r="G107" s="71">
        <v>8900</v>
      </c>
      <c r="H107" s="71">
        <v>9362</v>
      </c>
      <c r="I107" s="82"/>
      <c r="J107" s="264"/>
    </row>
    <row r="108" spans="1:10" s="27" customFormat="1" ht="15" customHeight="1" thickBot="1">
      <c r="A108" s="167" t="s">
        <v>137</v>
      </c>
      <c r="B108" s="168" t="s">
        <v>138</v>
      </c>
      <c r="C108" s="258">
        <v>48307</v>
      </c>
      <c r="D108" s="21">
        <f t="shared" si="1"/>
        <v>80426</v>
      </c>
      <c r="E108" s="265">
        <v>38100</v>
      </c>
      <c r="F108" s="180">
        <v>70219</v>
      </c>
      <c r="G108" s="156">
        <v>10207</v>
      </c>
      <c r="H108" s="156">
        <v>10207</v>
      </c>
      <c r="I108" s="157"/>
      <c r="J108" s="266"/>
    </row>
    <row r="109" spans="1:10" s="22" customFormat="1" ht="15" customHeight="1" thickBot="1">
      <c r="A109" s="98" t="s">
        <v>32</v>
      </c>
      <c r="B109" s="25" t="s">
        <v>130</v>
      </c>
      <c r="C109" s="26">
        <v>3000</v>
      </c>
      <c r="D109" s="26">
        <f t="shared" si="1"/>
        <v>1295</v>
      </c>
      <c r="E109" s="269">
        <f>SUM(E110:E110)</f>
        <v>3000</v>
      </c>
      <c r="F109" s="269">
        <f>SUM(F110:F110)</f>
        <v>1295</v>
      </c>
      <c r="G109" s="272">
        <f>SUM(G110:G110)</f>
        <v>0</v>
      </c>
      <c r="H109" s="271"/>
      <c r="I109" s="270">
        <f>SUM(I110:I110)</f>
        <v>0</v>
      </c>
      <c r="J109" s="261"/>
    </row>
    <row r="110" spans="1:10" s="22" customFormat="1" ht="15" customHeight="1" thickBot="1">
      <c r="A110" s="29" t="s">
        <v>107</v>
      </c>
      <c r="B110" s="30" t="s">
        <v>140</v>
      </c>
      <c r="C110" s="125">
        <v>3000</v>
      </c>
      <c r="D110" s="125">
        <f>SUM(F110+H110)</f>
        <v>1295</v>
      </c>
      <c r="E110" s="267">
        <v>3000</v>
      </c>
      <c r="F110" s="267">
        <v>1295</v>
      </c>
      <c r="G110" s="267"/>
      <c r="H110" s="267"/>
      <c r="I110" s="268"/>
      <c r="J110" s="273"/>
    </row>
    <row r="111" spans="1:10" s="22" customFormat="1" ht="15" customHeight="1" thickBot="1">
      <c r="A111" s="98" t="s">
        <v>34</v>
      </c>
      <c r="B111" s="25" t="s">
        <v>58</v>
      </c>
      <c r="C111" s="21">
        <v>14230</v>
      </c>
      <c r="D111" s="21">
        <f t="shared" si="1"/>
        <v>40318</v>
      </c>
      <c r="E111" s="26">
        <f>SUM(E112:E113)</f>
        <v>14230</v>
      </c>
      <c r="F111" s="26">
        <f>SUM(F112:F113)</f>
        <v>40318</v>
      </c>
      <c r="G111" s="81"/>
      <c r="H111" s="81"/>
      <c r="I111" s="55">
        <f>SUM(I112:I113)</f>
        <v>0</v>
      </c>
      <c r="J111" s="261"/>
    </row>
    <row r="112" spans="1:10" s="22" customFormat="1" ht="15" customHeight="1" thickBot="1">
      <c r="A112" s="108" t="s">
        <v>36</v>
      </c>
      <c r="B112" s="40" t="s">
        <v>60</v>
      </c>
      <c r="C112" s="145">
        <v>12230</v>
      </c>
      <c r="D112" s="21">
        <f t="shared" si="1"/>
        <v>38318</v>
      </c>
      <c r="E112" s="28">
        <v>12230</v>
      </c>
      <c r="F112" s="181">
        <v>38318</v>
      </c>
      <c r="G112" s="70"/>
      <c r="H112" s="70"/>
      <c r="I112" s="58"/>
      <c r="J112" s="260"/>
    </row>
    <row r="113" spans="1:10" s="22" customFormat="1" ht="15" customHeight="1" thickBot="1">
      <c r="A113" s="96" t="s">
        <v>38</v>
      </c>
      <c r="B113" s="37" t="s">
        <v>61</v>
      </c>
      <c r="C113" s="125">
        <v>2000</v>
      </c>
      <c r="D113" s="21">
        <f t="shared" si="1"/>
        <v>2000</v>
      </c>
      <c r="E113" s="23">
        <v>2000</v>
      </c>
      <c r="F113" s="182">
        <v>2000</v>
      </c>
      <c r="G113" s="69"/>
      <c r="H113" s="69"/>
      <c r="I113" s="54"/>
      <c r="J113" s="262"/>
    </row>
    <row r="114" spans="1:10" s="22" customFormat="1" ht="18.75" customHeight="1" thickBot="1">
      <c r="A114" s="98" t="s">
        <v>40</v>
      </c>
      <c r="B114" s="42" t="s">
        <v>62</v>
      </c>
      <c r="C114" s="21">
        <f>SUM(C111+C109+C106+C86+C81+C76)</f>
        <v>313351</v>
      </c>
      <c r="D114" s="21">
        <f t="shared" si="1"/>
        <v>388024</v>
      </c>
      <c r="E114" s="21">
        <f>SUM(E111+E109+E106+E86+E81+E76)</f>
        <v>287783</v>
      </c>
      <c r="F114" s="21">
        <f>SUM(F111+F109+F106+F86+F81+F76)</f>
        <v>361994</v>
      </c>
      <c r="G114" s="21">
        <f>SUM(G106+G86)</f>
        <v>25568</v>
      </c>
      <c r="H114" s="21">
        <f>SUM(H106+H86)</f>
        <v>26030</v>
      </c>
      <c r="I114" s="21">
        <f>SUM(I86)</f>
        <v>0</v>
      </c>
      <c r="J114" s="218"/>
    </row>
    <row r="115" spans="1:10" s="22" customFormat="1" ht="15" customHeight="1" thickBot="1">
      <c r="A115" s="98" t="s">
        <v>42</v>
      </c>
      <c r="B115" s="25" t="s">
        <v>63</v>
      </c>
      <c r="C115" s="21">
        <v>3742</v>
      </c>
      <c r="D115" s="21">
        <f t="shared" si="1"/>
        <v>7571</v>
      </c>
      <c r="E115" s="26">
        <f>SUM(E116,E117)</f>
        <v>3742</v>
      </c>
      <c r="F115" s="26">
        <f>SUM(F116,F117)</f>
        <v>7571</v>
      </c>
      <c r="G115" s="26">
        <f>SUM(G116,G117)</f>
        <v>0</v>
      </c>
      <c r="H115" s="26"/>
      <c r="I115" s="26">
        <f>SUM(I116,I117)</f>
        <v>0</v>
      </c>
      <c r="J115" s="220"/>
    </row>
    <row r="116" spans="1:10" s="22" customFormat="1" ht="15" customHeight="1" thickBot="1">
      <c r="A116" s="108" t="s">
        <v>95</v>
      </c>
      <c r="B116" s="41" t="s">
        <v>151</v>
      </c>
      <c r="C116" s="21">
        <v>3742</v>
      </c>
      <c r="D116" s="21">
        <f t="shared" si="1"/>
        <v>7571</v>
      </c>
      <c r="E116" s="71">
        <v>3742</v>
      </c>
      <c r="F116" s="71">
        <v>7571</v>
      </c>
      <c r="G116" s="71"/>
      <c r="H116" s="71"/>
      <c r="I116" s="59"/>
      <c r="J116" s="260"/>
    </row>
    <row r="117" spans="1:10" s="22" customFormat="1" ht="15" customHeight="1" thickBot="1">
      <c r="A117" s="108" t="s">
        <v>96</v>
      </c>
      <c r="B117" s="41" t="s">
        <v>65</v>
      </c>
      <c r="C117" s="129"/>
      <c r="D117" s="21">
        <f t="shared" si="1"/>
        <v>0</v>
      </c>
      <c r="E117" s="71"/>
      <c r="F117" s="71"/>
      <c r="G117" s="71"/>
      <c r="H117" s="71"/>
      <c r="I117" s="59"/>
      <c r="J117" s="219"/>
    </row>
    <row r="118" spans="1:10" s="22" customFormat="1" ht="15" customHeight="1" thickBot="1">
      <c r="A118" s="108" t="s">
        <v>108</v>
      </c>
      <c r="B118" s="40" t="s">
        <v>66</v>
      </c>
      <c r="C118" s="129"/>
      <c r="D118" s="21">
        <f t="shared" si="1"/>
        <v>0</v>
      </c>
      <c r="E118" s="227"/>
      <c r="F118" s="183"/>
      <c r="G118" s="146"/>
      <c r="H118" s="187"/>
      <c r="I118" s="56"/>
      <c r="J118" s="219"/>
    </row>
    <row r="119" spans="1:10" s="22" customFormat="1" ht="15" customHeight="1" thickBot="1">
      <c r="A119" s="108" t="s">
        <v>109</v>
      </c>
      <c r="B119" s="40" t="s">
        <v>64</v>
      </c>
      <c r="C119" s="125"/>
      <c r="D119" s="21">
        <f t="shared" si="1"/>
        <v>0</v>
      </c>
      <c r="E119" s="84"/>
      <c r="F119" s="84"/>
      <c r="G119" s="84"/>
      <c r="H119" s="226"/>
      <c r="I119" s="54"/>
      <c r="J119" s="219"/>
    </row>
    <row r="120" spans="1:15" s="22" customFormat="1" ht="15" customHeight="1" thickBot="1">
      <c r="A120" s="98" t="s">
        <v>97</v>
      </c>
      <c r="B120" s="25" t="s">
        <v>67</v>
      </c>
      <c r="C120" s="21">
        <f>SUM(C114+C115)</f>
        <v>317093</v>
      </c>
      <c r="D120" s="21">
        <f t="shared" si="1"/>
        <v>395595</v>
      </c>
      <c r="E120" s="81">
        <f>SUM(E114+E115)</f>
        <v>291525</v>
      </c>
      <c r="F120" s="81">
        <f>SUM(F114+F115)</f>
        <v>369565</v>
      </c>
      <c r="G120" s="81">
        <f>SUM(G114+G115)</f>
        <v>25568</v>
      </c>
      <c r="H120" s="81">
        <f>SUM(H114+H115)</f>
        <v>26030</v>
      </c>
      <c r="I120" s="55">
        <f>SUM(I114,I115)</f>
        <v>0</v>
      </c>
      <c r="J120" s="220"/>
      <c r="L120" s="32"/>
      <c r="M120" s="33"/>
      <c r="N120" s="33"/>
      <c r="O120" s="33"/>
    </row>
    <row r="121" spans="1:9" s="10" customFormat="1" ht="12.75" customHeight="1">
      <c r="A121" s="295"/>
      <c r="B121" s="295"/>
      <c r="C121" s="295"/>
      <c r="D121" s="295"/>
      <c r="E121" s="295"/>
      <c r="F121" s="295"/>
      <c r="G121" s="295"/>
      <c r="H121" s="295"/>
      <c r="I121" s="296"/>
    </row>
    <row r="122" spans="1:9" s="10" customFormat="1" ht="12.75" customHeight="1">
      <c r="A122" s="100"/>
      <c r="B122" s="34"/>
      <c r="C122" s="34"/>
      <c r="D122" s="34"/>
      <c r="E122" s="85"/>
      <c r="F122" s="85"/>
      <c r="G122" s="85"/>
      <c r="H122" s="85"/>
      <c r="I122" s="85"/>
    </row>
    <row r="123" spans="1:9" s="10" customFormat="1" ht="21.75" customHeight="1">
      <c r="A123" s="100"/>
      <c r="B123" s="286" t="s">
        <v>135</v>
      </c>
      <c r="C123" s="286"/>
      <c r="D123" s="286"/>
      <c r="E123" s="286"/>
      <c r="F123" s="286"/>
      <c r="G123" s="286"/>
      <c r="H123" s="286"/>
      <c r="I123" s="286"/>
    </row>
    <row r="124" spans="1:9" s="10" customFormat="1" ht="15.75" customHeight="1">
      <c r="A124" s="100"/>
      <c r="C124" s="284"/>
      <c r="D124" s="171" t="s">
        <v>176</v>
      </c>
      <c r="E124" s="286" t="s">
        <v>134</v>
      </c>
      <c r="F124" s="286"/>
      <c r="G124" s="284"/>
      <c r="H124" s="171"/>
      <c r="I124" s="85"/>
    </row>
  </sheetData>
  <sheetProtection/>
  <mergeCells count="18">
    <mergeCell ref="A72:B72"/>
    <mergeCell ref="A121:I121"/>
    <mergeCell ref="B123:I123"/>
    <mergeCell ref="A66:I66"/>
    <mergeCell ref="C73:D73"/>
    <mergeCell ref="E73:F73"/>
    <mergeCell ref="G73:H73"/>
    <mergeCell ref="I73:J73"/>
    <mergeCell ref="E124:F124"/>
    <mergeCell ref="A1:L1"/>
    <mergeCell ref="B2:L2"/>
    <mergeCell ref="A7:B7"/>
    <mergeCell ref="E59:G59"/>
    <mergeCell ref="C8:D8"/>
    <mergeCell ref="E8:F8"/>
    <mergeCell ref="G8:H8"/>
    <mergeCell ref="I8:J8"/>
    <mergeCell ref="E60:G60"/>
  </mergeCells>
  <printOptions/>
  <pageMargins left="1.1023622047244095" right="1.1023622047244095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2017-03-24T08:12:32Z</cp:lastPrinted>
  <dcterms:created xsi:type="dcterms:W3CDTF">2013-02-08T12:10:21Z</dcterms:created>
  <dcterms:modified xsi:type="dcterms:W3CDTF">2017-03-30T13:34:54Z</dcterms:modified>
  <cp:category/>
  <cp:version/>
  <cp:contentType/>
  <cp:contentStatus/>
</cp:coreProperties>
</file>