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athnekosztolanci\Desktop\Hetye 09.24\"/>
    </mc:Choice>
  </mc:AlternateContent>
  <xr:revisionPtr revIDLastSave="0" documentId="13_ncr:1_{E8FF4757-6240-41D5-A7AC-DB51348FB549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1.melléklet" sheetId="1" r:id="rId1"/>
    <sheet name="2.melléklet" sheetId="33" r:id="rId2"/>
    <sheet name="3.melléklet" sheetId="32" r:id="rId3"/>
    <sheet name="4. melléklet" sheetId="17" r:id="rId4"/>
    <sheet name="5.melléklet" sheetId="11" r:id="rId5"/>
    <sheet name="6.melléklet" sheetId="29" r:id="rId6"/>
    <sheet name="7.melléklet" sheetId="12" r:id="rId7"/>
    <sheet name="8.melléklet" sheetId="30" r:id="rId8"/>
    <sheet name="9.melléklet" sheetId="35" r:id="rId9"/>
  </sheets>
  <definedNames>
    <definedName name="_xlnm.Print_Area" localSheetId="0">'1.melléklet'!$A$1:$F$28</definedName>
    <definedName name="_xlnm.Print_Area" localSheetId="1">'2.melléklet'!$A$1:$I$101</definedName>
    <definedName name="_xlnm.Print_Area" localSheetId="3">'4. melléklet'!$A$1:$N$124</definedName>
    <definedName name="_xlnm.Print_Area" localSheetId="4">'5.melléklet'!$A$1:$C$20</definedName>
    <definedName name="_xlnm.Print_Area" localSheetId="5">'6.melléklet'!$A$1:$C$41</definedName>
    <definedName name="_xlnm.Print_Area" localSheetId="6">'7.melléklet'!$A$1:$C$18</definedName>
    <definedName name="_xlnm.Print_Area" localSheetId="7">'8.melléklet'!$A$1:$C$119</definedName>
  </definedNames>
  <calcPr calcId="181029"/>
</workbook>
</file>

<file path=xl/calcChain.xml><?xml version="1.0" encoding="utf-8"?>
<calcChain xmlns="http://schemas.openxmlformats.org/spreadsheetml/2006/main">
  <c r="I30" i="35" l="1"/>
  <c r="L30" i="35" s="1"/>
  <c r="I10" i="35"/>
  <c r="I11" i="35"/>
  <c r="I12" i="35"/>
  <c r="L12" i="35" s="1"/>
  <c r="I13" i="35"/>
  <c r="L13" i="35" s="1"/>
  <c r="I14" i="35"/>
  <c r="I15" i="35"/>
  <c r="I16" i="35"/>
  <c r="L16" i="35" s="1"/>
  <c r="I17" i="35"/>
  <c r="L17" i="35" s="1"/>
  <c r="I18" i="35"/>
  <c r="I19" i="35"/>
  <c r="I20" i="35"/>
  <c r="L20" i="35" s="1"/>
  <c r="I21" i="35"/>
  <c r="L21" i="35" s="1"/>
  <c r="I22" i="35"/>
  <c r="I23" i="35"/>
  <c r="I24" i="35"/>
  <c r="L24" i="35" s="1"/>
  <c r="I25" i="35"/>
  <c r="L25" i="35" s="1"/>
  <c r="I26" i="35"/>
  <c r="I27" i="35"/>
  <c r="L27" i="35" s="1"/>
  <c r="I28" i="35"/>
  <c r="L28" i="35" s="1"/>
  <c r="I29" i="35"/>
  <c r="L29" i="35" s="1"/>
  <c r="L10" i="35"/>
  <c r="L11" i="35"/>
  <c r="L14" i="35"/>
  <c r="L15" i="35"/>
  <c r="L18" i="35"/>
  <c r="L19" i="35"/>
  <c r="L22" i="35"/>
  <c r="L23" i="35"/>
  <c r="L26" i="35"/>
  <c r="D95" i="30"/>
  <c r="E95" i="30"/>
  <c r="C95" i="30"/>
  <c r="D62" i="30"/>
  <c r="E62" i="30"/>
  <c r="C62" i="30"/>
  <c r="E40" i="30"/>
  <c r="D40" i="30"/>
  <c r="E39" i="29"/>
  <c r="E40" i="29" s="1"/>
  <c r="D39" i="29"/>
  <c r="D40" i="29" s="1"/>
  <c r="D19" i="11"/>
  <c r="E19" i="11"/>
  <c r="C19" i="11"/>
  <c r="E14" i="11"/>
  <c r="D14" i="11"/>
  <c r="C14" i="11"/>
  <c r="G116" i="17" l="1"/>
  <c r="K98" i="17"/>
  <c r="N98" i="17" s="1"/>
  <c r="G98" i="17"/>
  <c r="K89" i="17"/>
  <c r="G89" i="17"/>
  <c r="G99" i="17" s="1"/>
  <c r="K84" i="17"/>
  <c r="N84" i="17" s="1"/>
  <c r="G84" i="17"/>
  <c r="K75" i="17"/>
  <c r="N75" i="17" s="1"/>
  <c r="G75" i="17"/>
  <c r="K62" i="17"/>
  <c r="G62" i="17"/>
  <c r="G76" i="17" s="1"/>
  <c r="J76" i="17" s="1"/>
  <c r="K52" i="17"/>
  <c r="N52" i="17" s="1"/>
  <c r="G52" i="17"/>
  <c r="G53" i="17" s="1"/>
  <c r="J53" i="17" s="1"/>
  <c r="K46" i="17"/>
  <c r="K53" i="17" s="1"/>
  <c r="N53" i="17" s="1"/>
  <c r="G46" i="17"/>
  <c r="J46" i="17" s="1"/>
  <c r="K43" i="17"/>
  <c r="G43" i="17"/>
  <c r="K35" i="17"/>
  <c r="G35" i="17"/>
  <c r="K32" i="17"/>
  <c r="G32" i="17"/>
  <c r="J32" i="17" s="1"/>
  <c r="K26" i="17"/>
  <c r="K27" i="17" s="1"/>
  <c r="N27" i="17" s="1"/>
  <c r="K22" i="17"/>
  <c r="G26" i="17"/>
  <c r="J26" i="17" s="1"/>
  <c r="G22" i="17"/>
  <c r="G27" i="17" s="1"/>
  <c r="J27" i="17" s="1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7" i="17"/>
  <c r="N78" i="17"/>
  <c r="N79" i="17"/>
  <c r="N80" i="17"/>
  <c r="N81" i="17"/>
  <c r="N82" i="17"/>
  <c r="N83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8" i="17"/>
  <c r="J29" i="17"/>
  <c r="J30" i="17"/>
  <c r="J31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7" i="17"/>
  <c r="J48" i="17"/>
  <c r="J49" i="17"/>
  <c r="J50" i="17"/>
  <c r="J51" i="17"/>
  <c r="J52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101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3" i="17"/>
  <c r="F24" i="17"/>
  <c r="F25" i="17"/>
  <c r="F28" i="17"/>
  <c r="F29" i="17"/>
  <c r="F30" i="17"/>
  <c r="F31" i="17"/>
  <c r="F33" i="17"/>
  <c r="F34" i="17"/>
  <c r="F36" i="17"/>
  <c r="F37" i="17"/>
  <c r="F38" i="17"/>
  <c r="F39" i="17"/>
  <c r="F40" i="17"/>
  <c r="F41" i="17"/>
  <c r="F42" i="17"/>
  <c r="F44" i="17"/>
  <c r="F45" i="17"/>
  <c r="F47" i="17"/>
  <c r="F48" i="17"/>
  <c r="F49" i="17"/>
  <c r="F50" i="17"/>
  <c r="F51" i="17"/>
  <c r="F54" i="17"/>
  <c r="F55" i="17"/>
  <c r="F56" i="17"/>
  <c r="F57" i="17"/>
  <c r="F58" i="17"/>
  <c r="F59" i="17"/>
  <c r="F60" i="17"/>
  <c r="F61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7" i="17"/>
  <c r="F78" i="17"/>
  <c r="F79" i="17"/>
  <c r="F80" i="17"/>
  <c r="F81" i="17"/>
  <c r="F82" i="17"/>
  <c r="F83" i="17"/>
  <c r="F85" i="17"/>
  <c r="F86" i="17"/>
  <c r="F87" i="17"/>
  <c r="F88" i="17"/>
  <c r="F90" i="17"/>
  <c r="F91" i="17"/>
  <c r="F92" i="17"/>
  <c r="F93" i="17"/>
  <c r="F94" i="17"/>
  <c r="F95" i="17"/>
  <c r="F96" i="17"/>
  <c r="F97" i="17"/>
  <c r="F101" i="17"/>
  <c r="F102" i="17"/>
  <c r="F103" i="17"/>
  <c r="F105" i="17"/>
  <c r="F106" i="17"/>
  <c r="F107" i="17"/>
  <c r="F108" i="17"/>
  <c r="F109" i="17"/>
  <c r="F110" i="17"/>
  <c r="F111" i="17"/>
  <c r="F112" i="17"/>
  <c r="F113" i="17"/>
  <c r="F114" i="17"/>
  <c r="F115" i="17"/>
  <c r="F117" i="17"/>
  <c r="F118" i="17"/>
  <c r="F119" i="17"/>
  <c r="F120" i="17"/>
  <c r="F122" i="17"/>
  <c r="F9" i="17"/>
  <c r="E35" i="32"/>
  <c r="D35" i="32"/>
  <c r="D23" i="32"/>
  <c r="E23" i="32"/>
  <c r="K99" i="33"/>
  <c r="G99" i="33"/>
  <c r="K92" i="33"/>
  <c r="G92" i="33"/>
  <c r="K68" i="33"/>
  <c r="K69" i="33" s="1"/>
  <c r="G68" i="33"/>
  <c r="G69" i="33" s="1"/>
  <c r="K58" i="33"/>
  <c r="G58" i="33"/>
  <c r="K51" i="33"/>
  <c r="G51" i="33"/>
  <c r="K47" i="33"/>
  <c r="G47" i="33"/>
  <c r="G52" i="33" s="1"/>
  <c r="G71" i="33" s="1"/>
  <c r="J71" i="33" s="1"/>
  <c r="K25" i="33"/>
  <c r="G25" i="33"/>
  <c r="G36" i="33"/>
  <c r="K34" i="33"/>
  <c r="K36" i="33" s="1"/>
  <c r="G34" i="33"/>
  <c r="C34" i="33"/>
  <c r="J10" i="33"/>
  <c r="F10" i="33"/>
  <c r="K16" i="33"/>
  <c r="K22" i="33" s="1"/>
  <c r="G16" i="33"/>
  <c r="G22" i="33"/>
  <c r="K52" i="33" l="1"/>
  <c r="G72" i="33"/>
  <c r="G70" i="33"/>
  <c r="G100" i="33"/>
  <c r="K70" i="33"/>
  <c r="K100" i="33" s="1"/>
  <c r="N100" i="33" s="1"/>
  <c r="G100" i="17"/>
  <c r="J99" i="17"/>
  <c r="K76" i="17"/>
  <c r="N76" i="17" s="1"/>
  <c r="K99" i="17"/>
  <c r="N16" i="33"/>
  <c r="N12" i="33"/>
  <c r="N13" i="33"/>
  <c r="N14" i="33"/>
  <c r="N15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N36" i="33"/>
  <c r="N37" i="33"/>
  <c r="N38" i="33"/>
  <c r="N39" i="33"/>
  <c r="N40" i="33"/>
  <c r="N41" i="33"/>
  <c r="N42" i="33"/>
  <c r="N43" i="33"/>
  <c r="N44" i="33"/>
  <c r="N45" i="33"/>
  <c r="N46" i="33"/>
  <c r="N47" i="33"/>
  <c r="N48" i="33"/>
  <c r="N49" i="33"/>
  <c r="N50" i="33"/>
  <c r="N51" i="33"/>
  <c r="N52" i="33"/>
  <c r="N53" i="33"/>
  <c r="N54" i="33"/>
  <c r="N55" i="33"/>
  <c r="N56" i="33"/>
  <c r="N57" i="33"/>
  <c r="N58" i="33"/>
  <c r="N59" i="33"/>
  <c r="N60" i="33"/>
  <c r="N61" i="33"/>
  <c r="N62" i="33"/>
  <c r="N63" i="33"/>
  <c r="N64" i="33"/>
  <c r="N65" i="33"/>
  <c r="N66" i="33"/>
  <c r="N67" i="33"/>
  <c r="N68" i="33"/>
  <c r="N69" i="33"/>
  <c r="N70" i="33"/>
  <c r="N73" i="33"/>
  <c r="N74" i="33"/>
  <c r="N75" i="33"/>
  <c r="N76" i="33"/>
  <c r="N77" i="33"/>
  <c r="N78" i="33"/>
  <c r="N79" i="33"/>
  <c r="N80" i="33"/>
  <c r="N81" i="33"/>
  <c r="N82" i="33"/>
  <c r="N83" i="33"/>
  <c r="N84" i="33"/>
  <c r="N85" i="33"/>
  <c r="N86" i="33"/>
  <c r="N87" i="33"/>
  <c r="N88" i="33"/>
  <c r="N89" i="33"/>
  <c r="N90" i="33"/>
  <c r="N91" i="33"/>
  <c r="N92" i="33"/>
  <c r="N93" i="33"/>
  <c r="N94" i="33"/>
  <c r="N95" i="33"/>
  <c r="N96" i="33"/>
  <c r="N97" i="33"/>
  <c r="N98" i="33"/>
  <c r="N99" i="33"/>
  <c r="N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57" i="33"/>
  <c r="J58" i="33"/>
  <c r="J59" i="33"/>
  <c r="J60" i="33"/>
  <c r="J61" i="33"/>
  <c r="J62" i="33"/>
  <c r="J63" i="33"/>
  <c r="J64" i="33"/>
  <c r="J65" i="33"/>
  <c r="J66" i="33"/>
  <c r="J67" i="33"/>
  <c r="J68" i="33"/>
  <c r="J69" i="33"/>
  <c r="J70" i="33"/>
  <c r="J72" i="33"/>
  <c r="J73" i="33"/>
  <c r="J74" i="33"/>
  <c r="J75" i="33"/>
  <c r="J76" i="33"/>
  <c r="J77" i="33"/>
  <c r="J78" i="33"/>
  <c r="J79" i="33"/>
  <c r="J80" i="33"/>
  <c r="J81" i="33"/>
  <c r="J82" i="33"/>
  <c r="J83" i="33"/>
  <c r="J84" i="33"/>
  <c r="J85" i="33"/>
  <c r="J86" i="33"/>
  <c r="J87" i="33"/>
  <c r="J88" i="33"/>
  <c r="J89" i="33"/>
  <c r="J90" i="33"/>
  <c r="J91" i="33"/>
  <c r="J92" i="33"/>
  <c r="J93" i="33"/>
  <c r="J94" i="33"/>
  <c r="J95" i="33"/>
  <c r="J96" i="33"/>
  <c r="J97" i="33"/>
  <c r="J98" i="33"/>
  <c r="J99" i="33"/>
  <c r="J100" i="33"/>
  <c r="J11" i="33"/>
  <c r="F12" i="33"/>
  <c r="F13" i="33"/>
  <c r="F14" i="33"/>
  <c r="F15" i="33"/>
  <c r="F17" i="33"/>
  <c r="F18" i="33"/>
  <c r="F19" i="33"/>
  <c r="F20" i="33"/>
  <c r="F21" i="33"/>
  <c r="F23" i="33"/>
  <c r="F24" i="33"/>
  <c r="F26" i="33"/>
  <c r="F27" i="33"/>
  <c r="F28" i="33"/>
  <c r="F29" i="33"/>
  <c r="F30" i="33"/>
  <c r="F31" i="33"/>
  <c r="F32" i="33"/>
  <c r="F33" i="33"/>
  <c r="F35" i="33"/>
  <c r="F37" i="33"/>
  <c r="F38" i="33"/>
  <c r="F39" i="33"/>
  <c r="F40" i="33"/>
  <c r="F41" i="33"/>
  <c r="F42" i="33"/>
  <c r="F43" i="33"/>
  <c r="F44" i="33"/>
  <c r="F45" i="33"/>
  <c r="F46" i="33"/>
  <c r="F48" i="33"/>
  <c r="F49" i="33"/>
  <c r="F50" i="33"/>
  <c r="F53" i="33"/>
  <c r="F54" i="33"/>
  <c r="F55" i="33"/>
  <c r="F56" i="33"/>
  <c r="F57" i="33"/>
  <c r="F59" i="33"/>
  <c r="F60" i="33"/>
  <c r="F61" i="33"/>
  <c r="F62" i="33"/>
  <c r="F63" i="33"/>
  <c r="F65" i="33"/>
  <c r="F66" i="33"/>
  <c r="F67" i="33"/>
  <c r="F73" i="33"/>
  <c r="F74" i="33"/>
  <c r="F75" i="33"/>
  <c r="F77" i="33"/>
  <c r="F78" i="33"/>
  <c r="F79" i="33"/>
  <c r="F80" i="33"/>
  <c r="F82" i="33"/>
  <c r="F83" i="33"/>
  <c r="F84" i="33"/>
  <c r="F85" i="33"/>
  <c r="F86" i="33"/>
  <c r="F87" i="33"/>
  <c r="F88" i="33"/>
  <c r="F89" i="33"/>
  <c r="F90" i="33"/>
  <c r="F91" i="33"/>
  <c r="F93" i="33"/>
  <c r="F94" i="33"/>
  <c r="F95" i="33"/>
  <c r="F96" i="33"/>
  <c r="F98" i="33"/>
  <c r="F11" i="33"/>
  <c r="J31" i="35"/>
  <c r="K31" i="35"/>
  <c r="H31" i="35"/>
  <c r="G31" i="35"/>
  <c r="C31" i="35"/>
  <c r="F31" i="35"/>
  <c r="E31" i="35"/>
  <c r="I9" i="35"/>
  <c r="J100" i="17" l="1"/>
  <c r="G124" i="17"/>
  <c r="J124" i="17" s="1"/>
  <c r="N99" i="17"/>
  <c r="K100" i="17"/>
  <c r="K72" i="33"/>
  <c r="N72" i="33" s="1"/>
  <c r="K71" i="33"/>
  <c r="N71" i="33" s="1"/>
  <c r="L9" i="35"/>
  <c r="D31" i="35"/>
  <c r="I31" i="35" s="1"/>
  <c r="L31" i="35" s="1"/>
  <c r="C22" i="17"/>
  <c r="F22" i="17" s="1"/>
  <c r="F97" i="33"/>
  <c r="F81" i="33"/>
  <c r="F76" i="33"/>
  <c r="C68" i="33"/>
  <c r="F68" i="33" s="1"/>
  <c r="F64" i="33"/>
  <c r="C58" i="33"/>
  <c r="F58" i="33" s="1"/>
  <c r="C51" i="33"/>
  <c r="F51" i="33" s="1"/>
  <c r="C47" i="33"/>
  <c r="F47" i="33" s="1"/>
  <c r="F34" i="33"/>
  <c r="C25" i="33"/>
  <c r="F25" i="33" s="1"/>
  <c r="C16" i="33"/>
  <c r="K124" i="17" l="1"/>
  <c r="N124" i="17" s="1"/>
  <c r="N100" i="17"/>
  <c r="C69" i="33"/>
  <c r="C92" i="33"/>
  <c r="C36" i="33"/>
  <c r="F36" i="33" s="1"/>
  <c r="C22" i="33"/>
  <c r="B53" i="30"/>
  <c r="B54" i="30" s="1"/>
  <c r="B55" i="30" s="1"/>
  <c r="B56" i="30" s="1"/>
  <c r="B57" i="30" s="1"/>
  <c r="B58" i="30" s="1"/>
  <c r="B59" i="30" s="1"/>
  <c r="B60" i="30" s="1"/>
  <c r="B61" i="30" s="1"/>
  <c r="F69" i="33" l="1"/>
  <c r="C99" i="33"/>
  <c r="F99" i="33" s="1"/>
  <c r="F92" i="33"/>
  <c r="C52" i="33"/>
  <c r="C70" i="33" l="1"/>
  <c r="C17" i="32" l="1"/>
  <c r="C89" i="17" l="1"/>
  <c r="F89" i="17" s="1"/>
  <c r="C51" i="30"/>
  <c r="C40" i="30"/>
  <c r="C23" i="32"/>
  <c r="C84" i="17"/>
  <c r="F84" i="17" s="1"/>
  <c r="C98" i="17"/>
  <c r="F98" i="17" s="1"/>
  <c r="C26" i="17"/>
  <c r="F26" i="17" s="1"/>
  <c r="C32" i="17"/>
  <c r="F32" i="17" s="1"/>
  <c r="C35" i="17"/>
  <c r="F35" i="17" s="1"/>
  <c r="C43" i="17"/>
  <c r="F43" i="17" s="1"/>
  <c r="C46" i="17"/>
  <c r="F46" i="17" s="1"/>
  <c r="C52" i="17"/>
  <c r="F52" i="17" s="1"/>
  <c r="C75" i="17"/>
  <c r="F75" i="17" s="1"/>
  <c r="C62" i="17"/>
  <c r="F62" i="17" s="1"/>
  <c r="F16" i="33"/>
  <c r="C121" i="17"/>
  <c r="F121" i="17" s="1"/>
  <c r="C104" i="17"/>
  <c r="C116" i="17" l="1"/>
  <c r="F116" i="17" s="1"/>
  <c r="F104" i="17"/>
  <c r="F22" i="33"/>
  <c r="C53" i="17"/>
  <c r="F53" i="17" s="1"/>
  <c r="C99" i="17"/>
  <c r="C40" i="29"/>
  <c r="C27" i="17"/>
  <c r="F27" i="17" s="1"/>
  <c r="F99" i="17" l="1"/>
  <c r="C72" i="33"/>
  <c r="F72" i="33" s="1"/>
  <c r="C123" i="17"/>
  <c r="F123" i="17" s="1"/>
  <c r="F70" i="33"/>
  <c r="F52" i="33"/>
  <c r="C76" i="17"/>
  <c r="C100" i="17"/>
  <c r="F76" i="17" l="1"/>
  <c r="C71" i="33"/>
  <c r="F71" i="33" s="1"/>
  <c r="C124" i="17"/>
  <c r="F124" i="17" s="1"/>
  <c r="F100" i="17"/>
  <c r="C100" i="33"/>
  <c r="F100" i="33" s="1"/>
</calcChain>
</file>

<file path=xl/sharedStrings.xml><?xml version="1.0" encoding="utf-8"?>
<sst xmlns="http://schemas.openxmlformats.org/spreadsheetml/2006/main" count="2154" uniqueCount="579">
  <si>
    <t>ÖNKORMÁNYZAT ELŐIRÁNYZATA MINDÖSSZESEN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</si>
  <si>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</si>
  <si>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</si>
  <si>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</si>
  <si>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</si>
  <si>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</si>
  <si>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</si>
  <si>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</si>
  <si>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</si>
  <si>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</si>
  <si>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</si>
  <si>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</si>
  <si>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</si>
  <si>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</si>
  <si>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</si>
  <si>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</si>
  <si>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</si>
  <si>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</si>
  <si>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</si>
  <si>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</si>
  <si>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</si>
  <si>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</si>
  <si>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</si>
  <si>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</si>
  <si>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</si>
  <si>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</si>
  <si>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</si>
  <si>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</si>
  <si>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</si>
  <si>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</si>
  <si>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</si>
  <si>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</si>
  <si>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</si>
  <si>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</si>
  <si>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</si>
  <si>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</si>
  <si>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</si>
  <si>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</si>
  <si>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</si>
  <si>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</si>
  <si>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</si>
  <si>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</si>
  <si>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</si>
  <si>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</si>
  <si>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</si>
  <si>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</si>
  <si>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</si>
  <si>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</si>
  <si>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</si>
  <si>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</si>
  <si>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</si>
  <si>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</si>
  <si>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</si>
  <si>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</si>
  <si>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</si>
  <si>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</si>
  <si>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</si>
  <si>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</si>
  <si>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</si>
  <si>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</si>
  <si>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</si>
  <si>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</si>
  <si>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</si>
  <si>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</si>
  <si>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</si>
  <si>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</si>
  <si>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</si>
  <si>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</si>
  <si>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</si>
  <si>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</si>
  <si>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</si>
  <si>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</si>
  <si>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</si>
  <si>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</si>
  <si>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</si>
  <si>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</si>
  <si>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</si>
  <si>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</si>
  <si>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</si>
  <si>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</si>
  <si>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</si>
  <si>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</si>
  <si>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</si>
  <si>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</si>
  <si>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</si>
  <si>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</si>
  <si>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</si>
  <si>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</si>
  <si>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</si>
  <si>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</si>
  <si>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</si>
  <si>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</si>
  <si>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</si>
  <si>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</si>
  <si>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</si>
  <si>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</si>
  <si>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</si>
  <si>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</si>
  <si>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</si>
  <si>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</si>
  <si>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</si>
  <si>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</si>
  <si>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</si>
  <si>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</si>
  <si>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</si>
  <si>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</si>
  <si>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</si>
  <si>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</si>
  <si>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</si>
  <si>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</si>
  <si>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</si>
  <si>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</si>
  <si>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</si>
  <si>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</si>
  <si>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</si>
  <si>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</si>
  <si>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</si>
  <si>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</si>
  <si>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</si>
  <si>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</si>
  <si>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</si>
  <si>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</si>
  <si>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</si>
  <si>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</si>
  <si>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</si>
  <si>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</si>
  <si>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</si>
  <si>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</si>
  <si>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</si>
  <si>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</si>
  <si>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</si>
  <si>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</si>
  <si>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</si>
  <si>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</si>
  <si>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</si>
  <si>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</si>
  <si>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</si>
  <si>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</si>
  <si>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</si>
  <si>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</si>
  <si>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</si>
  <si>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</si>
  <si>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</si>
  <si>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</si>
  <si>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</si>
  <si>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</si>
  <si>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</si>
  <si>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</si>
  <si>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</si>
  <si>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</si>
  <si>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Megnevezés</t>
  </si>
  <si>
    <t>ÖNKORMÁNYZATI ELŐIRÁNYZATOK</t>
  </si>
  <si>
    <t>ÖSSZESEN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</si>
  <si>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</si>
  <si>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</si>
  <si>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</si>
  <si>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</si>
  <si>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</si>
  <si>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</si>
  <si>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</si>
  <si>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</si>
  <si>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</si>
  <si>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</si>
  <si>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</si>
  <si>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</si>
  <si>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</si>
  <si>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</si>
  <si>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</si>
  <si>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</si>
  <si>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</si>
  <si>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</si>
  <si>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</si>
  <si>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</si>
  <si>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</si>
  <si>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</si>
  <si>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</si>
  <si>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</si>
  <si>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</si>
  <si>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</si>
  <si>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</si>
  <si>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</si>
  <si>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</si>
  <si>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</si>
  <si>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</si>
  <si>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</si>
  <si>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</si>
  <si>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</si>
  <si>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</si>
  <si>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</si>
  <si>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</si>
  <si>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</si>
  <si>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</si>
  <si>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</si>
  <si>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</si>
  <si>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</si>
  <si>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</si>
  <si>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</si>
  <si>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</si>
  <si>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</si>
  <si>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</si>
  <si>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</si>
  <si>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</si>
  <si>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</si>
  <si>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</si>
  <si>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</si>
  <si>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</si>
  <si>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</si>
  <si>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</si>
  <si>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</si>
  <si>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</si>
  <si>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</si>
  <si>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</si>
  <si>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</si>
  <si>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</si>
  <si>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</si>
  <si>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</si>
  <si>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</si>
  <si>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</si>
  <si>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</si>
  <si>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</si>
  <si>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</si>
  <si>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</si>
  <si>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</si>
  <si>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</si>
  <si>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</si>
  <si>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</si>
  <si>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</si>
  <si>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</si>
  <si>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</si>
  <si>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</si>
  <si>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</si>
  <si>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</si>
  <si>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</si>
  <si>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</si>
  <si>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</si>
  <si>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</si>
  <si>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</si>
  <si>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</si>
  <si>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</si>
  <si>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</si>
  <si>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</si>
  <si>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</si>
  <si>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</si>
  <si>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</si>
  <si>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</si>
  <si>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</si>
  <si>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</si>
  <si>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</si>
  <si>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</si>
  <si>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</si>
  <si>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</si>
  <si>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</si>
  <si>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</si>
  <si>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</si>
  <si>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</si>
  <si>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</si>
  <si>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</si>
  <si>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</si>
  <si>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</si>
  <si>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</si>
  <si>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</si>
  <si>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</si>
  <si>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</si>
  <si>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</si>
  <si>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</si>
  <si>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</si>
  <si>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</si>
  <si>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</si>
  <si>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</si>
  <si>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</si>
  <si>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</si>
  <si>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</si>
  <si>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</si>
  <si>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</si>
  <si>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</si>
  <si>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</si>
  <si>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</si>
  <si>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</si>
  <si>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</si>
  <si>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</si>
  <si>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</si>
  <si>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</si>
  <si>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</si>
  <si>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</si>
  <si>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</si>
  <si>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</si>
  <si>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</si>
  <si>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</si>
  <si>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</si>
  <si>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</si>
  <si>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</si>
  <si>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</si>
  <si>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</si>
  <si>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</si>
  <si>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</si>
  <si>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</si>
  <si>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</si>
  <si>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</si>
  <si>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</si>
  <si>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</si>
  <si>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</si>
  <si>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</si>
  <si>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</si>
  <si>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</si>
  <si>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</si>
  <si>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</si>
  <si>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</si>
  <si>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</si>
  <si>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</si>
  <si>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</si>
  <si>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</si>
  <si>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</si>
  <si>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</si>
  <si>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</si>
  <si>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</si>
  <si>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</si>
  <si>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</si>
  <si>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</si>
  <si>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</si>
  <si>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</si>
  <si>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</si>
  <si>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</si>
  <si>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</si>
  <si>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</si>
  <si>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</si>
  <si>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</si>
  <si>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</si>
  <si>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</si>
  <si>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</si>
  <si>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</si>
  <si>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</si>
  <si>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</si>
  <si>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</si>
  <si>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</si>
  <si>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</si>
  <si>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</si>
  <si>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</si>
  <si>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</si>
  <si>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</si>
  <si>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</si>
  <si>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</si>
  <si>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</si>
  <si>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</si>
  <si>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</si>
  <si>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</si>
  <si>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</si>
  <si>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</si>
  <si>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</si>
  <si>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</si>
  <si>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</si>
  <si>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</si>
  <si>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</si>
  <si>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</si>
  <si>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</si>
  <si>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</si>
  <si>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</si>
  <si>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</si>
  <si>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</si>
  <si>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</si>
  <si>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</si>
  <si>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</si>
  <si>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</si>
  <si>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</si>
  <si>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</si>
  <si>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</si>
  <si>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</si>
  <si>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</si>
  <si>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</si>
  <si>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</si>
  <si>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</si>
  <si>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</si>
  <si>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</si>
  <si>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</si>
  <si>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</si>
  <si>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</si>
  <si>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</si>
  <si>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</si>
  <si>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</si>
  <si>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</si>
  <si>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</si>
  <si>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</si>
  <si>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</si>
  <si>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</si>
  <si>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</si>
  <si>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</si>
  <si>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</si>
  <si>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</si>
  <si>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</si>
  <si>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</si>
  <si>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</si>
  <si>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</si>
  <si>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</si>
  <si>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</si>
  <si>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</si>
  <si>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</si>
  <si>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</si>
  <si>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</si>
  <si>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</si>
  <si>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</si>
  <si>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</si>
  <si>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</si>
  <si>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</si>
  <si>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</si>
  <si>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</si>
  <si>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</si>
  <si>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</si>
  <si>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</si>
  <si>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</si>
  <si>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</si>
  <si>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</si>
  <si>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</si>
  <si>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</si>
  <si>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</si>
  <si>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</si>
  <si>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</si>
  <si>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</si>
  <si>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</si>
  <si>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</si>
  <si>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</si>
  <si>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</si>
  <si>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</si>
  <si>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</si>
  <si>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</si>
  <si>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</si>
  <si>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</si>
  <si>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</si>
  <si>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</si>
  <si>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</si>
  <si>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</si>
  <si>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</si>
  <si>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</si>
  <si>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</si>
  <si>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</si>
  <si>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</si>
  <si>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</si>
  <si>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</si>
  <si>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</si>
  <si>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</si>
  <si>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</si>
  <si>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</si>
  <si>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</si>
  <si>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</si>
  <si>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</si>
  <si>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</si>
  <si>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</si>
  <si>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</si>
  <si>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</si>
  <si>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</si>
  <si>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</si>
  <si>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</si>
  <si>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</si>
  <si>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</si>
  <si>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</si>
  <si>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</si>
  <si>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</si>
  <si>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</si>
  <si>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</si>
  <si>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</si>
  <si>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</si>
  <si>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</si>
  <si>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</si>
  <si>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</si>
  <si>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</si>
  <si>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</si>
  <si>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</si>
  <si>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</si>
  <si>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</si>
  <si>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</si>
  <si>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</si>
  <si>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</si>
  <si>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</si>
  <si>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</si>
  <si>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</si>
  <si>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</si>
  <si>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</si>
  <si>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</si>
  <si>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</si>
  <si>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</si>
  <si>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</si>
  <si>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</si>
  <si>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</si>
  <si>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</si>
  <si>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</si>
  <si>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</si>
  <si>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</si>
  <si>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</si>
  <si>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</si>
  <si>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</si>
  <si>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</si>
  <si>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</si>
  <si>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</si>
  <si>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</si>
  <si>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</si>
  <si>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</si>
  <si>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</si>
  <si>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</si>
  <si>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</si>
  <si>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</si>
  <si>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</si>
  <si>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</si>
  <si>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</si>
  <si>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</si>
  <si>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</si>
  <si>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</si>
  <si>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</si>
  <si>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</si>
  <si>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</si>
  <si>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</si>
  <si>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</si>
  <si>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>Tartalék</t>
  </si>
  <si>
    <t>Bevételek (Ft)</t>
  </si>
  <si>
    <t>B74</t>
  </si>
  <si>
    <t>Helyi adó és egyéb közhatalmi bevételek (Ft)</t>
  </si>
  <si>
    <t>Kiadások  (Ft)</t>
  </si>
  <si>
    <t>Általános- és céltartalékok (Ft)</t>
  </si>
  <si>
    <t>Támogatások, kölcsönök nyújtása és törlesztése (Ft)</t>
  </si>
  <si>
    <t>K513</t>
  </si>
  <si>
    <t>Beruházások és felújítások (Ft)</t>
  </si>
  <si>
    <t>Lakosságnak juttatott támogatások, szociális, rászorultsági jellegű ellátások (Ft)</t>
  </si>
  <si>
    <t>Önkormányzat 2020. évi költségvetése</t>
  </si>
  <si>
    <t>K512</t>
  </si>
  <si>
    <t>B75</t>
  </si>
  <si>
    <t>B65</t>
  </si>
  <si>
    <t>Bevételek</t>
  </si>
  <si>
    <t>Finanszírozási kiadások</t>
  </si>
  <si>
    <t>Közvilágítás</t>
  </si>
  <si>
    <t>Eredeti előirányzat</t>
  </si>
  <si>
    <t>Módosított előirányzat</t>
  </si>
  <si>
    <t>Teljesítés</t>
  </si>
  <si>
    <t>Eredeti ei.</t>
  </si>
  <si>
    <t xml:space="preserve">Módosított ei. </t>
  </si>
  <si>
    <t>Módosított ei.</t>
  </si>
  <si>
    <t>Egyházashetye Község Önkormányzata</t>
  </si>
  <si>
    <t>2019. évi előirányzat  változások</t>
  </si>
  <si>
    <t xml:space="preserve">Kormányzati funkció </t>
  </si>
  <si>
    <t>Személyi jellegű kiadások</t>
  </si>
  <si>
    <t>Munka adói kiadások</t>
  </si>
  <si>
    <t>Dologi kiadások</t>
  </si>
  <si>
    <t>Ellátottak pénzbeli juttatásai</t>
  </si>
  <si>
    <t>Egyéb működési c. kiadások</t>
  </si>
  <si>
    <t>Működési kiadások össz.</t>
  </si>
  <si>
    <t>Felhalmozási célú kiadások</t>
  </si>
  <si>
    <t>Kiadások összesen</t>
  </si>
  <si>
    <t>Önkormányzatok és önkorm. hivatalok jogalkotó és ált. ig. tev.</t>
  </si>
  <si>
    <t>Köztemető- fenntartás és -működtetés</t>
  </si>
  <si>
    <t>Önkorm.-ok elszámolásai a központi költségvetéssel</t>
  </si>
  <si>
    <t>Támogatási célú finanszírozási műveletek</t>
  </si>
  <si>
    <t>Hosszabb időtartamú közfoglalkoztatás</t>
  </si>
  <si>
    <t>Közutak, hidak, alagutak üzemeltetése, fenntartása</t>
  </si>
  <si>
    <t>Szennyvízcsatorna építése, fenntartása, üzemeltetése</t>
  </si>
  <si>
    <t>Településfejlesztési projektek és támogatásuk</t>
  </si>
  <si>
    <t>Vízellátással kapcsolatos közmű építése, fenntart., üzemeltetése</t>
  </si>
  <si>
    <t>Zöldterület-kezelés</t>
  </si>
  <si>
    <t>Város-, községgazdálkodási egyéb szolgáltatások</t>
  </si>
  <si>
    <t>Háziorvosi alapellátás</t>
  </si>
  <si>
    <t>Sportlétesítmények, edzőtáborok működtetése és fejlesztése</t>
  </si>
  <si>
    <t>Közművelődés - közösségi és társadalmi részvétel fejlesztése</t>
  </si>
  <si>
    <t>Intézményen kívüli gyermekétkeztetés</t>
  </si>
  <si>
    <t>Falugondnoki, tanyagondnoki szolgáltatás</t>
  </si>
  <si>
    <t>Egyéb szociális pénzbeli és természetbeni ellátások, támogatások</t>
  </si>
  <si>
    <t>Önkormányzatok funkcióra nem sorolható bevételei ÁH-n kívülről</t>
  </si>
  <si>
    <t>Összesen:</t>
  </si>
  <si>
    <t>Helyi önkormányzatok működésének általános támogatása</t>
  </si>
  <si>
    <t>B111</t>
  </si>
  <si>
    <t>-</t>
  </si>
  <si>
    <t>B411</t>
  </si>
  <si>
    <t>talajterhelési díj</t>
  </si>
  <si>
    <t>Fertőző megbetegedések megelőzése, járványügyi ellátás</t>
  </si>
  <si>
    <t>Hallgatói és oktatói ösztöndíjak, egyéb juttatások</t>
  </si>
  <si>
    <t>Az önkorm.-i vagyonnal való gazdálkodással kapcs. feladatok</t>
  </si>
  <si>
    <t>1. melléklet a 6/2020 (IX.25.) számú költségvetési rendelet módosításához</t>
  </si>
  <si>
    <t>2. melléklet a 6/2020 (IX.25.) számú költségvetési rendelet módosításához</t>
  </si>
  <si>
    <t>3. melléklet a 6/2020 (IX.25.) számú költségvetési rendelet módosításához</t>
  </si>
  <si>
    <t>4. melléklet a 6/2020 (IX.25.) számú költségvetési rendelet módosításához</t>
  </si>
  <si>
    <t>5. melléklet a 6/2020 (IX.25) számú költségvetési rendelet módosításához</t>
  </si>
  <si>
    <t>6. melléklet a 6/2020 (IX.25.) számú költségvetési rendelet módosításához</t>
  </si>
  <si>
    <t>7. melléklet a 6/2020 (IX.25.) számú költségvetési rendelet módosításához</t>
  </si>
  <si>
    <t>8. melléklet a 6/2020 (IX.25.) számú költségvetési rendelet módosításához</t>
  </si>
  <si>
    <t>9. melléklet a 6/2020 (IX.25.) számú költségvetési rendelet módosításához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</si>
</sst>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20"/>
      <color indexed="8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1"/>
      <name val="Arial"/>
      <family val="2"/>
      <charset val="238"/>
    </font>
    <font>
      <b/>
      <sz val="14"/>
      <name val="Bookman Old Style"/>
      <family val="1"/>
      <charset val="238"/>
    </font>
    <font>
      <b/>
      <i/>
      <sz val="11"/>
      <name val="Bookman Old Styl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0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3" fillId="0" borderId="1" xfId="0" applyFont="1" applyBorder="1"/>
    <xf numFmtId="0" fontId="14" fillId="0" borderId="1" xfId="0" applyFont="1" applyBorder="1"/>
    <xf numFmtId="0" fontId="18" fillId="0" borderId="0" xfId="0" applyFont="1"/>
    <xf numFmtId="0" fontId="19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5" borderId="1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4" fillId="0" borderId="0" xfId="0" applyFont="1"/>
    <xf numFmtId="3" fontId="0" fillId="0" borderId="0" xfId="0" applyNumberFormat="1"/>
    <xf numFmtId="3" fontId="24" fillId="0" borderId="0" xfId="0" applyNumberFormat="1" applyFont="1"/>
    <xf numFmtId="3" fontId="0" fillId="0" borderId="0" xfId="0" applyNumberFormat="1" applyBorder="1"/>
    <xf numFmtId="3" fontId="13" fillId="0" borderId="0" xfId="0" applyNumberFormat="1" applyFont="1"/>
    <xf numFmtId="0" fontId="4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3" fontId="26" fillId="0" borderId="9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26" fillId="0" borderId="10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0" fillId="0" borderId="13" xfId="0" applyBorder="1" applyAlignment="1"/>
    <xf numFmtId="0" fontId="4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17" fillId="5" borderId="13" xfId="0" applyFont="1" applyFill="1" applyBorder="1"/>
    <xf numFmtId="0" fontId="27" fillId="0" borderId="14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 wrapText="1"/>
    </xf>
    <xf numFmtId="0" fontId="20" fillId="6" borderId="14" xfId="0" applyFont="1" applyFill="1" applyBorder="1"/>
    <xf numFmtId="0" fontId="8" fillId="4" borderId="14" xfId="0" applyFont="1" applyFill="1" applyBorder="1" applyAlignment="1">
      <alignment horizontal="left" vertical="center" wrapText="1"/>
    </xf>
    <xf numFmtId="0" fontId="16" fillId="8" borderId="14" xfId="0" applyFont="1" applyFill="1" applyBorder="1"/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16" fillId="5" borderId="14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26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26" fillId="0" borderId="13" xfId="0" applyFont="1" applyBorder="1" applyAlignment="1"/>
    <xf numFmtId="0" fontId="10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vertical="center"/>
    </xf>
    <xf numFmtId="165" fontId="4" fillId="0" borderId="14" xfId="0" applyNumberFormat="1" applyFont="1" applyFill="1" applyBorder="1" applyAlignment="1">
      <alignment vertical="center"/>
    </xf>
    <xf numFmtId="165" fontId="3" fillId="0" borderId="14" xfId="0" applyNumberFormat="1" applyFont="1" applyFill="1" applyBorder="1" applyAlignment="1">
      <alignment vertical="center"/>
    </xf>
    <xf numFmtId="165" fontId="10" fillId="0" borderId="14" xfId="0" applyNumberFormat="1" applyFont="1" applyFill="1" applyBorder="1" applyAlignment="1">
      <alignment vertical="center"/>
    </xf>
    <xf numFmtId="165" fontId="5" fillId="4" borderId="14" xfId="0" applyNumberFormat="1" applyFont="1" applyFill="1" applyBorder="1" applyAlignment="1">
      <alignment vertical="center"/>
    </xf>
    <xf numFmtId="0" fontId="5" fillId="4" borderId="14" xfId="0" applyFont="1" applyFill="1" applyBorder="1" applyAlignment="1">
      <alignment horizontal="left" vertical="center" wrapText="1"/>
    </xf>
    <xf numFmtId="0" fontId="17" fillId="5" borderId="14" xfId="0" applyFont="1" applyFill="1" applyBorder="1"/>
    <xf numFmtId="3" fontId="21" fillId="0" borderId="10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26" fillId="0" borderId="1" xfId="0" applyFont="1" applyBorder="1"/>
    <xf numFmtId="0" fontId="0" fillId="0" borderId="0" xfId="0" applyAlignment="1"/>
    <xf numFmtId="3" fontId="26" fillId="0" borderId="10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right" vertical="center" wrapText="1"/>
    </xf>
    <xf numFmtId="3" fontId="26" fillId="0" borderId="10" xfId="0" applyNumberFormat="1" applyFont="1" applyBorder="1"/>
    <xf numFmtId="3" fontId="26" fillId="0" borderId="5" xfId="0" applyNumberFormat="1" applyFont="1" applyBorder="1"/>
    <xf numFmtId="3" fontId="26" fillId="0" borderId="9" xfId="0" applyNumberFormat="1" applyFont="1" applyBorder="1"/>
    <xf numFmtId="3" fontId="4" fillId="0" borderId="10" xfId="0" applyNumberFormat="1" applyFont="1" applyBorder="1"/>
    <xf numFmtId="3" fontId="4" fillId="0" borderId="1" xfId="0" applyNumberFormat="1" applyFont="1" applyBorder="1" applyAlignment="1">
      <alignment horizontal="center"/>
    </xf>
    <xf numFmtId="3" fontId="4" fillId="0" borderId="5" xfId="0" applyNumberFormat="1" applyFont="1" applyBorder="1"/>
    <xf numFmtId="3" fontId="7" fillId="0" borderId="10" xfId="0" applyNumberFormat="1" applyFont="1" applyFill="1" applyBorder="1" applyAlignment="1">
      <alignment horizontal="right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3" fontId="7" fillId="0" borderId="10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/>
    </xf>
    <xf numFmtId="0" fontId="10" fillId="0" borderId="14" xfId="0" applyFont="1" applyBorder="1" applyAlignment="1">
      <alignment horizontal="center" vertical="center"/>
    </xf>
    <xf numFmtId="0" fontId="25" fillId="0" borderId="12" xfId="0" applyFont="1" applyBorder="1" applyAlignment="1"/>
    <xf numFmtId="0" fontId="25" fillId="0" borderId="13" xfId="0" applyFont="1" applyBorder="1" applyAlignment="1"/>
    <xf numFmtId="3" fontId="29" fillId="0" borderId="22" xfId="0" applyNumberFormat="1" applyFont="1" applyBorder="1"/>
    <xf numFmtId="3" fontId="26" fillId="0" borderId="8" xfId="0" applyNumberFormat="1" applyFont="1" applyBorder="1"/>
    <xf numFmtId="3" fontId="26" fillId="0" borderId="4" xfId="0" applyNumberFormat="1" applyFont="1" applyBorder="1"/>
    <xf numFmtId="3" fontId="7" fillId="0" borderId="4" xfId="0" applyNumberFormat="1" applyFont="1" applyBorder="1"/>
    <xf numFmtId="3" fontId="26" fillId="0" borderId="3" xfId="0" applyNumberFormat="1" applyFont="1" applyBorder="1"/>
    <xf numFmtId="3" fontId="29" fillId="0" borderId="23" xfId="0" applyNumberFormat="1" applyFont="1" applyBorder="1"/>
    <xf numFmtId="3" fontId="29" fillId="0" borderId="24" xfId="0" applyNumberFormat="1" applyFont="1" applyBorder="1"/>
    <xf numFmtId="3" fontId="29" fillId="0" borderId="25" xfId="0" applyNumberFormat="1" applyFont="1" applyBorder="1"/>
    <xf numFmtId="3" fontId="29" fillId="0" borderId="26" xfId="0" applyNumberFormat="1" applyFont="1" applyBorder="1"/>
    <xf numFmtId="3" fontId="7" fillId="0" borderId="1" xfId="0" applyNumberFormat="1" applyFont="1" applyBorder="1"/>
    <xf numFmtId="3" fontId="26" fillId="0" borderId="12" xfId="0" applyNumberFormat="1" applyFont="1" applyBorder="1"/>
    <xf numFmtId="3" fontId="29" fillId="0" borderId="16" xfId="0" applyNumberFormat="1" applyFont="1" applyBorder="1"/>
    <xf numFmtId="3" fontId="29" fillId="0" borderId="27" xfId="0" applyNumberFormat="1" applyFont="1" applyBorder="1"/>
    <xf numFmtId="3" fontId="29" fillId="0" borderId="17" xfId="0" applyNumberFormat="1" applyFont="1" applyBorder="1"/>
    <xf numFmtId="3" fontId="26" fillId="0" borderId="18" xfId="0" applyNumberFormat="1" applyFont="1" applyBorder="1"/>
    <xf numFmtId="3" fontId="26" fillId="0" borderId="11" xfId="0" applyNumberFormat="1" applyFont="1" applyBorder="1"/>
    <xf numFmtId="3" fontId="7" fillId="0" borderId="11" xfId="0" applyNumberFormat="1" applyFont="1" applyBorder="1"/>
    <xf numFmtId="3" fontId="26" fillId="0" borderId="2" xfId="0" applyNumberFormat="1" applyFont="1" applyBorder="1"/>
    <xf numFmtId="3" fontId="29" fillId="0" borderId="28" xfId="0" applyNumberFormat="1" applyFont="1" applyBorder="1"/>
    <xf numFmtId="3" fontId="29" fillId="0" borderId="20" xfId="0" applyNumberFormat="1" applyFont="1" applyBorder="1"/>
    <xf numFmtId="3" fontId="29" fillId="0" borderId="21" xfId="0" applyNumberFormat="1" applyFont="1" applyBorder="1"/>
    <xf numFmtId="3" fontId="29" fillId="0" borderId="29" xfId="0" applyNumberFormat="1" applyFont="1" applyBorder="1"/>
    <xf numFmtId="3" fontId="6" fillId="0" borderId="32" xfId="0" applyNumberFormat="1" applyFont="1" applyBorder="1"/>
    <xf numFmtId="3" fontId="6" fillId="0" borderId="33" xfId="0" applyNumberFormat="1" applyFont="1" applyBorder="1"/>
    <xf numFmtId="3" fontId="6" fillId="0" borderId="34" xfId="0" applyNumberFormat="1" applyFont="1" applyBorder="1"/>
    <xf numFmtId="3" fontId="6" fillId="0" borderId="35" xfId="0" applyNumberFormat="1" applyFont="1" applyBorder="1"/>
    <xf numFmtId="3" fontId="6" fillId="0" borderId="36" xfId="0" applyNumberFormat="1" applyFont="1" applyBorder="1"/>
    <xf numFmtId="3" fontId="29" fillId="0" borderId="37" xfId="0" applyNumberFormat="1" applyFont="1" applyBorder="1"/>
    <xf numFmtId="3" fontId="6" fillId="0" borderId="31" xfId="0" applyNumberFormat="1" applyFont="1" applyBorder="1"/>
    <xf numFmtId="3" fontId="6" fillId="0" borderId="38" xfId="0" applyNumberFormat="1" applyFont="1" applyBorder="1"/>
    <xf numFmtId="3" fontId="29" fillId="0" borderId="32" xfId="0" applyNumberFormat="1" applyFont="1" applyBorder="1"/>
    <xf numFmtId="0" fontId="0" fillId="0" borderId="0" xfId="0" applyAlignment="1">
      <alignment horizontal="left"/>
    </xf>
    <xf numFmtId="3" fontId="15" fillId="0" borderId="0" xfId="0" applyNumberFormat="1" applyFont="1" applyAlignment="1">
      <alignment horizontal="center" wrapText="1"/>
    </xf>
    <xf numFmtId="3" fontId="28" fillId="0" borderId="16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3" fontId="28" fillId="0" borderId="15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9" fillId="11" borderId="21" xfId="0" applyNumberFormat="1" applyFont="1" applyFill="1" applyBorder="1" applyAlignment="1">
      <alignment horizontal="center" vertical="center" wrapText="1"/>
    </xf>
    <xf numFmtId="3" fontId="9" fillId="11" borderId="25" xfId="0" applyNumberFormat="1" applyFont="1" applyFill="1" applyBorder="1" applyAlignment="1">
      <alignment horizontal="center" vertical="center" wrapText="1"/>
    </xf>
    <xf numFmtId="3" fontId="31" fillId="0" borderId="0" xfId="0" applyNumberFormat="1" applyFont="1" applyAlignment="1">
      <alignment horizontal="center"/>
    </xf>
    <xf numFmtId="3" fontId="12" fillId="0" borderId="39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9" fillId="9" borderId="17" xfId="0" applyNumberFormat="1" applyFont="1" applyFill="1" applyBorder="1" applyAlignment="1">
      <alignment horizontal="center" vertical="center"/>
    </xf>
    <xf numFmtId="3" fontId="9" fillId="9" borderId="22" xfId="0" applyNumberFormat="1" applyFont="1" applyFill="1" applyBorder="1" applyAlignment="1">
      <alignment horizontal="center" vertical="center"/>
    </xf>
    <xf numFmtId="3" fontId="32" fillId="10" borderId="18" xfId="0" applyNumberFormat="1" applyFont="1" applyFill="1" applyBorder="1" applyAlignment="1">
      <alignment horizontal="center" vertical="center" wrapText="1"/>
    </xf>
    <xf numFmtId="3" fontId="32" fillId="10" borderId="8" xfId="0" applyNumberFormat="1" applyFont="1" applyFill="1" applyBorder="1" applyAlignment="1">
      <alignment horizontal="center" vertical="center" wrapText="1"/>
    </xf>
    <xf numFmtId="3" fontId="32" fillId="10" borderId="11" xfId="0" applyNumberFormat="1" applyFont="1" applyFill="1" applyBorder="1" applyAlignment="1">
      <alignment horizontal="center" vertical="center" wrapText="1"/>
    </xf>
    <xf numFmtId="3" fontId="32" fillId="10" borderId="4" xfId="0" applyNumberFormat="1" applyFont="1" applyFill="1" applyBorder="1" applyAlignment="1">
      <alignment horizontal="center" vertical="center" wrapText="1"/>
    </xf>
    <xf numFmtId="3" fontId="32" fillId="10" borderId="2" xfId="0" applyNumberFormat="1" applyFont="1" applyFill="1" applyBorder="1" applyAlignment="1">
      <alignment horizontal="center" vertical="center" wrapText="1"/>
    </xf>
    <xf numFmtId="3" fontId="32" fillId="10" borderId="3" xfId="0" applyNumberFormat="1" applyFont="1" applyFill="1" applyBorder="1" applyAlignment="1">
      <alignment horizontal="center" vertical="center" wrapText="1"/>
    </xf>
    <xf numFmtId="3" fontId="9" fillId="11" borderId="19" xfId="0" applyNumberFormat="1" applyFont="1" applyFill="1" applyBorder="1" applyAlignment="1">
      <alignment horizontal="center" vertical="center" wrapText="1"/>
    </xf>
    <xf numFmtId="3" fontId="9" fillId="11" borderId="23" xfId="0" applyNumberFormat="1" applyFont="1" applyFill="1" applyBorder="1" applyAlignment="1">
      <alignment horizontal="center" vertical="center" wrapText="1"/>
    </xf>
    <xf numFmtId="3" fontId="9" fillId="11" borderId="20" xfId="0" applyNumberFormat="1" applyFont="1" applyFill="1" applyBorder="1" applyAlignment="1">
      <alignment horizontal="center" vertical="center" wrapText="1"/>
    </xf>
    <xf numFmtId="3" fontId="9" fillId="11" borderId="24" xfId="0" applyNumberFormat="1" applyFont="1" applyFill="1" applyBorder="1" applyAlignment="1">
      <alignment horizontal="center" vertical="center" wrapText="1"/>
    </xf>
    <xf numFmtId="3" fontId="9" fillId="9" borderId="17" xfId="0" applyNumberFormat="1" applyFont="1" applyFill="1" applyBorder="1" applyAlignment="1">
      <alignment horizontal="center" vertical="center" wrapText="1"/>
    </xf>
    <xf numFmtId="3" fontId="9" fillId="9" borderId="22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/>
    <xf numFmtId="0" fontId="25" fillId="0" borderId="6" xfId="0" applyFont="1" applyBorder="1" applyAlignment="1"/>
    <xf numFmtId="0" fontId="9" fillId="0" borderId="30" xfId="0" applyFont="1" applyBorder="1" applyAlignment="1"/>
    <xf numFmtId="0" fontId="9" fillId="0" borderId="31" xfId="0" applyFont="1" applyBorder="1" applyAlignment="1"/>
    <xf numFmtId="0" fontId="25" fillId="0" borderId="12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2" xfId="0" applyFont="1" applyBorder="1" applyAlignment="1"/>
    <xf numFmtId="0" fontId="25" fillId="0" borderId="13" xfId="0" applyFont="1" applyBorder="1" applyAlignment="1"/>
    <xf numFmtId="0" fontId="25" fillId="0" borderId="12" xfId="0" applyFont="1" applyBorder="1" applyAlignment="1">
      <alignment vertical="top"/>
    </xf>
    <xf numFmtId="0" fontId="25" fillId="0" borderId="13" xfId="0" applyFont="1" applyBorder="1" applyAlignment="1">
      <alignment vertical="top"/>
    </xf>
    <xf numFmtId="0" fontId="25" fillId="0" borderId="40" xfId="0" applyFont="1" applyBorder="1" applyAlignment="1">
      <alignment horizontal="left"/>
    </xf>
  </cellXfs>
  <cellStyles count="2">
    <cellStyle name="Normál" xfId="0" builtinId="0"/>
    <cellStyle name="Normal_KTRSZJ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zoomScaleNormal="100" workbookViewId="0">
      <selection sqref="A1:B1"/>
    </sheetView>
  </sheetViews>
  <sheetFormatPr defaultRowHeight="15" x14ac:dyDescent="0.25"/>
  <cols>
    <col min="1" max="1" width="85.5703125" customWidth="1"/>
    <col min="2" max="2" width="10.140625" bestFit="1" customWidth="1"/>
  </cols>
  <sheetData>
    <row r="1" spans="1:9" x14ac:dyDescent="0.25">
      <c r="A1" s="156" t="s">
        <v>570</v>
      </c>
      <c r="B1" s="156"/>
    </row>
    <row r="2" spans="1:9" x14ac:dyDescent="0.25">
      <c r="A2" s="156"/>
      <c r="B2" s="156"/>
    </row>
    <row r="3" spans="1:9" ht="30" customHeight="1" x14ac:dyDescent="0.25">
      <c r="A3" s="31" t="s">
        <v>519</v>
      </c>
    </row>
    <row r="4" spans="1:9" ht="48.75" customHeight="1" x14ac:dyDescent="0.25">
      <c r="A4" s="27" t="s">
        <v>87</v>
      </c>
    </row>
    <row r="6" spans="1:9" x14ac:dyDescent="0.25">
      <c r="B6" s="3"/>
      <c r="C6" s="3"/>
      <c r="D6" s="3"/>
      <c r="E6" s="3"/>
      <c r="F6" s="3"/>
      <c r="G6" s="3"/>
      <c r="H6" s="3"/>
      <c r="I6" s="3"/>
    </row>
    <row r="7" spans="1:9" x14ac:dyDescent="0.25">
      <c r="A7" s="23" t="s">
        <v>163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23" t="s">
        <v>164</v>
      </c>
      <c r="B8" s="3"/>
      <c r="C8" s="3"/>
      <c r="D8" s="3"/>
      <c r="E8" s="3"/>
      <c r="F8" s="3"/>
      <c r="G8" s="3"/>
      <c r="H8" s="3"/>
      <c r="I8" s="3"/>
    </row>
    <row r="9" spans="1:9" x14ac:dyDescent="0.25">
      <c r="A9" s="23" t="s">
        <v>165</v>
      </c>
      <c r="B9" s="3"/>
      <c r="C9" s="3"/>
      <c r="D9" s="3"/>
      <c r="E9" s="3"/>
      <c r="F9" s="3"/>
      <c r="G9" s="3"/>
      <c r="H9" s="3"/>
      <c r="I9" s="3"/>
    </row>
    <row r="10" spans="1:9" x14ac:dyDescent="0.25">
      <c r="A10" s="23" t="s">
        <v>166</v>
      </c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23" t="s">
        <v>167</v>
      </c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23" t="s">
        <v>168</v>
      </c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23" t="s">
        <v>169</v>
      </c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23" t="s">
        <v>170</v>
      </c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24" t="s">
        <v>162</v>
      </c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24" t="s">
        <v>171</v>
      </c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29" t="s">
        <v>85</v>
      </c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23" t="s">
        <v>173</v>
      </c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23" t="s">
        <v>174</v>
      </c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23" t="s">
        <v>175</v>
      </c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23" t="s">
        <v>176</v>
      </c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23" t="s">
        <v>177</v>
      </c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23" t="s">
        <v>178</v>
      </c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23" t="s">
        <v>179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24" t="s">
        <v>172</v>
      </c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24" t="s">
        <v>180</v>
      </c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29" t="s">
        <v>86</v>
      </c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</sheetData>
  <mergeCells count="2">
    <mergeCell ref="A1:B1"/>
    <mergeCell ref="A2:B2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1"/>
  <sheetViews>
    <sheetView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sqref="A1:B1"/>
    </sheetView>
  </sheetViews>
  <sheetFormatPr defaultRowHeight="15" x14ac:dyDescent="0.25"/>
  <cols>
    <col min="1" max="1" width="73.28515625" customWidth="1"/>
    <col min="2" max="2" width="9.140625" customWidth="1"/>
    <col min="3" max="3" width="17.42578125" style="34" customWidth="1"/>
    <col min="4" max="4" width="14.140625" style="34" customWidth="1"/>
    <col min="5" max="6" width="18.5703125" style="34" customWidth="1"/>
    <col min="7" max="7" width="16.5703125" style="34" customWidth="1"/>
    <col min="8" max="10" width="18.5703125" style="34" customWidth="1"/>
    <col min="11" max="11" width="13" customWidth="1"/>
    <col min="12" max="14" width="15.5703125" customWidth="1"/>
  </cols>
  <sheetData>
    <row r="1" spans="1:14" x14ac:dyDescent="0.25">
      <c r="A1" s="156" t="s">
        <v>571</v>
      </c>
      <c r="B1" s="156"/>
    </row>
    <row r="2" spans="1:14" x14ac:dyDescent="0.25">
      <c r="A2" s="156"/>
      <c r="B2" s="156"/>
    </row>
    <row r="3" spans="1:14" ht="24" customHeight="1" x14ac:dyDescent="0.25">
      <c r="A3" s="157" t="s">
        <v>519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ht="24" customHeight="1" x14ac:dyDescent="0.25">
      <c r="A4" s="164" t="s">
        <v>510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ht="18" x14ac:dyDescent="0.25">
      <c r="A5" s="25"/>
    </row>
    <row r="6" spans="1:14" x14ac:dyDescent="0.25">
      <c r="A6" s="3" t="s">
        <v>0</v>
      </c>
    </row>
    <row r="7" spans="1:14" x14ac:dyDescent="0.25">
      <c r="A7" s="3"/>
    </row>
    <row r="8" spans="1:14" ht="30" x14ac:dyDescent="0.25">
      <c r="A8" s="122" t="s">
        <v>181</v>
      </c>
      <c r="B8" s="45" t="s">
        <v>182</v>
      </c>
      <c r="C8" s="158" t="s">
        <v>526</v>
      </c>
      <c r="D8" s="159"/>
      <c r="E8" s="159"/>
      <c r="F8" s="160"/>
      <c r="G8" s="158" t="s">
        <v>527</v>
      </c>
      <c r="H8" s="159"/>
      <c r="I8" s="159"/>
      <c r="J8" s="160"/>
      <c r="K8" s="161" t="s">
        <v>528</v>
      </c>
      <c r="L8" s="162"/>
      <c r="M8" s="162"/>
      <c r="N8" s="163"/>
    </row>
    <row r="9" spans="1:14" ht="33.75" customHeight="1" x14ac:dyDescent="0.25">
      <c r="A9" s="57"/>
      <c r="B9" s="46"/>
      <c r="C9" s="44" t="s">
        <v>122</v>
      </c>
      <c r="D9" s="40" t="s">
        <v>123</v>
      </c>
      <c r="E9" s="40" t="s">
        <v>159</v>
      </c>
      <c r="F9" s="43" t="s">
        <v>152</v>
      </c>
      <c r="G9" s="42" t="s">
        <v>122</v>
      </c>
      <c r="H9" s="40" t="s">
        <v>123</v>
      </c>
      <c r="I9" s="40" t="s">
        <v>159</v>
      </c>
      <c r="J9" s="43" t="s">
        <v>152</v>
      </c>
      <c r="K9" s="42" t="s">
        <v>122</v>
      </c>
      <c r="L9" s="40" t="s">
        <v>123</v>
      </c>
      <c r="M9" s="40" t="s">
        <v>159</v>
      </c>
      <c r="N9" s="43" t="s">
        <v>152</v>
      </c>
    </row>
    <row r="10" spans="1:14" ht="15" customHeight="1" x14ac:dyDescent="0.3">
      <c r="A10" s="79" t="s">
        <v>562</v>
      </c>
      <c r="B10" s="80" t="s">
        <v>563</v>
      </c>
      <c r="C10" s="108">
        <v>14015157</v>
      </c>
      <c r="D10" s="109" t="s">
        <v>564</v>
      </c>
      <c r="E10" s="109" t="s">
        <v>564</v>
      </c>
      <c r="F10" s="43">
        <f>SUM(C10:E10)</f>
        <v>14015157</v>
      </c>
      <c r="G10" s="110">
        <v>14015157</v>
      </c>
      <c r="H10" s="109" t="s">
        <v>564</v>
      </c>
      <c r="I10" s="109" t="s">
        <v>564</v>
      </c>
      <c r="J10" s="43">
        <f>SUM(G10:I10)</f>
        <v>14015157</v>
      </c>
      <c r="K10" s="110">
        <v>7286987</v>
      </c>
      <c r="L10" s="109" t="s">
        <v>564</v>
      </c>
      <c r="M10" s="109" t="s">
        <v>564</v>
      </c>
      <c r="N10" s="43"/>
    </row>
    <row r="11" spans="1:14" ht="15" customHeight="1" x14ac:dyDescent="0.3">
      <c r="A11" s="38" t="s">
        <v>351</v>
      </c>
      <c r="B11" s="47" t="s">
        <v>352</v>
      </c>
      <c r="C11" s="111">
        <v>0</v>
      </c>
      <c r="D11" s="109" t="s">
        <v>564</v>
      </c>
      <c r="E11" s="109" t="s">
        <v>564</v>
      </c>
      <c r="F11" s="112">
        <f>SUM(C11:E11)</f>
        <v>0</v>
      </c>
      <c r="G11" s="113">
        <v>0</v>
      </c>
      <c r="H11" s="109" t="s">
        <v>564</v>
      </c>
      <c r="I11" s="109" t="s">
        <v>564</v>
      </c>
      <c r="J11" s="112">
        <f>SUM(G11:I11)</f>
        <v>0</v>
      </c>
      <c r="K11" s="113">
        <v>0</v>
      </c>
      <c r="L11" s="109" t="s">
        <v>564</v>
      </c>
      <c r="M11" s="109" t="s">
        <v>564</v>
      </c>
      <c r="N11" s="112">
        <f>SUM(K11:M11)</f>
        <v>0</v>
      </c>
    </row>
    <row r="12" spans="1:14" ht="15" customHeight="1" x14ac:dyDescent="0.3">
      <c r="A12" s="38" t="s">
        <v>353</v>
      </c>
      <c r="B12" s="47" t="s">
        <v>354</v>
      </c>
      <c r="C12" s="111">
        <v>8440360</v>
      </c>
      <c r="D12" s="109" t="s">
        <v>564</v>
      </c>
      <c r="E12" s="109" t="s">
        <v>564</v>
      </c>
      <c r="F12" s="112">
        <f t="shared" ref="F12:F75" si="0">SUM(C12:E12)</f>
        <v>8440360</v>
      </c>
      <c r="G12" s="113">
        <v>8570544</v>
      </c>
      <c r="H12" s="109" t="s">
        <v>564</v>
      </c>
      <c r="I12" s="109" t="s">
        <v>564</v>
      </c>
      <c r="J12" s="112">
        <f t="shared" ref="J12:J75" si="1">SUM(G12:I12)</f>
        <v>8570544</v>
      </c>
      <c r="K12" s="113">
        <v>4522595</v>
      </c>
      <c r="L12" s="109" t="s">
        <v>564</v>
      </c>
      <c r="M12" s="109" t="s">
        <v>564</v>
      </c>
      <c r="N12" s="112">
        <f t="shared" ref="N12:N75" si="2">SUM(K12:M12)</f>
        <v>4522595</v>
      </c>
    </row>
    <row r="13" spans="1:14" ht="15" customHeight="1" x14ac:dyDescent="0.3">
      <c r="A13" s="38" t="s">
        <v>355</v>
      </c>
      <c r="B13" s="47" t="s">
        <v>356</v>
      </c>
      <c r="C13" s="111">
        <v>1800000</v>
      </c>
      <c r="D13" s="109" t="s">
        <v>564</v>
      </c>
      <c r="E13" s="109" t="s">
        <v>564</v>
      </c>
      <c r="F13" s="112">
        <f t="shared" si="0"/>
        <v>1800000</v>
      </c>
      <c r="G13" s="113">
        <v>1800000</v>
      </c>
      <c r="H13" s="109" t="s">
        <v>564</v>
      </c>
      <c r="I13" s="109" t="s">
        <v>564</v>
      </c>
      <c r="J13" s="112">
        <f t="shared" si="1"/>
        <v>1800000</v>
      </c>
      <c r="K13" s="113">
        <v>936000</v>
      </c>
      <c r="L13" s="109" t="s">
        <v>564</v>
      </c>
      <c r="M13" s="109" t="s">
        <v>564</v>
      </c>
      <c r="N13" s="112">
        <f t="shared" si="2"/>
        <v>936000</v>
      </c>
    </row>
    <row r="14" spans="1:14" ht="15" customHeight="1" x14ac:dyDescent="0.3">
      <c r="A14" s="38" t="s">
        <v>357</v>
      </c>
      <c r="B14" s="47" t="s">
        <v>358</v>
      </c>
      <c r="C14" s="111">
        <v>0</v>
      </c>
      <c r="D14" s="109" t="s">
        <v>564</v>
      </c>
      <c r="E14" s="109" t="s">
        <v>564</v>
      </c>
      <c r="F14" s="112">
        <f t="shared" si="0"/>
        <v>0</v>
      </c>
      <c r="G14" s="113">
        <v>0</v>
      </c>
      <c r="H14" s="109" t="s">
        <v>564</v>
      </c>
      <c r="I14" s="109" t="s">
        <v>564</v>
      </c>
      <c r="J14" s="112">
        <f t="shared" si="1"/>
        <v>0</v>
      </c>
      <c r="K14" s="113">
        <v>0</v>
      </c>
      <c r="L14" s="109" t="s">
        <v>564</v>
      </c>
      <c r="M14" s="109" t="s">
        <v>564</v>
      </c>
      <c r="N14" s="112">
        <f t="shared" si="2"/>
        <v>0</v>
      </c>
    </row>
    <row r="15" spans="1:14" ht="15" customHeight="1" x14ac:dyDescent="0.3">
      <c r="A15" s="38" t="s">
        <v>359</v>
      </c>
      <c r="B15" s="47" t="s">
        <v>360</v>
      </c>
      <c r="C15" s="111">
        <v>0</v>
      </c>
      <c r="D15" s="109" t="s">
        <v>564</v>
      </c>
      <c r="E15" s="109" t="s">
        <v>564</v>
      </c>
      <c r="F15" s="112">
        <f t="shared" si="0"/>
        <v>0</v>
      </c>
      <c r="G15" s="113">
        <v>0</v>
      </c>
      <c r="H15" s="109" t="s">
        <v>564</v>
      </c>
      <c r="I15" s="109" t="s">
        <v>564</v>
      </c>
      <c r="J15" s="112">
        <f t="shared" si="1"/>
        <v>0</v>
      </c>
      <c r="K15" s="113">
        <v>0</v>
      </c>
      <c r="L15" s="109" t="s">
        <v>564</v>
      </c>
      <c r="M15" s="109" t="s">
        <v>564</v>
      </c>
      <c r="N15" s="112">
        <f t="shared" si="2"/>
        <v>0</v>
      </c>
    </row>
    <row r="16" spans="1:14" ht="15" customHeight="1" x14ac:dyDescent="0.3">
      <c r="A16" s="39" t="s">
        <v>88</v>
      </c>
      <c r="B16" s="48" t="s">
        <v>361</v>
      </c>
      <c r="C16" s="111">
        <f>SUM(C9:C15)</f>
        <v>24255517</v>
      </c>
      <c r="D16" s="109" t="s">
        <v>564</v>
      </c>
      <c r="E16" s="109" t="s">
        <v>564</v>
      </c>
      <c r="F16" s="112">
        <f t="shared" si="0"/>
        <v>24255517</v>
      </c>
      <c r="G16" s="113">
        <f>SUM(G10:G15)</f>
        <v>24385701</v>
      </c>
      <c r="H16" s="109" t="s">
        <v>564</v>
      </c>
      <c r="I16" s="109" t="s">
        <v>564</v>
      </c>
      <c r="J16" s="112">
        <f t="shared" si="1"/>
        <v>24385701</v>
      </c>
      <c r="K16" s="113">
        <f>SUM(K10:K15)</f>
        <v>12745582</v>
      </c>
      <c r="L16" s="109" t="s">
        <v>564</v>
      </c>
      <c r="M16" s="109" t="s">
        <v>564</v>
      </c>
      <c r="N16" s="112">
        <f t="shared" si="2"/>
        <v>12745582</v>
      </c>
    </row>
    <row r="17" spans="1:14" ht="15" customHeight="1" x14ac:dyDescent="0.3">
      <c r="A17" s="38" t="s">
        <v>362</v>
      </c>
      <c r="B17" s="47" t="s">
        <v>363</v>
      </c>
      <c r="C17" s="111">
        <v>0</v>
      </c>
      <c r="D17" s="109" t="s">
        <v>564</v>
      </c>
      <c r="E17" s="109" t="s">
        <v>564</v>
      </c>
      <c r="F17" s="112">
        <f t="shared" si="0"/>
        <v>0</v>
      </c>
      <c r="G17" s="113">
        <v>0</v>
      </c>
      <c r="H17" s="109" t="s">
        <v>564</v>
      </c>
      <c r="I17" s="109" t="s">
        <v>564</v>
      </c>
      <c r="J17" s="112">
        <f t="shared" si="1"/>
        <v>0</v>
      </c>
      <c r="K17" s="113">
        <v>0</v>
      </c>
      <c r="L17" s="109" t="s">
        <v>564</v>
      </c>
      <c r="M17" s="109" t="s">
        <v>564</v>
      </c>
      <c r="N17" s="112">
        <f t="shared" si="2"/>
        <v>0</v>
      </c>
    </row>
    <row r="18" spans="1:14" ht="15" customHeight="1" x14ac:dyDescent="0.3">
      <c r="A18" s="38" t="s">
        <v>364</v>
      </c>
      <c r="B18" s="47" t="s">
        <v>365</v>
      </c>
      <c r="C18" s="111">
        <v>0</v>
      </c>
      <c r="D18" s="109" t="s">
        <v>564</v>
      </c>
      <c r="E18" s="109" t="s">
        <v>564</v>
      </c>
      <c r="F18" s="112">
        <f t="shared" si="0"/>
        <v>0</v>
      </c>
      <c r="G18" s="113">
        <v>0</v>
      </c>
      <c r="H18" s="109" t="s">
        <v>564</v>
      </c>
      <c r="I18" s="109" t="s">
        <v>564</v>
      </c>
      <c r="J18" s="112">
        <f t="shared" si="1"/>
        <v>0</v>
      </c>
      <c r="K18" s="113">
        <v>0</v>
      </c>
      <c r="L18" s="109" t="s">
        <v>564</v>
      </c>
      <c r="M18" s="109" t="s">
        <v>564</v>
      </c>
      <c r="N18" s="112">
        <f t="shared" si="2"/>
        <v>0</v>
      </c>
    </row>
    <row r="19" spans="1:14" ht="15" customHeight="1" x14ac:dyDescent="0.3">
      <c r="A19" s="38" t="s">
        <v>50</v>
      </c>
      <c r="B19" s="47" t="s">
        <v>366</v>
      </c>
      <c r="C19" s="111">
        <v>0</v>
      </c>
      <c r="D19" s="109" t="s">
        <v>564</v>
      </c>
      <c r="E19" s="109" t="s">
        <v>564</v>
      </c>
      <c r="F19" s="112">
        <f t="shared" si="0"/>
        <v>0</v>
      </c>
      <c r="G19" s="113">
        <v>0</v>
      </c>
      <c r="H19" s="109" t="s">
        <v>564</v>
      </c>
      <c r="I19" s="109" t="s">
        <v>564</v>
      </c>
      <c r="J19" s="112">
        <f t="shared" si="1"/>
        <v>0</v>
      </c>
      <c r="K19" s="113">
        <v>0</v>
      </c>
      <c r="L19" s="109" t="s">
        <v>564</v>
      </c>
      <c r="M19" s="109" t="s">
        <v>564</v>
      </c>
      <c r="N19" s="112">
        <f t="shared" si="2"/>
        <v>0</v>
      </c>
    </row>
    <row r="20" spans="1:14" ht="15" customHeight="1" x14ac:dyDescent="0.3">
      <c r="A20" s="38" t="s">
        <v>51</v>
      </c>
      <c r="B20" s="47" t="s">
        <v>367</v>
      </c>
      <c r="C20" s="111">
        <v>0</v>
      </c>
      <c r="D20" s="109" t="s">
        <v>564</v>
      </c>
      <c r="E20" s="109" t="s">
        <v>564</v>
      </c>
      <c r="F20" s="112">
        <f t="shared" si="0"/>
        <v>0</v>
      </c>
      <c r="G20" s="113">
        <v>0</v>
      </c>
      <c r="H20" s="109" t="s">
        <v>564</v>
      </c>
      <c r="I20" s="109" t="s">
        <v>564</v>
      </c>
      <c r="J20" s="112">
        <f t="shared" si="1"/>
        <v>0</v>
      </c>
      <c r="K20" s="113">
        <v>0</v>
      </c>
      <c r="L20" s="109" t="s">
        <v>564</v>
      </c>
      <c r="M20" s="109" t="s">
        <v>564</v>
      </c>
      <c r="N20" s="112">
        <f t="shared" si="2"/>
        <v>0</v>
      </c>
    </row>
    <row r="21" spans="1:14" ht="15" customHeight="1" x14ac:dyDescent="0.3">
      <c r="A21" s="38" t="s">
        <v>52</v>
      </c>
      <c r="B21" s="47" t="s">
        <v>368</v>
      </c>
      <c r="C21" s="111">
        <v>16989875</v>
      </c>
      <c r="D21" s="109" t="s">
        <v>564</v>
      </c>
      <c r="E21" s="109" t="s">
        <v>564</v>
      </c>
      <c r="F21" s="112">
        <f t="shared" si="0"/>
        <v>16989875</v>
      </c>
      <c r="G21" s="113">
        <v>17577375</v>
      </c>
      <c r="H21" s="109" t="s">
        <v>564</v>
      </c>
      <c r="I21" s="109" t="s">
        <v>564</v>
      </c>
      <c r="J21" s="112">
        <f t="shared" si="1"/>
        <v>17577375</v>
      </c>
      <c r="K21" s="113">
        <v>8467548</v>
      </c>
      <c r="L21" s="109" t="s">
        <v>564</v>
      </c>
      <c r="M21" s="109" t="s">
        <v>564</v>
      </c>
      <c r="N21" s="112">
        <f t="shared" si="2"/>
        <v>8467548</v>
      </c>
    </row>
    <row r="22" spans="1:14" ht="15" customHeight="1" x14ac:dyDescent="0.3">
      <c r="A22" s="58" t="s">
        <v>89</v>
      </c>
      <c r="B22" s="49" t="s">
        <v>369</v>
      </c>
      <c r="C22" s="111">
        <f>SUM(C16:C21)</f>
        <v>41245392</v>
      </c>
      <c r="D22" s="109" t="s">
        <v>564</v>
      </c>
      <c r="E22" s="109" t="s">
        <v>564</v>
      </c>
      <c r="F22" s="112">
        <f t="shared" si="0"/>
        <v>41245392</v>
      </c>
      <c r="G22" s="113">
        <f>SUM(G21,G20,G19,G18,G17,G16)</f>
        <v>41963076</v>
      </c>
      <c r="H22" s="109" t="s">
        <v>564</v>
      </c>
      <c r="I22" s="109" t="s">
        <v>564</v>
      </c>
      <c r="J22" s="112">
        <f t="shared" si="1"/>
        <v>41963076</v>
      </c>
      <c r="K22" s="113">
        <f>SUM(K16:K21)</f>
        <v>21213130</v>
      </c>
      <c r="L22" s="109" t="s">
        <v>564</v>
      </c>
      <c r="M22" s="109" t="s">
        <v>564</v>
      </c>
      <c r="N22" s="112">
        <f t="shared" si="2"/>
        <v>21213130</v>
      </c>
    </row>
    <row r="23" spans="1:14" ht="15" customHeight="1" x14ac:dyDescent="0.3">
      <c r="A23" s="38" t="s">
        <v>56</v>
      </c>
      <c r="B23" s="47" t="s">
        <v>378</v>
      </c>
      <c r="C23" s="111">
        <v>0</v>
      </c>
      <c r="D23" s="109" t="s">
        <v>564</v>
      </c>
      <c r="E23" s="109" t="s">
        <v>564</v>
      </c>
      <c r="F23" s="112">
        <f t="shared" si="0"/>
        <v>0</v>
      </c>
      <c r="G23" s="113">
        <v>3341</v>
      </c>
      <c r="H23" s="109" t="s">
        <v>564</v>
      </c>
      <c r="I23" s="109" t="s">
        <v>564</v>
      </c>
      <c r="J23" s="112">
        <f t="shared" si="1"/>
        <v>3341</v>
      </c>
      <c r="K23" s="113">
        <v>3341</v>
      </c>
      <c r="L23" s="109" t="s">
        <v>564</v>
      </c>
      <c r="M23" s="109" t="s">
        <v>564</v>
      </c>
      <c r="N23" s="112">
        <f t="shared" si="2"/>
        <v>3341</v>
      </c>
    </row>
    <row r="24" spans="1:14" ht="15" customHeight="1" x14ac:dyDescent="0.3">
      <c r="A24" s="38" t="s">
        <v>57</v>
      </c>
      <c r="B24" s="47" t="s">
        <v>379</v>
      </c>
      <c r="C24" s="111">
        <v>0</v>
      </c>
      <c r="D24" s="109" t="s">
        <v>564</v>
      </c>
      <c r="E24" s="109" t="s">
        <v>564</v>
      </c>
      <c r="F24" s="112">
        <f t="shared" si="0"/>
        <v>0</v>
      </c>
      <c r="G24" s="113">
        <v>0</v>
      </c>
      <c r="H24" s="109" t="s">
        <v>564</v>
      </c>
      <c r="I24" s="109" t="s">
        <v>564</v>
      </c>
      <c r="J24" s="112">
        <f t="shared" si="1"/>
        <v>0</v>
      </c>
      <c r="K24" s="113">
        <v>0</v>
      </c>
      <c r="L24" s="109" t="s">
        <v>564</v>
      </c>
      <c r="M24" s="109" t="s">
        <v>564</v>
      </c>
      <c r="N24" s="112">
        <f t="shared" si="2"/>
        <v>0</v>
      </c>
    </row>
    <row r="25" spans="1:14" ht="15" customHeight="1" x14ac:dyDescent="0.3">
      <c r="A25" s="39" t="s">
        <v>91</v>
      </c>
      <c r="B25" s="48" t="s">
        <v>380</v>
      </c>
      <c r="C25" s="111">
        <f>SUM(C23:C24)</f>
        <v>0</v>
      </c>
      <c r="D25" s="109" t="s">
        <v>564</v>
      </c>
      <c r="E25" s="109" t="s">
        <v>564</v>
      </c>
      <c r="F25" s="112">
        <f t="shared" si="0"/>
        <v>0</v>
      </c>
      <c r="G25" s="113">
        <f>SUM(G23:G24)</f>
        <v>3341</v>
      </c>
      <c r="H25" s="109" t="s">
        <v>564</v>
      </c>
      <c r="I25" s="109" t="s">
        <v>564</v>
      </c>
      <c r="J25" s="112">
        <f t="shared" si="1"/>
        <v>3341</v>
      </c>
      <c r="K25" s="113">
        <f>SUM(K23:K24)</f>
        <v>3341</v>
      </c>
      <c r="L25" s="109" t="s">
        <v>564</v>
      </c>
      <c r="M25" s="109" t="s">
        <v>564</v>
      </c>
      <c r="N25" s="112">
        <f t="shared" si="2"/>
        <v>3341</v>
      </c>
    </row>
    <row r="26" spans="1:14" ht="15" customHeight="1" x14ac:dyDescent="0.3">
      <c r="A26" s="38" t="s">
        <v>58</v>
      </c>
      <c r="B26" s="47" t="s">
        <v>381</v>
      </c>
      <c r="C26" s="111">
        <v>0</v>
      </c>
      <c r="D26" s="109" t="s">
        <v>564</v>
      </c>
      <c r="E26" s="109" t="s">
        <v>564</v>
      </c>
      <c r="F26" s="112">
        <f t="shared" si="0"/>
        <v>0</v>
      </c>
      <c r="G26" s="113"/>
      <c r="H26" s="109" t="s">
        <v>564</v>
      </c>
      <c r="I26" s="109" t="s">
        <v>564</v>
      </c>
      <c r="J26" s="112">
        <f t="shared" si="1"/>
        <v>0</v>
      </c>
      <c r="K26" s="113">
        <v>0</v>
      </c>
      <c r="L26" s="109" t="s">
        <v>564</v>
      </c>
      <c r="M26" s="109" t="s">
        <v>564</v>
      </c>
      <c r="N26" s="112">
        <f t="shared" si="2"/>
        <v>0</v>
      </c>
    </row>
    <row r="27" spans="1:14" ht="15" customHeight="1" x14ac:dyDescent="0.3">
      <c r="A27" s="38" t="s">
        <v>59</v>
      </c>
      <c r="B27" s="47" t="s">
        <v>382</v>
      </c>
      <c r="C27" s="111">
        <v>0</v>
      </c>
      <c r="D27" s="109" t="s">
        <v>564</v>
      </c>
      <c r="E27" s="109" t="s">
        <v>564</v>
      </c>
      <c r="F27" s="112">
        <f t="shared" si="0"/>
        <v>0</v>
      </c>
      <c r="G27" s="113">
        <v>0</v>
      </c>
      <c r="H27" s="109" t="s">
        <v>564</v>
      </c>
      <c r="I27" s="109" t="s">
        <v>564</v>
      </c>
      <c r="J27" s="112">
        <f t="shared" si="1"/>
        <v>0</v>
      </c>
      <c r="K27" s="113">
        <v>0</v>
      </c>
      <c r="L27" s="109" t="s">
        <v>564</v>
      </c>
      <c r="M27" s="109" t="s">
        <v>564</v>
      </c>
      <c r="N27" s="112">
        <f t="shared" si="2"/>
        <v>0</v>
      </c>
    </row>
    <row r="28" spans="1:14" ht="15" customHeight="1" x14ac:dyDescent="0.3">
      <c r="A28" s="38" t="s">
        <v>60</v>
      </c>
      <c r="B28" s="47" t="s">
        <v>383</v>
      </c>
      <c r="C28" s="111">
        <v>0</v>
      </c>
      <c r="D28" s="109" t="s">
        <v>564</v>
      </c>
      <c r="E28" s="109" t="s">
        <v>564</v>
      </c>
      <c r="F28" s="112">
        <f t="shared" si="0"/>
        <v>0</v>
      </c>
      <c r="G28" s="113">
        <v>0</v>
      </c>
      <c r="H28" s="109" t="s">
        <v>564</v>
      </c>
      <c r="I28" s="109" t="s">
        <v>564</v>
      </c>
      <c r="J28" s="112">
        <f t="shared" si="1"/>
        <v>0</v>
      </c>
      <c r="K28" s="113">
        <v>0</v>
      </c>
      <c r="L28" s="109" t="s">
        <v>564</v>
      </c>
      <c r="M28" s="109" t="s">
        <v>564</v>
      </c>
      <c r="N28" s="112">
        <f t="shared" si="2"/>
        <v>0</v>
      </c>
    </row>
    <row r="29" spans="1:14" ht="15" customHeight="1" x14ac:dyDescent="0.3">
      <c r="A29" s="38" t="s">
        <v>61</v>
      </c>
      <c r="B29" s="47" t="s">
        <v>384</v>
      </c>
      <c r="C29" s="111">
        <v>1800000</v>
      </c>
      <c r="D29" s="109" t="s">
        <v>564</v>
      </c>
      <c r="E29" s="109" t="s">
        <v>564</v>
      </c>
      <c r="F29" s="112">
        <f t="shared" si="0"/>
        <v>1800000</v>
      </c>
      <c r="G29" s="113">
        <v>1800000</v>
      </c>
      <c r="H29" s="109" t="s">
        <v>564</v>
      </c>
      <c r="I29" s="109" t="s">
        <v>564</v>
      </c>
      <c r="J29" s="112">
        <f t="shared" si="1"/>
        <v>1800000</v>
      </c>
      <c r="K29" s="113">
        <v>1294307</v>
      </c>
      <c r="L29" s="109" t="s">
        <v>564</v>
      </c>
      <c r="M29" s="109" t="s">
        <v>564</v>
      </c>
      <c r="N29" s="112">
        <f t="shared" si="2"/>
        <v>1294307</v>
      </c>
    </row>
    <row r="30" spans="1:14" ht="15" customHeight="1" x14ac:dyDescent="0.3">
      <c r="A30" s="38" t="s">
        <v>62</v>
      </c>
      <c r="B30" s="47" t="s">
        <v>387</v>
      </c>
      <c r="C30" s="111">
        <v>0</v>
      </c>
      <c r="D30" s="109" t="s">
        <v>564</v>
      </c>
      <c r="E30" s="109" t="s">
        <v>564</v>
      </c>
      <c r="F30" s="112">
        <f t="shared" si="0"/>
        <v>0</v>
      </c>
      <c r="G30" s="113">
        <v>0</v>
      </c>
      <c r="H30" s="109" t="s">
        <v>564</v>
      </c>
      <c r="I30" s="109" t="s">
        <v>564</v>
      </c>
      <c r="J30" s="112">
        <f t="shared" si="1"/>
        <v>0</v>
      </c>
      <c r="K30" s="113">
        <v>0</v>
      </c>
      <c r="L30" s="109" t="s">
        <v>564</v>
      </c>
      <c r="M30" s="109" t="s">
        <v>564</v>
      </c>
      <c r="N30" s="112">
        <f t="shared" si="2"/>
        <v>0</v>
      </c>
    </row>
    <row r="31" spans="1:14" ht="15" customHeight="1" x14ac:dyDescent="0.3">
      <c r="A31" s="38" t="s">
        <v>388</v>
      </c>
      <c r="B31" s="47" t="s">
        <v>389</v>
      </c>
      <c r="C31" s="111">
        <v>0</v>
      </c>
      <c r="D31" s="109" t="s">
        <v>564</v>
      </c>
      <c r="E31" s="109" t="s">
        <v>564</v>
      </c>
      <c r="F31" s="112">
        <f t="shared" si="0"/>
        <v>0</v>
      </c>
      <c r="G31" s="113">
        <v>0</v>
      </c>
      <c r="H31" s="109" t="s">
        <v>564</v>
      </c>
      <c r="I31" s="109" t="s">
        <v>564</v>
      </c>
      <c r="J31" s="112">
        <f t="shared" si="1"/>
        <v>0</v>
      </c>
      <c r="K31" s="113">
        <v>0</v>
      </c>
      <c r="L31" s="109" t="s">
        <v>564</v>
      </c>
      <c r="M31" s="109" t="s">
        <v>564</v>
      </c>
      <c r="N31" s="112">
        <f t="shared" si="2"/>
        <v>0</v>
      </c>
    </row>
    <row r="32" spans="1:14" ht="15" customHeight="1" x14ac:dyDescent="0.3">
      <c r="A32" s="38" t="s">
        <v>63</v>
      </c>
      <c r="B32" s="47" t="s">
        <v>390</v>
      </c>
      <c r="C32" s="111">
        <v>800000</v>
      </c>
      <c r="D32" s="109" t="s">
        <v>564</v>
      </c>
      <c r="E32" s="109" t="s">
        <v>564</v>
      </c>
      <c r="F32" s="112">
        <f t="shared" si="0"/>
        <v>800000</v>
      </c>
      <c r="G32" s="113">
        <v>800000</v>
      </c>
      <c r="H32" s="109" t="s">
        <v>564</v>
      </c>
      <c r="I32" s="109" t="s">
        <v>564</v>
      </c>
      <c r="J32" s="112">
        <f t="shared" si="1"/>
        <v>800000</v>
      </c>
      <c r="K32" s="113">
        <v>5373</v>
      </c>
      <c r="L32" s="109" t="s">
        <v>564</v>
      </c>
      <c r="M32" s="109" t="s">
        <v>564</v>
      </c>
      <c r="N32" s="112">
        <f t="shared" si="2"/>
        <v>5373</v>
      </c>
    </row>
    <row r="33" spans="1:14" ht="15" customHeight="1" x14ac:dyDescent="0.3">
      <c r="A33" s="38" t="s">
        <v>64</v>
      </c>
      <c r="B33" s="47" t="s">
        <v>395</v>
      </c>
      <c r="C33" s="111">
        <v>0</v>
      </c>
      <c r="D33" s="109" t="s">
        <v>564</v>
      </c>
      <c r="E33" s="109" t="s">
        <v>564</v>
      </c>
      <c r="F33" s="112">
        <f t="shared" si="0"/>
        <v>0</v>
      </c>
      <c r="G33" s="113">
        <v>0</v>
      </c>
      <c r="H33" s="109" t="s">
        <v>564</v>
      </c>
      <c r="I33" s="109" t="s">
        <v>564</v>
      </c>
      <c r="J33" s="112">
        <f t="shared" si="1"/>
        <v>0</v>
      </c>
      <c r="K33" s="113">
        <v>0</v>
      </c>
      <c r="L33" s="109" t="s">
        <v>564</v>
      </c>
      <c r="M33" s="109" t="s">
        <v>564</v>
      </c>
      <c r="N33" s="112">
        <f t="shared" si="2"/>
        <v>0</v>
      </c>
    </row>
    <row r="34" spans="1:14" ht="15" customHeight="1" x14ac:dyDescent="0.3">
      <c r="A34" s="39" t="s">
        <v>92</v>
      </c>
      <c r="B34" s="48" t="s">
        <v>398</v>
      </c>
      <c r="C34" s="111">
        <f>SUM(C29:C33)</f>
        <v>2600000</v>
      </c>
      <c r="D34" s="109" t="s">
        <v>564</v>
      </c>
      <c r="E34" s="109" t="s">
        <v>564</v>
      </c>
      <c r="F34" s="112">
        <f t="shared" si="0"/>
        <v>2600000</v>
      </c>
      <c r="G34" s="113">
        <f>SUM(G29:G33)</f>
        <v>2600000</v>
      </c>
      <c r="H34" s="109" t="s">
        <v>564</v>
      </c>
      <c r="I34" s="109" t="s">
        <v>564</v>
      </c>
      <c r="J34" s="112">
        <f t="shared" si="1"/>
        <v>2600000</v>
      </c>
      <c r="K34" s="113">
        <f>SUM(K29:K33)</f>
        <v>1299680</v>
      </c>
      <c r="L34" s="109" t="s">
        <v>564</v>
      </c>
      <c r="M34" s="109" t="s">
        <v>564</v>
      </c>
      <c r="N34" s="112">
        <f t="shared" si="2"/>
        <v>1299680</v>
      </c>
    </row>
    <row r="35" spans="1:14" ht="15" customHeight="1" x14ac:dyDescent="0.3">
      <c r="A35" s="38" t="s">
        <v>65</v>
      </c>
      <c r="B35" s="47" t="s">
        <v>399</v>
      </c>
      <c r="C35" s="111">
        <v>0</v>
      </c>
      <c r="D35" s="109" t="s">
        <v>564</v>
      </c>
      <c r="E35" s="109" t="s">
        <v>564</v>
      </c>
      <c r="F35" s="112">
        <f t="shared" si="0"/>
        <v>0</v>
      </c>
      <c r="G35" s="113">
        <v>5000</v>
      </c>
      <c r="H35" s="109" t="s">
        <v>564</v>
      </c>
      <c r="I35" s="109" t="s">
        <v>564</v>
      </c>
      <c r="J35" s="112">
        <f t="shared" si="1"/>
        <v>5000</v>
      </c>
      <c r="K35" s="113">
        <v>331788</v>
      </c>
      <c r="L35" s="109" t="s">
        <v>564</v>
      </c>
      <c r="M35" s="109" t="s">
        <v>564</v>
      </c>
      <c r="N35" s="112">
        <f t="shared" si="2"/>
        <v>331788</v>
      </c>
    </row>
    <row r="36" spans="1:14" ht="15" customHeight="1" x14ac:dyDescent="0.3">
      <c r="A36" s="58" t="s">
        <v>93</v>
      </c>
      <c r="B36" s="49" t="s">
        <v>400</v>
      </c>
      <c r="C36" s="111">
        <f>SUM(C25,C26,C27,C28,C34,C35)</f>
        <v>2600000</v>
      </c>
      <c r="D36" s="109" t="s">
        <v>564</v>
      </c>
      <c r="E36" s="109" t="s">
        <v>564</v>
      </c>
      <c r="F36" s="112">
        <f t="shared" si="0"/>
        <v>2600000</v>
      </c>
      <c r="G36" s="113">
        <f>SUM(G34:G35,G25:G28)</f>
        <v>2608341</v>
      </c>
      <c r="H36" s="109" t="s">
        <v>564</v>
      </c>
      <c r="I36" s="109" t="s">
        <v>564</v>
      </c>
      <c r="J36" s="112">
        <f t="shared" si="1"/>
        <v>2608341</v>
      </c>
      <c r="K36" s="113">
        <f>SUM(K25,K26,K27,K28,K34,K35)</f>
        <v>1634809</v>
      </c>
      <c r="L36" s="109" t="s">
        <v>564</v>
      </c>
      <c r="M36" s="109" t="s">
        <v>564</v>
      </c>
      <c r="N36" s="112">
        <f t="shared" si="2"/>
        <v>1634809</v>
      </c>
    </row>
    <row r="37" spans="1:14" ht="15" customHeight="1" x14ac:dyDescent="0.3">
      <c r="A37" s="59" t="s">
        <v>401</v>
      </c>
      <c r="B37" s="47" t="s">
        <v>402</v>
      </c>
      <c r="C37" s="111">
        <v>0</v>
      </c>
      <c r="D37" s="109" t="s">
        <v>564</v>
      </c>
      <c r="E37" s="109" t="s">
        <v>564</v>
      </c>
      <c r="F37" s="112">
        <f t="shared" si="0"/>
        <v>0</v>
      </c>
      <c r="G37" s="113">
        <v>0</v>
      </c>
      <c r="H37" s="109" t="s">
        <v>564</v>
      </c>
      <c r="I37" s="109" t="s">
        <v>564</v>
      </c>
      <c r="J37" s="112">
        <f t="shared" si="1"/>
        <v>0</v>
      </c>
      <c r="K37" s="113">
        <v>0</v>
      </c>
      <c r="L37" s="109" t="s">
        <v>564</v>
      </c>
      <c r="M37" s="109" t="s">
        <v>564</v>
      </c>
      <c r="N37" s="112">
        <f t="shared" si="2"/>
        <v>0</v>
      </c>
    </row>
    <row r="38" spans="1:14" ht="15" customHeight="1" x14ac:dyDescent="0.3">
      <c r="A38" s="60" t="s">
        <v>66</v>
      </c>
      <c r="B38" s="47" t="s">
        <v>403</v>
      </c>
      <c r="C38" s="111">
        <v>0</v>
      </c>
      <c r="D38" s="109" t="s">
        <v>564</v>
      </c>
      <c r="E38" s="109" t="s">
        <v>564</v>
      </c>
      <c r="F38" s="112">
        <f t="shared" si="0"/>
        <v>0</v>
      </c>
      <c r="G38" s="113">
        <v>0</v>
      </c>
      <c r="H38" s="109" t="s">
        <v>564</v>
      </c>
      <c r="I38" s="109" t="s">
        <v>564</v>
      </c>
      <c r="J38" s="112">
        <f t="shared" si="1"/>
        <v>0</v>
      </c>
      <c r="K38" s="113">
        <v>0</v>
      </c>
      <c r="L38" s="109" t="s">
        <v>564</v>
      </c>
      <c r="M38" s="109" t="s">
        <v>564</v>
      </c>
      <c r="N38" s="112">
        <f t="shared" si="2"/>
        <v>0</v>
      </c>
    </row>
    <row r="39" spans="1:14" ht="15" customHeight="1" x14ac:dyDescent="0.3">
      <c r="A39" s="59" t="s">
        <v>67</v>
      </c>
      <c r="B39" s="47" t="s">
        <v>404</v>
      </c>
      <c r="C39" s="111">
        <v>940000</v>
      </c>
      <c r="D39" s="109" t="s">
        <v>564</v>
      </c>
      <c r="E39" s="109" t="s">
        <v>564</v>
      </c>
      <c r="F39" s="112">
        <f t="shared" si="0"/>
        <v>940000</v>
      </c>
      <c r="G39" s="113">
        <v>940000</v>
      </c>
      <c r="H39" s="109" t="s">
        <v>564</v>
      </c>
      <c r="I39" s="109" t="s">
        <v>564</v>
      </c>
      <c r="J39" s="112">
        <f t="shared" si="1"/>
        <v>940000</v>
      </c>
      <c r="K39" s="113">
        <v>330937</v>
      </c>
      <c r="L39" s="109" t="s">
        <v>564</v>
      </c>
      <c r="M39" s="109" t="s">
        <v>564</v>
      </c>
      <c r="N39" s="112">
        <f t="shared" si="2"/>
        <v>330937</v>
      </c>
    </row>
    <row r="40" spans="1:14" ht="15" customHeight="1" x14ac:dyDescent="0.3">
      <c r="A40" s="59" t="s">
        <v>68</v>
      </c>
      <c r="B40" s="47" t="s">
        <v>405</v>
      </c>
      <c r="C40" s="111">
        <v>231000</v>
      </c>
      <c r="D40" s="109" t="s">
        <v>564</v>
      </c>
      <c r="E40" s="109" t="s">
        <v>564</v>
      </c>
      <c r="F40" s="112">
        <f t="shared" si="0"/>
        <v>231000</v>
      </c>
      <c r="G40" s="113">
        <v>536863</v>
      </c>
      <c r="H40" s="109" t="s">
        <v>564</v>
      </c>
      <c r="I40" s="109" t="s">
        <v>564</v>
      </c>
      <c r="J40" s="112">
        <f t="shared" si="1"/>
        <v>536863</v>
      </c>
      <c r="K40" s="113">
        <v>376663</v>
      </c>
      <c r="L40" s="109" t="s">
        <v>564</v>
      </c>
      <c r="M40" s="109" t="s">
        <v>564</v>
      </c>
      <c r="N40" s="112">
        <f t="shared" si="2"/>
        <v>376663</v>
      </c>
    </row>
    <row r="41" spans="1:14" ht="15" customHeight="1" x14ac:dyDescent="0.3">
      <c r="A41" s="59" t="s">
        <v>406</v>
      </c>
      <c r="B41" s="47" t="s">
        <v>407</v>
      </c>
      <c r="C41" s="111">
        <v>0</v>
      </c>
      <c r="D41" s="109" t="s">
        <v>564</v>
      </c>
      <c r="E41" s="109" t="s">
        <v>564</v>
      </c>
      <c r="F41" s="112">
        <f t="shared" si="0"/>
        <v>0</v>
      </c>
      <c r="G41" s="113">
        <v>0</v>
      </c>
      <c r="H41" s="109" t="s">
        <v>564</v>
      </c>
      <c r="I41" s="109" t="s">
        <v>564</v>
      </c>
      <c r="J41" s="112">
        <f t="shared" si="1"/>
        <v>0</v>
      </c>
      <c r="K41" s="113">
        <v>0</v>
      </c>
      <c r="L41" s="109" t="s">
        <v>564</v>
      </c>
      <c r="M41" s="109" t="s">
        <v>564</v>
      </c>
      <c r="N41" s="112">
        <f t="shared" si="2"/>
        <v>0</v>
      </c>
    </row>
    <row r="42" spans="1:14" ht="15" customHeight="1" x14ac:dyDescent="0.3">
      <c r="A42" s="59" t="s">
        <v>408</v>
      </c>
      <c r="B42" s="47" t="s">
        <v>409</v>
      </c>
      <c r="C42" s="111">
        <v>0</v>
      </c>
      <c r="D42" s="109" t="s">
        <v>564</v>
      </c>
      <c r="E42" s="109" t="s">
        <v>564</v>
      </c>
      <c r="F42" s="112">
        <f t="shared" si="0"/>
        <v>0</v>
      </c>
      <c r="G42" s="113">
        <v>0</v>
      </c>
      <c r="H42" s="109" t="s">
        <v>564</v>
      </c>
      <c r="I42" s="109" t="s">
        <v>564</v>
      </c>
      <c r="J42" s="112">
        <f t="shared" si="1"/>
        <v>0</v>
      </c>
      <c r="K42" s="113">
        <v>0</v>
      </c>
      <c r="L42" s="109" t="s">
        <v>564</v>
      </c>
      <c r="M42" s="109" t="s">
        <v>564</v>
      </c>
      <c r="N42" s="112">
        <f t="shared" si="2"/>
        <v>0</v>
      </c>
    </row>
    <row r="43" spans="1:14" ht="15" customHeight="1" x14ac:dyDescent="0.3">
      <c r="A43" s="59" t="s">
        <v>410</v>
      </c>
      <c r="B43" s="47" t="s">
        <v>411</v>
      </c>
      <c r="C43" s="111">
        <v>0</v>
      </c>
      <c r="D43" s="109" t="s">
        <v>564</v>
      </c>
      <c r="E43" s="109" t="s">
        <v>564</v>
      </c>
      <c r="F43" s="112">
        <f t="shared" si="0"/>
        <v>0</v>
      </c>
      <c r="G43" s="113">
        <v>0</v>
      </c>
      <c r="H43" s="109" t="s">
        <v>564</v>
      </c>
      <c r="I43" s="109" t="s">
        <v>564</v>
      </c>
      <c r="J43" s="112">
        <f t="shared" si="1"/>
        <v>0</v>
      </c>
      <c r="K43" s="113">
        <v>0</v>
      </c>
      <c r="L43" s="109" t="s">
        <v>564</v>
      </c>
      <c r="M43" s="109" t="s">
        <v>564</v>
      </c>
      <c r="N43" s="112">
        <f t="shared" si="2"/>
        <v>0</v>
      </c>
    </row>
    <row r="44" spans="1:14" ht="15" customHeight="1" x14ac:dyDescent="0.3">
      <c r="A44" s="59" t="s">
        <v>69</v>
      </c>
      <c r="B44" s="47" t="s">
        <v>412</v>
      </c>
      <c r="C44" s="111">
        <v>0</v>
      </c>
      <c r="D44" s="109" t="s">
        <v>564</v>
      </c>
      <c r="E44" s="109" t="s">
        <v>564</v>
      </c>
      <c r="F44" s="112">
        <f t="shared" si="0"/>
        <v>0</v>
      </c>
      <c r="G44" s="113">
        <v>1</v>
      </c>
      <c r="H44" s="109" t="s">
        <v>564</v>
      </c>
      <c r="I44" s="109" t="s">
        <v>564</v>
      </c>
      <c r="J44" s="112">
        <f t="shared" si="1"/>
        <v>1</v>
      </c>
      <c r="K44" s="113">
        <v>4</v>
      </c>
      <c r="L44" s="109" t="s">
        <v>564</v>
      </c>
      <c r="M44" s="109" t="s">
        <v>564</v>
      </c>
      <c r="N44" s="112">
        <f t="shared" si="2"/>
        <v>4</v>
      </c>
    </row>
    <row r="45" spans="1:14" ht="15" customHeight="1" x14ac:dyDescent="0.3">
      <c r="A45" s="59" t="s">
        <v>70</v>
      </c>
      <c r="B45" s="47" t="s">
        <v>413</v>
      </c>
      <c r="C45" s="111">
        <v>0</v>
      </c>
      <c r="D45" s="109" t="s">
        <v>564</v>
      </c>
      <c r="E45" s="109" t="s">
        <v>564</v>
      </c>
      <c r="F45" s="112">
        <f t="shared" si="0"/>
        <v>0</v>
      </c>
      <c r="G45" s="113">
        <v>0</v>
      </c>
      <c r="H45" s="109" t="s">
        <v>564</v>
      </c>
      <c r="I45" s="109" t="s">
        <v>564</v>
      </c>
      <c r="J45" s="112">
        <f t="shared" si="1"/>
        <v>0</v>
      </c>
      <c r="K45" s="113">
        <v>0</v>
      </c>
      <c r="L45" s="109" t="s">
        <v>564</v>
      </c>
      <c r="M45" s="109" t="s">
        <v>564</v>
      </c>
      <c r="N45" s="112">
        <f t="shared" si="2"/>
        <v>0</v>
      </c>
    </row>
    <row r="46" spans="1:14" ht="15" customHeight="1" x14ac:dyDescent="0.3">
      <c r="A46" s="59" t="s">
        <v>71</v>
      </c>
      <c r="B46" s="47" t="s">
        <v>565</v>
      </c>
      <c r="C46" s="111">
        <v>0</v>
      </c>
      <c r="D46" s="109" t="s">
        <v>564</v>
      </c>
      <c r="E46" s="109" t="s">
        <v>564</v>
      </c>
      <c r="F46" s="112">
        <f t="shared" si="0"/>
        <v>0</v>
      </c>
      <c r="G46" s="113">
        <v>225515</v>
      </c>
      <c r="H46" s="109" t="s">
        <v>564</v>
      </c>
      <c r="I46" s="109" t="s">
        <v>564</v>
      </c>
      <c r="J46" s="112">
        <f t="shared" si="1"/>
        <v>225515</v>
      </c>
      <c r="K46" s="113">
        <v>225515</v>
      </c>
      <c r="L46" s="109" t="s">
        <v>564</v>
      </c>
      <c r="M46" s="109" t="s">
        <v>564</v>
      </c>
      <c r="N46" s="112">
        <f t="shared" si="2"/>
        <v>225515</v>
      </c>
    </row>
    <row r="47" spans="1:14" ht="15" customHeight="1" x14ac:dyDescent="0.3">
      <c r="A47" s="61" t="s">
        <v>94</v>
      </c>
      <c r="B47" s="49" t="s">
        <v>414</v>
      </c>
      <c r="C47" s="111">
        <f>SUM(C37:C46)</f>
        <v>1171000</v>
      </c>
      <c r="D47" s="109" t="s">
        <v>564</v>
      </c>
      <c r="E47" s="109" t="s">
        <v>564</v>
      </c>
      <c r="F47" s="112">
        <f t="shared" si="0"/>
        <v>1171000</v>
      </c>
      <c r="G47" s="113">
        <f>SUM(G37:G46)</f>
        <v>1702379</v>
      </c>
      <c r="H47" s="109" t="s">
        <v>564</v>
      </c>
      <c r="I47" s="109" t="s">
        <v>564</v>
      </c>
      <c r="J47" s="112">
        <f t="shared" si="1"/>
        <v>1702379</v>
      </c>
      <c r="K47" s="113">
        <f>SUM(K37:K46)</f>
        <v>933119</v>
      </c>
      <c r="L47" s="109" t="s">
        <v>564</v>
      </c>
      <c r="M47" s="109" t="s">
        <v>564</v>
      </c>
      <c r="N47" s="112">
        <f t="shared" si="2"/>
        <v>933119</v>
      </c>
    </row>
    <row r="48" spans="1:14" ht="15" customHeight="1" x14ac:dyDescent="0.3">
      <c r="A48" s="59" t="s">
        <v>423</v>
      </c>
      <c r="B48" s="47" t="s">
        <v>424</v>
      </c>
      <c r="C48" s="111">
        <v>0</v>
      </c>
      <c r="D48" s="109" t="s">
        <v>564</v>
      </c>
      <c r="E48" s="109" t="s">
        <v>564</v>
      </c>
      <c r="F48" s="112">
        <f t="shared" si="0"/>
        <v>0</v>
      </c>
      <c r="G48" s="113">
        <v>0</v>
      </c>
      <c r="H48" s="109" t="s">
        <v>564</v>
      </c>
      <c r="I48" s="109" t="s">
        <v>564</v>
      </c>
      <c r="J48" s="112">
        <f t="shared" si="1"/>
        <v>0</v>
      </c>
      <c r="K48" s="113">
        <v>0</v>
      </c>
      <c r="L48" s="109" t="s">
        <v>564</v>
      </c>
      <c r="M48" s="109" t="s">
        <v>564</v>
      </c>
      <c r="N48" s="112">
        <f t="shared" si="2"/>
        <v>0</v>
      </c>
    </row>
    <row r="49" spans="1:14" ht="15" customHeight="1" x14ac:dyDescent="0.3">
      <c r="A49" s="38" t="s">
        <v>75</v>
      </c>
      <c r="B49" s="47" t="s">
        <v>425</v>
      </c>
      <c r="C49" s="111">
        <v>0</v>
      </c>
      <c r="D49" s="109" t="s">
        <v>564</v>
      </c>
      <c r="E49" s="109" t="s">
        <v>564</v>
      </c>
      <c r="F49" s="112">
        <f t="shared" si="0"/>
        <v>0</v>
      </c>
      <c r="G49" s="113">
        <v>0</v>
      </c>
      <c r="H49" s="109" t="s">
        <v>564</v>
      </c>
      <c r="I49" s="109" t="s">
        <v>564</v>
      </c>
      <c r="J49" s="112">
        <f t="shared" si="1"/>
        <v>0</v>
      </c>
      <c r="K49" s="113">
        <v>0</v>
      </c>
      <c r="L49" s="109" t="s">
        <v>564</v>
      </c>
      <c r="M49" s="109" t="s">
        <v>564</v>
      </c>
      <c r="N49" s="112">
        <f t="shared" si="2"/>
        <v>0</v>
      </c>
    </row>
    <row r="50" spans="1:14" ht="15" customHeight="1" x14ac:dyDescent="0.3">
      <c r="A50" s="59" t="s">
        <v>76</v>
      </c>
      <c r="B50" s="47" t="s">
        <v>522</v>
      </c>
      <c r="C50" s="111">
        <v>1840044</v>
      </c>
      <c r="D50" s="109" t="s">
        <v>564</v>
      </c>
      <c r="E50" s="109" t="s">
        <v>564</v>
      </c>
      <c r="F50" s="112">
        <f t="shared" si="0"/>
        <v>1840044</v>
      </c>
      <c r="G50" s="113">
        <v>1840044</v>
      </c>
      <c r="H50" s="109" t="s">
        <v>564</v>
      </c>
      <c r="I50" s="109" t="s">
        <v>564</v>
      </c>
      <c r="J50" s="112">
        <f t="shared" si="1"/>
        <v>1840044</v>
      </c>
      <c r="K50" s="113">
        <v>0</v>
      </c>
      <c r="L50" s="109" t="s">
        <v>564</v>
      </c>
      <c r="M50" s="109" t="s">
        <v>564</v>
      </c>
      <c r="N50" s="112">
        <f t="shared" si="2"/>
        <v>0</v>
      </c>
    </row>
    <row r="51" spans="1:14" ht="15" customHeight="1" x14ac:dyDescent="0.3">
      <c r="A51" s="58" t="s">
        <v>96</v>
      </c>
      <c r="B51" s="49" t="s">
        <v>426</v>
      </c>
      <c r="C51" s="111">
        <f>SUM(C48:C50)</f>
        <v>1840044</v>
      </c>
      <c r="D51" s="109" t="s">
        <v>564</v>
      </c>
      <c r="E51" s="109" t="s">
        <v>564</v>
      </c>
      <c r="F51" s="112">
        <f t="shared" si="0"/>
        <v>1840044</v>
      </c>
      <c r="G51" s="113">
        <f>SUM(G48:G50)</f>
        <v>1840044</v>
      </c>
      <c r="H51" s="109" t="s">
        <v>564</v>
      </c>
      <c r="I51" s="109" t="s">
        <v>564</v>
      </c>
      <c r="J51" s="112">
        <f t="shared" si="1"/>
        <v>1840044</v>
      </c>
      <c r="K51" s="113">
        <f>SUM(K48:K50)</f>
        <v>0</v>
      </c>
      <c r="L51" s="109" t="s">
        <v>564</v>
      </c>
      <c r="M51" s="109" t="s">
        <v>564</v>
      </c>
      <c r="N51" s="112">
        <f t="shared" si="2"/>
        <v>0</v>
      </c>
    </row>
    <row r="52" spans="1:14" ht="15" customHeight="1" x14ac:dyDescent="0.3">
      <c r="A52" s="62" t="s">
        <v>121</v>
      </c>
      <c r="B52" s="50"/>
      <c r="C52" s="111">
        <f>SUM(C51,C47,C36,C22)</f>
        <v>46856436</v>
      </c>
      <c r="D52" s="109" t="s">
        <v>564</v>
      </c>
      <c r="E52" s="109" t="s">
        <v>564</v>
      </c>
      <c r="F52" s="112">
        <f t="shared" si="0"/>
        <v>46856436</v>
      </c>
      <c r="G52" s="113">
        <f>SUM(G51,G47,G22,G36)</f>
        <v>48113840</v>
      </c>
      <c r="H52" s="109" t="s">
        <v>564</v>
      </c>
      <c r="I52" s="109" t="s">
        <v>564</v>
      </c>
      <c r="J52" s="112">
        <f t="shared" si="1"/>
        <v>48113840</v>
      </c>
      <c r="K52" s="113">
        <f>SUM(K51,K47,K36,K22)</f>
        <v>23781058</v>
      </c>
      <c r="L52" s="109" t="s">
        <v>564</v>
      </c>
      <c r="M52" s="109" t="s">
        <v>564</v>
      </c>
      <c r="N52" s="112">
        <f t="shared" si="2"/>
        <v>23781058</v>
      </c>
    </row>
    <row r="53" spans="1:14" ht="15" customHeight="1" x14ac:dyDescent="0.3">
      <c r="A53" s="38" t="s">
        <v>370</v>
      </c>
      <c r="B53" s="47" t="s">
        <v>371</v>
      </c>
      <c r="C53" s="111">
        <v>0</v>
      </c>
      <c r="D53" s="109" t="s">
        <v>564</v>
      </c>
      <c r="E53" s="109" t="s">
        <v>564</v>
      </c>
      <c r="F53" s="112">
        <f t="shared" si="0"/>
        <v>0</v>
      </c>
      <c r="G53" s="113">
        <v>2166626</v>
      </c>
      <c r="H53" s="109" t="s">
        <v>564</v>
      </c>
      <c r="I53" s="109" t="s">
        <v>564</v>
      </c>
      <c r="J53" s="112">
        <f t="shared" si="1"/>
        <v>2166626</v>
      </c>
      <c r="K53" s="113">
        <v>2166626</v>
      </c>
      <c r="L53" s="109" t="s">
        <v>564</v>
      </c>
      <c r="M53" s="109" t="s">
        <v>564</v>
      </c>
      <c r="N53" s="112">
        <f t="shared" si="2"/>
        <v>2166626</v>
      </c>
    </row>
    <row r="54" spans="1:14" ht="15" customHeight="1" x14ac:dyDescent="0.3">
      <c r="A54" s="38" t="s">
        <v>372</v>
      </c>
      <c r="B54" s="47" t="s">
        <v>373</v>
      </c>
      <c r="C54" s="111">
        <v>0</v>
      </c>
      <c r="D54" s="109" t="s">
        <v>564</v>
      </c>
      <c r="E54" s="109" t="s">
        <v>564</v>
      </c>
      <c r="F54" s="112">
        <f t="shared" si="0"/>
        <v>0</v>
      </c>
      <c r="G54" s="113">
        <v>0</v>
      </c>
      <c r="H54" s="109" t="s">
        <v>564</v>
      </c>
      <c r="I54" s="109" t="s">
        <v>564</v>
      </c>
      <c r="J54" s="112">
        <f t="shared" si="1"/>
        <v>0</v>
      </c>
      <c r="K54" s="113">
        <v>0</v>
      </c>
      <c r="L54" s="109" t="s">
        <v>564</v>
      </c>
      <c r="M54" s="109" t="s">
        <v>564</v>
      </c>
      <c r="N54" s="112">
        <f t="shared" si="2"/>
        <v>0</v>
      </c>
    </row>
    <row r="55" spans="1:14" ht="15" customHeight="1" x14ac:dyDescent="0.3">
      <c r="A55" s="38" t="s">
        <v>53</v>
      </c>
      <c r="B55" s="47" t="s">
        <v>374</v>
      </c>
      <c r="C55" s="111">
        <v>0</v>
      </c>
      <c r="D55" s="109" t="s">
        <v>564</v>
      </c>
      <c r="E55" s="109" t="s">
        <v>564</v>
      </c>
      <c r="F55" s="112">
        <f t="shared" si="0"/>
        <v>0</v>
      </c>
      <c r="G55" s="113">
        <v>0</v>
      </c>
      <c r="H55" s="109" t="s">
        <v>564</v>
      </c>
      <c r="I55" s="109" t="s">
        <v>564</v>
      </c>
      <c r="J55" s="112">
        <f t="shared" si="1"/>
        <v>0</v>
      </c>
      <c r="K55" s="113">
        <v>0</v>
      </c>
      <c r="L55" s="109" t="s">
        <v>564</v>
      </c>
      <c r="M55" s="109" t="s">
        <v>564</v>
      </c>
      <c r="N55" s="112">
        <f t="shared" si="2"/>
        <v>0</v>
      </c>
    </row>
    <row r="56" spans="1:14" ht="15" customHeight="1" x14ac:dyDescent="0.3">
      <c r="A56" s="38" t="s">
        <v>54</v>
      </c>
      <c r="B56" s="47" t="s">
        <v>375</v>
      </c>
      <c r="C56" s="111">
        <v>0</v>
      </c>
      <c r="D56" s="109" t="s">
        <v>564</v>
      </c>
      <c r="E56" s="109" t="s">
        <v>564</v>
      </c>
      <c r="F56" s="112">
        <f t="shared" si="0"/>
        <v>0</v>
      </c>
      <c r="G56" s="113">
        <v>0</v>
      </c>
      <c r="H56" s="109" t="s">
        <v>564</v>
      </c>
      <c r="I56" s="109" t="s">
        <v>564</v>
      </c>
      <c r="J56" s="112">
        <f t="shared" si="1"/>
        <v>0</v>
      </c>
      <c r="K56" s="113">
        <v>0</v>
      </c>
      <c r="L56" s="109" t="s">
        <v>564</v>
      </c>
      <c r="M56" s="109" t="s">
        <v>564</v>
      </c>
      <c r="N56" s="112">
        <f t="shared" si="2"/>
        <v>0</v>
      </c>
    </row>
    <row r="57" spans="1:14" ht="15" customHeight="1" x14ac:dyDescent="0.3">
      <c r="A57" s="38" t="s">
        <v>55</v>
      </c>
      <c r="B57" s="47" t="s">
        <v>376</v>
      </c>
      <c r="C57" s="111">
        <v>19310357</v>
      </c>
      <c r="D57" s="109" t="s">
        <v>564</v>
      </c>
      <c r="E57" s="109" t="s">
        <v>564</v>
      </c>
      <c r="F57" s="112">
        <f t="shared" si="0"/>
        <v>19310357</v>
      </c>
      <c r="G57" s="113">
        <v>19310357</v>
      </c>
      <c r="H57" s="109" t="s">
        <v>564</v>
      </c>
      <c r="I57" s="109" t="s">
        <v>564</v>
      </c>
      <c r="J57" s="112">
        <f t="shared" si="1"/>
        <v>19310357</v>
      </c>
      <c r="K57" s="113">
        <v>19310357</v>
      </c>
      <c r="L57" s="109" t="s">
        <v>564</v>
      </c>
      <c r="M57" s="109" t="s">
        <v>564</v>
      </c>
      <c r="N57" s="112">
        <f t="shared" si="2"/>
        <v>19310357</v>
      </c>
    </row>
    <row r="58" spans="1:14" ht="15" customHeight="1" x14ac:dyDescent="0.3">
      <c r="A58" s="58" t="s">
        <v>90</v>
      </c>
      <c r="B58" s="49" t="s">
        <v>377</v>
      </c>
      <c r="C58" s="111">
        <f>SUM(C53:C57)</f>
        <v>19310357</v>
      </c>
      <c r="D58" s="109" t="s">
        <v>564</v>
      </c>
      <c r="E58" s="109" t="s">
        <v>564</v>
      </c>
      <c r="F58" s="112">
        <f t="shared" si="0"/>
        <v>19310357</v>
      </c>
      <c r="G58" s="113">
        <f>SUM(G53:G57)</f>
        <v>21476983</v>
      </c>
      <c r="H58" s="109" t="s">
        <v>564</v>
      </c>
      <c r="I58" s="109" t="s">
        <v>564</v>
      </c>
      <c r="J58" s="112">
        <f t="shared" si="1"/>
        <v>21476983</v>
      </c>
      <c r="K58" s="113">
        <f>SUM(K53:K57)</f>
        <v>21476983</v>
      </c>
      <c r="L58" s="109" t="s">
        <v>564</v>
      </c>
      <c r="M58" s="109" t="s">
        <v>564</v>
      </c>
      <c r="N58" s="112">
        <f t="shared" si="2"/>
        <v>21476983</v>
      </c>
    </row>
    <row r="59" spans="1:14" ht="15" customHeight="1" x14ac:dyDescent="0.3">
      <c r="A59" s="59" t="s">
        <v>72</v>
      </c>
      <c r="B59" s="47" t="s">
        <v>415</v>
      </c>
      <c r="C59" s="111">
        <v>0</v>
      </c>
      <c r="D59" s="109" t="s">
        <v>564</v>
      </c>
      <c r="E59" s="109" t="s">
        <v>564</v>
      </c>
      <c r="F59" s="112">
        <f t="shared" si="0"/>
        <v>0</v>
      </c>
      <c r="G59" s="113">
        <v>0</v>
      </c>
      <c r="H59" s="109" t="s">
        <v>564</v>
      </c>
      <c r="I59" s="109" t="s">
        <v>564</v>
      </c>
      <c r="J59" s="112">
        <f t="shared" si="1"/>
        <v>0</v>
      </c>
      <c r="K59" s="113">
        <v>0</v>
      </c>
      <c r="L59" s="109" t="s">
        <v>564</v>
      </c>
      <c r="M59" s="109" t="s">
        <v>564</v>
      </c>
      <c r="N59" s="112">
        <f t="shared" si="2"/>
        <v>0</v>
      </c>
    </row>
    <row r="60" spans="1:14" ht="15" customHeight="1" x14ac:dyDescent="0.3">
      <c r="A60" s="59" t="s">
        <v>73</v>
      </c>
      <c r="B60" s="47" t="s">
        <v>416</v>
      </c>
      <c r="C60" s="111">
        <v>0</v>
      </c>
      <c r="D60" s="109" t="s">
        <v>564</v>
      </c>
      <c r="E60" s="109" t="s">
        <v>564</v>
      </c>
      <c r="F60" s="112">
        <f t="shared" si="0"/>
        <v>0</v>
      </c>
      <c r="G60" s="113">
        <v>0</v>
      </c>
      <c r="H60" s="109" t="s">
        <v>564</v>
      </c>
      <c r="I60" s="109" t="s">
        <v>564</v>
      </c>
      <c r="J60" s="112">
        <f t="shared" si="1"/>
        <v>0</v>
      </c>
      <c r="K60" s="113">
        <v>0</v>
      </c>
      <c r="L60" s="109" t="s">
        <v>564</v>
      </c>
      <c r="M60" s="109" t="s">
        <v>564</v>
      </c>
      <c r="N60" s="112">
        <f t="shared" si="2"/>
        <v>0</v>
      </c>
    </row>
    <row r="61" spans="1:14" ht="15" customHeight="1" x14ac:dyDescent="0.3">
      <c r="A61" s="59" t="s">
        <v>417</v>
      </c>
      <c r="B61" s="47" t="s">
        <v>418</v>
      </c>
      <c r="C61" s="111">
        <v>0</v>
      </c>
      <c r="D61" s="109" t="s">
        <v>564</v>
      </c>
      <c r="E61" s="109" t="s">
        <v>564</v>
      </c>
      <c r="F61" s="112">
        <f t="shared" si="0"/>
        <v>0</v>
      </c>
      <c r="G61" s="113">
        <v>0</v>
      </c>
      <c r="H61" s="109" t="s">
        <v>564</v>
      </c>
      <c r="I61" s="109" t="s">
        <v>564</v>
      </c>
      <c r="J61" s="112">
        <f t="shared" si="1"/>
        <v>0</v>
      </c>
      <c r="K61" s="113">
        <v>0</v>
      </c>
      <c r="L61" s="109" t="s">
        <v>564</v>
      </c>
      <c r="M61" s="109" t="s">
        <v>564</v>
      </c>
      <c r="N61" s="112">
        <f t="shared" si="2"/>
        <v>0</v>
      </c>
    </row>
    <row r="62" spans="1:14" ht="15" customHeight="1" x14ac:dyDescent="0.3">
      <c r="A62" s="59" t="s">
        <v>74</v>
      </c>
      <c r="B62" s="47" t="s">
        <v>419</v>
      </c>
      <c r="C62" s="111">
        <v>0</v>
      </c>
      <c r="D62" s="109" t="s">
        <v>564</v>
      </c>
      <c r="E62" s="109" t="s">
        <v>564</v>
      </c>
      <c r="F62" s="112">
        <f t="shared" si="0"/>
        <v>0</v>
      </c>
      <c r="G62" s="113">
        <v>0</v>
      </c>
      <c r="H62" s="109" t="s">
        <v>564</v>
      </c>
      <c r="I62" s="109" t="s">
        <v>564</v>
      </c>
      <c r="J62" s="112">
        <f t="shared" si="1"/>
        <v>0</v>
      </c>
      <c r="K62" s="113">
        <v>0</v>
      </c>
      <c r="L62" s="109" t="s">
        <v>564</v>
      </c>
      <c r="M62" s="109" t="s">
        <v>564</v>
      </c>
      <c r="N62" s="112">
        <f t="shared" si="2"/>
        <v>0</v>
      </c>
    </row>
    <row r="63" spans="1:14" ht="15" customHeight="1" x14ac:dyDescent="0.3">
      <c r="A63" s="59" t="s">
        <v>420</v>
      </c>
      <c r="B63" s="47" t="s">
        <v>421</v>
      </c>
      <c r="C63" s="111">
        <v>0</v>
      </c>
      <c r="D63" s="109" t="s">
        <v>564</v>
      </c>
      <c r="E63" s="109" t="s">
        <v>564</v>
      </c>
      <c r="F63" s="112">
        <f t="shared" si="0"/>
        <v>0</v>
      </c>
      <c r="G63" s="113">
        <v>0</v>
      </c>
      <c r="H63" s="109" t="s">
        <v>564</v>
      </c>
      <c r="I63" s="109" t="s">
        <v>564</v>
      </c>
      <c r="J63" s="112">
        <f t="shared" si="1"/>
        <v>0</v>
      </c>
      <c r="K63" s="113">
        <v>0</v>
      </c>
      <c r="L63" s="109" t="s">
        <v>564</v>
      </c>
      <c r="M63" s="109" t="s">
        <v>564</v>
      </c>
      <c r="N63" s="112">
        <f t="shared" si="2"/>
        <v>0</v>
      </c>
    </row>
    <row r="64" spans="1:14" ht="15" customHeight="1" x14ac:dyDescent="0.3">
      <c r="A64" s="58" t="s">
        <v>95</v>
      </c>
      <c r="B64" s="49" t="s">
        <v>422</v>
      </c>
      <c r="C64" s="111">
        <v>0</v>
      </c>
      <c r="D64" s="109" t="s">
        <v>564</v>
      </c>
      <c r="E64" s="109" t="s">
        <v>564</v>
      </c>
      <c r="F64" s="112">
        <f t="shared" si="0"/>
        <v>0</v>
      </c>
      <c r="G64" s="113">
        <v>0</v>
      </c>
      <c r="H64" s="109" t="s">
        <v>564</v>
      </c>
      <c r="I64" s="109" t="s">
        <v>564</v>
      </c>
      <c r="J64" s="112">
        <f t="shared" si="1"/>
        <v>0</v>
      </c>
      <c r="K64" s="113">
        <v>0</v>
      </c>
      <c r="L64" s="109" t="s">
        <v>564</v>
      </c>
      <c r="M64" s="109" t="s">
        <v>564</v>
      </c>
      <c r="N64" s="112">
        <f t="shared" si="2"/>
        <v>0</v>
      </c>
    </row>
    <row r="65" spans="1:14" ht="15" customHeight="1" x14ac:dyDescent="0.3">
      <c r="A65" s="59" t="s">
        <v>427</v>
      </c>
      <c r="B65" s="47" t="s">
        <v>428</v>
      </c>
      <c r="C65" s="111">
        <v>0</v>
      </c>
      <c r="D65" s="109" t="s">
        <v>564</v>
      </c>
      <c r="E65" s="109" t="s">
        <v>564</v>
      </c>
      <c r="F65" s="112">
        <f t="shared" si="0"/>
        <v>0</v>
      </c>
      <c r="G65" s="113">
        <v>0</v>
      </c>
      <c r="H65" s="109" t="s">
        <v>564</v>
      </c>
      <c r="I65" s="109" t="s">
        <v>564</v>
      </c>
      <c r="J65" s="112">
        <f t="shared" si="1"/>
        <v>0</v>
      </c>
      <c r="K65" s="113">
        <v>0</v>
      </c>
      <c r="L65" s="109" t="s">
        <v>564</v>
      </c>
      <c r="M65" s="109" t="s">
        <v>564</v>
      </c>
      <c r="N65" s="112">
        <f t="shared" si="2"/>
        <v>0</v>
      </c>
    </row>
    <row r="66" spans="1:14" ht="15" customHeight="1" x14ac:dyDescent="0.3">
      <c r="A66" s="38" t="s">
        <v>77</v>
      </c>
      <c r="B66" s="47" t="s">
        <v>511</v>
      </c>
      <c r="C66" s="111">
        <v>0</v>
      </c>
      <c r="D66" s="109" t="s">
        <v>564</v>
      </c>
      <c r="E66" s="109" t="s">
        <v>564</v>
      </c>
      <c r="F66" s="112">
        <f t="shared" si="0"/>
        <v>0</v>
      </c>
      <c r="G66" s="113">
        <v>0</v>
      </c>
      <c r="H66" s="109" t="s">
        <v>564</v>
      </c>
      <c r="I66" s="109" t="s">
        <v>564</v>
      </c>
      <c r="J66" s="112">
        <f t="shared" si="1"/>
        <v>0</v>
      </c>
      <c r="K66" s="113">
        <v>0</v>
      </c>
      <c r="L66" s="109" t="s">
        <v>564</v>
      </c>
      <c r="M66" s="109" t="s">
        <v>564</v>
      </c>
      <c r="N66" s="112">
        <f t="shared" si="2"/>
        <v>0</v>
      </c>
    </row>
    <row r="67" spans="1:14" ht="15" customHeight="1" x14ac:dyDescent="0.3">
      <c r="A67" s="59" t="s">
        <v>78</v>
      </c>
      <c r="B67" s="47" t="s">
        <v>521</v>
      </c>
      <c r="C67" s="111">
        <v>1043176</v>
      </c>
      <c r="D67" s="109" t="s">
        <v>564</v>
      </c>
      <c r="E67" s="109" t="s">
        <v>564</v>
      </c>
      <c r="F67" s="112">
        <f t="shared" si="0"/>
        <v>1043176</v>
      </c>
      <c r="G67" s="113">
        <v>1043176</v>
      </c>
      <c r="H67" s="109" t="s">
        <v>564</v>
      </c>
      <c r="I67" s="109" t="s">
        <v>564</v>
      </c>
      <c r="J67" s="112">
        <f t="shared" si="1"/>
        <v>1043176</v>
      </c>
      <c r="K67" s="113">
        <v>18000</v>
      </c>
      <c r="L67" s="109" t="s">
        <v>564</v>
      </c>
      <c r="M67" s="109" t="s">
        <v>564</v>
      </c>
      <c r="N67" s="112">
        <f t="shared" si="2"/>
        <v>18000</v>
      </c>
    </row>
    <row r="68" spans="1:14" ht="15" customHeight="1" x14ac:dyDescent="0.3">
      <c r="A68" s="58" t="s">
        <v>98</v>
      </c>
      <c r="B68" s="49" t="s">
        <v>429</v>
      </c>
      <c r="C68" s="111">
        <f>SUM(C65:C67)</f>
        <v>1043176</v>
      </c>
      <c r="D68" s="109" t="s">
        <v>564</v>
      </c>
      <c r="E68" s="109" t="s">
        <v>564</v>
      </c>
      <c r="F68" s="112">
        <f t="shared" si="0"/>
        <v>1043176</v>
      </c>
      <c r="G68" s="113">
        <f>SUM(G65:G67)</f>
        <v>1043176</v>
      </c>
      <c r="H68" s="109" t="s">
        <v>564</v>
      </c>
      <c r="I68" s="109" t="s">
        <v>564</v>
      </c>
      <c r="J68" s="112">
        <f t="shared" si="1"/>
        <v>1043176</v>
      </c>
      <c r="K68" s="113">
        <f>SUM(K65:K67)</f>
        <v>18000</v>
      </c>
      <c r="L68" s="109" t="s">
        <v>564</v>
      </c>
      <c r="M68" s="109" t="s">
        <v>564</v>
      </c>
      <c r="N68" s="112">
        <f t="shared" si="2"/>
        <v>18000</v>
      </c>
    </row>
    <row r="69" spans="1:14" ht="15" customHeight="1" x14ac:dyDescent="0.3">
      <c r="A69" s="62" t="s">
        <v>120</v>
      </c>
      <c r="B69" s="50"/>
      <c r="C69" s="111">
        <f>SUM(C68,C64,C58)</f>
        <v>20353533</v>
      </c>
      <c r="D69" s="109" t="s">
        <v>564</v>
      </c>
      <c r="E69" s="109" t="s">
        <v>564</v>
      </c>
      <c r="F69" s="112">
        <f t="shared" si="0"/>
        <v>20353533</v>
      </c>
      <c r="G69" s="113">
        <f>SUM(G68,G64,G58)</f>
        <v>22520159</v>
      </c>
      <c r="H69" s="109" t="s">
        <v>564</v>
      </c>
      <c r="I69" s="109" t="s">
        <v>564</v>
      </c>
      <c r="J69" s="112">
        <f t="shared" si="1"/>
        <v>22520159</v>
      </c>
      <c r="K69" s="113">
        <f>SUM(K68,K64,K58)</f>
        <v>21494983</v>
      </c>
      <c r="L69" s="109" t="s">
        <v>564</v>
      </c>
      <c r="M69" s="109" t="s">
        <v>564</v>
      </c>
      <c r="N69" s="112">
        <f t="shared" si="2"/>
        <v>21494983</v>
      </c>
    </row>
    <row r="70" spans="1:14" ht="15.75" x14ac:dyDescent="0.3">
      <c r="A70" s="63" t="s">
        <v>97</v>
      </c>
      <c r="B70" s="51" t="s">
        <v>430</v>
      </c>
      <c r="C70" s="111">
        <f>SUM(C69,C52)</f>
        <v>67209969</v>
      </c>
      <c r="D70" s="109" t="s">
        <v>564</v>
      </c>
      <c r="E70" s="109" t="s">
        <v>564</v>
      </c>
      <c r="F70" s="112">
        <f t="shared" si="0"/>
        <v>67209969</v>
      </c>
      <c r="G70" s="113">
        <f>SUM(G69,G52)</f>
        <v>70633999</v>
      </c>
      <c r="H70" s="109" t="s">
        <v>564</v>
      </c>
      <c r="I70" s="109" t="s">
        <v>564</v>
      </c>
      <c r="J70" s="112">
        <f t="shared" si="1"/>
        <v>70633999</v>
      </c>
      <c r="K70" s="113">
        <f>SUM(K69,K52)</f>
        <v>45276041</v>
      </c>
      <c r="L70" s="109" t="s">
        <v>564</v>
      </c>
      <c r="M70" s="109" t="s">
        <v>564</v>
      </c>
      <c r="N70" s="112">
        <f t="shared" si="2"/>
        <v>45276041</v>
      </c>
    </row>
    <row r="71" spans="1:14" ht="16.5" x14ac:dyDescent="0.3">
      <c r="A71" s="64" t="s">
        <v>160</v>
      </c>
      <c r="B71" s="52"/>
      <c r="C71" s="111">
        <f>C52-'4. melléklet'!C76</f>
        <v>-10124624</v>
      </c>
      <c r="D71" s="109" t="s">
        <v>564</v>
      </c>
      <c r="E71" s="109" t="s">
        <v>564</v>
      </c>
      <c r="F71" s="112">
        <f t="shared" si="0"/>
        <v>-10124624</v>
      </c>
      <c r="G71" s="113">
        <f>'2.melléklet'!G52-'4. melléklet'!G76</f>
        <v>-8700312</v>
      </c>
      <c r="H71" s="109" t="s">
        <v>564</v>
      </c>
      <c r="I71" s="109" t="s">
        <v>564</v>
      </c>
      <c r="J71" s="112">
        <f t="shared" si="1"/>
        <v>-8700312</v>
      </c>
      <c r="K71" s="113">
        <f>K52-'4. melléklet'!K76</f>
        <v>7250739</v>
      </c>
      <c r="L71" s="109" t="s">
        <v>564</v>
      </c>
      <c r="M71" s="109" t="s">
        <v>564</v>
      </c>
      <c r="N71" s="112">
        <f t="shared" si="2"/>
        <v>7250739</v>
      </c>
    </row>
    <row r="72" spans="1:14" ht="16.5" x14ac:dyDescent="0.3">
      <c r="A72" s="64" t="s">
        <v>161</v>
      </c>
      <c r="B72" s="52"/>
      <c r="C72" s="111">
        <f>C69-'4. melléklet'!C99</f>
        <v>-870918</v>
      </c>
      <c r="D72" s="109" t="s">
        <v>564</v>
      </c>
      <c r="E72" s="109" t="s">
        <v>564</v>
      </c>
      <c r="F72" s="112">
        <f t="shared" si="0"/>
        <v>-870918</v>
      </c>
      <c r="G72" s="113">
        <f>G69-'4. melléklet'!G99</f>
        <v>-2295230</v>
      </c>
      <c r="H72" s="109" t="s">
        <v>564</v>
      </c>
      <c r="I72" s="109" t="s">
        <v>564</v>
      </c>
      <c r="J72" s="112">
        <f t="shared" si="1"/>
        <v>-2295230</v>
      </c>
      <c r="K72" s="113">
        <f>K69-'4. melléklet'!K99</f>
        <v>3293815</v>
      </c>
      <c r="L72" s="109" t="s">
        <v>564</v>
      </c>
      <c r="M72" s="109" t="s">
        <v>564</v>
      </c>
      <c r="N72" s="112">
        <f t="shared" si="2"/>
        <v>3293815</v>
      </c>
    </row>
    <row r="73" spans="1:14" ht="15.75" x14ac:dyDescent="0.3">
      <c r="A73" s="60" t="s">
        <v>79</v>
      </c>
      <c r="B73" s="53" t="s">
        <v>431</v>
      </c>
      <c r="C73" s="111">
        <v>0</v>
      </c>
      <c r="D73" s="109" t="s">
        <v>564</v>
      </c>
      <c r="E73" s="109" t="s">
        <v>564</v>
      </c>
      <c r="F73" s="112">
        <f t="shared" si="0"/>
        <v>0</v>
      </c>
      <c r="G73" s="113">
        <v>0</v>
      </c>
      <c r="H73" s="109" t="s">
        <v>564</v>
      </c>
      <c r="I73" s="109" t="s">
        <v>564</v>
      </c>
      <c r="J73" s="112">
        <f t="shared" si="1"/>
        <v>0</v>
      </c>
      <c r="K73" s="113">
        <v>0</v>
      </c>
      <c r="L73" s="109" t="s">
        <v>564</v>
      </c>
      <c r="M73" s="109" t="s">
        <v>564</v>
      </c>
      <c r="N73" s="112">
        <f t="shared" si="2"/>
        <v>0</v>
      </c>
    </row>
    <row r="74" spans="1:14" ht="15.75" x14ac:dyDescent="0.3">
      <c r="A74" s="59" t="s">
        <v>432</v>
      </c>
      <c r="B74" s="53" t="s">
        <v>433</v>
      </c>
      <c r="C74" s="111">
        <v>0</v>
      </c>
      <c r="D74" s="109" t="s">
        <v>564</v>
      </c>
      <c r="E74" s="109" t="s">
        <v>564</v>
      </c>
      <c r="F74" s="112">
        <f t="shared" si="0"/>
        <v>0</v>
      </c>
      <c r="G74" s="113">
        <v>0</v>
      </c>
      <c r="H74" s="109" t="s">
        <v>564</v>
      </c>
      <c r="I74" s="109" t="s">
        <v>564</v>
      </c>
      <c r="J74" s="112">
        <f t="shared" si="1"/>
        <v>0</v>
      </c>
      <c r="K74" s="113">
        <v>0</v>
      </c>
      <c r="L74" s="109" t="s">
        <v>564</v>
      </c>
      <c r="M74" s="109" t="s">
        <v>564</v>
      </c>
      <c r="N74" s="112">
        <f t="shared" si="2"/>
        <v>0</v>
      </c>
    </row>
    <row r="75" spans="1:14" ht="15.75" x14ac:dyDescent="0.3">
      <c r="A75" s="60" t="s">
        <v>80</v>
      </c>
      <c r="B75" s="53" t="s">
        <v>434</v>
      </c>
      <c r="C75" s="111">
        <v>0</v>
      </c>
      <c r="D75" s="109" t="s">
        <v>564</v>
      </c>
      <c r="E75" s="109" t="s">
        <v>564</v>
      </c>
      <c r="F75" s="112">
        <f t="shared" si="0"/>
        <v>0</v>
      </c>
      <c r="G75" s="113">
        <v>0</v>
      </c>
      <c r="H75" s="109" t="s">
        <v>564</v>
      </c>
      <c r="I75" s="109" t="s">
        <v>564</v>
      </c>
      <c r="J75" s="112">
        <f t="shared" si="1"/>
        <v>0</v>
      </c>
      <c r="K75" s="113">
        <v>0</v>
      </c>
      <c r="L75" s="109" t="s">
        <v>564</v>
      </c>
      <c r="M75" s="109" t="s">
        <v>564</v>
      </c>
      <c r="N75" s="112">
        <f t="shared" si="2"/>
        <v>0</v>
      </c>
    </row>
    <row r="76" spans="1:14" ht="15.75" x14ac:dyDescent="0.3">
      <c r="A76" s="65" t="s">
        <v>99</v>
      </c>
      <c r="B76" s="54" t="s">
        <v>435</v>
      </c>
      <c r="C76" s="111">
        <v>0</v>
      </c>
      <c r="D76" s="109" t="s">
        <v>564</v>
      </c>
      <c r="E76" s="109" t="s">
        <v>564</v>
      </c>
      <c r="F76" s="112">
        <f t="shared" ref="F76:F100" si="3">SUM(C76:E76)</f>
        <v>0</v>
      </c>
      <c r="G76" s="113">
        <v>0</v>
      </c>
      <c r="H76" s="109" t="s">
        <v>564</v>
      </c>
      <c r="I76" s="109" t="s">
        <v>564</v>
      </c>
      <c r="J76" s="112">
        <f t="shared" ref="J76:J100" si="4">SUM(G76:I76)</f>
        <v>0</v>
      </c>
      <c r="K76" s="113">
        <v>0</v>
      </c>
      <c r="L76" s="109" t="s">
        <v>564</v>
      </c>
      <c r="M76" s="109" t="s">
        <v>564</v>
      </c>
      <c r="N76" s="112">
        <f t="shared" ref="N76:N100" si="5">SUM(K76:M76)</f>
        <v>0</v>
      </c>
    </row>
    <row r="77" spans="1:14" ht="15.75" x14ac:dyDescent="0.3">
      <c r="A77" s="59" t="s">
        <v>81</v>
      </c>
      <c r="B77" s="53" t="s">
        <v>436</v>
      </c>
      <c r="C77" s="111">
        <v>0</v>
      </c>
      <c r="D77" s="109" t="s">
        <v>564</v>
      </c>
      <c r="E77" s="109" t="s">
        <v>564</v>
      </c>
      <c r="F77" s="112">
        <f t="shared" si="3"/>
        <v>0</v>
      </c>
      <c r="G77" s="113">
        <v>0</v>
      </c>
      <c r="H77" s="109" t="s">
        <v>564</v>
      </c>
      <c r="I77" s="109" t="s">
        <v>564</v>
      </c>
      <c r="J77" s="112">
        <f t="shared" si="4"/>
        <v>0</v>
      </c>
      <c r="K77" s="113">
        <v>0</v>
      </c>
      <c r="L77" s="109" t="s">
        <v>564</v>
      </c>
      <c r="M77" s="109" t="s">
        <v>564</v>
      </c>
      <c r="N77" s="112">
        <f t="shared" si="5"/>
        <v>0</v>
      </c>
    </row>
    <row r="78" spans="1:14" ht="15.75" x14ac:dyDescent="0.3">
      <c r="A78" s="60" t="s">
        <v>437</v>
      </c>
      <c r="B78" s="53" t="s">
        <v>438</v>
      </c>
      <c r="C78" s="111">
        <v>0</v>
      </c>
      <c r="D78" s="109" t="s">
        <v>564</v>
      </c>
      <c r="E78" s="109" t="s">
        <v>564</v>
      </c>
      <c r="F78" s="112">
        <f t="shared" si="3"/>
        <v>0</v>
      </c>
      <c r="G78" s="113">
        <v>0</v>
      </c>
      <c r="H78" s="109" t="s">
        <v>564</v>
      </c>
      <c r="I78" s="109" t="s">
        <v>564</v>
      </c>
      <c r="J78" s="112">
        <f t="shared" si="4"/>
        <v>0</v>
      </c>
      <c r="K78" s="113">
        <v>0</v>
      </c>
      <c r="L78" s="109" t="s">
        <v>564</v>
      </c>
      <c r="M78" s="109" t="s">
        <v>564</v>
      </c>
      <c r="N78" s="112">
        <f t="shared" si="5"/>
        <v>0</v>
      </c>
    </row>
    <row r="79" spans="1:14" ht="15.75" x14ac:dyDescent="0.3">
      <c r="A79" s="59" t="s">
        <v>82</v>
      </c>
      <c r="B79" s="53" t="s">
        <v>439</v>
      </c>
      <c r="C79" s="111">
        <v>0</v>
      </c>
      <c r="D79" s="109" t="s">
        <v>564</v>
      </c>
      <c r="E79" s="109" t="s">
        <v>564</v>
      </c>
      <c r="F79" s="112">
        <f t="shared" si="3"/>
        <v>0</v>
      </c>
      <c r="G79" s="113">
        <v>0</v>
      </c>
      <c r="H79" s="109" t="s">
        <v>564</v>
      </c>
      <c r="I79" s="109" t="s">
        <v>564</v>
      </c>
      <c r="J79" s="112">
        <f t="shared" si="4"/>
        <v>0</v>
      </c>
      <c r="K79" s="113">
        <v>0</v>
      </c>
      <c r="L79" s="109" t="s">
        <v>564</v>
      </c>
      <c r="M79" s="109" t="s">
        <v>564</v>
      </c>
      <c r="N79" s="112">
        <f t="shared" si="5"/>
        <v>0</v>
      </c>
    </row>
    <row r="80" spans="1:14" ht="15.75" x14ac:dyDescent="0.3">
      <c r="A80" s="60" t="s">
        <v>440</v>
      </c>
      <c r="B80" s="53" t="s">
        <v>441</v>
      </c>
      <c r="C80" s="111">
        <v>0</v>
      </c>
      <c r="D80" s="109" t="s">
        <v>564</v>
      </c>
      <c r="E80" s="109" t="s">
        <v>564</v>
      </c>
      <c r="F80" s="112">
        <f t="shared" si="3"/>
        <v>0</v>
      </c>
      <c r="G80" s="113">
        <v>0</v>
      </c>
      <c r="H80" s="109" t="s">
        <v>564</v>
      </c>
      <c r="I80" s="109" t="s">
        <v>564</v>
      </c>
      <c r="J80" s="112">
        <f t="shared" si="4"/>
        <v>0</v>
      </c>
      <c r="K80" s="113">
        <v>0</v>
      </c>
      <c r="L80" s="109" t="s">
        <v>564</v>
      </c>
      <c r="M80" s="109" t="s">
        <v>564</v>
      </c>
      <c r="N80" s="112">
        <f t="shared" si="5"/>
        <v>0</v>
      </c>
    </row>
    <row r="81" spans="1:14" ht="15.75" x14ac:dyDescent="0.3">
      <c r="A81" s="66" t="s">
        <v>100</v>
      </c>
      <c r="B81" s="54" t="s">
        <v>442</v>
      </c>
      <c r="C81" s="111">
        <v>0</v>
      </c>
      <c r="D81" s="109" t="s">
        <v>564</v>
      </c>
      <c r="E81" s="109" t="s">
        <v>564</v>
      </c>
      <c r="F81" s="112">
        <f t="shared" si="3"/>
        <v>0</v>
      </c>
      <c r="G81" s="113">
        <v>0</v>
      </c>
      <c r="H81" s="109" t="s">
        <v>564</v>
      </c>
      <c r="I81" s="109" t="s">
        <v>564</v>
      </c>
      <c r="J81" s="112">
        <f t="shared" si="4"/>
        <v>0</v>
      </c>
      <c r="K81" s="113">
        <v>0</v>
      </c>
      <c r="L81" s="109" t="s">
        <v>564</v>
      </c>
      <c r="M81" s="109" t="s">
        <v>564</v>
      </c>
      <c r="N81" s="112">
        <f t="shared" si="5"/>
        <v>0</v>
      </c>
    </row>
    <row r="82" spans="1:14" ht="15.75" x14ac:dyDescent="0.3">
      <c r="A82" s="38" t="s">
        <v>147</v>
      </c>
      <c r="B82" s="53" t="s">
        <v>443</v>
      </c>
      <c r="C82" s="111">
        <v>0</v>
      </c>
      <c r="D82" s="109" t="s">
        <v>564</v>
      </c>
      <c r="E82" s="109" t="s">
        <v>564</v>
      </c>
      <c r="F82" s="112">
        <f t="shared" si="3"/>
        <v>0</v>
      </c>
      <c r="G82" s="113">
        <v>0</v>
      </c>
      <c r="H82" s="109" t="s">
        <v>564</v>
      </c>
      <c r="I82" s="109" t="s">
        <v>564</v>
      </c>
      <c r="J82" s="112">
        <f t="shared" si="4"/>
        <v>0</v>
      </c>
      <c r="K82" s="113">
        <v>0</v>
      </c>
      <c r="L82" s="109" t="s">
        <v>564</v>
      </c>
      <c r="M82" s="109" t="s">
        <v>564</v>
      </c>
      <c r="N82" s="112">
        <f t="shared" si="5"/>
        <v>0</v>
      </c>
    </row>
    <row r="83" spans="1:14" ht="15.75" x14ac:dyDescent="0.3">
      <c r="A83" s="38" t="s">
        <v>148</v>
      </c>
      <c r="B83" s="53" t="s">
        <v>443</v>
      </c>
      <c r="C83" s="111">
        <v>0</v>
      </c>
      <c r="D83" s="109" t="s">
        <v>564</v>
      </c>
      <c r="E83" s="109" t="s">
        <v>564</v>
      </c>
      <c r="F83" s="112">
        <f t="shared" si="3"/>
        <v>0</v>
      </c>
      <c r="G83" s="113">
        <v>0</v>
      </c>
      <c r="H83" s="109" t="s">
        <v>564</v>
      </c>
      <c r="I83" s="109" t="s">
        <v>564</v>
      </c>
      <c r="J83" s="112">
        <f t="shared" si="4"/>
        <v>0</v>
      </c>
      <c r="K83" s="113">
        <v>0</v>
      </c>
      <c r="L83" s="109" t="s">
        <v>564</v>
      </c>
      <c r="M83" s="109" t="s">
        <v>564</v>
      </c>
      <c r="N83" s="112">
        <f t="shared" si="5"/>
        <v>0</v>
      </c>
    </row>
    <row r="84" spans="1:14" ht="15.75" x14ac:dyDescent="0.3">
      <c r="A84" s="38" t="s">
        <v>145</v>
      </c>
      <c r="B84" s="53" t="s">
        <v>444</v>
      </c>
      <c r="C84" s="111">
        <v>0</v>
      </c>
      <c r="D84" s="109" t="s">
        <v>564</v>
      </c>
      <c r="E84" s="109" t="s">
        <v>564</v>
      </c>
      <c r="F84" s="112">
        <f t="shared" si="3"/>
        <v>0</v>
      </c>
      <c r="G84" s="113">
        <v>0</v>
      </c>
      <c r="H84" s="109" t="s">
        <v>564</v>
      </c>
      <c r="I84" s="109" t="s">
        <v>564</v>
      </c>
      <c r="J84" s="112">
        <f t="shared" si="4"/>
        <v>0</v>
      </c>
      <c r="K84" s="113">
        <v>0</v>
      </c>
      <c r="L84" s="109" t="s">
        <v>564</v>
      </c>
      <c r="M84" s="109" t="s">
        <v>564</v>
      </c>
      <c r="N84" s="112">
        <f t="shared" si="5"/>
        <v>0</v>
      </c>
    </row>
    <row r="85" spans="1:14" ht="15.75" x14ac:dyDescent="0.3">
      <c r="A85" s="38" t="s">
        <v>146</v>
      </c>
      <c r="B85" s="53" t="s">
        <v>444</v>
      </c>
      <c r="C85" s="111">
        <v>0</v>
      </c>
      <c r="D85" s="109" t="s">
        <v>564</v>
      </c>
      <c r="E85" s="109" t="s">
        <v>564</v>
      </c>
      <c r="F85" s="112">
        <f t="shared" si="3"/>
        <v>0</v>
      </c>
      <c r="G85" s="113">
        <v>0</v>
      </c>
      <c r="H85" s="109" t="s">
        <v>564</v>
      </c>
      <c r="I85" s="109" t="s">
        <v>564</v>
      </c>
      <c r="J85" s="112">
        <f t="shared" si="4"/>
        <v>0</v>
      </c>
      <c r="K85" s="113">
        <v>0</v>
      </c>
      <c r="L85" s="109" t="s">
        <v>564</v>
      </c>
      <c r="M85" s="109" t="s">
        <v>564</v>
      </c>
      <c r="N85" s="112">
        <f t="shared" si="5"/>
        <v>0</v>
      </c>
    </row>
    <row r="86" spans="1:14" ht="15.75" x14ac:dyDescent="0.3">
      <c r="A86" s="39" t="s">
        <v>101</v>
      </c>
      <c r="B86" s="54" t="s">
        <v>445</v>
      </c>
      <c r="C86" s="111">
        <v>11965762</v>
      </c>
      <c r="D86" s="109" t="s">
        <v>564</v>
      </c>
      <c r="E86" s="109" t="s">
        <v>564</v>
      </c>
      <c r="F86" s="112">
        <f t="shared" si="3"/>
        <v>11965762</v>
      </c>
      <c r="G86" s="113">
        <v>11965762</v>
      </c>
      <c r="H86" s="109" t="s">
        <v>564</v>
      </c>
      <c r="I86" s="109" t="s">
        <v>564</v>
      </c>
      <c r="J86" s="112">
        <f t="shared" si="4"/>
        <v>11965762</v>
      </c>
      <c r="K86" s="113">
        <v>11717337</v>
      </c>
      <c r="L86" s="109" t="s">
        <v>564</v>
      </c>
      <c r="M86" s="109" t="s">
        <v>564</v>
      </c>
      <c r="N86" s="112">
        <f t="shared" si="5"/>
        <v>11717337</v>
      </c>
    </row>
    <row r="87" spans="1:14" ht="15.75" x14ac:dyDescent="0.3">
      <c r="A87" s="60" t="s">
        <v>446</v>
      </c>
      <c r="B87" s="53" t="s">
        <v>447</v>
      </c>
      <c r="C87" s="111">
        <v>0</v>
      </c>
      <c r="D87" s="109" t="s">
        <v>564</v>
      </c>
      <c r="E87" s="109" t="s">
        <v>564</v>
      </c>
      <c r="F87" s="112">
        <f t="shared" si="3"/>
        <v>0</v>
      </c>
      <c r="G87" s="113">
        <v>0</v>
      </c>
      <c r="H87" s="109" t="s">
        <v>564</v>
      </c>
      <c r="I87" s="109" t="s">
        <v>564</v>
      </c>
      <c r="J87" s="112">
        <f t="shared" si="4"/>
        <v>0</v>
      </c>
      <c r="K87" s="113">
        <v>0</v>
      </c>
      <c r="L87" s="109" t="s">
        <v>564</v>
      </c>
      <c r="M87" s="109" t="s">
        <v>564</v>
      </c>
      <c r="N87" s="112">
        <f t="shared" si="5"/>
        <v>0</v>
      </c>
    </row>
    <row r="88" spans="1:14" ht="15.75" x14ac:dyDescent="0.3">
      <c r="A88" s="60" t="s">
        <v>448</v>
      </c>
      <c r="B88" s="53" t="s">
        <v>449</v>
      </c>
      <c r="C88" s="111">
        <v>0</v>
      </c>
      <c r="D88" s="109" t="s">
        <v>564</v>
      </c>
      <c r="E88" s="109" t="s">
        <v>564</v>
      </c>
      <c r="F88" s="112">
        <f t="shared" si="3"/>
        <v>0</v>
      </c>
      <c r="G88" s="113">
        <v>0</v>
      </c>
      <c r="H88" s="109" t="s">
        <v>564</v>
      </c>
      <c r="I88" s="109" t="s">
        <v>564</v>
      </c>
      <c r="J88" s="112">
        <f t="shared" si="4"/>
        <v>0</v>
      </c>
      <c r="K88" s="113">
        <v>0</v>
      </c>
      <c r="L88" s="109" t="s">
        <v>564</v>
      </c>
      <c r="M88" s="109" t="s">
        <v>564</v>
      </c>
      <c r="N88" s="112">
        <f t="shared" si="5"/>
        <v>0</v>
      </c>
    </row>
    <row r="89" spans="1:14" ht="15.75" x14ac:dyDescent="0.3">
      <c r="A89" s="60" t="s">
        <v>450</v>
      </c>
      <c r="B89" s="53" t="s">
        <v>451</v>
      </c>
      <c r="C89" s="111">
        <v>0</v>
      </c>
      <c r="D89" s="109" t="s">
        <v>564</v>
      </c>
      <c r="E89" s="109" t="s">
        <v>564</v>
      </c>
      <c r="F89" s="112">
        <f t="shared" si="3"/>
        <v>0</v>
      </c>
      <c r="G89" s="113">
        <v>0</v>
      </c>
      <c r="H89" s="109" t="s">
        <v>564</v>
      </c>
      <c r="I89" s="109" t="s">
        <v>564</v>
      </c>
      <c r="J89" s="112">
        <f t="shared" si="4"/>
        <v>0</v>
      </c>
      <c r="K89" s="113">
        <v>0</v>
      </c>
      <c r="L89" s="109" t="s">
        <v>564</v>
      </c>
      <c r="M89" s="109" t="s">
        <v>564</v>
      </c>
      <c r="N89" s="112">
        <f t="shared" si="5"/>
        <v>0</v>
      </c>
    </row>
    <row r="90" spans="1:14" ht="15.75" x14ac:dyDescent="0.3">
      <c r="A90" s="60" t="s">
        <v>452</v>
      </c>
      <c r="B90" s="53" t="s">
        <v>453</v>
      </c>
      <c r="C90" s="111">
        <v>0</v>
      </c>
      <c r="D90" s="109" t="s">
        <v>564</v>
      </c>
      <c r="E90" s="109" t="s">
        <v>564</v>
      </c>
      <c r="F90" s="112">
        <f t="shared" si="3"/>
        <v>0</v>
      </c>
      <c r="G90" s="113">
        <v>0</v>
      </c>
      <c r="H90" s="109" t="s">
        <v>564</v>
      </c>
      <c r="I90" s="109" t="s">
        <v>564</v>
      </c>
      <c r="J90" s="112">
        <f t="shared" si="4"/>
        <v>0</v>
      </c>
      <c r="K90" s="113">
        <v>0</v>
      </c>
      <c r="L90" s="109" t="s">
        <v>564</v>
      </c>
      <c r="M90" s="109" t="s">
        <v>564</v>
      </c>
      <c r="N90" s="112">
        <f t="shared" si="5"/>
        <v>0</v>
      </c>
    </row>
    <row r="91" spans="1:14" ht="15.75" x14ac:dyDescent="0.3">
      <c r="A91" s="59" t="s">
        <v>83</v>
      </c>
      <c r="B91" s="53" t="s">
        <v>454</v>
      </c>
      <c r="C91" s="111">
        <v>0</v>
      </c>
      <c r="D91" s="109" t="s">
        <v>564</v>
      </c>
      <c r="E91" s="109" t="s">
        <v>564</v>
      </c>
      <c r="F91" s="112">
        <f t="shared" si="3"/>
        <v>0</v>
      </c>
      <c r="G91" s="113">
        <v>0</v>
      </c>
      <c r="H91" s="109" t="s">
        <v>564</v>
      </c>
      <c r="I91" s="109" t="s">
        <v>564</v>
      </c>
      <c r="J91" s="112">
        <f t="shared" si="4"/>
        <v>0</v>
      </c>
      <c r="K91" s="113">
        <v>0</v>
      </c>
      <c r="L91" s="109" t="s">
        <v>564</v>
      </c>
      <c r="M91" s="109" t="s">
        <v>564</v>
      </c>
      <c r="N91" s="112">
        <f t="shared" si="5"/>
        <v>0</v>
      </c>
    </row>
    <row r="92" spans="1:14" ht="15.75" x14ac:dyDescent="0.3">
      <c r="A92" s="65" t="s">
        <v>102</v>
      </c>
      <c r="B92" s="54" t="s">
        <v>455</v>
      </c>
      <c r="C92" s="111">
        <f>SUM(C86,C81,C76,C87,C88,C89,C90,C91)</f>
        <v>11965762</v>
      </c>
      <c r="D92" s="109" t="s">
        <v>564</v>
      </c>
      <c r="E92" s="109" t="s">
        <v>564</v>
      </c>
      <c r="F92" s="112">
        <f t="shared" si="3"/>
        <v>11965762</v>
      </c>
      <c r="G92" s="113">
        <f>SUM(G76,G81,G86,G87,G88,G89,G90,G91)</f>
        <v>11965762</v>
      </c>
      <c r="H92" s="109" t="s">
        <v>564</v>
      </c>
      <c r="I92" s="109" t="s">
        <v>564</v>
      </c>
      <c r="J92" s="112">
        <f t="shared" si="4"/>
        <v>11965762</v>
      </c>
      <c r="K92" s="113">
        <f>SUM(K91,K90,K89,K88,K87,K86,K81,K76)</f>
        <v>11717337</v>
      </c>
      <c r="L92" s="109" t="s">
        <v>564</v>
      </c>
      <c r="M92" s="109" t="s">
        <v>564</v>
      </c>
      <c r="N92" s="112">
        <f t="shared" si="5"/>
        <v>11717337</v>
      </c>
    </row>
    <row r="93" spans="1:14" ht="15.75" x14ac:dyDescent="0.3">
      <c r="A93" s="59" t="s">
        <v>456</v>
      </c>
      <c r="B93" s="53" t="s">
        <v>457</v>
      </c>
      <c r="C93" s="111">
        <v>0</v>
      </c>
      <c r="D93" s="109" t="s">
        <v>564</v>
      </c>
      <c r="E93" s="109" t="s">
        <v>564</v>
      </c>
      <c r="F93" s="112">
        <f t="shared" si="3"/>
        <v>0</v>
      </c>
      <c r="G93" s="113">
        <v>0</v>
      </c>
      <c r="H93" s="109" t="s">
        <v>564</v>
      </c>
      <c r="I93" s="109" t="s">
        <v>564</v>
      </c>
      <c r="J93" s="112">
        <f t="shared" si="4"/>
        <v>0</v>
      </c>
      <c r="K93" s="113">
        <v>0</v>
      </c>
      <c r="L93" s="109" t="s">
        <v>564</v>
      </c>
      <c r="M93" s="109" t="s">
        <v>564</v>
      </c>
      <c r="N93" s="112">
        <f t="shared" si="5"/>
        <v>0</v>
      </c>
    </row>
    <row r="94" spans="1:14" ht="15.75" x14ac:dyDescent="0.3">
      <c r="A94" s="59" t="s">
        <v>458</v>
      </c>
      <c r="B94" s="53" t="s">
        <v>459</v>
      </c>
      <c r="C94" s="111">
        <v>0</v>
      </c>
      <c r="D94" s="109" t="s">
        <v>564</v>
      </c>
      <c r="E94" s="109" t="s">
        <v>564</v>
      </c>
      <c r="F94" s="112">
        <f t="shared" si="3"/>
        <v>0</v>
      </c>
      <c r="G94" s="113">
        <v>0</v>
      </c>
      <c r="H94" s="109" t="s">
        <v>564</v>
      </c>
      <c r="I94" s="109" t="s">
        <v>564</v>
      </c>
      <c r="J94" s="112">
        <f t="shared" si="4"/>
        <v>0</v>
      </c>
      <c r="K94" s="113">
        <v>0</v>
      </c>
      <c r="L94" s="109" t="s">
        <v>564</v>
      </c>
      <c r="M94" s="109" t="s">
        <v>564</v>
      </c>
      <c r="N94" s="112">
        <f t="shared" si="5"/>
        <v>0</v>
      </c>
    </row>
    <row r="95" spans="1:14" ht="15.75" x14ac:dyDescent="0.3">
      <c r="A95" s="60" t="s">
        <v>460</v>
      </c>
      <c r="B95" s="53" t="s">
        <v>461</v>
      </c>
      <c r="C95" s="111">
        <v>0</v>
      </c>
      <c r="D95" s="109" t="s">
        <v>564</v>
      </c>
      <c r="E95" s="109" t="s">
        <v>564</v>
      </c>
      <c r="F95" s="112">
        <f t="shared" si="3"/>
        <v>0</v>
      </c>
      <c r="G95" s="113">
        <v>0</v>
      </c>
      <c r="H95" s="109" t="s">
        <v>564</v>
      </c>
      <c r="I95" s="109" t="s">
        <v>564</v>
      </c>
      <c r="J95" s="112">
        <f t="shared" si="4"/>
        <v>0</v>
      </c>
      <c r="K95" s="113">
        <v>0</v>
      </c>
      <c r="L95" s="109" t="s">
        <v>564</v>
      </c>
      <c r="M95" s="109" t="s">
        <v>564</v>
      </c>
      <c r="N95" s="112">
        <f t="shared" si="5"/>
        <v>0</v>
      </c>
    </row>
    <row r="96" spans="1:14" ht="15.75" x14ac:dyDescent="0.3">
      <c r="A96" s="60" t="s">
        <v>84</v>
      </c>
      <c r="B96" s="53" t="s">
        <v>462</v>
      </c>
      <c r="C96" s="111">
        <v>0</v>
      </c>
      <c r="D96" s="109" t="s">
        <v>564</v>
      </c>
      <c r="E96" s="109" t="s">
        <v>564</v>
      </c>
      <c r="F96" s="112">
        <f t="shared" si="3"/>
        <v>0</v>
      </c>
      <c r="G96" s="113">
        <v>0</v>
      </c>
      <c r="H96" s="109" t="s">
        <v>564</v>
      </c>
      <c r="I96" s="109" t="s">
        <v>564</v>
      </c>
      <c r="J96" s="112">
        <f t="shared" si="4"/>
        <v>0</v>
      </c>
      <c r="K96" s="113">
        <v>0</v>
      </c>
      <c r="L96" s="109" t="s">
        <v>564</v>
      </c>
      <c r="M96" s="109" t="s">
        <v>564</v>
      </c>
      <c r="N96" s="112">
        <f t="shared" si="5"/>
        <v>0</v>
      </c>
    </row>
    <row r="97" spans="1:14" ht="15.75" x14ac:dyDescent="0.3">
      <c r="A97" s="66" t="s">
        <v>103</v>
      </c>
      <c r="B97" s="54" t="s">
        <v>463</v>
      </c>
      <c r="C97" s="111">
        <v>0</v>
      </c>
      <c r="D97" s="109" t="s">
        <v>564</v>
      </c>
      <c r="E97" s="109" t="s">
        <v>564</v>
      </c>
      <c r="F97" s="112">
        <f t="shared" si="3"/>
        <v>0</v>
      </c>
      <c r="G97" s="113">
        <v>0</v>
      </c>
      <c r="H97" s="109" t="s">
        <v>564</v>
      </c>
      <c r="I97" s="109" t="s">
        <v>564</v>
      </c>
      <c r="J97" s="112">
        <f t="shared" si="4"/>
        <v>0</v>
      </c>
      <c r="K97" s="113">
        <v>0</v>
      </c>
      <c r="L97" s="109" t="s">
        <v>564</v>
      </c>
      <c r="M97" s="109" t="s">
        <v>564</v>
      </c>
      <c r="N97" s="112">
        <f t="shared" si="5"/>
        <v>0</v>
      </c>
    </row>
    <row r="98" spans="1:14" ht="15.75" x14ac:dyDescent="0.3">
      <c r="A98" s="65" t="s">
        <v>464</v>
      </c>
      <c r="B98" s="54" t="s">
        <v>465</v>
      </c>
      <c r="C98" s="111">
        <v>0</v>
      </c>
      <c r="D98" s="109" t="s">
        <v>564</v>
      </c>
      <c r="E98" s="109" t="s">
        <v>564</v>
      </c>
      <c r="F98" s="112">
        <f t="shared" si="3"/>
        <v>0</v>
      </c>
      <c r="G98" s="113">
        <v>0</v>
      </c>
      <c r="H98" s="109" t="s">
        <v>564</v>
      </c>
      <c r="I98" s="109" t="s">
        <v>564</v>
      </c>
      <c r="J98" s="112">
        <f t="shared" si="4"/>
        <v>0</v>
      </c>
      <c r="K98" s="113">
        <v>0</v>
      </c>
      <c r="L98" s="109" t="s">
        <v>564</v>
      </c>
      <c r="M98" s="109" t="s">
        <v>564</v>
      </c>
      <c r="N98" s="112">
        <f t="shared" si="5"/>
        <v>0</v>
      </c>
    </row>
    <row r="99" spans="1:14" ht="15.75" x14ac:dyDescent="0.3">
      <c r="A99" s="67" t="s">
        <v>104</v>
      </c>
      <c r="B99" s="55" t="s">
        <v>466</v>
      </c>
      <c r="C99" s="111">
        <f>SUM(C98,C97,C92)</f>
        <v>11965762</v>
      </c>
      <c r="D99" s="109" t="s">
        <v>564</v>
      </c>
      <c r="E99" s="109" t="s">
        <v>564</v>
      </c>
      <c r="F99" s="112">
        <f t="shared" si="3"/>
        <v>11965762</v>
      </c>
      <c r="G99" s="113">
        <f>SUM(G98,G97,G92)</f>
        <v>11965762</v>
      </c>
      <c r="H99" s="109" t="s">
        <v>564</v>
      </c>
      <c r="I99" s="109" t="s">
        <v>564</v>
      </c>
      <c r="J99" s="112">
        <f t="shared" si="4"/>
        <v>11965762</v>
      </c>
      <c r="K99" s="113">
        <f>SUM(K98,K97,K92)</f>
        <v>11717337</v>
      </c>
      <c r="L99" s="109" t="s">
        <v>564</v>
      </c>
      <c r="M99" s="109" t="s">
        <v>564</v>
      </c>
      <c r="N99" s="112">
        <f t="shared" si="5"/>
        <v>11717337</v>
      </c>
    </row>
    <row r="100" spans="1:14" ht="16.5" x14ac:dyDescent="0.3">
      <c r="A100" s="68" t="s">
        <v>86</v>
      </c>
      <c r="B100" s="56"/>
      <c r="C100" s="111">
        <f>+C70+C99</f>
        <v>79175731</v>
      </c>
      <c r="D100" s="109" t="s">
        <v>564</v>
      </c>
      <c r="E100" s="109" t="s">
        <v>564</v>
      </c>
      <c r="F100" s="112">
        <f t="shared" si="3"/>
        <v>79175731</v>
      </c>
      <c r="G100" s="113">
        <f>SUM(G99,G70)</f>
        <v>82599761</v>
      </c>
      <c r="H100" s="109" t="s">
        <v>564</v>
      </c>
      <c r="I100" s="109" t="s">
        <v>564</v>
      </c>
      <c r="J100" s="112">
        <f t="shared" si="4"/>
        <v>82599761</v>
      </c>
      <c r="K100" s="113">
        <f>SUM(K99,K70)</f>
        <v>56993378</v>
      </c>
      <c r="L100" s="109" t="s">
        <v>564</v>
      </c>
      <c r="M100" s="109" t="s">
        <v>564</v>
      </c>
      <c r="N100" s="112">
        <f t="shared" si="5"/>
        <v>56993378</v>
      </c>
    </row>
    <row r="101" spans="1:14" x14ac:dyDescent="0.25">
      <c r="K101" s="19"/>
      <c r="L101" s="19"/>
      <c r="M101" s="19"/>
      <c r="N101" s="19"/>
    </row>
  </sheetData>
  <mergeCells count="7">
    <mergeCell ref="A3:N3"/>
    <mergeCell ref="A1:B1"/>
    <mergeCell ref="A2:B2"/>
    <mergeCell ref="C8:F8"/>
    <mergeCell ref="G8:J8"/>
    <mergeCell ref="K8:N8"/>
    <mergeCell ref="A4:N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zoomScaleNormal="100" workbookViewId="0">
      <selection sqref="A1:B1"/>
    </sheetView>
  </sheetViews>
  <sheetFormatPr defaultRowHeight="15" x14ac:dyDescent="0.25"/>
  <cols>
    <col min="1" max="1" width="65" customWidth="1"/>
    <col min="3" max="3" width="16.85546875" customWidth="1"/>
    <col min="4" max="4" width="17.7109375" customWidth="1"/>
    <col min="5" max="5" width="15.28515625" customWidth="1"/>
  </cols>
  <sheetData>
    <row r="1" spans="1:5" x14ac:dyDescent="0.25">
      <c r="A1" s="156" t="s">
        <v>572</v>
      </c>
      <c r="B1" s="156"/>
    </row>
    <row r="2" spans="1:5" x14ac:dyDescent="0.25">
      <c r="A2" s="156"/>
      <c r="B2" s="156"/>
    </row>
    <row r="3" spans="1:5" ht="33" customHeight="1" x14ac:dyDescent="0.25">
      <c r="A3" s="165" t="s">
        <v>519</v>
      </c>
      <c r="B3" s="165"/>
      <c r="C3" s="165"/>
      <c r="D3" s="165"/>
      <c r="E3" s="165"/>
    </row>
    <row r="4" spans="1:5" ht="26.25" customHeight="1" x14ac:dyDescent="0.25">
      <c r="A4" s="164" t="s">
        <v>512</v>
      </c>
      <c r="B4" s="164"/>
      <c r="C4" s="164"/>
      <c r="D4" s="164"/>
      <c r="E4" s="164"/>
    </row>
    <row r="6" spans="1:5" ht="25.5" x14ac:dyDescent="0.25">
      <c r="A6" s="76" t="s">
        <v>150</v>
      </c>
      <c r="B6" s="2" t="s">
        <v>182</v>
      </c>
      <c r="C6" s="72" t="s">
        <v>529</v>
      </c>
      <c r="D6" s="77" t="s">
        <v>530</v>
      </c>
      <c r="E6" s="77" t="s">
        <v>528</v>
      </c>
    </row>
    <row r="7" spans="1:5" ht="15.75" x14ac:dyDescent="0.3">
      <c r="A7" s="4" t="s">
        <v>105</v>
      </c>
      <c r="B7" s="4" t="s">
        <v>383</v>
      </c>
      <c r="C7" s="73">
        <v>0</v>
      </c>
      <c r="D7" s="73">
        <v>0</v>
      </c>
      <c r="E7" s="73">
        <v>0</v>
      </c>
    </row>
    <row r="8" spans="1:5" ht="15.75" x14ac:dyDescent="0.3">
      <c r="A8" s="4" t="s">
        <v>106</v>
      </c>
      <c r="B8" s="4" t="s">
        <v>383</v>
      </c>
      <c r="C8" s="73">
        <v>0</v>
      </c>
      <c r="D8" s="73">
        <v>0</v>
      </c>
      <c r="E8" s="73">
        <v>0</v>
      </c>
    </row>
    <row r="9" spans="1:5" ht="15.75" x14ac:dyDescent="0.3">
      <c r="A9" s="4" t="s">
        <v>107</v>
      </c>
      <c r="B9" s="4" t="s">
        <v>383</v>
      </c>
      <c r="C9" s="73">
        <v>0</v>
      </c>
      <c r="D9" s="73">
        <v>0</v>
      </c>
      <c r="E9" s="73">
        <v>0</v>
      </c>
    </row>
    <row r="10" spans="1:5" ht="15.75" x14ac:dyDescent="0.3">
      <c r="A10" s="4" t="s">
        <v>108</v>
      </c>
      <c r="B10" s="4" t="s">
        <v>383</v>
      </c>
      <c r="C10" s="73">
        <v>0</v>
      </c>
      <c r="D10" s="73">
        <v>0</v>
      </c>
      <c r="E10" s="73">
        <v>0</v>
      </c>
    </row>
    <row r="11" spans="1:5" ht="15.75" x14ac:dyDescent="0.3">
      <c r="A11" s="6" t="s">
        <v>60</v>
      </c>
      <c r="B11" s="7" t="s">
        <v>383</v>
      </c>
      <c r="C11" s="73">
        <v>0</v>
      </c>
      <c r="D11" s="73">
        <v>0</v>
      </c>
      <c r="E11" s="73">
        <v>0</v>
      </c>
    </row>
    <row r="12" spans="1:5" ht="15.75" x14ac:dyDescent="0.3">
      <c r="A12" s="4" t="s">
        <v>61</v>
      </c>
      <c r="B12" s="5" t="s">
        <v>384</v>
      </c>
      <c r="C12" s="73">
        <v>1800000</v>
      </c>
      <c r="D12" s="73">
        <v>1800000</v>
      </c>
      <c r="E12" s="73">
        <v>1294307</v>
      </c>
    </row>
    <row r="13" spans="1:5" ht="27" x14ac:dyDescent="0.3">
      <c r="A13" s="26" t="s">
        <v>385</v>
      </c>
      <c r="B13" s="26" t="s">
        <v>384</v>
      </c>
      <c r="C13" s="73">
        <v>1800000</v>
      </c>
      <c r="D13" s="73">
        <v>1800000</v>
      </c>
      <c r="E13" s="73">
        <v>1294307</v>
      </c>
    </row>
    <row r="14" spans="1:5" ht="27" x14ac:dyDescent="0.3">
      <c r="A14" s="26" t="s">
        <v>386</v>
      </c>
      <c r="B14" s="26" t="s">
        <v>384</v>
      </c>
      <c r="C14" s="73">
        <v>0</v>
      </c>
      <c r="D14" s="73">
        <v>0</v>
      </c>
      <c r="E14" s="73">
        <v>0</v>
      </c>
    </row>
    <row r="15" spans="1:5" ht="15.75" x14ac:dyDescent="0.3">
      <c r="A15" s="4" t="s">
        <v>63</v>
      </c>
      <c r="B15" s="5" t="s">
        <v>390</v>
      </c>
      <c r="C15" s="73">
        <v>800000</v>
      </c>
      <c r="D15" s="73">
        <v>800000</v>
      </c>
      <c r="E15" s="73">
        <v>5373</v>
      </c>
    </row>
    <row r="16" spans="1:5" ht="27" x14ac:dyDescent="0.3">
      <c r="A16" s="26" t="s">
        <v>391</v>
      </c>
      <c r="B16" s="26" t="s">
        <v>390</v>
      </c>
      <c r="C16" s="73">
        <v>0</v>
      </c>
      <c r="D16" s="73">
        <v>0</v>
      </c>
      <c r="E16" s="73">
        <v>0</v>
      </c>
    </row>
    <row r="17" spans="1:5" ht="27" x14ac:dyDescent="0.3">
      <c r="A17" s="26" t="s">
        <v>392</v>
      </c>
      <c r="B17" s="26" t="s">
        <v>390</v>
      </c>
      <c r="C17" s="73">
        <f>C15</f>
        <v>800000</v>
      </c>
      <c r="D17" s="73">
        <v>0</v>
      </c>
      <c r="E17" s="73">
        <v>0</v>
      </c>
    </row>
    <row r="18" spans="1:5" ht="15.75" x14ac:dyDescent="0.3">
      <c r="A18" s="26" t="s">
        <v>393</v>
      </c>
      <c r="B18" s="26" t="s">
        <v>390</v>
      </c>
      <c r="C18" s="73">
        <v>0</v>
      </c>
      <c r="D18" s="73">
        <v>0</v>
      </c>
      <c r="E18" s="73">
        <v>0</v>
      </c>
    </row>
    <row r="19" spans="1:5" ht="15.75" x14ac:dyDescent="0.3">
      <c r="A19" s="26" t="s">
        <v>394</v>
      </c>
      <c r="B19" s="26" t="s">
        <v>390</v>
      </c>
      <c r="C19" s="73">
        <v>0</v>
      </c>
      <c r="D19" s="73">
        <v>0</v>
      </c>
      <c r="E19" s="73">
        <v>0</v>
      </c>
    </row>
    <row r="20" spans="1:5" ht="15.75" x14ac:dyDescent="0.3">
      <c r="A20" s="4" t="s">
        <v>109</v>
      </c>
      <c r="B20" s="5" t="s">
        <v>395</v>
      </c>
      <c r="C20" s="73">
        <v>0</v>
      </c>
      <c r="D20" s="73">
        <v>0</v>
      </c>
      <c r="E20" s="73">
        <v>0</v>
      </c>
    </row>
    <row r="21" spans="1:5" ht="15.75" x14ac:dyDescent="0.3">
      <c r="A21" s="26" t="s">
        <v>396</v>
      </c>
      <c r="B21" s="26" t="s">
        <v>395</v>
      </c>
      <c r="C21" s="73">
        <v>0</v>
      </c>
      <c r="D21" s="73">
        <v>0</v>
      </c>
      <c r="E21" s="73">
        <v>0</v>
      </c>
    </row>
    <row r="22" spans="1:5" ht="15.75" x14ac:dyDescent="0.3">
      <c r="A22" s="26" t="s">
        <v>397</v>
      </c>
      <c r="B22" s="26" t="s">
        <v>395</v>
      </c>
      <c r="C22" s="73">
        <v>0</v>
      </c>
      <c r="D22" s="73">
        <v>0</v>
      </c>
      <c r="E22" s="73">
        <v>0</v>
      </c>
    </row>
    <row r="23" spans="1:5" ht="15.75" x14ac:dyDescent="0.3">
      <c r="A23" s="6" t="s">
        <v>92</v>
      </c>
      <c r="B23" s="7" t="s">
        <v>398</v>
      </c>
      <c r="C23" s="73">
        <f>+C15+C20+C12</f>
        <v>2600000</v>
      </c>
      <c r="D23" s="73">
        <f t="shared" ref="D23:E23" si="0">+D15+D20+D12</f>
        <v>2600000</v>
      </c>
      <c r="E23" s="73">
        <f t="shared" si="0"/>
        <v>1299680</v>
      </c>
    </row>
    <row r="24" spans="1:5" ht="15.75" x14ac:dyDescent="0.3">
      <c r="A24" s="4" t="s">
        <v>110</v>
      </c>
      <c r="B24" s="4" t="s">
        <v>399</v>
      </c>
      <c r="C24" s="73">
        <v>0</v>
      </c>
      <c r="D24" s="73">
        <v>0</v>
      </c>
      <c r="E24" s="73">
        <v>0</v>
      </c>
    </row>
    <row r="25" spans="1:5" ht="15.75" x14ac:dyDescent="0.3">
      <c r="A25" s="4" t="s">
        <v>111</v>
      </c>
      <c r="B25" s="4" t="s">
        <v>399</v>
      </c>
      <c r="C25" s="73">
        <v>0</v>
      </c>
      <c r="D25" s="73">
        <v>0</v>
      </c>
      <c r="E25" s="73"/>
    </row>
    <row r="26" spans="1:5" ht="15.75" x14ac:dyDescent="0.3">
      <c r="A26" s="4" t="s">
        <v>112</v>
      </c>
      <c r="B26" s="4" t="s">
        <v>399</v>
      </c>
      <c r="C26" s="73">
        <v>0</v>
      </c>
      <c r="D26" s="73">
        <v>0</v>
      </c>
      <c r="E26" s="73"/>
    </row>
    <row r="27" spans="1:5" ht="15.75" x14ac:dyDescent="0.3">
      <c r="A27" s="4" t="s">
        <v>113</v>
      </c>
      <c r="B27" s="4" t="s">
        <v>399</v>
      </c>
      <c r="C27" s="73">
        <v>0</v>
      </c>
      <c r="D27" s="73">
        <v>0</v>
      </c>
      <c r="E27" s="73"/>
    </row>
    <row r="28" spans="1:5" ht="15.75" x14ac:dyDescent="0.3">
      <c r="A28" s="4" t="s">
        <v>114</v>
      </c>
      <c r="B28" s="4" t="s">
        <v>399</v>
      </c>
      <c r="C28" s="73">
        <v>0</v>
      </c>
      <c r="D28" s="73">
        <v>0</v>
      </c>
      <c r="E28" s="73"/>
    </row>
    <row r="29" spans="1:5" ht="15.75" x14ac:dyDescent="0.3">
      <c r="A29" s="4" t="s">
        <v>115</v>
      </c>
      <c r="B29" s="4" t="s">
        <v>399</v>
      </c>
      <c r="C29" s="73">
        <v>0</v>
      </c>
      <c r="D29" s="73">
        <v>0</v>
      </c>
      <c r="E29" s="73"/>
    </row>
    <row r="30" spans="1:5" ht="15.75" x14ac:dyDescent="0.3">
      <c r="A30" s="4" t="s">
        <v>116</v>
      </c>
      <c r="B30" s="4" t="s">
        <v>399</v>
      </c>
      <c r="C30" s="73">
        <v>0</v>
      </c>
      <c r="D30" s="73">
        <v>0</v>
      </c>
      <c r="E30" s="73"/>
    </row>
    <row r="31" spans="1:5" ht="15.75" x14ac:dyDescent="0.3">
      <c r="A31" s="4" t="s">
        <v>117</v>
      </c>
      <c r="B31" s="4" t="s">
        <v>399</v>
      </c>
      <c r="C31" s="73">
        <v>0</v>
      </c>
      <c r="D31" s="73">
        <v>0</v>
      </c>
      <c r="E31" s="73"/>
    </row>
    <row r="32" spans="1:5" ht="15.75" x14ac:dyDescent="0.3">
      <c r="A32" s="4" t="s">
        <v>566</v>
      </c>
      <c r="B32" s="4" t="s">
        <v>399</v>
      </c>
      <c r="C32" s="73">
        <v>0</v>
      </c>
      <c r="D32" s="73">
        <v>0</v>
      </c>
      <c r="E32" s="73">
        <v>326788</v>
      </c>
    </row>
    <row r="33" spans="1:5" ht="45" x14ac:dyDescent="0.3">
      <c r="A33" s="4" t="s">
        <v>118</v>
      </c>
      <c r="B33" s="4" t="s">
        <v>399</v>
      </c>
      <c r="C33" s="73">
        <v>0</v>
      </c>
      <c r="D33" s="73">
        <v>0</v>
      </c>
      <c r="E33" s="73">
        <v>0</v>
      </c>
    </row>
    <row r="34" spans="1:5" ht="15.75" x14ac:dyDescent="0.3">
      <c r="A34" s="4" t="s">
        <v>119</v>
      </c>
      <c r="B34" s="4" t="s">
        <v>399</v>
      </c>
      <c r="C34" s="73">
        <v>0</v>
      </c>
      <c r="D34" s="73">
        <v>5000</v>
      </c>
      <c r="E34" s="73">
        <v>5000</v>
      </c>
    </row>
    <row r="35" spans="1:5" ht="15.75" x14ac:dyDescent="0.3">
      <c r="A35" s="6" t="s">
        <v>65</v>
      </c>
      <c r="B35" s="7" t="s">
        <v>399</v>
      </c>
      <c r="C35" s="73">
        <v>0</v>
      </c>
      <c r="D35" s="73">
        <f>SUM(D24:D34)</f>
        <v>5000</v>
      </c>
      <c r="E35" s="73">
        <f>SUM(E24:E34)</f>
        <v>331788</v>
      </c>
    </row>
  </sheetData>
  <mergeCells count="4">
    <mergeCell ref="A1:B1"/>
    <mergeCell ref="A2:B2"/>
    <mergeCell ref="A4:E4"/>
    <mergeCell ref="A3:E3"/>
  </mergeCells>
  <phoneticPr fontId="23" type="noConversion"/>
  <pageMargins left="0.7" right="0.7" top="0.75" bottom="0.75" header="0.3" footer="0.3"/>
  <pageSetup paperSize="9" scale="9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73"/>
  <sheetViews>
    <sheetView zoomScaleNormal="100" workbookViewId="0">
      <selection sqref="A1:B1"/>
    </sheetView>
  </sheetViews>
  <sheetFormatPr defaultRowHeight="15" x14ac:dyDescent="0.25"/>
  <cols>
    <col min="1" max="1" width="59.140625" customWidth="1"/>
    <col min="3" max="4" width="14.5703125" style="34" customWidth="1"/>
    <col min="5" max="6" width="15.7109375" style="34" customWidth="1"/>
    <col min="7" max="8" width="14.5703125" style="34" customWidth="1"/>
    <col min="9" max="14" width="16" style="34" customWidth="1"/>
  </cols>
  <sheetData>
    <row r="1" spans="1:14" x14ac:dyDescent="0.25">
      <c r="A1" s="156" t="s">
        <v>573</v>
      </c>
      <c r="B1" s="156"/>
    </row>
    <row r="2" spans="1:14" x14ac:dyDescent="0.25">
      <c r="A2" s="156"/>
      <c r="B2" s="156"/>
    </row>
    <row r="3" spans="1:14" ht="36.75" customHeight="1" x14ac:dyDescent="0.25">
      <c r="A3" s="165" t="s">
        <v>519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ht="21.75" customHeight="1" x14ac:dyDescent="0.25">
      <c r="A4" s="164" t="s">
        <v>513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 ht="18" x14ac:dyDescent="0.25">
      <c r="A5" s="25"/>
      <c r="B5" s="33"/>
      <c r="C5" s="35"/>
    </row>
    <row r="6" spans="1:14" ht="15.75" x14ac:dyDescent="0.25">
      <c r="A6" s="3"/>
      <c r="B6" s="33"/>
      <c r="C6" s="35"/>
    </row>
    <row r="7" spans="1:14" ht="30" x14ac:dyDescent="0.25">
      <c r="A7" s="81" t="s">
        <v>181</v>
      </c>
      <c r="B7" s="95" t="s">
        <v>182</v>
      </c>
      <c r="C7" s="167" t="s">
        <v>526</v>
      </c>
      <c r="D7" s="168"/>
      <c r="E7" s="168"/>
      <c r="F7" s="169"/>
      <c r="G7" s="167" t="s">
        <v>527</v>
      </c>
      <c r="H7" s="168"/>
      <c r="I7" s="168"/>
      <c r="J7" s="169"/>
      <c r="K7" s="167" t="s">
        <v>528</v>
      </c>
      <c r="L7" s="168"/>
      <c r="M7" s="168"/>
      <c r="N7" s="169"/>
    </row>
    <row r="8" spans="1:14" ht="30" x14ac:dyDescent="0.25">
      <c r="A8" s="82"/>
      <c r="B8" s="96"/>
      <c r="C8" s="104" t="s">
        <v>122</v>
      </c>
      <c r="D8" s="40" t="s">
        <v>123</v>
      </c>
      <c r="E8" s="40" t="s">
        <v>159</v>
      </c>
      <c r="F8" s="43" t="s">
        <v>152</v>
      </c>
      <c r="G8" s="104" t="s">
        <v>122</v>
      </c>
      <c r="H8" s="40" t="s">
        <v>123</v>
      </c>
      <c r="I8" s="40" t="s">
        <v>159</v>
      </c>
      <c r="J8" s="43" t="s">
        <v>152</v>
      </c>
      <c r="K8" s="104" t="s">
        <v>122</v>
      </c>
      <c r="L8" s="40" t="s">
        <v>123</v>
      </c>
      <c r="M8" s="40" t="s">
        <v>159</v>
      </c>
      <c r="N8" s="43" t="s">
        <v>152</v>
      </c>
    </row>
    <row r="9" spans="1:14" ht="15.75" x14ac:dyDescent="0.3">
      <c r="A9" s="79" t="s">
        <v>183</v>
      </c>
      <c r="B9" s="97" t="s">
        <v>184</v>
      </c>
      <c r="C9" s="114">
        <v>10956280</v>
      </c>
      <c r="D9" s="115" t="s">
        <v>564</v>
      </c>
      <c r="E9" s="115" t="s">
        <v>564</v>
      </c>
      <c r="F9" s="116">
        <f>SUM(C9:E9)</f>
        <v>10956280</v>
      </c>
      <c r="G9" s="114">
        <v>11066506</v>
      </c>
      <c r="H9" s="115" t="s">
        <v>564</v>
      </c>
      <c r="I9" s="115" t="s">
        <v>564</v>
      </c>
      <c r="J9" s="116">
        <f>SUM(G9:I9)</f>
        <v>11066506</v>
      </c>
      <c r="K9" s="114">
        <v>5014103</v>
      </c>
      <c r="L9" s="115" t="s">
        <v>564</v>
      </c>
      <c r="M9" s="115" t="s">
        <v>564</v>
      </c>
      <c r="N9" s="116">
        <f>SUM(K9:M9)</f>
        <v>5014103</v>
      </c>
    </row>
    <row r="10" spans="1:14" ht="15.75" x14ac:dyDescent="0.3">
      <c r="A10" s="79" t="s">
        <v>185</v>
      </c>
      <c r="B10" s="98" t="s">
        <v>186</v>
      </c>
      <c r="C10" s="114">
        <v>0</v>
      </c>
      <c r="D10" s="115" t="s">
        <v>564</v>
      </c>
      <c r="E10" s="115" t="s">
        <v>564</v>
      </c>
      <c r="F10" s="116">
        <f t="shared" ref="F10:F73" si="0">SUM(C10:E10)</f>
        <v>0</v>
      </c>
      <c r="G10" s="114">
        <v>0</v>
      </c>
      <c r="H10" s="115" t="s">
        <v>564</v>
      </c>
      <c r="I10" s="115" t="s">
        <v>564</v>
      </c>
      <c r="J10" s="116">
        <f t="shared" ref="J10:J73" si="1">SUM(G10:I10)</f>
        <v>0</v>
      </c>
      <c r="K10" s="114">
        <v>0</v>
      </c>
      <c r="L10" s="115" t="s">
        <v>564</v>
      </c>
      <c r="M10" s="115" t="s">
        <v>564</v>
      </c>
      <c r="N10" s="116">
        <f t="shared" ref="N10:N73" si="2">SUM(K10:M10)</f>
        <v>0</v>
      </c>
    </row>
    <row r="11" spans="1:14" ht="15.75" x14ac:dyDescent="0.3">
      <c r="A11" s="79" t="s">
        <v>187</v>
      </c>
      <c r="B11" s="98" t="s">
        <v>188</v>
      </c>
      <c r="C11" s="114">
        <v>0</v>
      </c>
      <c r="D11" s="115" t="s">
        <v>564</v>
      </c>
      <c r="E11" s="115" t="s">
        <v>564</v>
      </c>
      <c r="F11" s="116">
        <f t="shared" si="0"/>
        <v>0</v>
      </c>
      <c r="G11" s="114">
        <v>0</v>
      </c>
      <c r="H11" s="115" t="s">
        <v>564</v>
      </c>
      <c r="I11" s="115" t="s">
        <v>564</v>
      </c>
      <c r="J11" s="116">
        <f t="shared" si="1"/>
        <v>0</v>
      </c>
      <c r="K11" s="114">
        <v>0</v>
      </c>
      <c r="L11" s="115" t="s">
        <v>564</v>
      </c>
      <c r="M11" s="115" t="s">
        <v>564</v>
      </c>
      <c r="N11" s="116">
        <f t="shared" si="2"/>
        <v>0</v>
      </c>
    </row>
    <row r="12" spans="1:14" ht="15.75" x14ac:dyDescent="0.3">
      <c r="A12" s="83" t="s">
        <v>189</v>
      </c>
      <c r="B12" s="98" t="s">
        <v>190</v>
      </c>
      <c r="C12" s="114">
        <v>0</v>
      </c>
      <c r="D12" s="115" t="s">
        <v>564</v>
      </c>
      <c r="E12" s="115" t="s">
        <v>564</v>
      </c>
      <c r="F12" s="116">
        <f t="shared" si="0"/>
        <v>0</v>
      </c>
      <c r="G12" s="114">
        <v>0</v>
      </c>
      <c r="H12" s="115" t="s">
        <v>564</v>
      </c>
      <c r="I12" s="115" t="s">
        <v>564</v>
      </c>
      <c r="J12" s="116">
        <f t="shared" si="1"/>
        <v>0</v>
      </c>
      <c r="K12" s="114">
        <v>0</v>
      </c>
      <c r="L12" s="115" t="s">
        <v>564</v>
      </c>
      <c r="M12" s="115" t="s">
        <v>564</v>
      </c>
      <c r="N12" s="116">
        <f t="shared" si="2"/>
        <v>0</v>
      </c>
    </row>
    <row r="13" spans="1:14" ht="15.75" x14ac:dyDescent="0.3">
      <c r="A13" s="83" t="s">
        <v>191</v>
      </c>
      <c r="B13" s="98" t="s">
        <v>192</v>
      </c>
      <c r="C13" s="114">
        <v>0</v>
      </c>
      <c r="D13" s="115" t="s">
        <v>564</v>
      </c>
      <c r="E13" s="115" t="s">
        <v>564</v>
      </c>
      <c r="F13" s="116">
        <f t="shared" si="0"/>
        <v>0</v>
      </c>
      <c r="G13" s="114">
        <v>0</v>
      </c>
      <c r="H13" s="115" t="s">
        <v>564</v>
      </c>
      <c r="I13" s="115" t="s">
        <v>564</v>
      </c>
      <c r="J13" s="116">
        <f t="shared" si="1"/>
        <v>0</v>
      </c>
      <c r="K13" s="114">
        <v>0</v>
      </c>
      <c r="L13" s="115" t="s">
        <v>564</v>
      </c>
      <c r="M13" s="115" t="s">
        <v>564</v>
      </c>
      <c r="N13" s="116">
        <f t="shared" si="2"/>
        <v>0</v>
      </c>
    </row>
    <row r="14" spans="1:14" ht="15.75" x14ac:dyDescent="0.3">
      <c r="A14" s="83" t="s">
        <v>193</v>
      </c>
      <c r="B14" s="98" t="s">
        <v>194</v>
      </c>
      <c r="C14" s="114">
        <v>0</v>
      </c>
      <c r="D14" s="115" t="s">
        <v>564</v>
      </c>
      <c r="E14" s="115" t="s">
        <v>564</v>
      </c>
      <c r="F14" s="116">
        <f t="shared" si="0"/>
        <v>0</v>
      </c>
      <c r="G14" s="114">
        <v>0</v>
      </c>
      <c r="H14" s="115" t="s">
        <v>564</v>
      </c>
      <c r="I14" s="115" t="s">
        <v>564</v>
      </c>
      <c r="J14" s="116">
        <f t="shared" si="1"/>
        <v>0</v>
      </c>
      <c r="K14" s="114">
        <v>0</v>
      </c>
      <c r="L14" s="115" t="s">
        <v>564</v>
      </c>
      <c r="M14" s="115" t="s">
        <v>564</v>
      </c>
      <c r="N14" s="116">
        <f t="shared" si="2"/>
        <v>0</v>
      </c>
    </row>
    <row r="15" spans="1:14" ht="15.75" x14ac:dyDescent="0.3">
      <c r="A15" s="83" t="s">
        <v>195</v>
      </c>
      <c r="B15" s="98" t="s">
        <v>196</v>
      </c>
      <c r="C15" s="114">
        <v>0</v>
      </c>
      <c r="D15" s="115" t="s">
        <v>564</v>
      </c>
      <c r="E15" s="115" t="s">
        <v>564</v>
      </c>
      <c r="F15" s="116">
        <f t="shared" si="0"/>
        <v>0</v>
      </c>
      <c r="G15" s="114">
        <v>40000</v>
      </c>
      <c r="H15" s="115" t="s">
        <v>564</v>
      </c>
      <c r="I15" s="115" t="s">
        <v>564</v>
      </c>
      <c r="J15" s="116">
        <f t="shared" si="1"/>
        <v>40000</v>
      </c>
      <c r="K15" s="114">
        <v>40000</v>
      </c>
      <c r="L15" s="115" t="s">
        <v>564</v>
      </c>
      <c r="M15" s="115" t="s">
        <v>564</v>
      </c>
      <c r="N15" s="116">
        <f t="shared" si="2"/>
        <v>40000</v>
      </c>
    </row>
    <row r="16" spans="1:14" ht="15.75" x14ac:dyDescent="0.3">
      <c r="A16" s="83" t="s">
        <v>197</v>
      </c>
      <c r="B16" s="98" t="s">
        <v>198</v>
      </c>
      <c r="C16" s="114">
        <v>0</v>
      </c>
      <c r="D16" s="115" t="s">
        <v>564</v>
      </c>
      <c r="E16" s="115" t="s">
        <v>564</v>
      </c>
      <c r="F16" s="116">
        <f t="shared" si="0"/>
        <v>0</v>
      </c>
      <c r="G16" s="114">
        <v>0</v>
      </c>
      <c r="H16" s="115" t="s">
        <v>564</v>
      </c>
      <c r="I16" s="115" t="s">
        <v>564</v>
      </c>
      <c r="J16" s="116">
        <f t="shared" si="1"/>
        <v>0</v>
      </c>
      <c r="K16" s="114">
        <v>0</v>
      </c>
      <c r="L16" s="115" t="s">
        <v>564</v>
      </c>
      <c r="M16" s="115" t="s">
        <v>564</v>
      </c>
      <c r="N16" s="116">
        <f t="shared" si="2"/>
        <v>0</v>
      </c>
    </row>
    <row r="17" spans="1:15" ht="15.75" x14ac:dyDescent="0.3">
      <c r="A17" s="38" t="s">
        <v>199</v>
      </c>
      <c r="B17" s="98" t="s">
        <v>200</v>
      </c>
      <c r="C17" s="114">
        <v>100000</v>
      </c>
      <c r="D17" s="115" t="s">
        <v>564</v>
      </c>
      <c r="E17" s="115" t="s">
        <v>564</v>
      </c>
      <c r="F17" s="116">
        <f t="shared" si="0"/>
        <v>100000</v>
      </c>
      <c r="G17" s="114">
        <v>100000</v>
      </c>
      <c r="H17" s="115" t="s">
        <v>564</v>
      </c>
      <c r="I17" s="115" t="s">
        <v>564</v>
      </c>
      <c r="J17" s="116">
        <f t="shared" si="1"/>
        <v>100000</v>
      </c>
      <c r="K17" s="114">
        <v>36375</v>
      </c>
      <c r="L17" s="115" t="s">
        <v>564</v>
      </c>
      <c r="M17" s="115" t="s">
        <v>564</v>
      </c>
      <c r="N17" s="116">
        <f t="shared" si="2"/>
        <v>36375</v>
      </c>
    </row>
    <row r="18" spans="1:15" ht="15.75" x14ac:dyDescent="0.3">
      <c r="A18" s="38" t="s">
        <v>201</v>
      </c>
      <c r="B18" s="98" t="s">
        <v>202</v>
      </c>
      <c r="C18" s="114">
        <v>0</v>
      </c>
      <c r="D18" s="115" t="s">
        <v>564</v>
      </c>
      <c r="E18" s="115" t="s">
        <v>564</v>
      </c>
      <c r="F18" s="116">
        <f t="shared" si="0"/>
        <v>0</v>
      </c>
      <c r="G18" s="114">
        <v>0</v>
      </c>
      <c r="H18" s="115" t="s">
        <v>564</v>
      </c>
      <c r="I18" s="115" t="s">
        <v>564</v>
      </c>
      <c r="J18" s="116">
        <f t="shared" si="1"/>
        <v>0</v>
      </c>
      <c r="K18" s="114">
        <v>0</v>
      </c>
      <c r="L18" s="115" t="s">
        <v>564</v>
      </c>
      <c r="M18" s="115" t="s">
        <v>564</v>
      </c>
      <c r="N18" s="116">
        <f t="shared" si="2"/>
        <v>0</v>
      </c>
    </row>
    <row r="19" spans="1:15" ht="15.75" x14ac:dyDescent="0.3">
      <c r="A19" s="38" t="s">
        <v>203</v>
      </c>
      <c r="B19" s="98" t="s">
        <v>204</v>
      </c>
      <c r="C19" s="114">
        <v>0</v>
      </c>
      <c r="D19" s="115" t="s">
        <v>564</v>
      </c>
      <c r="E19" s="115" t="s">
        <v>564</v>
      </c>
      <c r="F19" s="116">
        <f t="shared" si="0"/>
        <v>0</v>
      </c>
      <c r="G19" s="114">
        <v>0</v>
      </c>
      <c r="H19" s="115" t="s">
        <v>564</v>
      </c>
      <c r="I19" s="115" t="s">
        <v>564</v>
      </c>
      <c r="J19" s="116">
        <f t="shared" si="1"/>
        <v>0</v>
      </c>
      <c r="K19" s="114">
        <v>0</v>
      </c>
      <c r="L19" s="115" t="s">
        <v>564</v>
      </c>
      <c r="M19" s="115" t="s">
        <v>564</v>
      </c>
      <c r="N19" s="116">
        <f t="shared" si="2"/>
        <v>0</v>
      </c>
    </row>
    <row r="20" spans="1:15" ht="15.75" x14ac:dyDescent="0.3">
      <c r="A20" s="38" t="s">
        <v>205</v>
      </c>
      <c r="B20" s="98" t="s">
        <v>206</v>
      </c>
      <c r="C20" s="114">
        <v>0</v>
      </c>
      <c r="D20" s="115" t="s">
        <v>564</v>
      </c>
      <c r="E20" s="115" t="s">
        <v>564</v>
      </c>
      <c r="F20" s="116">
        <f t="shared" si="0"/>
        <v>0</v>
      </c>
      <c r="G20" s="114">
        <v>0</v>
      </c>
      <c r="H20" s="115" t="s">
        <v>564</v>
      </c>
      <c r="I20" s="115" t="s">
        <v>564</v>
      </c>
      <c r="J20" s="116">
        <f t="shared" si="1"/>
        <v>0</v>
      </c>
      <c r="K20" s="114">
        <v>0</v>
      </c>
      <c r="L20" s="115" t="s">
        <v>564</v>
      </c>
      <c r="M20" s="115" t="s">
        <v>564</v>
      </c>
      <c r="N20" s="116">
        <f t="shared" si="2"/>
        <v>0</v>
      </c>
    </row>
    <row r="21" spans="1:15" ht="15.75" x14ac:dyDescent="0.3">
      <c r="A21" s="38" t="s">
        <v>16</v>
      </c>
      <c r="B21" s="98" t="s">
        <v>207</v>
      </c>
      <c r="C21" s="114">
        <v>0</v>
      </c>
      <c r="D21" s="115" t="s">
        <v>564</v>
      </c>
      <c r="E21" s="115" t="s">
        <v>564</v>
      </c>
      <c r="F21" s="116">
        <f t="shared" si="0"/>
        <v>0</v>
      </c>
      <c r="G21" s="114">
        <v>573742</v>
      </c>
      <c r="H21" s="115" t="s">
        <v>564</v>
      </c>
      <c r="I21" s="115" t="s">
        <v>564</v>
      </c>
      <c r="J21" s="116">
        <f t="shared" si="1"/>
        <v>573742</v>
      </c>
      <c r="K21" s="114">
        <v>73742</v>
      </c>
      <c r="L21" s="115" t="s">
        <v>564</v>
      </c>
      <c r="M21" s="115" t="s">
        <v>564</v>
      </c>
      <c r="N21" s="116">
        <f t="shared" si="2"/>
        <v>73742</v>
      </c>
    </row>
    <row r="22" spans="1:15" ht="15.75" x14ac:dyDescent="0.3">
      <c r="A22" s="84" t="s">
        <v>467</v>
      </c>
      <c r="B22" s="99" t="s">
        <v>208</v>
      </c>
      <c r="C22" s="111">
        <f>SUM(C9:C21)</f>
        <v>11056280</v>
      </c>
      <c r="D22" s="115" t="s">
        <v>564</v>
      </c>
      <c r="E22" s="115" t="s">
        <v>564</v>
      </c>
      <c r="F22" s="116">
        <f t="shared" si="0"/>
        <v>11056280</v>
      </c>
      <c r="G22" s="111">
        <f>SUM(G9:G21)</f>
        <v>11780248</v>
      </c>
      <c r="H22" s="115" t="s">
        <v>564</v>
      </c>
      <c r="I22" s="115" t="s">
        <v>564</v>
      </c>
      <c r="J22" s="116">
        <f t="shared" si="1"/>
        <v>11780248</v>
      </c>
      <c r="K22" s="111">
        <f>SUM(K9:K21)</f>
        <v>5164220</v>
      </c>
      <c r="L22" s="115" t="s">
        <v>564</v>
      </c>
      <c r="M22" s="115" t="s">
        <v>564</v>
      </c>
      <c r="N22" s="116">
        <f t="shared" si="2"/>
        <v>5164220</v>
      </c>
      <c r="O22" s="105"/>
    </row>
    <row r="23" spans="1:15" ht="15.75" x14ac:dyDescent="0.3">
      <c r="A23" s="38" t="s">
        <v>209</v>
      </c>
      <c r="B23" s="98" t="s">
        <v>210</v>
      </c>
      <c r="C23" s="114">
        <v>3776000</v>
      </c>
      <c r="D23" s="115" t="s">
        <v>564</v>
      </c>
      <c r="E23" s="115" t="s">
        <v>564</v>
      </c>
      <c r="F23" s="116">
        <f t="shared" si="0"/>
        <v>3776000</v>
      </c>
      <c r="G23" s="114">
        <v>3776000</v>
      </c>
      <c r="H23" s="115" t="s">
        <v>564</v>
      </c>
      <c r="I23" s="115" t="s">
        <v>564</v>
      </c>
      <c r="J23" s="116">
        <f t="shared" si="1"/>
        <v>3776000</v>
      </c>
      <c r="K23" s="114">
        <v>1900735</v>
      </c>
      <c r="L23" s="115" t="s">
        <v>564</v>
      </c>
      <c r="M23" s="115" t="s">
        <v>564</v>
      </c>
      <c r="N23" s="116">
        <f t="shared" si="2"/>
        <v>1900735</v>
      </c>
      <c r="O23" s="105"/>
    </row>
    <row r="24" spans="1:15" ht="30" x14ac:dyDescent="0.3">
      <c r="A24" s="38" t="s">
        <v>211</v>
      </c>
      <c r="B24" s="98" t="s">
        <v>212</v>
      </c>
      <c r="C24" s="114">
        <v>0</v>
      </c>
      <c r="D24" s="115" t="s">
        <v>564</v>
      </c>
      <c r="E24" s="115" t="s">
        <v>564</v>
      </c>
      <c r="F24" s="116">
        <f t="shared" si="0"/>
        <v>0</v>
      </c>
      <c r="G24" s="114">
        <v>0</v>
      </c>
      <c r="H24" s="115" t="s">
        <v>564</v>
      </c>
      <c r="I24" s="115" t="s">
        <v>564</v>
      </c>
      <c r="J24" s="116">
        <f t="shared" si="1"/>
        <v>0</v>
      </c>
      <c r="K24" s="114">
        <v>0</v>
      </c>
      <c r="L24" s="115" t="s">
        <v>564</v>
      </c>
      <c r="M24" s="115" t="s">
        <v>564</v>
      </c>
      <c r="N24" s="116">
        <f t="shared" si="2"/>
        <v>0</v>
      </c>
      <c r="O24" s="105"/>
    </row>
    <row r="25" spans="1:15" ht="15.75" x14ac:dyDescent="0.3">
      <c r="A25" s="85" t="s">
        <v>213</v>
      </c>
      <c r="B25" s="98" t="s">
        <v>214</v>
      </c>
      <c r="C25" s="114">
        <v>886000</v>
      </c>
      <c r="D25" s="115" t="s">
        <v>564</v>
      </c>
      <c r="E25" s="115" t="s">
        <v>564</v>
      </c>
      <c r="F25" s="116">
        <f t="shared" si="0"/>
        <v>886000</v>
      </c>
      <c r="G25" s="114">
        <v>886000</v>
      </c>
      <c r="H25" s="115" t="s">
        <v>564</v>
      </c>
      <c r="I25" s="115" t="s">
        <v>564</v>
      </c>
      <c r="J25" s="116">
        <f t="shared" si="1"/>
        <v>886000</v>
      </c>
      <c r="K25" s="114">
        <v>191280</v>
      </c>
      <c r="L25" s="115" t="s">
        <v>564</v>
      </c>
      <c r="M25" s="115" t="s">
        <v>564</v>
      </c>
      <c r="N25" s="116">
        <f t="shared" si="2"/>
        <v>191280</v>
      </c>
      <c r="O25" s="105"/>
    </row>
    <row r="26" spans="1:15" ht="15.75" x14ac:dyDescent="0.3">
      <c r="A26" s="39" t="s">
        <v>468</v>
      </c>
      <c r="B26" s="99" t="s">
        <v>215</v>
      </c>
      <c r="C26" s="111">
        <f>SUM(C23:C25)</f>
        <v>4662000</v>
      </c>
      <c r="D26" s="115" t="s">
        <v>564</v>
      </c>
      <c r="E26" s="115" t="s">
        <v>564</v>
      </c>
      <c r="F26" s="116">
        <f t="shared" si="0"/>
        <v>4662000</v>
      </c>
      <c r="G26" s="111">
        <f>SUM(G23:G25)</f>
        <v>4662000</v>
      </c>
      <c r="H26" s="115" t="s">
        <v>564</v>
      </c>
      <c r="I26" s="115" t="s">
        <v>564</v>
      </c>
      <c r="J26" s="116">
        <f t="shared" si="1"/>
        <v>4662000</v>
      </c>
      <c r="K26" s="111">
        <f>SUM(K23,K24,K25)</f>
        <v>2092015</v>
      </c>
      <c r="L26" s="115" t="s">
        <v>564</v>
      </c>
      <c r="M26" s="115" t="s">
        <v>564</v>
      </c>
      <c r="N26" s="116">
        <f t="shared" si="2"/>
        <v>2092015</v>
      </c>
      <c r="O26" s="105"/>
    </row>
    <row r="27" spans="1:15" ht="15.75" x14ac:dyDescent="0.3">
      <c r="A27" s="86" t="s">
        <v>46</v>
      </c>
      <c r="B27" s="100" t="s">
        <v>216</v>
      </c>
      <c r="C27" s="111">
        <f>+C22+C26</f>
        <v>15718280</v>
      </c>
      <c r="D27" s="115" t="s">
        <v>564</v>
      </c>
      <c r="E27" s="115" t="s">
        <v>564</v>
      </c>
      <c r="F27" s="116">
        <f t="shared" si="0"/>
        <v>15718280</v>
      </c>
      <c r="G27" s="111">
        <f>SUM(G26,G22)</f>
        <v>16442248</v>
      </c>
      <c r="H27" s="115" t="s">
        <v>564</v>
      </c>
      <c r="I27" s="115" t="s">
        <v>564</v>
      </c>
      <c r="J27" s="116">
        <f t="shared" si="1"/>
        <v>16442248</v>
      </c>
      <c r="K27" s="111">
        <f>SUM(K26,K22)</f>
        <v>7256235</v>
      </c>
      <c r="L27" s="115" t="s">
        <v>564</v>
      </c>
      <c r="M27" s="115" t="s">
        <v>564</v>
      </c>
      <c r="N27" s="116">
        <f t="shared" si="2"/>
        <v>7256235</v>
      </c>
      <c r="O27" s="105"/>
    </row>
    <row r="28" spans="1:15" ht="30" x14ac:dyDescent="0.3">
      <c r="A28" s="58" t="s">
        <v>17</v>
      </c>
      <c r="B28" s="100" t="s">
        <v>217</v>
      </c>
      <c r="C28" s="114">
        <v>2445400</v>
      </c>
      <c r="D28" s="115" t="s">
        <v>564</v>
      </c>
      <c r="E28" s="115" t="s">
        <v>564</v>
      </c>
      <c r="F28" s="116">
        <f t="shared" si="0"/>
        <v>2445400</v>
      </c>
      <c r="G28" s="114">
        <v>2556781</v>
      </c>
      <c r="H28" s="115" t="s">
        <v>564</v>
      </c>
      <c r="I28" s="115" t="s">
        <v>564</v>
      </c>
      <c r="J28" s="116">
        <f t="shared" si="1"/>
        <v>2556781</v>
      </c>
      <c r="K28" s="114">
        <v>1289440</v>
      </c>
      <c r="L28" s="115" t="s">
        <v>564</v>
      </c>
      <c r="M28" s="115" t="s">
        <v>564</v>
      </c>
      <c r="N28" s="116">
        <f t="shared" si="2"/>
        <v>1289440</v>
      </c>
      <c r="O28" s="105"/>
    </row>
    <row r="29" spans="1:15" ht="15.75" x14ac:dyDescent="0.3">
      <c r="A29" s="38" t="s">
        <v>218</v>
      </c>
      <c r="B29" s="98" t="s">
        <v>219</v>
      </c>
      <c r="C29" s="114">
        <v>285000</v>
      </c>
      <c r="D29" s="115" t="s">
        <v>564</v>
      </c>
      <c r="E29" s="115" t="s">
        <v>564</v>
      </c>
      <c r="F29" s="116">
        <f t="shared" si="0"/>
        <v>285000</v>
      </c>
      <c r="G29" s="114">
        <v>380871</v>
      </c>
      <c r="H29" s="115" t="s">
        <v>564</v>
      </c>
      <c r="I29" s="115" t="s">
        <v>564</v>
      </c>
      <c r="J29" s="116">
        <f t="shared" si="1"/>
        <v>380871</v>
      </c>
      <c r="K29" s="114">
        <v>191227</v>
      </c>
      <c r="L29" s="115" t="s">
        <v>564</v>
      </c>
      <c r="M29" s="115" t="s">
        <v>564</v>
      </c>
      <c r="N29" s="116">
        <f t="shared" si="2"/>
        <v>191227</v>
      </c>
      <c r="O29" s="105"/>
    </row>
    <row r="30" spans="1:15" ht="15.75" x14ac:dyDescent="0.3">
      <c r="A30" s="38" t="s">
        <v>220</v>
      </c>
      <c r="B30" s="98" t="s">
        <v>221</v>
      </c>
      <c r="C30" s="114">
        <v>1520000</v>
      </c>
      <c r="D30" s="115" t="s">
        <v>564</v>
      </c>
      <c r="E30" s="115" t="s">
        <v>564</v>
      </c>
      <c r="F30" s="116">
        <f t="shared" si="0"/>
        <v>1520000</v>
      </c>
      <c r="G30" s="114">
        <v>1452362</v>
      </c>
      <c r="H30" s="115" t="s">
        <v>564</v>
      </c>
      <c r="I30" s="115" t="s">
        <v>564</v>
      </c>
      <c r="J30" s="116">
        <f t="shared" si="1"/>
        <v>1452362</v>
      </c>
      <c r="K30" s="114">
        <v>541012</v>
      </c>
      <c r="L30" s="115" t="s">
        <v>564</v>
      </c>
      <c r="M30" s="115" t="s">
        <v>564</v>
      </c>
      <c r="N30" s="116">
        <f t="shared" si="2"/>
        <v>541012</v>
      </c>
      <c r="O30" s="105"/>
    </row>
    <row r="31" spans="1:15" ht="15.75" x14ac:dyDescent="0.3">
      <c r="A31" s="38" t="s">
        <v>222</v>
      </c>
      <c r="B31" s="98" t="s">
        <v>223</v>
      </c>
      <c r="C31" s="114">
        <v>0</v>
      </c>
      <c r="D31" s="115" t="s">
        <v>564</v>
      </c>
      <c r="E31" s="115" t="s">
        <v>564</v>
      </c>
      <c r="F31" s="116">
        <f t="shared" si="0"/>
        <v>0</v>
      </c>
      <c r="G31" s="114">
        <v>0</v>
      </c>
      <c r="H31" s="115" t="s">
        <v>564</v>
      </c>
      <c r="I31" s="115" t="s">
        <v>564</v>
      </c>
      <c r="J31" s="116">
        <f t="shared" si="1"/>
        <v>0</v>
      </c>
      <c r="K31" s="114">
        <v>0</v>
      </c>
      <c r="L31" s="115" t="s">
        <v>564</v>
      </c>
      <c r="M31" s="115" t="s">
        <v>564</v>
      </c>
      <c r="N31" s="116">
        <f t="shared" si="2"/>
        <v>0</v>
      </c>
      <c r="O31" s="105"/>
    </row>
    <row r="32" spans="1:15" ht="15.75" x14ac:dyDescent="0.3">
      <c r="A32" s="39" t="s">
        <v>469</v>
      </c>
      <c r="B32" s="99" t="s">
        <v>224</v>
      </c>
      <c r="C32" s="114">
        <f>SUM(C29:C31)</f>
        <v>1805000</v>
      </c>
      <c r="D32" s="115" t="s">
        <v>564</v>
      </c>
      <c r="E32" s="115" t="s">
        <v>564</v>
      </c>
      <c r="F32" s="116">
        <f t="shared" si="0"/>
        <v>1805000</v>
      </c>
      <c r="G32" s="114">
        <f>SUM(G29:G31)</f>
        <v>1833233</v>
      </c>
      <c r="H32" s="115" t="s">
        <v>564</v>
      </c>
      <c r="I32" s="115" t="s">
        <v>564</v>
      </c>
      <c r="J32" s="116">
        <f t="shared" si="1"/>
        <v>1833233</v>
      </c>
      <c r="K32" s="114">
        <f>SUM(K29:K31)</f>
        <v>732239</v>
      </c>
      <c r="L32" s="115" t="s">
        <v>564</v>
      </c>
      <c r="M32" s="115" t="s">
        <v>564</v>
      </c>
      <c r="N32" s="116">
        <f t="shared" si="2"/>
        <v>732239</v>
      </c>
      <c r="O32" s="105"/>
    </row>
    <row r="33" spans="1:15" ht="15.75" x14ac:dyDescent="0.3">
      <c r="A33" s="38" t="s">
        <v>225</v>
      </c>
      <c r="B33" s="98" t="s">
        <v>226</v>
      </c>
      <c r="C33" s="114">
        <v>230000</v>
      </c>
      <c r="D33" s="115" t="s">
        <v>564</v>
      </c>
      <c r="E33" s="115" t="s">
        <v>564</v>
      </c>
      <c r="F33" s="116">
        <f t="shared" si="0"/>
        <v>230000</v>
      </c>
      <c r="G33" s="114">
        <v>230000</v>
      </c>
      <c r="H33" s="115" t="s">
        <v>564</v>
      </c>
      <c r="I33" s="115" t="s">
        <v>564</v>
      </c>
      <c r="J33" s="116">
        <f t="shared" si="1"/>
        <v>230000</v>
      </c>
      <c r="K33" s="114">
        <v>109540</v>
      </c>
      <c r="L33" s="115" t="s">
        <v>564</v>
      </c>
      <c r="M33" s="115" t="s">
        <v>564</v>
      </c>
      <c r="N33" s="116">
        <f t="shared" si="2"/>
        <v>109540</v>
      </c>
      <c r="O33" s="105"/>
    </row>
    <row r="34" spans="1:15" ht="15.75" x14ac:dyDescent="0.3">
      <c r="A34" s="38" t="s">
        <v>227</v>
      </c>
      <c r="B34" s="98" t="s">
        <v>228</v>
      </c>
      <c r="C34" s="114">
        <v>390000</v>
      </c>
      <c r="D34" s="115" t="s">
        <v>564</v>
      </c>
      <c r="E34" s="115" t="s">
        <v>564</v>
      </c>
      <c r="F34" s="116">
        <f t="shared" si="0"/>
        <v>390000</v>
      </c>
      <c r="G34" s="114">
        <v>390000</v>
      </c>
      <c r="H34" s="115" t="s">
        <v>564</v>
      </c>
      <c r="I34" s="115" t="s">
        <v>564</v>
      </c>
      <c r="J34" s="116">
        <f t="shared" si="1"/>
        <v>390000</v>
      </c>
      <c r="K34" s="114">
        <v>116059</v>
      </c>
      <c r="L34" s="115" t="s">
        <v>564</v>
      </c>
      <c r="M34" s="115" t="s">
        <v>564</v>
      </c>
      <c r="N34" s="116">
        <f t="shared" si="2"/>
        <v>116059</v>
      </c>
      <c r="O34" s="105"/>
    </row>
    <row r="35" spans="1:15" ht="15" customHeight="1" x14ac:dyDescent="0.3">
      <c r="A35" s="39" t="s">
        <v>47</v>
      </c>
      <c r="B35" s="99" t="s">
        <v>229</v>
      </c>
      <c r="C35" s="114">
        <f>SUM(C33:C34)</f>
        <v>620000</v>
      </c>
      <c r="D35" s="115" t="s">
        <v>564</v>
      </c>
      <c r="E35" s="115" t="s">
        <v>564</v>
      </c>
      <c r="F35" s="116">
        <f t="shared" si="0"/>
        <v>620000</v>
      </c>
      <c r="G35" s="114">
        <f>SUM(G33:G34)</f>
        <v>620000</v>
      </c>
      <c r="H35" s="115" t="s">
        <v>564</v>
      </c>
      <c r="I35" s="115" t="s">
        <v>564</v>
      </c>
      <c r="J35" s="116">
        <f t="shared" si="1"/>
        <v>620000</v>
      </c>
      <c r="K35" s="114">
        <f>SUM(K33:K34)</f>
        <v>225599</v>
      </c>
      <c r="L35" s="115" t="s">
        <v>564</v>
      </c>
      <c r="M35" s="115" t="s">
        <v>564</v>
      </c>
      <c r="N35" s="116">
        <f t="shared" si="2"/>
        <v>225599</v>
      </c>
      <c r="O35" s="105"/>
    </row>
    <row r="36" spans="1:15" ht="15.75" x14ac:dyDescent="0.3">
      <c r="A36" s="38" t="s">
        <v>230</v>
      </c>
      <c r="B36" s="98" t="s">
        <v>231</v>
      </c>
      <c r="C36" s="114">
        <v>895000</v>
      </c>
      <c r="D36" s="115" t="s">
        <v>564</v>
      </c>
      <c r="E36" s="115" t="s">
        <v>564</v>
      </c>
      <c r="F36" s="116">
        <f t="shared" si="0"/>
        <v>895000</v>
      </c>
      <c r="G36" s="114">
        <v>955000</v>
      </c>
      <c r="H36" s="115" t="s">
        <v>564</v>
      </c>
      <c r="I36" s="115" t="s">
        <v>564</v>
      </c>
      <c r="J36" s="116">
        <f t="shared" si="1"/>
        <v>955000</v>
      </c>
      <c r="K36" s="114">
        <v>395357</v>
      </c>
      <c r="L36" s="115" t="s">
        <v>564</v>
      </c>
      <c r="M36" s="115" t="s">
        <v>564</v>
      </c>
      <c r="N36" s="116">
        <f t="shared" si="2"/>
        <v>395357</v>
      </c>
      <c r="O36" s="105"/>
    </row>
    <row r="37" spans="1:15" ht="15.75" x14ac:dyDescent="0.3">
      <c r="A37" s="38" t="s">
        <v>232</v>
      </c>
      <c r="B37" s="98" t="s">
        <v>233</v>
      </c>
      <c r="C37" s="114">
        <v>201071</v>
      </c>
      <c r="D37" s="115" t="s">
        <v>564</v>
      </c>
      <c r="E37" s="115" t="s">
        <v>564</v>
      </c>
      <c r="F37" s="116">
        <f t="shared" si="0"/>
        <v>201071</v>
      </c>
      <c r="G37" s="114">
        <v>201071</v>
      </c>
      <c r="H37" s="115" t="s">
        <v>564</v>
      </c>
      <c r="I37" s="115" t="s">
        <v>564</v>
      </c>
      <c r="J37" s="116">
        <f t="shared" si="1"/>
        <v>201071</v>
      </c>
      <c r="K37" s="114">
        <v>27531</v>
      </c>
      <c r="L37" s="115" t="s">
        <v>564</v>
      </c>
      <c r="M37" s="115" t="s">
        <v>564</v>
      </c>
      <c r="N37" s="116">
        <f t="shared" si="2"/>
        <v>27531</v>
      </c>
      <c r="O37" s="105"/>
    </row>
    <row r="38" spans="1:15" ht="15.75" x14ac:dyDescent="0.3">
      <c r="A38" s="38" t="s">
        <v>18</v>
      </c>
      <c r="B38" s="98" t="s">
        <v>234</v>
      </c>
      <c r="C38" s="114">
        <v>760000</v>
      </c>
      <c r="D38" s="115" t="s">
        <v>564</v>
      </c>
      <c r="E38" s="115" t="s">
        <v>564</v>
      </c>
      <c r="F38" s="116">
        <f t="shared" si="0"/>
        <v>760000</v>
      </c>
      <c r="G38" s="114">
        <v>760000</v>
      </c>
      <c r="H38" s="115" t="s">
        <v>564</v>
      </c>
      <c r="I38" s="115" t="s">
        <v>564</v>
      </c>
      <c r="J38" s="116">
        <f t="shared" si="1"/>
        <v>760000</v>
      </c>
      <c r="K38" s="114">
        <v>379782</v>
      </c>
      <c r="L38" s="115" t="s">
        <v>564</v>
      </c>
      <c r="M38" s="115" t="s">
        <v>564</v>
      </c>
      <c r="N38" s="116">
        <f t="shared" si="2"/>
        <v>379782</v>
      </c>
      <c r="O38" s="105"/>
    </row>
    <row r="39" spans="1:15" ht="15.75" x14ac:dyDescent="0.3">
      <c r="A39" s="38" t="s">
        <v>235</v>
      </c>
      <c r="B39" s="98" t="s">
        <v>236</v>
      </c>
      <c r="C39" s="114">
        <v>1030000</v>
      </c>
      <c r="D39" s="115" t="s">
        <v>564</v>
      </c>
      <c r="E39" s="115" t="s">
        <v>564</v>
      </c>
      <c r="F39" s="116">
        <f t="shared" si="0"/>
        <v>1030000</v>
      </c>
      <c r="G39" s="114">
        <v>170000</v>
      </c>
      <c r="H39" s="115" t="s">
        <v>564</v>
      </c>
      <c r="I39" s="115" t="s">
        <v>564</v>
      </c>
      <c r="J39" s="116">
        <f t="shared" si="1"/>
        <v>170000</v>
      </c>
      <c r="K39" s="114">
        <v>156964</v>
      </c>
      <c r="L39" s="115" t="s">
        <v>564</v>
      </c>
      <c r="M39" s="115" t="s">
        <v>564</v>
      </c>
      <c r="N39" s="116">
        <f t="shared" si="2"/>
        <v>156964</v>
      </c>
      <c r="O39" s="105"/>
    </row>
    <row r="40" spans="1:15" ht="15.75" x14ac:dyDescent="0.3">
      <c r="A40" s="87" t="s">
        <v>19</v>
      </c>
      <c r="B40" s="98" t="s">
        <v>237</v>
      </c>
      <c r="C40" s="114">
        <v>0</v>
      </c>
      <c r="D40" s="115" t="s">
        <v>564</v>
      </c>
      <c r="E40" s="115" t="s">
        <v>564</v>
      </c>
      <c r="F40" s="116">
        <f t="shared" si="0"/>
        <v>0</v>
      </c>
      <c r="G40" s="114">
        <v>0</v>
      </c>
      <c r="H40" s="115" t="s">
        <v>564</v>
      </c>
      <c r="I40" s="115" t="s">
        <v>564</v>
      </c>
      <c r="J40" s="116">
        <f t="shared" si="1"/>
        <v>0</v>
      </c>
      <c r="K40" s="114">
        <v>0</v>
      </c>
      <c r="L40" s="115" t="s">
        <v>564</v>
      </c>
      <c r="M40" s="115" t="s">
        <v>564</v>
      </c>
      <c r="N40" s="116">
        <f t="shared" si="2"/>
        <v>0</v>
      </c>
      <c r="O40" s="105"/>
    </row>
    <row r="41" spans="1:15" ht="15.75" x14ac:dyDescent="0.3">
      <c r="A41" s="85" t="s">
        <v>238</v>
      </c>
      <c r="B41" s="98" t="s">
        <v>239</v>
      </c>
      <c r="C41" s="114">
        <v>6240000</v>
      </c>
      <c r="D41" s="115" t="s">
        <v>564</v>
      </c>
      <c r="E41" s="115" t="s">
        <v>564</v>
      </c>
      <c r="F41" s="116">
        <f t="shared" si="0"/>
        <v>6240000</v>
      </c>
      <c r="G41" s="114">
        <v>6240000</v>
      </c>
      <c r="H41" s="115" t="s">
        <v>564</v>
      </c>
      <c r="I41" s="115" t="s">
        <v>564</v>
      </c>
      <c r="J41" s="116">
        <f t="shared" si="1"/>
        <v>6240000</v>
      </c>
      <c r="K41" s="114">
        <v>3240000</v>
      </c>
      <c r="L41" s="115" t="s">
        <v>564</v>
      </c>
      <c r="M41" s="115" t="s">
        <v>564</v>
      </c>
      <c r="N41" s="116">
        <f t="shared" si="2"/>
        <v>3240000</v>
      </c>
      <c r="O41" s="105"/>
    </row>
    <row r="42" spans="1:15" ht="15.75" x14ac:dyDescent="0.3">
      <c r="A42" s="38" t="s">
        <v>20</v>
      </c>
      <c r="B42" s="98" t="s">
        <v>240</v>
      </c>
      <c r="C42" s="114">
        <v>3071000</v>
      </c>
      <c r="D42" s="115" t="s">
        <v>564</v>
      </c>
      <c r="E42" s="115" t="s">
        <v>564</v>
      </c>
      <c r="F42" s="116">
        <f t="shared" si="0"/>
        <v>3071000</v>
      </c>
      <c r="G42" s="114">
        <v>2717258</v>
      </c>
      <c r="H42" s="115" t="s">
        <v>564</v>
      </c>
      <c r="I42" s="115" t="s">
        <v>564</v>
      </c>
      <c r="J42" s="116">
        <f t="shared" si="1"/>
        <v>2717258</v>
      </c>
      <c r="K42" s="114">
        <v>1141460</v>
      </c>
      <c r="L42" s="115" t="s">
        <v>564</v>
      </c>
      <c r="M42" s="115" t="s">
        <v>564</v>
      </c>
      <c r="N42" s="116">
        <f t="shared" si="2"/>
        <v>1141460</v>
      </c>
      <c r="O42" s="105"/>
    </row>
    <row r="43" spans="1:15" ht="15.75" x14ac:dyDescent="0.3">
      <c r="A43" s="39" t="s">
        <v>470</v>
      </c>
      <c r="B43" s="99" t="s">
        <v>241</v>
      </c>
      <c r="C43" s="114">
        <f>SUM(C36:C42)</f>
        <v>12197071</v>
      </c>
      <c r="D43" s="115" t="s">
        <v>564</v>
      </c>
      <c r="E43" s="115" t="s">
        <v>564</v>
      </c>
      <c r="F43" s="116">
        <f t="shared" si="0"/>
        <v>12197071</v>
      </c>
      <c r="G43" s="114">
        <f>SUM(G36:G42)</f>
        <v>11043329</v>
      </c>
      <c r="H43" s="115" t="s">
        <v>564</v>
      </c>
      <c r="I43" s="115" t="s">
        <v>564</v>
      </c>
      <c r="J43" s="116">
        <f t="shared" si="1"/>
        <v>11043329</v>
      </c>
      <c r="K43" s="114">
        <f>SUM(K36:K42)</f>
        <v>5341094</v>
      </c>
      <c r="L43" s="115" t="s">
        <v>564</v>
      </c>
      <c r="M43" s="115" t="s">
        <v>564</v>
      </c>
      <c r="N43" s="116">
        <f t="shared" si="2"/>
        <v>5341094</v>
      </c>
      <c r="O43" s="105"/>
    </row>
    <row r="44" spans="1:15" ht="15.75" x14ac:dyDescent="0.3">
      <c r="A44" s="38" t="s">
        <v>242</v>
      </c>
      <c r="B44" s="98" t="s">
        <v>243</v>
      </c>
      <c r="C44" s="114">
        <v>430000</v>
      </c>
      <c r="D44" s="115" t="s">
        <v>564</v>
      </c>
      <c r="E44" s="115" t="s">
        <v>564</v>
      </c>
      <c r="F44" s="116">
        <f t="shared" si="0"/>
        <v>430000</v>
      </c>
      <c r="G44" s="114">
        <v>430000</v>
      </c>
      <c r="H44" s="115" t="s">
        <v>564</v>
      </c>
      <c r="I44" s="115" t="s">
        <v>564</v>
      </c>
      <c r="J44" s="116">
        <f t="shared" si="1"/>
        <v>430000</v>
      </c>
      <c r="K44" s="114">
        <v>181165</v>
      </c>
      <c r="L44" s="115" t="s">
        <v>564</v>
      </c>
      <c r="M44" s="115" t="s">
        <v>564</v>
      </c>
      <c r="N44" s="116">
        <f t="shared" si="2"/>
        <v>181165</v>
      </c>
      <c r="O44" s="105"/>
    </row>
    <row r="45" spans="1:15" ht="15.75" x14ac:dyDescent="0.3">
      <c r="A45" s="38" t="s">
        <v>244</v>
      </c>
      <c r="B45" s="98" t="s">
        <v>245</v>
      </c>
      <c r="C45" s="114">
        <v>0</v>
      </c>
      <c r="D45" s="115" t="s">
        <v>564</v>
      </c>
      <c r="E45" s="115" t="s">
        <v>564</v>
      </c>
      <c r="F45" s="116">
        <f t="shared" si="0"/>
        <v>0</v>
      </c>
      <c r="G45" s="114">
        <v>0</v>
      </c>
      <c r="H45" s="115" t="s">
        <v>564</v>
      </c>
      <c r="I45" s="115" t="s">
        <v>564</v>
      </c>
      <c r="J45" s="116">
        <f t="shared" si="1"/>
        <v>0</v>
      </c>
      <c r="K45" s="114">
        <v>0</v>
      </c>
      <c r="L45" s="115" t="s">
        <v>564</v>
      </c>
      <c r="M45" s="115" t="s">
        <v>564</v>
      </c>
      <c r="N45" s="116">
        <f t="shared" si="2"/>
        <v>0</v>
      </c>
      <c r="O45" s="105"/>
    </row>
    <row r="46" spans="1:15" ht="15.75" x14ac:dyDescent="0.3">
      <c r="A46" s="39" t="s">
        <v>471</v>
      </c>
      <c r="B46" s="99" t="s">
        <v>246</v>
      </c>
      <c r="C46" s="114">
        <f>SUM(C44:C45)</f>
        <v>430000</v>
      </c>
      <c r="D46" s="115" t="s">
        <v>564</v>
      </c>
      <c r="E46" s="115" t="s">
        <v>564</v>
      </c>
      <c r="F46" s="116">
        <f t="shared" si="0"/>
        <v>430000</v>
      </c>
      <c r="G46" s="114">
        <f>SUM(G44:G45)</f>
        <v>430000</v>
      </c>
      <c r="H46" s="115" t="s">
        <v>564</v>
      </c>
      <c r="I46" s="115" t="s">
        <v>564</v>
      </c>
      <c r="J46" s="116">
        <f t="shared" si="1"/>
        <v>430000</v>
      </c>
      <c r="K46" s="114">
        <f>SUM(K44:K45)</f>
        <v>181165</v>
      </c>
      <c r="L46" s="115" t="s">
        <v>564</v>
      </c>
      <c r="M46" s="115" t="s">
        <v>564</v>
      </c>
      <c r="N46" s="116">
        <f t="shared" si="2"/>
        <v>181165</v>
      </c>
      <c r="O46" s="105"/>
    </row>
    <row r="47" spans="1:15" ht="30" x14ac:dyDescent="0.3">
      <c r="A47" s="38" t="s">
        <v>247</v>
      </c>
      <c r="B47" s="98" t="s">
        <v>248</v>
      </c>
      <c r="C47" s="114">
        <v>2293059</v>
      </c>
      <c r="D47" s="115" t="s">
        <v>564</v>
      </c>
      <c r="E47" s="115" t="s">
        <v>564</v>
      </c>
      <c r="F47" s="116">
        <f t="shared" si="0"/>
        <v>2293059</v>
      </c>
      <c r="G47" s="114">
        <v>2309529</v>
      </c>
      <c r="H47" s="115" t="s">
        <v>564</v>
      </c>
      <c r="I47" s="115" t="s">
        <v>564</v>
      </c>
      <c r="J47" s="116">
        <f t="shared" si="1"/>
        <v>2309529</v>
      </c>
      <c r="K47" s="114">
        <v>633927</v>
      </c>
      <c r="L47" s="115" t="s">
        <v>564</v>
      </c>
      <c r="M47" s="115" t="s">
        <v>564</v>
      </c>
      <c r="N47" s="116">
        <f t="shared" si="2"/>
        <v>633927</v>
      </c>
      <c r="O47" s="105"/>
    </row>
    <row r="48" spans="1:15" ht="15.75" x14ac:dyDescent="0.3">
      <c r="A48" s="38" t="s">
        <v>249</v>
      </c>
      <c r="B48" s="98" t="s">
        <v>250</v>
      </c>
      <c r="C48" s="114">
        <v>0</v>
      </c>
      <c r="D48" s="115" t="s">
        <v>564</v>
      </c>
      <c r="E48" s="115" t="s">
        <v>564</v>
      </c>
      <c r="F48" s="116">
        <f t="shared" si="0"/>
        <v>0</v>
      </c>
      <c r="G48" s="114">
        <v>0</v>
      </c>
      <c r="H48" s="115" t="s">
        <v>564</v>
      </c>
      <c r="I48" s="115" t="s">
        <v>564</v>
      </c>
      <c r="J48" s="116">
        <f t="shared" si="1"/>
        <v>0</v>
      </c>
      <c r="K48" s="114">
        <v>0</v>
      </c>
      <c r="L48" s="115" t="s">
        <v>564</v>
      </c>
      <c r="M48" s="115" t="s">
        <v>564</v>
      </c>
      <c r="N48" s="116">
        <f t="shared" si="2"/>
        <v>0</v>
      </c>
      <c r="O48" s="105"/>
    </row>
    <row r="49" spans="1:15" ht="15.75" x14ac:dyDescent="0.3">
      <c r="A49" s="38" t="s">
        <v>21</v>
      </c>
      <c r="B49" s="98" t="s">
        <v>251</v>
      </c>
      <c r="C49" s="114">
        <v>0</v>
      </c>
      <c r="D49" s="115" t="s">
        <v>564</v>
      </c>
      <c r="E49" s="115" t="s">
        <v>564</v>
      </c>
      <c r="F49" s="116">
        <f t="shared" si="0"/>
        <v>0</v>
      </c>
      <c r="G49" s="114">
        <v>0</v>
      </c>
      <c r="H49" s="115" t="s">
        <v>564</v>
      </c>
      <c r="I49" s="115" t="s">
        <v>564</v>
      </c>
      <c r="J49" s="116">
        <f t="shared" si="1"/>
        <v>0</v>
      </c>
      <c r="K49" s="114">
        <v>0</v>
      </c>
      <c r="L49" s="115" t="s">
        <v>564</v>
      </c>
      <c r="M49" s="115" t="s">
        <v>564</v>
      </c>
      <c r="N49" s="116">
        <f t="shared" si="2"/>
        <v>0</v>
      </c>
      <c r="O49" s="105"/>
    </row>
    <row r="50" spans="1:15" ht="15.75" x14ac:dyDescent="0.3">
      <c r="A50" s="38" t="s">
        <v>22</v>
      </c>
      <c r="B50" s="98" t="s">
        <v>252</v>
      </c>
      <c r="C50" s="114">
        <v>0</v>
      </c>
      <c r="D50" s="115" t="s">
        <v>564</v>
      </c>
      <c r="E50" s="115" t="s">
        <v>564</v>
      </c>
      <c r="F50" s="116">
        <f t="shared" si="0"/>
        <v>0</v>
      </c>
      <c r="G50" s="114">
        <v>0</v>
      </c>
      <c r="H50" s="115" t="s">
        <v>564</v>
      </c>
      <c r="I50" s="115" t="s">
        <v>564</v>
      </c>
      <c r="J50" s="116">
        <f t="shared" si="1"/>
        <v>0</v>
      </c>
      <c r="K50" s="114">
        <v>0</v>
      </c>
      <c r="L50" s="115" t="s">
        <v>564</v>
      </c>
      <c r="M50" s="115" t="s">
        <v>564</v>
      </c>
      <c r="N50" s="116">
        <f t="shared" si="2"/>
        <v>0</v>
      </c>
      <c r="O50" s="105"/>
    </row>
    <row r="51" spans="1:15" ht="15.75" x14ac:dyDescent="0.3">
      <c r="A51" s="38" t="s">
        <v>253</v>
      </c>
      <c r="B51" s="98" t="s">
        <v>254</v>
      </c>
      <c r="C51" s="114">
        <v>0</v>
      </c>
      <c r="D51" s="115" t="s">
        <v>564</v>
      </c>
      <c r="E51" s="115" t="s">
        <v>564</v>
      </c>
      <c r="F51" s="116">
        <f t="shared" si="0"/>
        <v>0</v>
      </c>
      <c r="G51" s="114">
        <v>0</v>
      </c>
      <c r="H51" s="115" t="s">
        <v>564</v>
      </c>
      <c r="I51" s="115" t="s">
        <v>564</v>
      </c>
      <c r="J51" s="116">
        <f t="shared" si="1"/>
        <v>0</v>
      </c>
      <c r="K51" s="114">
        <v>0</v>
      </c>
      <c r="L51" s="115" t="s">
        <v>564</v>
      </c>
      <c r="M51" s="115" t="s">
        <v>564</v>
      </c>
      <c r="N51" s="116">
        <f t="shared" si="2"/>
        <v>0</v>
      </c>
      <c r="O51" s="105"/>
    </row>
    <row r="52" spans="1:15" ht="15.75" x14ac:dyDescent="0.3">
      <c r="A52" s="39" t="s">
        <v>472</v>
      </c>
      <c r="B52" s="99" t="s">
        <v>255</v>
      </c>
      <c r="C52" s="114">
        <f>SUM(C47:C51)</f>
        <v>2293059</v>
      </c>
      <c r="D52" s="115" t="s">
        <v>564</v>
      </c>
      <c r="E52" s="115" t="s">
        <v>564</v>
      </c>
      <c r="F52" s="116">
        <f t="shared" si="0"/>
        <v>2293059</v>
      </c>
      <c r="G52" s="114">
        <f>SUM(G47:G51)</f>
        <v>2309529</v>
      </c>
      <c r="H52" s="115" t="s">
        <v>564</v>
      </c>
      <c r="I52" s="115" t="s">
        <v>564</v>
      </c>
      <c r="J52" s="116">
        <f t="shared" si="1"/>
        <v>2309529</v>
      </c>
      <c r="K52" s="114">
        <f>SUM(K47:K51)</f>
        <v>633927</v>
      </c>
      <c r="L52" s="115" t="s">
        <v>564</v>
      </c>
      <c r="M52" s="115" t="s">
        <v>564</v>
      </c>
      <c r="N52" s="116">
        <f t="shared" si="2"/>
        <v>633927</v>
      </c>
      <c r="O52" s="105"/>
    </row>
    <row r="53" spans="1:15" ht="15.75" x14ac:dyDescent="0.3">
      <c r="A53" s="58" t="s">
        <v>473</v>
      </c>
      <c r="B53" s="100" t="s">
        <v>256</v>
      </c>
      <c r="C53" s="114">
        <f>+C32+C35+C43+C46+C52</f>
        <v>17345130</v>
      </c>
      <c r="D53" s="115" t="s">
        <v>564</v>
      </c>
      <c r="E53" s="115" t="s">
        <v>564</v>
      </c>
      <c r="F53" s="116">
        <f t="shared" si="0"/>
        <v>17345130</v>
      </c>
      <c r="G53" s="114">
        <f>SUM(G52,G46,G43,G35,G32)</f>
        <v>16236091</v>
      </c>
      <c r="H53" s="115" t="s">
        <v>564</v>
      </c>
      <c r="I53" s="115" t="s">
        <v>564</v>
      </c>
      <c r="J53" s="116">
        <f t="shared" si="1"/>
        <v>16236091</v>
      </c>
      <c r="K53" s="114">
        <f>SUM(K52,K46,K43,K35,K32)</f>
        <v>7114024</v>
      </c>
      <c r="L53" s="115" t="s">
        <v>564</v>
      </c>
      <c r="M53" s="115" t="s">
        <v>564</v>
      </c>
      <c r="N53" s="116">
        <f t="shared" si="2"/>
        <v>7114024</v>
      </c>
      <c r="O53" s="105"/>
    </row>
    <row r="54" spans="1:15" ht="15.75" x14ac:dyDescent="0.3">
      <c r="A54" s="59" t="s">
        <v>257</v>
      </c>
      <c r="B54" s="98" t="s">
        <v>258</v>
      </c>
      <c r="C54" s="114">
        <v>0</v>
      </c>
      <c r="D54" s="115" t="s">
        <v>564</v>
      </c>
      <c r="E54" s="115" t="s">
        <v>564</v>
      </c>
      <c r="F54" s="116">
        <f t="shared" si="0"/>
        <v>0</v>
      </c>
      <c r="G54" s="114">
        <v>0</v>
      </c>
      <c r="H54" s="115" t="s">
        <v>564</v>
      </c>
      <c r="I54" s="115" t="s">
        <v>564</v>
      </c>
      <c r="J54" s="116">
        <f t="shared" si="1"/>
        <v>0</v>
      </c>
      <c r="K54" s="114">
        <v>0</v>
      </c>
      <c r="L54" s="115" t="s">
        <v>564</v>
      </c>
      <c r="M54" s="115" t="s">
        <v>564</v>
      </c>
      <c r="N54" s="116">
        <f t="shared" si="2"/>
        <v>0</v>
      </c>
      <c r="O54" s="105"/>
    </row>
    <row r="55" spans="1:15" ht="15.75" x14ac:dyDescent="0.3">
      <c r="A55" s="59" t="s">
        <v>474</v>
      </c>
      <c r="B55" s="98" t="s">
        <v>259</v>
      </c>
      <c r="C55" s="114">
        <v>0</v>
      </c>
      <c r="D55" s="115" t="s">
        <v>564</v>
      </c>
      <c r="E55" s="115" t="s">
        <v>564</v>
      </c>
      <c r="F55" s="116">
        <f t="shared" si="0"/>
        <v>0</v>
      </c>
      <c r="G55" s="114">
        <v>0</v>
      </c>
      <c r="H55" s="115" t="s">
        <v>564</v>
      </c>
      <c r="I55" s="115" t="s">
        <v>564</v>
      </c>
      <c r="J55" s="116">
        <f t="shared" si="1"/>
        <v>0</v>
      </c>
      <c r="K55" s="114">
        <v>0</v>
      </c>
      <c r="L55" s="115" t="s">
        <v>564</v>
      </c>
      <c r="M55" s="115" t="s">
        <v>564</v>
      </c>
      <c r="N55" s="116">
        <f t="shared" si="2"/>
        <v>0</v>
      </c>
      <c r="O55" s="105"/>
    </row>
    <row r="56" spans="1:15" ht="15.75" x14ac:dyDescent="0.3">
      <c r="A56" s="88" t="s">
        <v>23</v>
      </c>
      <c r="B56" s="98" t="s">
        <v>260</v>
      </c>
      <c r="C56" s="114">
        <v>0</v>
      </c>
      <c r="D56" s="115" t="s">
        <v>564</v>
      </c>
      <c r="E56" s="115" t="s">
        <v>564</v>
      </c>
      <c r="F56" s="116">
        <f t="shared" si="0"/>
        <v>0</v>
      </c>
      <c r="G56" s="114">
        <v>0</v>
      </c>
      <c r="H56" s="115" t="s">
        <v>564</v>
      </c>
      <c r="I56" s="115" t="s">
        <v>564</v>
      </c>
      <c r="J56" s="116">
        <f t="shared" si="1"/>
        <v>0</v>
      </c>
      <c r="K56" s="114">
        <v>0</v>
      </c>
      <c r="L56" s="115" t="s">
        <v>564</v>
      </c>
      <c r="M56" s="115" t="s">
        <v>564</v>
      </c>
      <c r="N56" s="116">
        <f t="shared" si="2"/>
        <v>0</v>
      </c>
      <c r="O56" s="105"/>
    </row>
    <row r="57" spans="1:15" ht="30" x14ac:dyDescent="0.3">
      <c r="A57" s="88" t="s">
        <v>24</v>
      </c>
      <c r="B57" s="98" t="s">
        <v>261</v>
      </c>
      <c r="C57" s="114">
        <v>0</v>
      </c>
      <c r="D57" s="115" t="s">
        <v>564</v>
      </c>
      <c r="E57" s="115" t="s">
        <v>564</v>
      </c>
      <c r="F57" s="116">
        <f t="shared" si="0"/>
        <v>0</v>
      </c>
      <c r="G57" s="114">
        <v>0</v>
      </c>
      <c r="H57" s="115" t="s">
        <v>564</v>
      </c>
      <c r="I57" s="115" t="s">
        <v>564</v>
      </c>
      <c r="J57" s="116">
        <f t="shared" si="1"/>
        <v>0</v>
      </c>
      <c r="K57" s="114">
        <v>0</v>
      </c>
      <c r="L57" s="115" t="s">
        <v>564</v>
      </c>
      <c r="M57" s="115" t="s">
        <v>564</v>
      </c>
      <c r="N57" s="116">
        <f t="shared" si="2"/>
        <v>0</v>
      </c>
      <c r="O57" s="105"/>
    </row>
    <row r="58" spans="1:15" ht="30" x14ac:dyDescent="0.3">
      <c r="A58" s="88" t="s">
        <v>25</v>
      </c>
      <c r="B58" s="98" t="s">
        <v>262</v>
      </c>
      <c r="C58" s="114">
        <v>0</v>
      </c>
      <c r="D58" s="115" t="s">
        <v>564</v>
      </c>
      <c r="E58" s="115" t="s">
        <v>564</v>
      </c>
      <c r="F58" s="116">
        <f t="shared" si="0"/>
        <v>0</v>
      </c>
      <c r="G58" s="114">
        <v>0</v>
      </c>
      <c r="H58" s="115" t="s">
        <v>564</v>
      </c>
      <c r="I58" s="115" t="s">
        <v>564</v>
      </c>
      <c r="J58" s="116">
        <f t="shared" si="1"/>
        <v>0</v>
      </c>
      <c r="K58" s="114">
        <v>0</v>
      </c>
      <c r="L58" s="115" t="s">
        <v>564</v>
      </c>
      <c r="M58" s="115" t="s">
        <v>564</v>
      </c>
      <c r="N58" s="116">
        <f t="shared" si="2"/>
        <v>0</v>
      </c>
      <c r="O58" s="105"/>
    </row>
    <row r="59" spans="1:15" ht="15.75" x14ac:dyDescent="0.3">
      <c r="A59" s="59" t="s">
        <v>26</v>
      </c>
      <c r="B59" s="98" t="s">
        <v>263</v>
      </c>
      <c r="C59" s="114">
        <v>0</v>
      </c>
      <c r="D59" s="115" t="s">
        <v>564</v>
      </c>
      <c r="E59" s="115" t="s">
        <v>564</v>
      </c>
      <c r="F59" s="116">
        <f t="shared" si="0"/>
        <v>0</v>
      </c>
      <c r="G59" s="114">
        <v>0</v>
      </c>
      <c r="H59" s="115" t="s">
        <v>564</v>
      </c>
      <c r="I59" s="115" t="s">
        <v>564</v>
      </c>
      <c r="J59" s="116">
        <f t="shared" si="1"/>
        <v>0</v>
      </c>
      <c r="K59" s="114">
        <v>0</v>
      </c>
      <c r="L59" s="115" t="s">
        <v>564</v>
      </c>
      <c r="M59" s="115" t="s">
        <v>564</v>
      </c>
      <c r="N59" s="116">
        <f t="shared" si="2"/>
        <v>0</v>
      </c>
      <c r="O59" s="105"/>
    </row>
    <row r="60" spans="1:15" ht="15.75" x14ac:dyDescent="0.3">
      <c r="A60" s="59" t="s">
        <v>27</v>
      </c>
      <c r="B60" s="98" t="s">
        <v>264</v>
      </c>
      <c r="C60" s="114">
        <v>0</v>
      </c>
      <c r="D60" s="115" t="s">
        <v>564</v>
      </c>
      <c r="E60" s="115" t="s">
        <v>564</v>
      </c>
      <c r="F60" s="116">
        <f t="shared" si="0"/>
        <v>0</v>
      </c>
      <c r="G60" s="114">
        <v>0</v>
      </c>
      <c r="H60" s="115" t="s">
        <v>564</v>
      </c>
      <c r="I60" s="115" t="s">
        <v>564</v>
      </c>
      <c r="J60" s="116">
        <f t="shared" si="1"/>
        <v>0</v>
      </c>
      <c r="K60" s="114">
        <v>0</v>
      </c>
      <c r="L60" s="115" t="s">
        <v>564</v>
      </c>
      <c r="M60" s="115" t="s">
        <v>564</v>
      </c>
      <c r="N60" s="116">
        <f t="shared" si="2"/>
        <v>0</v>
      </c>
      <c r="O60" s="105"/>
    </row>
    <row r="61" spans="1:15" ht="15.75" x14ac:dyDescent="0.3">
      <c r="A61" s="59" t="s">
        <v>28</v>
      </c>
      <c r="B61" s="98" t="s">
        <v>265</v>
      </c>
      <c r="C61" s="114">
        <v>3935000</v>
      </c>
      <c r="D61" s="115" t="s">
        <v>564</v>
      </c>
      <c r="E61" s="115" t="s">
        <v>564</v>
      </c>
      <c r="F61" s="116">
        <f t="shared" si="0"/>
        <v>3935000</v>
      </c>
      <c r="G61" s="114">
        <v>3935000</v>
      </c>
      <c r="H61" s="115" t="s">
        <v>564</v>
      </c>
      <c r="I61" s="115" t="s">
        <v>564</v>
      </c>
      <c r="J61" s="116">
        <f t="shared" si="1"/>
        <v>3935000</v>
      </c>
      <c r="K61" s="114">
        <v>375000</v>
      </c>
      <c r="L61" s="115" t="s">
        <v>564</v>
      </c>
      <c r="M61" s="115" t="s">
        <v>564</v>
      </c>
      <c r="N61" s="116">
        <f t="shared" si="2"/>
        <v>375000</v>
      </c>
      <c r="O61" s="105"/>
    </row>
    <row r="62" spans="1:15" ht="15.75" x14ac:dyDescent="0.3">
      <c r="A62" s="61" t="s">
        <v>503</v>
      </c>
      <c r="B62" s="100" t="s">
        <v>266</v>
      </c>
      <c r="C62" s="114">
        <f>SUM(C54:C61)</f>
        <v>3935000</v>
      </c>
      <c r="D62" s="115" t="s">
        <v>564</v>
      </c>
      <c r="E62" s="115" t="s">
        <v>564</v>
      </c>
      <c r="F62" s="116">
        <f t="shared" si="0"/>
        <v>3935000</v>
      </c>
      <c r="G62" s="114">
        <f>SUM(G54:G61)</f>
        <v>3935000</v>
      </c>
      <c r="H62" s="115" t="s">
        <v>564</v>
      </c>
      <c r="I62" s="115" t="s">
        <v>564</v>
      </c>
      <c r="J62" s="116">
        <f t="shared" si="1"/>
        <v>3935000</v>
      </c>
      <c r="K62" s="114">
        <f>SUM(K54:K61)</f>
        <v>375000</v>
      </c>
      <c r="L62" s="115" t="s">
        <v>564</v>
      </c>
      <c r="M62" s="115" t="s">
        <v>564</v>
      </c>
      <c r="N62" s="116">
        <f t="shared" si="2"/>
        <v>375000</v>
      </c>
      <c r="O62" s="105"/>
    </row>
    <row r="63" spans="1:15" ht="15.75" x14ac:dyDescent="0.3">
      <c r="A63" s="89" t="s">
        <v>29</v>
      </c>
      <c r="B63" s="98" t="s">
        <v>267</v>
      </c>
      <c r="C63" s="114">
        <v>0</v>
      </c>
      <c r="D63" s="115" t="s">
        <v>564</v>
      </c>
      <c r="E63" s="115" t="s">
        <v>564</v>
      </c>
      <c r="F63" s="116">
        <f t="shared" si="0"/>
        <v>0</v>
      </c>
      <c r="G63" s="114">
        <v>0</v>
      </c>
      <c r="H63" s="115" t="s">
        <v>564</v>
      </c>
      <c r="I63" s="115" t="s">
        <v>564</v>
      </c>
      <c r="J63" s="116">
        <f t="shared" si="1"/>
        <v>0</v>
      </c>
      <c r="K63" s="114">
        <v>0</v>
      </c>
      <c r="L63" s="115" t="s">
        <v>564</v>
      </c>
      <c r="M63" s="115" t="s">
        <v>564</v>
      </c>
      <c r="N63" s="116">
        <f t="shared" si="2"/>
        <v>0</v>
      </c>
      <c r="O63" s="105"/>
    </row>
    <row r="64" spans="1:15" ht="15.75" x14ac:dyDescent="0.3">
      <c r="A64" s="89" t="s">
        <v>268</v>
      </c>
      <c r="B64" s="98" t="s">
        <v>269</v>
      </c>
      <c r="C64" s="114">
        <v>0</v>
      </c>
      <c r="D64" s="115" t="s">
        <v>564</v>
      </c>
      <c r="E64" s="115" t="s">
        <v>564</v>
      </c>
      <c r="F64" s="116">
        <f t="shared" si="0"/>
        <v>0</v>
      </c>
      <c r="G64" s="114">
        <v>110205</v>
      </c>
      <c r="H64" s="115" t="s">
        <v>564</v>
      </c>
      <c r="I64" s="115" t="s">
        <v>564</v>
      </c>
      <c r="J64" s="116">
        <f t="shared" si="1"/>
        <v>110205</v>
      </c>
      <c r="K64" s="114">
        <v>110205</v>
      </c>
      <c r="L64" s="115" t="s">
        <v>564</v>
      </c>
      <c r="M64" s="115" t="s">
        <v>564</v>
      </c>
      <c r="N64" s="116">
        <f t="shared" si="2"/>
        <v>110205</v>
      </c>
      <c r="O64" s="105"/>
    </row>
    <row r="65" spans="1:15" ht="30" x14ac:dyDescent="0.3">
      <c r="A65" s="89" t="s">
        <v>270</v>
      </c>
      <c r="B65" s="98" t="s">
        <v>271</v>
      </c>
      <c r="C65" s="114">
        <v>0</v>
      </c>
      <c r="D65" s="115" t="s">
        <v>564</v>
      </c>
      <c r="E65" s="115" t="s">
        <v>564</v>
      </c>
      <c r="F65" s="116">
        <f t="shared" si="0"/>
        <v>0</v>
      </c>
      <c r="G65" s="114">
        <v>0</v>
      </c>
      <c r="H65" s="115" t="s">
        <v>564</v>
      </c>
      <c r="I65" s="115" t="s">
        <v>564</v>
      </c>
      <c r="J65" s="116">
        <f t="shared" si="1"/>
        <v>0</v>
      </c>
      <c r="K65" s="114">
        <v>0</v>
      </c>
      <c r="L65" s="115" t="s">
        <v>564</v>
      </c>
      <c r="M65" s="115" t="s">
        <v>564</v>
      </c>
      <c r="N65" s="116">
        <f t="shared" si="2"/>
        <v>0</v>
      </c>
      <c r="O65" s="105"/>
    </row>
    <row r="66" spans="1:15" ht="30" x14ac:dyDescent="0.3">
      <c r="A66" s="89" t="s">
        <v>504</v>
      </c>
      <c r="B66" s="98" t="s">
        <v>272</v>
      </c>
      <c r="C66" s="114">
        <v>0</v>
      </c>
      <c r="D66" s="115" t="s">
        <v>564</v>
      </c>
      <c r="E66" s="115" t="s">
        <v>564</v>
      </c>
      <c r="F66" s="116">
        <f t="shared" si="0"/>
        <v>0</v>
      </c>
      <c r="G66" s="114">
        <v>0</v>
      </c>
      <c r="H66" s="115" t="s">
        <v>564</v>
      </c>
      <c r="I66" s="115" t="s">
        <v>564</v>
      </c>
      <c r="J66" s="116">
        <f t="shared" si="1"/>
        <v>0</v>
      </c>
      <c r="K66" s="114">
        <v>0</v>
      </c>
      <c r="L66" s="115" t="s">
        <v>564</v>
      </c>
      <c r="M66" s="115" t="s">
        <v>564</v>
      </c>
      <c r="N66" s="116">
        <f t="shared" si="2"/>
        <v>0</v>
      </c>
      <c r="O66" s="105"/>
    </row>
    <row r="67" spans="1:15" ht="30" x14ac:dyDescent="0.3">
      <c r="A67" s="89" t="s">
        <v>30</v>
      </c>
      <c r="B67" s="98" t="s">
        <v>273</v>
      </c>
      <c r="C67" s="114">
        <v>0</v>
      </c>
      <c r="D67" s="115" t="s">
        <v>564</v>
      </c>
      <c r="E67" s="115" t="s">
        <v>564</v>
      </c>
      <c r="F67" s="116">
        <f t="shared" si="0"/>
        <v>0</v>
      </c>
      <c r="G67" s="114">
        <v>0</v>
      </c>
      <c r="H67" s="115" t="s">
        <v>564</v>
      </c>
      <c r="I67" s="115" t="s">
        <v>564</v>
      </c>
      <c r="J67" s="116">
        <f t="shared" si="1"/>
        <v>0</v>
      </c>
      <c r="K67" s="114">
        <v>0</v>
      </c>
      <c r="L67" s="115" t="s">
        <v>564</v>
      </c>
      <c r="M67" s="115" t="s">
        <v>564</v>
      </c>
      <c r="N67" s="116">
        <f t="shared" si="2"/>
        <v>0</v>
      </c>
      <c r="O67" s="105"/>
    </row>
    <row r="68" spans="1:15" ht="15.75" x14ac:dyDescent="0.3">
      <c r="A68" s="89" t="s">
        <v>506</v>
      </c>
      <c r="B68" s="98" t="s">
        <v>274</v>
      </c>
      <c r="C68" s="114">
        <v>792920</v>
      </c>
      <c r="D68" s="115" t="s">
        <v>564</v>
      </c>
      <c r="E68" s="115" t="s">
        <v>564</v>
      </c>
      <c r="F68" s="116">
        <f t="shared" si="0"/>
        <v>792920</v>
      </c>
      <c r="G68" s="114">
        <v>792920</v>
      </c>
      <c r="H68" s="115" t="s">
        <v>564</v>
      </c>
      <c r="I68" s="115" t="s">
        <v>564</v>
      </c>
      <c r="J68" s="116">
        <f t="shared" si="1"/>
        <v>792920</v>
      </c>
      <c r="K68" s="114">
        <v>185415</v>
      </c>
      <c r="L68" s="115" t="s">
        <v>564</v>
      </c>
      <c r="M68" s="115" t="s">
        <v>564</v>
      </c>
      <c r="N68" s="116">
        <f t="shared" si="2"/>
        <v>185415</v>
      </c>
      <c r="O68" s="105"/>
    </row>
    <row r="69" spans="1:15" ht="30" x14ac:dyDescent="0.3">
      <c r="A69" s="89" t="s">
        <v>31</v>
      </c>
      <c r="B69" s="98" t="s">
        <v>275</v>
      </c>
      <c r="C69" s="114">
        <v>0</v>
      </c>
      <c r="D69" s="115" t="s">
        <v>564</v>
      </c>
      <c r="E69" s="115" t="s">
        <v>564</v>
      </c>
      <c r="F69" s="116">
        <f t="shared" si="0"/>
        <v>0</v>
      </c>
      <c r="G69" s="114">
        <v>0</v>
      </c>
      <c r="H69" s="115" t="s">
        <v>564</v>
      </c>
      <c r="I69" s="115" t="s">
        <v>564</v>
      </c>
      <c r="J69" s="116">
        <f t="shared" si="1"/>
        <v>0</v>
      </c>
      <c r="K69" s="114">
        <v>0</v>
      </c>
      <c r="L69" s="115" t="s">
        <v>564</v>
      </c>
      <c r="M69" s="115" t="s">
        <v>564</v>
      </c>
      <c r="N69" s="116">
        <f t="shared" si="2"/>
        <v>0</v>
      </c>
      <c r="O69" s="105"/>
    </row>
    <row r="70" spans="1:15" ht="30" x14ac:dyDescent="0.3">
      <c r="A70" s="89" t="s">
        <v>32</v>
      </c>
      <c r="B70" s="98" t="s">
        <v>276</v>
      </c>
      <c r="C70" s="114">
        <v>0</v>
      </c>
      <c r="D70" s="115" t="s">
        <v>564</v>
      </c>
      <c r="E70" s="115" t="s">
        <v>564</v>
      </c>
      <c r="F70" s="116">
        <f t="shared" si="0"/>
        <v>0</v>
      </c>
      <c r="G70" s="114">
        <v>0</v>
      </c>
      <c r="H70" s="115" t="s">
        <v>564</v>
      </c>
      <c r="I70" s="115" t="s">
        <v>564</v>
      </c>
      <c r="J70" s="116">
        <f t="shared" si="1"/>
        <v>0</v>
      </c>
      <c r="K70" s="114">
        <v>0</v>
      </c>
      <c r="L70" s="115" t="s">
        <v>564</v>
      </c>
      <c r="M70" s="115" t="s">
        <v>564</v>
      </c>
      <c r="N70" s="116">
        <f t="shared" si="2"/>
        <v>0</v>
      </c>
      <c r="O70" s="105"/>
    </row>
    <row r="71" spans="1:15" ht="15.75" x14ac:dyDescent="0.3">
      <c r="A71" s="89" t="s">
        <v>277</v>
      </c>
      <c r="B71" s="98" t="s">
        <v>278</v>
      </c>
      <c r="C71" s="114">
        <v>0</v>
      </c>
      <c r="D71" s="115" t="s">
        <v>564</v>
      </c>
      <c r="E71" s="115" t="s">
        <v>564</v>
      </c>
      <c r="F71" s="116">
        <f t="shared" si="0"/>
        <v>0</v>
      </c>
      <c r="G71" s="114">
        <v>0</v>
      </c>
      <c r="H71" s="115" t="s">
        <v>564</v>
      </c>
      <c r="I71" s="115" t="s">
        <v>564</v>
      </c>
      <c r="J71" s="116">
        <f t="shared" si="1"/>
        <v>0</v>
      </c>
      <c r="K71" s="114">
        <v>0</v>
      </c>
      <c r="L71" s="115" t="s">
        <v>564</v>
      </c>
      <c r="M71" s="115" t="s">
        <v>564</v>
      </c>
      <c r="N71" s="116">
        <f t="shared" si="2"/>
        <v>0</v>
      </c>
      <c r="O71" s="105"/>
    </row>
    <row r="72" spans="1:15" ht="15.75" x14ac:dyDescent="0.3">
      <c r="A72" s="90" t="s">
        <v>279</v>
      </c>
      <c r="B72" s="98" t="s">
        <v>280</v>
      </c>
      <c r="C72" s="114">
        <v>0</v>
      </c>
      <c r="D72" s="115" t="s">
        <v>564</v>
      </c>
      <c r="E72" s="115" t="s">
        <v>564</v>
      </c>
      <c r="F72" s="116">
        <f t="shared" si="0"/>
        <v>0</v>
      </c>
      <c r="G72" s="114">
        <v>0</v>
      </c>
      <c r="H72" s="115" t="s">
        <v>564</v>
      </c>
      <c r="I72" s="115" t="s">
        <v>564</v>
      </c>
      <c r="J72" s="116">
        <f t="shared" si="1"/>
        <v>0</v>
      </c>
      <c r="K72" s="114">
        <v>0</v>
      </c>
      <c r="L72" s="115" t="s">
        <v>564</v>
      </c>
      <c r="M72" s="115" t="s">
        <v>564</v>
      </c>
      <c r="N72" s="116">
        <f t="shared" si="2"/>
        <v>0</v>
      </c>
      <c r="O72" s="105"/>
    </row>
    <row r="73" spans="1:15" ht="15" customHeight="1" x14ac:dyDescent="0.3">
      <c r="A73" s="89" t="s">
        <v>33</v>
      </c>
      <c r="B73" s="98" t="s">
        <v>520</v>
      </c>
      <c r="C73" s="114">
        <v>393959</v>
      </c>
      <c r="D73" s="115" t="s">
        <v>564</v>
      </c>
      <c r="E73" s="115" t="s">
        <v>564</v>
      </c>
      <c r="F73" s="116">
        <f t="shared" si="0"/>
        <v>393959</v>
      </c>
      <c r="G73" s="114">
        <v>393959</v>
      </c>
      <c r="H73" s="115" t="s">
        <v>564</v>
      </c>
      <c r="I73" s="115" t="s">
        <v>564</v>
      </c>
      <c r="J73" s="116">
        <f t="shared" si="1"/>
        <v>393959</v>
      </c>
      <c r="K73" s="114">
        <v>200000</v>
      </c>
      <c r="L73" s="115" t="s">
        <v>564</v>
      </c>
      <c r="M73" s="115" t="s">
        <v>564</v>
      </c>
      <c r="N73" s="116">
        <f t="shared" si="2"/>
        <v>200000</v>
      </c>
      <c r="O73" s="105"/>
    </row>
    <row r="74" spans="1:15" ht="15.75" x14ac:dyDescent="0.3">
      <c r="A74" s="90" t="s">
        <v>149</v>
      </c>
      <c r="B74" s="98" t="s">
        <v>516</v>
      </c>
      <c r="C74" s="114">
        <v>16350371</v>
      </c>
      <c r="D74" s="115" t="s">
        <v>564</v>
      </c>
      <c r="E74" s="115" t="s">
        <v>564</v>
      </c>
      <c r="F74" s="116">
        <f t="shared" ref="F74:F124" si="3">SUM(C74:E74)</f>
        <v>16350371</v>
      </c>
      <c r="G74" s="114">
        <v>16346948</v>
      </c>
      <c r="H74" s="115" t="s">
        <v>564</v>
      </c>
      <c r="I74" s="115" t="s">
        <v>564</v>
      </c>
      <c r="J74" s="116">
        <f t="shared" ref="J74:J124" si="4">SUM(G74:I74)</f>
        <v>16346948</v>
      </c>
      <c r="K74" s="114">
        <v>0</v>
      </c>
      <c r="L74" s="115" t="s">
        <v>564</v>
      </c>
      <c r="M74" s="115" t="s">
        <v>564</v>
      </c>
      <c r="N74" s="116">
        <f t="shared" ref="N74:N124" si="5">SUM(K74:M74)</f>
        <v>0</v>
      </c>
      <c r="O74" s="105"/>
    </row>
    <row r="75" spans="1:15" ht="15.75" x14ac:dyDescent="0.3">
      <c r="A75" s="61" t="s">
        <v>1</v>
      </c>
      <c r="B75" s="100" t="s">
        <v>281</v>
      </c>
      <c r="C75" s="114">
        <f>SUM(C63:C74)</f>
        <v>17537250</v>
      </c>
      <c r="D75" s="115" t="s">
        <v>564</v>
      </c>
      <c r="E75" s="115" t="s">
        <v>564</v>
      </c>
      <c r="F75" s="116">
        <f t="shared" si="3"/>
        <v>17537250</v>
      </c>
      <c r="G75" s="114">
        <f>SUM(G63:G74)</f>
        <v>17644032</v>
      </c>
      <c r="H75" s="115" t="s">
        <v>564</v>
      </c>
      <c r="I75" s="115" t="s">
        <v>564</v>
      </c>
      <c r="J75" s="116">
        <f t="shared" si="4"/>
        <v>17644032</v>
      </c>
      <c r="K75" s="114">
        <f>SUM(K63:K74)</f>
        <v>495620</v>
      </c>
      <c r="L75" s="115" t="s">
        <v>564</v>
      </c>
      <c r="M75" s="115" t="s">
        <v>564</v>
      </c>
      <c r="N75" s="116">
        <f t="shared" si="5"/>
        <v>495620</v>
      </c>
      <c r="O75" s="105"/>
    </row>
    <row r="76" spans="1:15" ht="16.5" x14ac:dyDescent="0.3">
      <c r="A76" s="62" t="s">
        <v>157</v>
      </c>
      <c r="B76" s="100"/>
      <c r="C76" s="114">
        <f>+C27+C28+C53+C62+C75</f>
        <v>56981060</v>
      </c>
      <c r="D76" s="115" t="s">
        <v>564</v>
      </c>
      <c r="E76" s="115" t="s">
        <v>564</v>
      </c>
      <c r="F76" s="116">
        <f t="shared" si="3"/>
        <v>56981060</v>
      </c>
      <c r="G76" s="114">
        <f>SUM(G75,G62,G53,G28,G27)</f>
        <v>56814152</v>
      </c>
      <c r="H76" s="115" t="s">
        <v>564</v>
      </c>
      <c r="I76" s="115" t="s">
        <v>564</v>
      </c>
      <c r="J76" s="116">
        <f t="shared" si="4"/>
        <v>56814152</v>
      </c>
      <c r="K76" s="114">
        <f>SUM(K75,K62,K53,K28,K27)</f>
        <v>16530319</v>
      </c>
      <c r="L76" s="115" t="s">
        <v>564</v>
      </c>
      <c r="M76" s="115" t="s">
        <v>564</v>
      </c>
      <c r="N76" s="116">
        <f t="shared" si="5"/>
        <v>16530319</v>
      </c>
      <c r="O76" s="105"/>
    </row>
    <row r="77" spans="1:15" ht="15.75" x14ac:dyDescent="0.3">
      <c r="A77" s="91" t="s">
        <v>282</v>
      </c>
      <c r="B77" s="98" t="s">
        <v>283</v>
      </c>
      <c r="C77" s="114">
        <v>0</v>
      </c>
      <c r="D77" s="115" t="s">
        <v>564</v>
      </c>
      <c r="E77" s="115" t="s">
        <v>564</v>
      </c>
      <c r="F77" s="116">
        <f t="shared" si="3"/>
        <v>0</v>
      </c>
      <c r="G77" s="114">
        <v>0</v>
      </c>
      <c r="H77" s="115" t="s">
        <v>564</v>
      </c>
      <c r="I77" s="115" t="s">
        <v>564</v>
      </c>
      <c r="J77" s="116">
        <f t="shared" si="4"/>
        <v>0</v>
      </c>
      <c r="K77" s="114">
        <v>0</v>
      </c>
      <c r="L77" s="115" t="s">
        <v>564</v>
      </c>
      <c r="M77" s="115" t="s">
        <v>564</v>
      </c>
      <c r="N77" s="116">
        <f t="shared" si="5"/>
        <v>0</v>
      </c>
      <c r="O77" s="105"/>
    </row>
    <row r="78" spans="1:15" ht="15.75" x14ac:dyDescent="0.3">
      <c r="A78" s="91" t="s">
        <v>34</v>
      </c>
      <c r="B78" s="98" t="s">
        <v>284</v>
      </c>
      <c r="C78" s="114">
        <v>7632000</v>
      </c>
      <c r="D78" s="115" t="s">
        <v>564</v>
      </c>
      <c r="E78" s="115" t="s">
        <v>564</v>
      </c>
      <c r="F78" s="116">
        <f t="shared" si="3"/>
        <v>7632000</v>
      </c>
      <c r="G78" s="114">
        <v>7632000</v>
      </c>
      <c r="H78" s="115" t="s">
        <v>564</v>
      </c>
      <c r="I78" s="115" t="s">
        <v>564</v>
      </c>
      <c r="J78" s="116">
        <f t="shared" si="4"/>
        <v>7632000</v>
      </c>
      <c r="K78" s="114">
        <v>6672936</v>
      </c>
      <c r="L78" s="115" t="s">
        <v>564</v>
      </c>
      <c r="M78" s="115" t="s">
        <v>564</v>
      </c>
      <c r="N78" s="116">
        <f t="shared" si="5"/>
        <v>6672936</v>
      </c>
      <c r="O78" s="105"/>
    </row>
    <row r="79" spans="1:15" ht="15.75" x14ac:dyDescent="0.3">
      <c r="A79" s="91" t="s">
        <v>285</v>
      </c>
      <c r="B79" s="98" t="s">
        <v>286</v>
      </c>
      <c r="C79" s="114">
        <v>0</v>
      </c>
      <c r="D79" s="115" t="s">
        <v>564</v>
      </c>
      <c r="E79" s="115" t="s">
        <v>564</v>
      </c>
      <c r="F79" s="116">
        <f t="shared" si="3"/>
        <v>0</v>
      </c>
      <c r="G79" s="114">
        <v>0</v>
      </c>
      <c r="H79" s="115" t="s">
        <v>564</v>
      </c>
      <c r="I79" s="115" t="s">
        <v>564</v>
      </c>
      <c r="J79" s="116">
        <f t="shared" si="4"/>
        <v>0</v>
      </c>
      <c r="K79" s="114">
        <v>0</v>
      </c>
      <c r="L79" s="115" t="s">
        <v>564</v>
      </c>
      <c r="M79" s="115" t="s">
        <v>564</v>
      </c>
      <c r="N79" s="116">
        <f t="shared" si="5"/>
        <v>0</v>
      </c>
      <c r="O79" s="105"/>
    </row>
    <row r="80" spans="1:15" ht="15.75" x14ac:dyDescent="0.3">
      <c r="A80" s="91" t="s">
        <v>287</v>
      </c>
      <c r="B80" s="98" t="s">
        <v>288</v>
      </c>
      <c r="C80" s="114">
        <v>5579508</v>
      </c>
      <c r="D80" s="115" t="s">
        <v>564</v>
      </c>
      <c r="E80" s="115" t="s">
        <v>564</v>
      </c>
      <c r="F80" s="116">
        <f t="shared" si="3"/>
        <v>5579508</v>
      </c>
      <c r="G80" s="114">
        <v>5874508</v>
      </c>
      <c r="H80" s="115" t="s">
        <v>564</v>
      </c>
      <c r="I80" s="115" t="s">
        <v>564</v>
      </c>
      <c r="J80" s="116">
        <f t="shared" si="4"/>
        <v>5874508</v>
      </c>
      <c r="K80" s="114">
        <v>5143190</v>
      </c>
      <c r="L80" s="115" t="s">
        <v>564</v>
      </c>
      <c r="M80" s="115" t="s">
        <v>564</v>
      </c>
      <c r="N80" s="116">
        <f t="shared" si="5"/>
        <v>5143190</v>
      </c>
      <c r="O80" s="105"/>
    </row>
    <row r="81" spans="1:15" ht="15.75" x14ac:dyDescent="0.3">
      <c r="A81" s="85" t="s">
        <v>289</v>
      </c>
      <c r="B81" s="98" t="s">
        <v>290</v>
      </c>
      <c r="C81" s="114">
        <v>0</v>
      </c>
      <c r="D81" s="115" t="s">
        <v>564</v>
      </c>
      <c r="E81" s="115" t="s">
        <v>564</v>
      </c>
      <c r="F81" s="116">
        <f t="shared" si="3"/>
        <v>0</v>
      </c>
      <c r="G81" s="114">
        <v>0</v>
      </c>
      <c r="H81" s="115" t="s">
        <v>564</v>
      </c>
      <c r="I81" s="115" t="s">
        <v>564</v>
      </c>
      <c r="J81" s="116">
        <f t="shared" si="4"/>
        <v>0</v>
      </c>
      <c r="K81" s="114">
        <v>0</v>
      </c>
      <c r="L81" s="115" t="s">
        <v>564</v>
      </c>
      <c r="M81" s="115" t="s">
        <v>564</v>
      </c>
      <c r="N81" s="116">
        <f t="shared" si="5"/>
        <v>0</v>
      </c>
      <c r="O81" s="105"/>
    </row>
    <row r="82" spans="1:15" ht="15.75" x14ac:dyDescent="0.3">
      <c r="A82" s="85" t="s">
        <v>291</v>
      </c>
      <c r="B82" s="98" t="s">
        <v>292</v>
      </c>
      <c r="C82" s="114">
        <v>0</v>
      </c>
      <c r="D82" s="115" t="s">
        <v>564</v>
      </c>
      <c r="E82" s="115" t="s">
        <v>564</v>
      </c>
      <c r="F82" s="116">
        <f t="shared" si="3"/>
        <v>0</v>
      </c>
      <c r="G82" s="114">
        <v>0</v>
      </c>
      <c r="H82" s="115" t="s">
        <v>564</v>
      </c>
      <c r="I82" s="115" t="s">
        <v>564</v>
      </c>
      <c r="J82" s="116">
        <f t="shared" si="4"/>
        <v>0</v>
      </c>
      <c r="K82" s="114">
        <v>0</v>
      </c>
      <c r="L82" s="115" t="s">
        <v>564</v>
      </c>
      <c r="M82" s="115" t="s">
        <v>564</v>
      </c>
      <c r="N82" s="116">
        <f t="shared" si="5"/>
        <v>0</v>
      </c>
      <c r="O82" s="105"/>
    </row>
    <row r="83" spans="1:15" ht="15.75" x14ac:dyDescent="0.3">
      <c r="A83" s="85" t="s">
        <v>293</v>
      </c>
      <c r="B83" s="98" t="s">
        <v>294</v>
      </c>
      <c r="C83" s="114">
        <v>3408217</v>
      </c>
      <c r="D83" s="115" t="s">
        <v>564</v>
      </c>
      <c r="E83" s="115" t="s">
        <v>564</v>
      </c>
      <c r="F83" s="116">
        <f t="shared" si="3"/>
        <v>3408217</v>
      </c>
      <c r="G83" s="114">
        <v>3408217</v>
      </c>
      <c r="H83" s="115" t="s">
        <v>564</v>
      </c>
      <c r="I83" s="115" t="s">
        <v>564</v>
      </c>
      <c r="J83" s="116">
        <f t="shared" si="4"/>
        <v>3408217</v>
      </c>
      <c r="K83" s="114">
        <v>3089104</v>
      </c>
      <c r="L83" s="115" t="s">
        <v>564</v>
      </c>
      <c r="M83" s="115" t="s">
        <v>564</v>
      </c>
      <c r="N83" s="116">
        <f t="shared" si="5"/>
        <v>3089104</v>
      </c>
      <c r="O83" s="105"/>
    </row>
    <row r="84" spans="1:15" ht="15.75" x14ac:dyDescent="0.3">
      <c r="A84" s="92" t="s">
        <v>3</v>
      </c>
      <c r="B84" s="100" t="s">
        <v>295</v>
      </c>
      <c r="C84" s="114">
        <f>SUM(C77:C83)</f>
        <v>16619725</v>
      </c>
      <c r="D84" s="115" t="s">
        <v>564</v>
      </c>
      <c r="E84" s="115" t="s">
        <v>564</v>
      </c>
      <c r="F84" s="116">
        <f t="shared" si="3"/>
        <v>16619725</v>
      </c>
      <c r="G84" s="114">
        <f>SUM(G77:G83)</f>
        <v>16914725</v>
      </c>
      <c r="H84" s="115" t="s">
        <v>564</v>
      </c>
      <c r="I84" s="115" t="s">
        <v>564</v>
      </c>
      <c r="J84" s="116">
        <f t="shared" si="4"/>
        <v>16914725</v>
      </c>
      <c r="K84" s="114">
        <f>SUM(K77:K83)</f>
        <v>14905230</v>
      </c>
      <c r="L84" s="115" t="s">
        <v>564</v>
      </c>
      <c r="M84" s="115" t="s">
        <v>564</v>
      </c>
      <c r="N84" s="116">
        <f t="shared" si="5"/>
        <v>14905230</v>
      </c>
      <c r="O84" s="105"/>
    </row>
    <row r="85" spans="1:15" ht="15.75" x14ac:dyDescent="0.3">
      <c r="A85" s="59" t="s">
        <v>296</v>
      </c>
      <c r="B85" s="98" t="s">
        <v>297</v>
      </c>
      <c r="C85" s="114">
        <v>2400000</v>
      </c>
      <c r="D85" s="115" t="s">
        <v>564</v>
      </c>
      <c r="E85" s="115" t="s">
        <v>564</v>
      </c>
      <c r="F85" s="116">
        <f t="shared" si="3"/>
        <v>2400000</v>
      </c>
      <c r="G85" s="114">
        <v>3289222</v>
      </c>
      <c r="H85" s="115" t="s">
        <v>564</v>
      </c>
      <c r="I85" s="115" t="s">
        <v>564</v>
      </c>
      <c r="J85" s="116">
        <f t="shared" si="4"/>
        <v>3289222</v>
      </c>
      <c r="K85" s="114">
        <v>889222</v>
      </c>
      <c r="L85" s="115" t="s">
        <v>564</v>
      </c>
      <c r="M85" s="115" t="s">
        <v>564</v>
      </c>
      <c r="N85" s="116">
        <f t="shared" si="5"/>
        <v>889222</v>
      </c>
      <c r="O85" s="105"/>
    </row>
    <row r="86" spans="1:15" ht="15.75" x14ac:dyDescent="0.3">
      <c r="A86" s="59" t="s">
        <v>298</v>
      </c>
      <c r="B86" s="98" t="s">
        <v>299</v>
      </c>
      <c r="C86" s="114">
        <v>0</v>
      </c>
      <c r="D86" s="115" t="s">
        <v>564</v>
      </c>
      <c r="E86" s="115" t="s">
        <v>564</v>
      </c>
      <c r="F86" s="116">
        <f t="shared" si="3"/>
        <v>0</v>
      </c>
      <c r="G86" s="114">
        <v>0</v>
      </c>
      <c r="H86" s="115" t="s">
        <v>564</v>
      </c>
      <c r="I86" s="115" t="s">
        <v>564</v>
      </c>
      <c r="J86" s="116">
        <f t="shared" si="4"/>
        <v>0</v>
      </c>
      <c r="K86" s="114">
        <v>0</v>
      </c>
      <c r="L86" s="115" t="s">
        <v>564</v>
      </c>
      <c r="M86" s="115" t="s">
        <v>564</v>
      </c>
      <c r="N86" s="116">
        <f t="shared" si="5"/>
        <v>0</v>
      </c>
      <c r="O86" s="105"/>
    </row>
    <row r="87" spans="1:15" ht="15.75" x14ac:dyDescent="0.3">
      <c r="A87" s="59" t="s">
        <v>300</v>
      </c>
      <c r="B87" s="98" t="s">
        <v>301</v>
      </c>
      <c r="C87" s="114">
        <v>0</v>
      </c>
      <c r="D87" s="115" t="s">
        <v>564</v>
      </c>
      <c r="E87" s="115" t="s">
        <v>564</v>
      </c>
      <c r="F87" s="116">
        <f t="shared" si="3"/>
        <v>0</v>
      </c>
      <c r="G87" s="114">
        <v>0</v>
      </c>
      <c r="H87" s="115" t="s">
        <v>564</v>
      </c>
      <c r="I87" s="115" t="s">
        <v>564</v>
      </c>
      <c r="J87" s="116">
        <f t="shared" si="4"/>
        <v>0</v>
      </c>
      <c r="K87" s="114">
        <v>0</v>
      </c>
      <c r="L87" s="115" t="s">
        <v>564</v>
      </c>
      <c r="M87" s="115" t="s">
        <v>564</v>
      </c>
      <c r="N87" s="116">
        <f t="shared" si="5"/>
        <v>0</v>
      </c>
      <c r="O87" s="105"/>
    </row>
    <row r="88" spans="1:15" ht="30" x14ac:dyDescent="0.3">
      <c r="A88" s="59" t="s">
        <v>302</v>
      </c>
      <c r="B88" s="98" t="s">
        <v>303</v>
      </c>
      <c r="C88" s="114">
        <v>660000</v>
      </c>
      <c r="D88" s="115" t="s">
        <v>564</v>
      </c>
      <c r="E88" s="115" t="s">
        <v>564</v>
      </c>
      <c r="F88" s="116">
        <f t="shared" si="3"/>
        <v>660000</v>
      </c>
      <c r="G88" s="114">
        <v>900090</v>
      </c>
      <c r="H88" s="115" t="s">
        <v>564</v>
      </c>
      <c r="I88" s="115" t="s">
        <v>564</v>
      </c>
      <c r="J88" s="116">
        <f t="shared" si="4"/>
        <v>900090</v>
      </c>
      <c r="K88" s="114">
        <v>240090</v>
      </c>
      <c r="L88" s="115" t="s">
        <v>564</v>
      </c>
      <c r="M88" s="115" t="s">
        <v>564</v>
      </c>
      <c r="N88" s="116">
        <f t="shared" si="5"/>
        <v>240090</v>
      </c>
      <c r="O88" s="105"/>
    </row>
    <row r="89" spans="1:15" ht="15.75" x14ac:dyDescent="0.3">
      <c r="A89" s="61" t="s">
        <v>4</v>
      </c>
      <c r="B89" s="100" t="s">
        <v>304</v>
      </c>
      <c r="C89" s="111">
        <f>SUM(C85:C88)</f>
        <v>3060000</v>
      </c>
      <c r="D89" s="115" t="s">
        <v>564</v>
      </c>
      <c r="E89" s="115" t="s">
        <v>564</v>
      </c>
      <c r="F89" s="116">
        <f t="shared" si="3"/>
        <v>3060000</v>
      </c>
      <c r="G89" s="111">
        <f>SUM(G85:G88)</f>
        <v>4189312</v>
      </c>
      <c r="H89" s="115" t="s">
        <v>564</v>
      </c>
      <c r="I89" s="115" t="s">
        <v>564</v>
      </c>
      <c r="J89" s="116">
        <f t="shared" si="4"/>
        <v>4189312</v>
      </c>
      <c r="K89" s="111">
        <f>SUM(K85:K88)</f>
        <v>1129312</v>
      </c>
      <c r="L89" s="115" t="s">
        <v>564</v>
      </c>
      <c r="M89" s="115" t="s">
        <v>564</v>
      </c>
      <c r="N89" s="116">
        <f t="shared" si="5"/>
        <v>1129312</v>
      </c>
      <c r="O89" s="105"/>
    </row>
    <row r="90" spans="1:15" ht="30" x14ac:dyDescent="0.3">
      <c r="A90" s="59" t="s">
        <v>305</v>
      </c>
      <c r="B90" s="98" t="s">
        <v>306</v>
      </c>
      <c r="C90" s="114">
        <v>0</v>
      </c>
      <c r="D90" s="115" t="s">
        <v>564</v>
      </c>
      <c r="E90" s="115" t="s">
        <v>564</v>
      </c>
      <c r="F90" s="116">
        <f t="shared" si="3"/>
        <v>0</v>
      </c>
      <c r="G90" s="114">
        <v>0</v>
      </c>
      <c r="H90" s="115" t="s">
        <v>564</v>
      </c>
      <c r="I90" s="115" t="s">
        <v>564</v>
      </c>
      <c r="J90" s="116">
        <f t="shared" si="4"/>
        <v>0</v>
      </c>
      <c r="K90" s="114">
        <v>0</v>
      </c>
      <c r="L90" s="115" t="s">
        <v>564</v>
      </c>
      <c r="M90" s="115" t="s">
        <v>564</v>
      </c>
      <c r="N90" s="116">
        <f t="shared" si="5"/>
        <v>0</v>
      </c>
      <c r="O90" s="105"/>
    </row>
    <row r="91" spans="1:15" ht="30" x14ac:dyDescent="0.3">
      <c r="A91" s="59" t="s">
        <v>35</v>
      </c>
      <c r="B91" s="98" t="s">
        <v>307</v>
      </c>
      <c r="C91" s="114">
        <v>0</v>
      </c>
      <c r="D91" s="115" t="s">
        <v>564</v>
      </c>
      <c r="E91" s="115" t="s">
        <v>564</v>
      </c>
      <c r="F91" s="116">
        <f t="shared" si="3"/>
        <v>0</v>
      </c>
      <c r="G91" s="114">
        <v>0</v>
      </c>
      <c r="H91" s="115" t="s">
        <v>564</v>
      </c>
      <c r="I91" s="115" t="s">
        <v>564</v>
      </c>
      <c r="J91" s="116">
        <f t="shared" si="4"/>
        <v>0</v>
      </c>
      <c r="K91" s="114">
        <v>0</v>
      </c>
      <c r="L91" s="115" t="s">
        <v>564</v>
      </c>
      <c r="M91" s="115" t="s">
        <v>564</v>
      </c>
      <c r="N91" s="116">
        <f t="shared" si="5"/>
        <v>0</v>
      </c>
      <c r="O91" s="105"/>
    </row>
    <row r="92" spans="1:15" ht="30" x14ac:dyDescent="0.3">
      <c r="A92" s="59" t="s">
        <v>36</v>
      </c>
      <c r="B92" s="98" t="s">
        <v>308</v>
      </c>
      <c r="C92" s="114">
        <v>0</v>
      </c>
      <c r="D92" s="115" t="s">
        <v>564</v>
      </c>
      <c r="E92" s="115" t="s">
        <v>564</v>
      </c>
      <c r="F92" s="116">
        <f t="shared" si="3"/>
        <v>0</v>
      </c>
      <c r="G92" s="114">
        <v>0</v>
      </c>
      <c r="H92" s="115" t="s">
        <v>564</v>
      </c>
      <c r="I92" s="115" t="s">
        <v>564</v>
      </c>
      <c r="J92" s="116">
        <f t="shared" si="4"/>
        <v>0</v>
      </c>
      <c r="K92" s="114">
        <v>0</v>
      </c>
      <c r="L92" s="115" t="s">
        <v>564</v>
      </c>
      <c r="M92" s="115" t="s">
        <v>564</v>
      </c>
      <c r="N92" s="116">
        <f t="shared" si="5"/>
        <v>0</v>
      </c>
      <c r="O92" s="105"/>
    </row>
    <row r="93" spans="1:15" ht="30" x14ac:dyDescent="0.3">
      <c r="A93" s="59" t="s">
        <v>37</v>
      </c>
      <c r="B93" s="98" t="s">
        <v>309</v>
      </c>
      <c r="C93" s="114">
        <v>1544726</v>
      </c>
      <c r="D93" s="115" t="s">
        <v>564</v>
      </c>
      <c r="E93" s="115" t="s">
        <v>564</v>
      </c>
      <c r="F93" s="116">
        <f t="shared" si="3"/>
        <v>1544726</v>
      </c>
      <c r="G93" s="114">
        <v>3711352</v>
      </c>
      <c r="H93" s="115" t="s">
        <v>564</v>
      </c>
      <c r="I93" s="115" t="s">
        <v>564</v>
      </c>
      <c r="J93" s="116">
        <f t="shared" si="4"/>
        <v>3711352</v>
      </c>
      <c r="K93" s="114">
        <v>2166626</v>
      </c>
      <c r="L93" s="115" t="s">
        <v>564</v>
      </c>
      <c r="M93" s="115" t="s">
        <v>564</v>
      </c>
      <c r="N93" s="116">
        <f t="shared" si="5"/>
        <v>2166626</v>
      </c>
      <c r="O93" s="105"/>
    </row>
    <row r="94" spans="1:15" ht="30" x14ac:dyDescent="0.3">
      <c r="A94" s="59" t="s">
        <v>38</v>
      </c>
      <c r="B94" s="98" t="s">
        <v>310</v>
      </c>
      <c r="C94" s="114">
        <v>0</v>
      </c>
      <c r="D94" s="115" t="s">
        <v>564</v>
      </c>
      <c r="E94" s="115" t="s">
        <v>564</v>
      </c>
      <c r="F94" s="116">
        <f t="shared" si="3"/>
        <v>0</v>
      </c>
      <c r="G94" s="114">
        <v>0</v>
      </c>
      <c r="H94" s="115" t="s">
        <v>564</v>
      </c>
      <c r="I94" s="115" t="s">
        <v>564</v>
      </c>
      <c r="J94" s="116">
        <f t="shared" si="4"/>
        <v>0</v>
      </c>
      <c r="K94" s="114">
        <v>0</v>
      </c>
      <c r="L94" s="115" t="s">
        <v>564</v>
      </c>
      <c r="M94" s="115" t="s">
        <v>564</v>
      </c>
      <c r="N94" s="116">
        <f t="shared" si="5"/>
        <v>0</v>
      </c>
      <c r="O94" s="105"/>
    </row>
    <row r="95" spans="1:15" ht="30" x14ac:dyDescent="0.3">
      <c r="A95" s="59" t="s">
        <v>39</v>
      </c>
      <c r="B95" s="98" t="s">
        <v>311</v>
      </c>
      <c r="C95" s="114">
        <v>0</v>
      </c>
      <c r="D95" s="115" t="s">
        <v>564</v>
      </c>
      <c r="E95" s="115" t="s">
        <v>564</v>
      </c>
      <c r="F95" s="116">
        <f t="shared" si="3"/>
        <v>0</v>
      </c>
      <c r="G95" s="114">
        <v>0</v>
      </c>
      <c r="H95" s="115" t="s">
        <v>564</v>
      </c>
      <c r="I95" s="115" t="s">
        <v>564</v>
      </c>
      <c r="J95" s="116">
        <f t="shared" si="4"/>
        <v>0</v>
      </c>
      <c r="K95" s="114">
        <v>0</v>
      </c>
      <c r="L95" s="115" t="s">
        <v>564</v>
      </c>
      <c r="M95" s="115" t="s">
        <v>564</v>
      </c>
      <c r="N95" s="116">
        <f t="shared" si="5"/>
        <v>0</v>
      </c>
      <c r="O95" s="105"/>
    </row>
    <row r="96" spans="1:15" ht="15.75" x14ac:dyDescent="0.3">
      <c r="A96" s="59" t="s">
        <v>312</v>
      </c>
      <c r="B96" s="98" t="s">
        <v>313</v>
      </c>
      <c r="C96" s="114">
        <v>0</v>
      </c>
      <c r="D96" s="115" t="s">
        <v>564</v>
      </c>
      <c r="E96" s="115" t="s">
        <v>564</v>
      </c>
      <c r="F96" s="116">
        <f t="shared" si="3"/>
        <v>0</v>
      </c>
      <c r="G96" s="114">
        <v>0</v>
      </c>
      <c r="H96" s="115" t="s">
        <v>564</v>
      </c>
      <c r="I96" s="115" t="s">
        <v>564</v>
      </c>
      <c r="J96" s="116">
        <f t="shared" si="4"/>
        <v>0</v>
      </c>
      <c r="K96" s="114">
        <v>0</v>
      </c>
      <c r="L96" s="115" t="s">
        <v>564</v>
      </c>
      <c r="M96" s="115" t="s">
        <v>564</v>
      </c>
      <c r="N96" s="116">
        <f t="shared" si="5"/>
        <v>0</v>
      </c>
      <c r="O96" s="105"/>
    </row>
    <row r="97" spans="1:33" ht="30" x14ac:dyDescent="0.3">
      <c r="A97" s="59" t="s">
        <v>40</v>
      </c>
      <c r="B97" s="98" t="s">
        <v>314</v>
      </c>
      <c r="C97" s="114">
        <v>0</v>
      </c>
      <c r="D97" s="115" t="s">
        <v>564</v>
      </c>
      <c r="E97" s="115" t="s">
        <v>564</v>
      </c>
      <c r="F97" s="116">
        <f t="shared" si="3"/>
        <v>0</v>
      </c>
      <c r="G97" s="114">
        <v>0</v>
      </c>
      <c r="H97" s="115" t="s">
        <v>564</v>
      </c>
      <c r="I97" s="115" t="s">
        <v>564</v>
      </c>
      <c r="J97" s="116">
        <f t="shared" si="4"/>
        <v>0</v>
      </c>
      <c r="K97" s="114">
        <v>0</v>
      </c>
      <c r="L97" s="115" t="s">
        <v>564</v>
      </c>
      <c r="M97" s="115" t="s">
        <v>564</v>
      </c>
      <c r="N97" s="116">
        <f t="shared" si="5"/>
        <v>0</v>
      </c>
      <c r="O97" s="105"/>
    </row>
    <row r="98" spans="1:33" ht="15.75" x14ac:dyDescent="0.3">
      <c r="A98" s="61" t="s">
        <v>5</v>
      </c>
      <c r="B98" s="100" t="s">
        <v>315</v>
      </c>
      <c r="C98" s="114">
        <f>SUM(C90:C97)</f>
        <v>1544726</v>
      </c>
      <c r="D98" s="115" t="s">
        <v>564</v>
      </c>
      <c r="E98" s="115" t="s">
        <v>564</v>
      </c>
      <c r="F98" s="116">
        <f t="shared" si="3"/>
        <v>1544726</v>
      </c>
      <c r="G98" s="114">
        <f>SUM(G90:G97)</f>
        <v>3711352</v>
      </c>
      <c r="H98" s="115" t="s">
        <v>564</v>
      </c>
      <c r="I98" s="115" t="s">
        <v>564</v>
      </c>
      <c r="J98" s="116">
        <f t="shared" si="4"/>
        <v>3711352</v>
      </c>
      <c r="K98" s="114">
        <f>SUM(K90:K97)</f>
        <v>2166626</v>
      </c>
      <c r="L98" s="115" t="s">
        <v>564</v>
      </c>
      <c r="M98" s="115" t="s">
        <v>564</v>
      </c>
      <c r="N98" s="116">
        <f t="shared" si="5"/>
        <v>2166626</v>
      </c>
      <c r="O98" s="105"/>
    </row>
    <row r="99" spans="1:33" ht="16.5" x14ac:dyDescent="0.3">
      <c r="A99" s="62" t="s">
        <v>158</v>
      </c>
      <c r="B99" s="100"/>
      <c r="C99" s="114">
        <f>+C84+C89+C98</f>
        <v>21224451</v>
      </c>
      <c r="D99" s="115" t="s">
        <v>564</v>
      </c>
      <c r="E99" s="115" t="s">
        <v>564</v>
      </c>
      <c r="F99" s="116">
        <f t="shared" si="3"/>
        <v>21224451</v>
      </c>
      <c r="G99" s="114">
        <f>SUM(G98,G89,G84)</f>
        <v>24815389</v>
      </c>
      <c r="H99" s="115" t="s">
        <v>564</v>
      </c>
      <c r="I99" s="115" t="s">
        <v>564</v>
      </c>
      <c r="J99" s="116">
        <f t="shared" si="4"/>
        <v>24815389</v>
      </c>
      <c r="K99" s="114">
        <f>SUM(K98,K89,K84)</f>
        <v>18201168</v>
      </c>
      <c r="L99" s="115" t="s">
        <v>564</v>
      </c>
      <c r="M99" s="115" t="s">
        <v>564</v>
      </c>
      <c r="N99" s="116">
        <f t="shared" si="5"/>
        <v>18201168</v>
      </c>
      <c r="O99" s="105"/>
    </row>
    <row r="100" spans="1:33" ht="15.75" x14ac:dyDescent="0.3">
      <c r="A100" s="93" t="s">
        <v>48</v>
      </c>
      <c r="B100" s="101" t="s">
        <v>316</v>
      </c>
      <c r="C100" s="114">
        <f>+C27+C28+C53+C62+C75+C84+C89+C98</f>
        <v>78205511</v>
      </c>
      <c r="D100" s="115" t="s">
        <v>564</v>
      </c>
      <c r="E100" s="115" t="s">
        <v>564</v>
      </c>
      <c r="F100" s="116">
        <f t="shared" si="3"/>
        <v>78205511</v>
      </c>
      <c r="G100" s="114">
        <f>SUM(G99,G76)</f>
        <v>81629541</v>
      </c>
      <c r="H100" s="115" t="s">
        <v>564</v>
      </c>
      <c r="I100" s="115" t="s">
        <v>564</v>
      </c>
      <c r="J100" s="116">
        <f t="shared" si="4"/>
        <v>81629541</v>
      </c>
      <c r="K100" s="114">
        <f>SUM(K99,K76)</f>
        <v>34731487</v>
      </c>
      <c r="L100" s="115" t="s">
        <v>564</v>
      </c>
      <c r="M100" s="115" t="s">
        <v>564</v>
      </c>
      <c r="N100" s="116">
        <f t="shared" si="5"/>
        <v>34731487</v>
      </c>
      <c r="O100" s="105"/>
    </row>
    <row r="101" spans="1:33" ht="15.75" x14ac:dyDescent="0.3">
      <c r="A101" s="59" t="s">
        <v>41</v>
      </c>
      <c r="B101" s="38" t="s">
        <v>317</v>
      </c>
      <c r="C101" s="117">
        <v>0</v>
      </c>
      <c r="D101" s="115" t="s">
        <v>564</v>
      </c>
      <c r="E101" s="115" t="s">
        <v>564</v>
      </c>
      <c r="F101" s="116">
        <f t="shared" si="3"/>
        <v>0</v>
      </c>
      <c r="G101" s="117">
        <v>0</v>
      </c>
      <c r="H101" s="115" t="s">
        <v>564</v>
      </c>
      <c r="I101" s="115" t="s">
        <v>564</v>
      </c>
      <c r="J101" s="116">
        <f t="shared" si="4"/>
        <v>0</v>
      </c>
      <c r="K101" s="117">
        <v>0</v>
      </c>
      <c r="L101" s="115" t="s">
        <v>564</v>
      </c>
      <c r="M101" s="115" t="s">
        <v>564</v>
      </c>
      <c r="N101" s="116">
        <f t="shared" si="5"/>
        <v>0</v>
      </c>
      <c r="O101" s="105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9"/>
      <c r="AG101" s="19"/>
    </row>
    <row r="102" spans="1:33" ht="30" x14ac:dyDescent="0.3">
      <c r="A102" s="59" t="s">
        <v>318</v>
      </c>
      <c r="B102" s="38" t="s">
        <v>319</v>
      </c>
      <c r="C102" s="117">
        <v>0</v>
      </c>
      <c r="D102" s="115" t="s">
        <v>564</v>
      </c>
      <c r="E102" s="115" t="s">
        <v>564</v>
      </c>
      <c r="F102" s="116">
        <f t="shared" si="3"/>
        <v>0</v>
      </c>
      <c r="G102" s="117">
        <v>0</v>
      </c>
      <c r="H102" s="115" t="s">
        <v>564</v>
      </c>
      <c r="I102" s="115" t="s">
        <v>564</v>
      </c>
      <c r="J102" s="116">
        <f t="shared" si="4"/>
        <v>0</v>
      </c>
      <c r="K102" s="117">
        <v>0</v>
      </c>
      <c r="L102" s="115" t="s">
        <v>564</v>
      </c>
      <c r="M102" s="115" t="s">
        <v>564</v>
      </c>
      <c r="N102" s="116">
        <f t="shared" si="5"/>
        <v>0</v>
      </c>
      <c r="O102" s="105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9"/>
      <c r="AG102" s="19"/>
    </row>
    <row r="103" spans="1:33" ht="15.75" x14ac:dyDescent="0.3">
      <c r="A103" s="59" t="s">
        <v>42</v>
      </c>
      <c r="B103" s="38" t="s">
        <v>320</v>
      </c>
      <c r="C103" s="117">
        <v>0</v>
      </c>
      <c r="D103" s="115" t="s">
        <v>564</v>
      </c>
      <c r="E103" s="115" t="s">
        <v>564</v>
      </c>
      <c r="F103" s="116">
        <f t="shared" si="3"/>
        <v>0</v>
      </c>
      <c r="G103" s="117">
        <v>0</v>
      </c>
      <c r="H103" s="115" t="s">
        <v>564</v>
      </c>
      <c r="I103" s="115" t="s">
        <v>564</v>
      </c>
      <c r="J103" s="116">
        <f t="shared" si="4"/>
        <v>0</v>
      </c>
      <c r="K103" s="117">
        <v>0</v>
      </c>
      <c r="L103" s="115" t="s">
        <v>564</v>
      </c>
      <c r="M103" s="115" t="s">
        <v>564</v>
      </c>
      <c r="N103" s="116">
        <f t="shared" si="5"/>
        <v>0</v>
      </c>
      <c r="O103" s="105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9"/>
      <c r="AG103" s="19"/>
    </row>
    <row r="104" spans="1:33" ht="15.75" x14ac:dyDescent="0.3">
      <c r="A104" s="65" t="s">
        <v>10</v>
      </c>
      <c r="B104" s="39" t="s">
        <v>321</v>
      </c>
      <c r="C104" s="118">
        <f>SUM(C101:C103)</f>
        <v>0</v>
      </c>
      <c r="D104" s="115" t="s">
        <v>564</v>
      </c>
      <c r="E104" s="115" t="s">
        <v>564</v>
      </c>
      <c r="F104" s="116">
        <f t="shared" si="3"/>
        <v>0</v>
      </c>
      <c r="G104" s="118">
        <v>0</v>
      </c>
      <c r="H104" s="115" t="s">
        <v>564</v>
      </c>
      <c r="I104" s="115" t="s">
        <v>564</v>
      </c>
      <c r="J104" s="116">
        <f t="shared" si="4"/>
        <v>0</v>
      </c>
      <c r="K104" s="117">
        <v>0</v>
      </c>
      <c r="L104" s="115" t="s">
        <v>564</v>
      </c>
      <c r="M104" s="115" t="s">
        <v>564</v>
      </c>
      <c r="N104" s="116">
        <f t="shared" si="5"/>
        <v>0</v>
      </c>
      <c r="O104" s="105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19"/>
      <c r="AG104" s="19"/>
    </row>
    <row r="105" spans="1:33" ht="15.75" x14ac:dyDescent="0.3">
      <c r="A105" s="60" t="s">
        <v>43</v>
      </c>
      <c r="B105" s="38" t="s">
        <v>322</v>
      </c>
      <c r="C105" s="119">
        <v>0</v>
      </c>
      <c r="D105" s="115" t="s">
        <v>564</v>
      </c>
      <c r="E105" s="115" t="s">
        <v>564</v>
      </c>
      <c r="F105" s="116">
        <f t="shared" si="3"/>
        <v>0</v>
      </c>
      <c r="G105" s="119">
        <v>0</v>
      </c>
      <c r="H105" s="115" t="s">
        <v>564</v>
      </c>
      <c r="I105" s="115" t="s">
        <v>564</v>
      </c>
      <c r="J105" s="116">
        <f t="shared" si="4"/>
        <v>0</v>
      </c>
      <c r="K105" s="117">
        <v>0</v>
      </c>
      <c r="L105" s="115" t="s">
        <v>564</v>
      </c>
      <c r="M105" s="115" t="s">
        <v>564</v>
      </c>
      <c r="N105" s="116">
        <f t="shared" si="5"/>
        <v>0</v>
      </c>
      <c r="O105" s="105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19"/>
      <c r="AG105" s="19"/>
    </row>
    <row r="106" spans="1:33" ht="15.75" x14ac:dyDescent="0.3">
      <c r="A106" s="60" t="s">
        <v>13</v>
      </c>
      <c r="B106" s="38" t="s">
        <v>323</v>
      </c>
      <c r="C106" s="119">
        <v>0</v>
      </c>
      <c r="D106" s="115" t="s">
        <v>564</v>
      </c>
      <c r="E106" s="115" t="s">
        <v>564</v>
      </c>
      <c r="F106" s="116">
        <f t="shared" si="3"/>
        <v>0</v>
      </c>
      <c r="G106" s="119">
        <v>0</v>
      </c>
      <c r="H106" s="115" t="s">
        <v>564</v>
      </c>
      <c r="I106" s="115" t="s">
        <v>564</v>
      </c>
      <c r="J106" s="116">
        <f t="shared" si="4"/>
        <v>0</v>
      </c>
      <c r="K106" s="117">
        <v>0</v>
      </c>
      <c r="L106" s="115" t="s">
        <v>564</v>
      </c>
      <c r="M106" s="115" t="s">
        <v>564</v>
      </c>
      <c r="N106" s="116">
        <f t="shared" si="5"/>
        <v>0</v>
      </c>
      <c r="O106" s="105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19"/>
      <c r="AG106" s="19"/>
    </row>
    <row r="107" spans="1:33" ht="15.75" x14ac:dyDescent="0.3">
      <c r="A107" s="59" t="s">
        <v>324</v>
      </c>
      <c r="B107" s="38" t="s">
        <v>325</v>
      </c>
      <c r="C107" s="117">
        <v>0</v>
      </c>
      <c r="D107" s="115" t="s">
        <v>564</v>
      </c>
      <c r="E107" s="115" t="s">
        <v>564</v>
      </c>
      <c r="F107" s="116">
        <f t="shared" si="3"/>
        <v>0</v>
      </c>
      <c r="G107" s="117">
        <v>0</v>
      </c>
      <c r="H107" s="115" t="s">
        <v>564</v>
      </c>
      <c r="I107" s="115" t="s">
        <v>564</v>
      </c>
      <c r="J107" s="116">
        <f t="shared" si="4"/>
        <v>0</v>
      </c>
      <c r="K107" s="117">
        <v>0</v>
      </c>
      <c r="L107" s="115" t="s">
        <v>564</v>
      </c>
      <c r="M107" s="115" t="s">
        <v>564</v>
      </c>
      <c r="N107" s="116">
        <f t="shared" si="5"/>
        <v>0</v>
      </c>
      <c r="O107" s="105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9"/>
      <c r="AG107" s="19"/>
    </row>
    <row r="108" spans="1:33" ht="15.75" x14ac:dyDescent="0.3">
      <c r="A108" s="59" t="s">
        <v>44</v>
      </c>
      <c r="B108" s="38" t="s">
        <v>326</v>
      </c>
      <c r="C108" s="117">
        <v>0</v>
      </c>
      <c r="D108" s="115" t="s">
        <v>564</v>
      </c>
      <c r="E108" s="115" t="s">
        <v>564</v>
      </c>
      <c r="F108" s="116">
        <f t="shared" si="3"/>
        <v>0</v>
      </c>
      <c r="G108" s="117">
        <v>0</v>
      </c>
      <c r="H108" s="115" t="s">
        <v>564</v>
      </c>
      <c r="I108" s="115" t="s">
        <v>564</v>
      </c>
      <c r="J108" s="116">
        <f t="shared" si="4"/>
        <v>0</v>
      </c>
      <c r="K108" s="117">
        <v>0</v>
      </c>
      <c r="L108" s="115" t="s">
        <v>564</v>
      </c>
      <c r="M108" s="115" t="s">
        <v>564</v>
      </c>
      <c r="N108" s="116">
        <f t="shared" si="5"/>
        <v>0</v>
      </c>
      <c r="O108" s="105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9"/>
      <c r="AG108" s="19"/>
    </row>
    <row r="109" spans="1:33" ht="15.75" x14ac:dyDescent="0.3">
      <c r="A109" s="66" t="s">
        <v>11</v>
      </c>
      <c r="B109" s="39" t="s">
        <v>327</v>
      </c>
      <c r="C109" s="120">
        <v>0</v>
      </c>
      <c r="D109" s="115" t="s">
        <v>564</v>
      </c>
      <c r="E109" s="115" t="s">
        <v>564</v>
      </c>
      <c r="F109" s="116">
        <f t="shared" si="3"/>
        <v>0</v>
      </c>
      <c r="G109" s="120">
        <v>0</v>
      </c>
      <c r="H109" s="115" t="s">
        <v>564</v>
      </c>
      <c r="I109" s="115" t="s">
        <v>564</v>
      </c>
      <c r="J109" s="116">
        <f t="shared" si="4"/>
        <v>0</v>
      </c>
      <c r="K109" s="117">
        <v>0</v>
      </c>
      <c r="L109" s="115" t="s">
        <v>564</v>
      </c>
      <c r="M109" s="115" t="s">
        <v>564</v>
      </c>
      <c r="N109" s="116">
        <f t="shared" si="5"/>
        <v>0</v>
      </c>
      <c r="O109" s="105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19"/>
      <c r="AG109" s="19"/>
    </row>
    <row r="110" spans="1:33" ht="15.75" x14ac:dyDescent="0.3">
      <c r="A110" s="60" t="s">
        <v>328</v>
      </c>
      <c r="B110" s="38" t="s">
        <v>329</v>
      </c>
      <c r="C110" s="119">
        <v>0</v>
      </c>
      <c r="D110" s="115" t="s">
        <v>564</v>
      </c>
      <c r="E110" s="115" t="s">
        <v>564</v>
      </c>
      <c r="F110" s="116">
        <f t="shared" si="3"/>
        <v>0</v>
      </c>
      <c r="G110" s="119">
        <v>0</v>
      </c>
      <c r="H110" s="115" t="s">
        <v>564</v>
      </c>
      <c r="I110" s="115" t="s">
        <v>564</v>
      </c>
      <c r="J110" s="116">
        <f t="shared" si="4"/>
        <v>0</v>
      </c>
      <c r="K110" s="117">
        <v>0</v>
      </c>
      <c r="L110" s="115" t="s">
        <v>564</v>
      </c>
      <c r="M110" s="115" t="s">
        <v>564</v>
      </c>
      <c r="N110" s="116">
        <f t="shared" si="5"/>
        <v>0</v>
      </c>
      <c r="O110" s="105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19"/>
      <c r="AG110" s="19"/>
    </row>
    <row r="111" spans="1:33" ht="15.75" x14ac:dyDescent="0.3">
      <c r="A111" s="60" t="s">
        <v>330</v>
      </c>
      <c r="B111" s="38" t="s">
        <v>331</v>
      </c>
      <c r="C111" s="119">
        <v>970220</v>
      </c>
      <c r="D111" s="115" t="s">
        <v>564</v>
      </c>
      <c r="E111" s="115" t="s">
        <v>564</v>
      </c>
      <c r="F111" s="116">
        <f t="shared" si="3"/>
        <v>970220</v>
      </c>
      <c r="G111" s="119">
        <v>970220</v>
      </c>
      <c r="H111" s="115" t="s">
        <v>564</v>
      </c>
      <c r="I111" s="115" t="s">
        <v>564</v>
      </c>
      <c r="J111" s="116">
        <f t="shared" si="4"/>
        <v>970220</v>
      </c>
      <c r="K111" s="119">
        <v>970220</v>
      </c>
      <c r="L111" s="115" t="s">
        <v>564</v>
      </c>
      <c r="M111" s="115" t="s">
        <v>564</v>
      </c>
      <c r="N111" s="116">
        <f t="shared" si="5"/>
        <v>970220</v>
      </c>
      <c r="O111" s="105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19"/>
      <c r="AG111" s="19"/>
    </row>
    <row r="112" spans="1:33" ht="15.75" x14ac:dyDescent="0.3">
      <c r="A112" s="66" t="s">
        <v>332</v>
      </c>
      <c r="B112" s="39" t="s">
        <v>333</v>
      </c>
      <c r="C112" s="119">
        <v>0</v>
      </c>
      <c r="D112" s="115" t="s">
        <v>564</v>
      </c>
      <c r="E112" s="115" t="s">
        <v>564</v>
      </c>
      <c r="F112" s="116">
        <f t="shared" si="3"/>
        <v>0</v>
      </c>
      <c r="G112" s="119">
        <v>0</v>
      </c>
      <c r="H112" s="115" t="s">
        <v>564</v>
      </c>
      <c r="I112" s="115" t="s">
        <v>564</v>
      </c>
      <c r="J112" s="116">
        <f t="shared" si="4"/>
        <v>0</v>
      </c>
      <c r="K112" s="119">
        <v>0</v>
      </c>
      <c r="L112" s="115" t="s">
        <v>564</v>
      </c>
      <c r="M112" s="115" t="s">
        <v>564</v>
      </c>
      <c r="N112" s="116">
        <f t="shared" si="5"/>
        <v>0</v>
      </c>
      <c r="O112" s="105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19"/>
      <c r="AG112" s="19"/>
    </row>
    <row r="113" spans="1:33" ht="15.75" x14ac:dyDescent="0.3">
      <c r="A113" s="60" t="s">
        <v>334</v>
      </c>
      <c r="B113" s="38" t="s">
        <v>335</v>
      </c>
      <c r="C113" s="119">
        <v>0</v>
      </c>
      <c r="D113" s="115" t="s">
        <v>564</v>
      </c>
      <c r="E113" s="115" t="s">
        <v>564</v>
      </c>
      <c r="F113" s="116">
        <f t="shared" si="3"/>
        <v>0</v>
      </c>
      <c r="G113" s="119">
        <v>0</v>
      </c>
      <c r="H113" s="115" t="s">
        <v>564</v>
      </c>
      <c r="I113" s="115" t="s">
        <v>564</v>
      </c>
      <c r="J113" s="116">
        <f t="shared" si="4"/>
        <v>0</v>
      </c>
      <c r="K113" s="119">
        <v>0</v>
      </c>
      <c r="L113" s="115" t="s">
        <v>564</v>
      </c>
      <c r="M113" s="115" t="s">
        <v>564</v>
      </c>
      <c r="N113" s="116">
        <f t="shared" si="5"/>
        <v>0</v>
      </c>
      <c r="O113" s="105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19"/>
      <c r="AG113" s="19"/>
    </row>
    <row r="114" spans="1:33" ht="15.75" x14ac:dyDescent="0.3">
      <c r="A114" s="60" t="s">
        <v>336</v>
      </c>
      <c r="B114" s="38" t="s">
        <v>337</v>
      </c>
      <c r="C114" s="119">
        <v>0</v>
      </c>
      <c r="D114" s="115" t="s">
        <v>564</v>
      </c>
      <c r="E114" s="115" t="s">
        <v>564</v>
      </c>
      <c r="F114" s="116">
        <f t="shared" si="3"/>
        <v>0</v>
      </c>
      <c r="G114" s="119">
        <v>0</v>
      </c>
      <c r="H114" s="115" t="s">
        <v>564</v>
      </c>
      <c r="I114" s="115" t="s">
        <v>564</v>
      </c>
      <c r="J114" s="116">
        <f t="shared" si="4"/>
        <v>0</v>
      </c>
      <c r="K114" s="119">
        <v>0</v>
      </c>
      <c r="L114" s="115" t="s">
        <v>564</v>
      </c>
      <c r="M114" s="115" t="s">
        <v>564</v>
      </c>
      <c r="N114" s="116">
        <f t="shared" si="5"/>
        <v>0</v>
      </c>
      <c r="O114" s="105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19"/>
      <c r="AG114" s="19"/>
    </row>
    <row r="115" spans="1:33" ht="15.75" x14ac:dyDescent="0.3">
      <c r="A115" s="60" t="s">
        <v>338</v>
      </c>
      <c r="B115" s="38" t="s">
        <v>339</v>
      </c>
      <c r="C115" s="119">
        <v>0</v>
      </c>
      <c r="D115" s="115" t="s">
        <v>564</v>
      </c>
      <c r="E115" s="115" t="s">
        <v>564</v>
      </c>
      <c r="F115" s="116">
        <f t="shared" si="3"/>
        <v>0</v>
      </c>
      <c r="G115" s="119">
        <v>0</v>
      </c>
      <c r="H115" s="115" t="s">
        <v>564</v>
      </c>
      <c r="I115" s="115" t="s">
        <v>564</v>
      </c>
      <c r="J115" s="116">
        <f t="shared" si="4"/>
        <v>0</v>
      </c>
      <c r="K115" s="119">
        <v>0</v>
      </c>
      <c r="L115" s="115" t="s">
        <v>564</v>
      </c>
      <c r="M115" s="115" t="s">
        <v>564</v>
      </c>
      <c r="N115" s="116">
        <f t="shared" si="5"/>
        <v>0</v>
      </c>
      <c r="O115" s="105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19"/>
      <c r="AG115" s="19"/>
    </row>
    <row r="116" spans="1:33" ht="15.75" x14ac:dyDescent="0.3">
      <c r="A116" s="94" t="s">
        <v>12</v>
      </c>
      <c r="B116" s="58" t="s">
        <v>340</v>
      </c>
      <c r="C116" s="120">
        <f>+C104+C109+C110+C111+C112+C113+C114+C115</f>
        <v>970220</v>
      </c>
      <c r="D116" s="115" t="s">
        <v>564</v>
      </c>
      <c r="E116" s="115" t="s">
        <v>564</v>
      </c>
      <c r="F116" s="116">
        <f t="shared" si="3"/>
        <v>970220</v>
      </c>
      <c r="G116" s="120">
        <f>SUM(G101:G115)</f>
        <v>970220</v>
      </c>
      <c r="H116" s="115" t="s">
        <v>564</v>
      </c>
      <c r="I116" s="115" t="s">
        <v>564</v>
      </c>
      <c r="J116" s="116">
        <f t="shared" si="4"/>
        <v>970220</v>
      </c>
      <c r="K116" s="120">
        <v>970220</v>
      </c>
      <c r="L116" s="115" t="s">
        <v>564</v>
      </c>
      <c r="M116" s="115" t="s">
        <v>564</v>
      </c>
      <c r="N116" s="116">
        <f t="shared" si="5"/>
        <v>970220</v>
      </c>
      <c r="O116" s="105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19"/>
      <c r="AG116" s="19"/>
    </row>
    <row r="117" spans="1:33" ht="15.75" x14ac:dyDescent="0.3">
      <c r="A117" s="60" t="s">
        <v>341</v>
      </c>
      <c r="B117" s="38" t="s">
        <v>342</v>
      </c>
      <c r="C117" s="119">
        <v>0</v>
      </c>
      <c r="D117" s="115" t="s">
        <v>564</v>
      </c>
      <c r="E117" s="115" t="s">
        <v>564</v>
      </c>
      <c r="F117" s="116">
        <f t="shared" si="3"/>
        <v>0</v>
      </c>
      <c r="G117" s="119">
        <v>0</v>
      </c>
      <c r="H117" s="115" t="s">
        <v>564</v>
      </c>
      <c r="I117" s="115" t="s">
        <v>564</v>
      </c>
      <c r="J117" s="116">
        <f t="shared" si="4"/>
        <v>0</v>
      </c>
      <c r="K117" s="119">
        <v>0</v>
      </c>
      <c r="L117" s="115" t="s">
        <v>564</v>
      </c>
      <c r="M117" s="115" t="s">
        <v>564</v>
      </c>
      <c r="N117" s="116">
        <f t="shared" si="5"/>
        <v>0</v>
      </c>
      <c r="O117" s="105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19"/>
      <c r="AG117" s="19"/>
    </row>
    <row r="118" spans="1:33" ht="15.75" x14ac:dyDescent="0.3">
      <c r="A118" s="59" t="s">
        <v>343</v>
      </c>
      <c r="B118" s="38" t="s">
        <v>344</v>
      </c>
      <c r="C118" s="117">
        <v>0</v>
      </c>
      <c r="D118" s="115" t="s">
        <v>564</v>
      </c>
      <c r="E118" s="115" t="s">
        <v>564</v>
      </c>
      <c r="F118" s="116">
        <f t="shared" si="3"/>
        <v>0</v>
      </c>
      <c r="G118" s="117">
        <v>0</v>
      </c>
      <c r="H118" s="115" t="s">
        <v>564</v>
      </c>
      <c r="I118" s="115" t="s">
        <v>564</v>
      </c>
      <c r="J118" s="116">
        <f t="shared" si="4"/>
        <v>0</v>
      </c>
      <c r="K118" s="117">
        <v>0</v>
      </c>
      <c r="L118" s="115" t="s">
        <v>564</v>
      </c>
      <c r="M118" s="115" t="s">
        <v>564</v>
      </c>
      <c r="N118" s="116">
        <f t="shared" si="5"/>
        <v>0</v>
      </c>
      <c r="O118" s="105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9"/>
      <c r="AG118" s="19"/>
    </row>
    <row r="119" spans="1:33" ht="15.75" x14ac:dyDescent="0.3">
      <c r="A119" s="60" t="s">
        <v>45</v>
      </c>
      <c r="B119" s="38" t="s">
        <v>345</v>
      </c>
      <c r="C119" s="119">
        <v>0</v>
      </c>
      <c r="D119" s="115" t="s">
        <v>564</v>
      </c>
      <c r="E119" s="115" t="s">
        <v>564</v>
      </c>
      <c r="F119" s="116">
        <f t="shared" si="3"/>
        <v>0</v>
      </c>
      <c r="G119" s="119">
        <v>0</v>
      </c>
      <c r="H119" s="115" t="s">
        <v>564</v>
      </c>
      <c r="I119" s="115" t="s">
        <v>564</v>
      </c>
      <c r="J119" s="116">
        <f t="shared" si="4"/>
        <v>0</v>
      </c>
      <c r="K119" s="119">
        <v>0</v>
      </c>
      <c r="L119" s="115" t="s">
        <v>564</v>
      </c>
      <c r="M119" s="115" t="s">
        <v>564</v>
      </c>
      <c r="N119" s="116">
        <f t="shared" si="5"/>
        <v>0</v>
      </c>
      <c r="O119" s="105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19"/>
      <c r="AG119" s="19"/>
    </row>
    <row r="120" spans="1:33" ht="15.75" x14ac:dyDescent="0.3">
      <c r="A120" s="60" t="s">
        <v>14</v>
      </c>
      <c r="B120" s="38" t="s">
        <v>346</v>
      </c>
      <c r="C120" s="119">
        <v>0</v>
      </c>
      <c r="D120" s="115" t="s">
        <v>564</v>
      </c>
      <c r="E120" s="115" t="s">
        <v>564</v>
      </c>
      <c r="F120" s="116">
        <f t="shared" si="3"/>
        <v>0</v>
      </c>
      <c r="G120" s="119">
        <v>0</v>
      </c>
      <c r="H120" s="115" t="s">
        <v>564</v>
      </c>
      <c r="I120" s="115" t="s">
        <v>564</v>
      </c>
      <c r="J120" s="116">
        <f t="shared" si="4"/>
        <v>0</v>
      </c>
      <c r="K120" s="119">
        <v>0</v>
      </c>
      <c r="L120" s="115" t="s">
        <v>564</v>
      </c>
      <c r="M120" s="115" t="s">
        <v>564</v>
      </c>
      <c r="N120" s="116">
        <f t="shared" si="5"/>
        <v>0</v>
      </c>
      <c r="O120" s="105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19"/>
      <c r="AG120" s="19"/>
    </row>
    <row r="121" spans="1:33" ht="15.75" x14ac:dyDescent="0.3">
      <c r="A121" s="94" t="s">
        <v>15</v>
      </c>
      <c r="B121" s="58" t="s">
        <v>347</v>
      </c>
      <c r="C121" s="120">
        <f>SUM(C117:C120)</f>
        <v>0</v>
      </c>
      <c r="D121" s="115" t="s">
        <v>564</v>
      </c>
      <c r="E121" s="115" t="s">
        <v>564</v>
      </c>
      <c r="F121" s="116">
        <f t="shared" si="3"/>
        <v>0</v>
      </c>
      <c r="G121" s="120">
        <v>0</v>
      </c>
      <c r="H121" s="115" t="s">
        <v>564</v>
      </c>
      <c r="I121" s="115" t="s">
        <v>564</v>
      </c>
      <c r="J121" s="116">
        <f t="shared" si="4"/>
        <v>0</v>
      </c>
      <c r="K121" s="120">
        <v>0</v>
      </c>
      <c r="L121" s="115" t="s">
        <v>564</v>
      </c>
      <c r="M121" s="115" t="s">
        <v>564</v>
      </c>
      <c r="N121" s="116">
        <f t="shared" si="5"/>
        <v>0</v>
      </c>
      <c r="O121" s="105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19"/>
      <c r="AG121" s="19"/>
    </row>
    <row r="122" spans="1:33" ht="15.75" x14ac:dyDescent="0.3">
      <c r="A122" s="59" t="s">
        <v>348</v>
      </c>
      <c r="B122" s="38" t="s">
        <v>349</v>
      </c>
      <c r="C122" s="117">
        <v>0</v>
      </c>
      <c r="D122" s="115" t="s">
        <v>564</v>
      </c>
      <c r="E122" s="115" t="s">
        <v>564</v>
      </c>
      <c r="F122" s="116">
        <f t="shared" si="3"/>
        <v>0</v>
      </c>
      <c r="G122" s="117">
        <v>0</v>
      </c>
      <c r="H122" s="115" t="s">
        <v>564</v>
      </c>
      <c r="I122" s="115" t="s">
        <v>564</v>
      </c>
      <c r="J122" s="116">
        <f t="shared" si="4"/>
        <v>0</v>
      </c>
      <c r="K122" s="117">
        <v>0</v>
      </c>
      <c r="L122" s="115" t="s">
        <v>564</v>
      </c>
      <c r="M122" s="115" t="s">
        <v>564</v>
      </c>
      <c r="N122" s="116">
        <f t="shared" si="5"/>
        <v>0</v>
      </c>
      <c r="O122" s="105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9"/>
      <c r="AG122" s="19"/>
    </row>
    <row r="123" spans="1:33" ht="15.75" x14ac:dyDescent="0.3">
      <c r="A123" s="67" t="s">
        <v>49</v>
      </c>
      <c r="B123" s="102" t="s">
        <v>350</v>
      </c>
      <c r="C123" s="120">
        <f>+C116+C121+C122</f>
        <v>970220</v>
      </c>
      <c r="D123" s="115" t="s">
        <v>564</v>
      </c>
      <c r="E123" s="115" t="s">
        <v>564</v>
      </c>
      <c r="F123" s="116">
        <f t="shared" si="3"/>
        <v>970220</v>
      </c>
      <c r="G123" s="120">
        <v>970220</v>
      </c>
      <c r="H123" s="115" t="s">
        <v>564</v>
      </c>
      <c r="I123" s="115" t="s">
        <v>564</v>
      </c>
      <c r="J123" s="116">
        <f t="shared" si="4"/>
        <v>970220</v>
      </c>
      <c r="K123" s="120">
        <v>970220</v>
      </c>
      <c r="L123" s="115" t="s">
        <v>564</v>
      </c>
      <c r="M123" s="115" t="s">
        <v>564</v>
      </c>
      <c r="N123" s="116">
        <f t="shared" si="5"/>
        <v>970220</v>
      </c>
      <c r="O123" s="105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19"/>
      <c r="AG123" s="19"/>
    </row>
    <row r="124" spans="1:33" ht="16.5" x14ac:dyDescent="0.3">
      <c r="A124" s="68" t="s">
        <v>85</v>
      </c>
      <c r="B124" s="103"/>
      <c r="C124" s="114">
        <f>+C100+C123</f>
        <v>79175731</v>
      </c>
      <c r="D124" s="115" t="s">
        <v>564</v>
      </c>
      <c r="E124" s="115" t="s">
        <v>564</v>
      </c>
      <c r="F124" s="116">
        <f t="shared" si="3"/>
        <v>79175731</v>
      </c>
      <c r="G124" s="121">
        <f>SUM(G123,G100)</f>
        <v>82599761</v>
      </c>
      <c r="H124" s="115" t="s">
        <v>564</v>
      </c>
      <c r="I124" s="115" t="s">
        <v>564</v>
      </c>
      <c r="J124" s="116">
        <f t="shared" si="4"/>
        <v>82599761</v>
      </c>
      <c r="K124" s="121">
        <f>SUM(K123,K100)</f>
        <v>35701707</v>
      </c>
      <c r="L124" s="115" t="s">
        <v>564</v>
      </c>
      <c r="M124" s="115" t="s">
        <v>564</v>
      </c>
      <c r="N124" s="116">
        <f t="shared" si="5"/>
        <v>35701707</v>
      </c>
      <c r="O124" s="105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</row>
    <row r="125" spans="1:33" x14ac:dyDescent="0.25">
      <c r="B125" s="19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</row>
    <row r="126" spans="1:33" x14ac:dyDescent="0.25">
      <c r="B126" s="19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</row>
    <row r="127" spans="1:33" x14ac:dyDescent="0.25">
      <c r="B127" s="19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</row>
    <row r="128" spans="1:33" x14ac:dyDescent="0.25">
      <c r="B128" s="19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</row>
    <row r="129" spans="2:33" x14ac:dyDescent="0.25">
      <c r="B129" s="19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</row>
    <row r="130" spans="2:33" x14ac:dyDescent="0.25">
      <c r="B130" s="19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</row>
    <row r="131" spans="2:33" x14ac:dyDescent="0.25">
      <c r="B131" s="19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</row>
    <row r="132" spans="2:33" x14ac:dyDescent="0.25">
      <c r="B132" s="19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</row>
    <row r="133" spans="2:33" x14ac:dyDescent="0.25">
      <c r="B133" s="19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</row>
    <row r="134" spans="2:33" x14ac:dyDescent="0.25">
      <c r="B134" s="19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</row>
    <row r="135" spans="2:33" x14ac:dyDescent="0.25">
      <c r="B135" s="19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</row>
    <row r="136" spans="2:33" x14ac:dyDescent="0.25">
      <c r="B136" s="19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</row>
    <row r="137" spans="2:33" x14ac:dyDescent="0.25">
      <c r="B137" s="19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</row>
    <row r="138" spans="2:33" x14ac:dyDescent="0.25">
      <c r="B138" s="19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</row>
    <row r="139" spans="2:33" x14ac:dyDescent="0.25">
      <c r="B139" s="19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</row>
    <row r="140" spans="2:33" x14ac:dyDescent="0.25">
      <c r="B140" s="19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</row>
    <row r="141" spans="2:33" x14ac:dyDescent="0.25">
      <c r="B141" s="19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</row>
    <row r="142" spans="2:33" x14ac:dyDescent="0.25">
      <c r="B142" s="19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</row>
    <row r="143" spans="2:33" x14ac:dyDescent="0.25">
      <c r="B143" s="19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</row>
    <row r="144" spans="2:33" x14ac:dyDescent="0.25">
      <c r="B144" s="19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</row>
    <row r="145" spans="2:33" x14ac:dyDescent="0.25">
      <c r="B145" s="19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</row>
    <row r="146" spans="2:33" x14ac:dyDescent="0.25">
      <c r="B146" s="19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</row>
    <row r="147" spans="2:33" x14ac:dyDescent="0.25">
      <c r="B147" s="19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</row>
    <row r="148" spans="2:33" x14ac:dyDescent="0.25">
      <c r="B148" s="19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</row>
    <row r="149" spans="2:33" x14ac:dyDescent="0.25">
      <c r="B149" s="19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</row>
    <row r="150" spans="2:33" x14ac:dyDescent="0.25">
      <c r="B150" s="19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</row>
    <row r="151" spans="2:33" x14ac:dyDescent="0.25">
      <c r="B151" s="19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</row>
    <row r="152" spans="2:33" x14ac:dyDescent="0.25">
      <c r="B152" s="19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</row>
    <row r="153" spans="2:33" x14ac:dyDescent="0.25">
      <c r="B153" s="19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</row>
    <row r="154" spans="2:33" x14ac:dyDescent="0.25">
      <c r="B154" s="19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</row>
    <row r="155" spans="2:33" x14ac:dyDescent="0.25">
      <c r="B155" s="19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</row>
    <row r="156" spans="2:33" x14ac:dyDescent="0.25">
      <c r="B156" s="19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</row>
    <row r="157" spans="2:33" x14ac:dyDescent="0.25">
      <c r="B157" s="19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</row>
    <row r="158" spans="2:33" x14ac:dyDescent="0.25">
      <c r="B158" s="19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</row>
    <row r="159" spans="2:33" x14ac:dyDescent="0.25">
      <c r="B159" s="19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</row>
    <row r="160" spans="2:33" x14ac:dyDescent="0.25">
      <c r="B160" s="19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</row>
    <row r="161" spans="2:33" x14ac:dyDescent="0.25">
      <c r="B161" s="19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</row>
    <row r="162" spans="2:33" x14ac:dyDescent="0.25">
      <c r="B162" s="19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</row>
    <row r="163" spans="2:33" x14ac:dyDescent="0.25">
      <c r="B163" s="19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</row>
    <row r="164" spans="2:33" x14ac:dyDescent="0.25">
      <c r="B164" s="19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</row>
    <row r="165" spans="2:33" x14ac:dyDescent="0.25">
      <c r="B165" s="19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</row>
    <row r="166" spans="2:33" x14ac:dyDescent="0.25">
      <c r="B166" s="19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</row>
    <row r="167" spans="2:33" x14ac:dyDescent="0.25">
      <c r="B167" s="19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</row>
    <row r="168" spans="2:33" x14ac:dyDescent="0.25">
      <c r="B168" s="19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</row>
    <row r="169" spans="2:33" x14ac:dyDescent="0.25">
      <c r="B169" s="19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</row>
    <row r="170" spans="2:33" x14ac:dyDescent="0.25">
      <c r="B170" s="19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</row>
    <row r="171" spans="2:33" x14ac:dyDescent="0.25">
      <c r="B171" s="19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</row>
    <row r="172" spans="2:33" x14ac:dyDescent="0.25">
      <c r="B172" s="19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</row>
    <row r="173" spans="2:33" x14ac:dyDescent="0.25">
      <c r="B173" s="19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</row>
  </sheetData>
  <mergeCells count="7">
    <mergeCell ref="A1:B1"/>
    <mergeCell ref="A2:B2"/>
    <mergeCell ref="A3:N3"/>
    <mergeCell ref="A4:N4"/>
    <mergeCell ref="C7:F7"/>
    <mergeCell ref="G7:J7"/>
    <mergeCell ref="K7:N7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3"/>
  <sheetViews>
    <sheetView zoomScaleNormal="100" workbookViewId="0">
      <selection sqref="A1:B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style="34" customWidth="1"/>
    <col min="4" max="4" width="26.42578125" customWidth="1"/>
    <col min="5" max="5" width="24.42578125" customWidth="1"/>
  </cols>
  <sheetData>
    <row r="1" spans="1:5" x14ac:dyDescent="0.25">
      <c r="A1" s="156" t="s">
        <v>574</v>
      </c>
      <c r="B1" s="156"/>
    </row>
    <row r="2" spans="1:5" x14ac:dyDescent="0.25">
      <c r="A2" s="156"/>
      <c r="B2" s="156"/>
    </row>
    <row r="3" spans="1:5" ht="39.75" customHeight="1" x14ac:dyDescent="0.25">
      <c r="A3" s="165" t="s">
        <v>519</v>
      </c>
      <c r="B3" s="165"/>
      <c r="C3" s="165"/>
      <c r="D3" s="165"/>
      <c r="E3" s="165"/>
    </row>
    <row r="4" spans="1:5" ht="26.25" customHeight="1" x14ac:dyDescent="0.25">
      <c r="A4" s="164" t="s">
        <v>517</v>
      </c>
      <c r="B4" s="164"/>
      <c r="C4" s="164"/>
      <c r="D4" s="164"/>
      <c r="E4" s="164"/>
    </row>
    <row r="6" spans="1:5" ht="30" x14ac:dyDescent="0.25">
      <c r="A6" s="69" t="s">
        <v>181</v>
      </c>
      <c r="B6" s="70" t="s">
        <v>182</v>
      </c>
      <c r="C6" s="71" t="s">
        <v>526</v>
      </c>
      <c r="D6" s="41" t="s">
        <v>527</v>
      </c>
      <c r="E6" s="41" t="s">
        <v>528</v>
      </c>
    </row>
    <row r="7" spans="1:5" ht="15.75" x14ac:dyDescent="0.3">
      <c r="A7" s="11" t="s">
        <v>282</v>
      </c>
      <c r="B7" s="5" t="s">
        <v>283</v>
      </c>
      <c r="C7" s="73">
        <v>0</v>
      </c>
      <c r="D7" s="73">
        <v>0</v>
      </c>
      <c r="E7" s="73">
        <v>0</v>
      </c>
    </row>
    <row r="8" spans="1:5" ht="15.75" x14ac:dyDescent="0.3">
      <c r="A8" s="11" t="s">
        <v>2</v>
      </c>
      <c r="B8" s="5" t="s">
        <v>284</v>
      </c>
      <c r="C8" s="73">
        <v>7632000</v>
      </c>
      <c r="D8" s="73">
        <v>7632000</v>
      </c>
      <c r="E8" s="73">
        <v>6672936</v>
      </c>
    </row>
    <row r="9" spans="1:5" ht="15.75" x14ac:dyDescent="0.3">
      <c r="A9" s="4" t="s">
        <v>285</v>
      </c>
      <c r="B9" s="5" t="s">
        <v>286</v>
      </c>
      <c r="C9" s="73">
        <v>0</v>
      </c>
      <c r="D9" s="73">
        <v>0</v>
      </c>
      <c r="E9" s="73">
        <v>0</v>
      </c>
    </row>
    <row r="10" spans="1:5" ht="15.75" x14ac:dyDescent="0.3">
      <c r="A10" s="11" t="s">
        <v>287</v>
      </c>
      <c r="B10" s="5" t="s">
        <v>288</v>
      </c>
      <c r="C10" s="73">
        <v>5579508</v>
      </c>
      <c r="D10" s="73">
        <v>5874508</v>
      </c>
      <c r="E10" s="73">
        <v>5143190</v>
      </c>
    </row>
    <row r="11" spans="1:5" ht="15.75" x14ac:dyDescent="0.3">
      <c r="A11" s="11" t="s">
        <v>289</v>
      </c>
      <c r="B11" s="5" t="s">
        <v>290</v>
      </c>
      <c r="C11" s="73">
        <v>0</v>
      </c>
      <c r="D11" s="73">
        <v>0</v>
      </c>
      <c r="E11" s="73">
        <v>0</v>
      </c>
    </row>
    <row r="12" spans="1:5" ht="15.75" x14ac:dyDescent="0.3">
      <c r="A12" s="4" t="s">
        <v>291</v>
      </c>
      <c r="B12" s="5" t="s">
        <v>292</v>
      </c>
      <c r="C12" s="73">
        <v>0</v>
      </c>
      <c r="D12" s="73">
        <v>0</v>
      </c>
      <c r="E12" s="73">
        <v>0</v>
      </c>
    </row>
    <row r="13" spans="1:5" ht="15.75" x14ac:dyDescent="0.3">
      <c r="A13" s="4" t="s">
        <v>293</v>
      </c>
      <c r="B13" s="5" t="s">
        <v>294</v>
      </c>
      <c r="C13" s="73">
        <v>3408217</v>
      </c>
      <c r="D13" s="73">
        <v>3408217</v>
      </c>
      <c r="E13" s="73">
        <v>3089104</v>
      </c>
    </row>
    <row r="14" spans="1:5" ht="15.75" x14ac:dyDescent="0.3">
      <c r="A14" s="17" t="s">
        <v>3</v>
      </c>
      <c r="B14" s="8" t="s">
        <v>295</v>
      </c>
      <c r="C14" s="73">
        <f>SUM(C7:C13)</f>
        <v>16619725</v>
      </c>
      <c r="D14" s="73">
        <f>SUM(D7:D13)</f>
        <v>16914725</v>
      </c>
      <c r="E14" s="73">
        <f>SUM(E7:E13)</f>
        <v>14905230</v>
      </c>
    </row>
    <row r="15" spans="1:5" ht="15.75" x14ac:dyDescent="0.3">
      <c r="A15" s="11" t="s">
        <v>296</v>
      </c>
      <c r="B15" s="5" t="s">
        <v>297</v>
      </c>
      <c r="C15" s="73">
        <v>2400000</v>
      </c>
      <c r="D15" s="73">
        <v>3289222</v>
      </c>
      <c r="E15" s="73">
        <v>889222</v>
      </c>
    </row>
    <row r="16" spans="1:5" ht="15.75" x14ac:dyDescent="0.3">
      <c r="A16" s="11" t="s">
        <v>298</v>
      </c>
      <c r="B16" s="5" t="s">
        <v>299</v>
      </c>
      <c r="C16" s="73">
        <v>0</v>
      </c>
      <c r="D16" s="73">
        <v>0</v>
      </c>
      <c r="E16" s="73">
        <v>0</v>
      </c>
    </row>
    <row r="17" spans="1:5" ht="15.75" x14ac:dyDescent="0.3">
      <c r="A17" s="11" t="s">
        <v>300</v>
      </c>
      <c r="B17" s="5" t="s">
        <v>301</v>
      </c>
      <c r="C17" s="73">
        <v>0</v>
      </c>
      <c r="D17" s="73">
        <v>0</v>
      </c>
      <c r="E17" s="73">
        <v>0</v>
      </c>
    </row>
    <row r="18" spans="1:5" ht="15.75" x14ac:dyDescent="0.3">
      <c r="A18" s="11" t="s">
        <v>302</v>
      </c>
      <c r="B18" s="5" t="s">
        <v>303</v>
      </c>
      <c r="C18" s="73">
        <v>660000</v>
      </c>
      <c r="D18" s="73">
        <v>900090</v>
      </c>
      <c r="E18" s="73">
        <v>240090</v>
      </c>
    </row>
    <row r="19" spans="1:5" ht="15.75" x14ac:dyDescent="0.3">
      <c r="A19" s="17" t="s">
        <v>4</v>
      </c>
      <c r="B19" s="8" t="s">
        <v>304</v>
      </c>
      <c r="C19" s="73">
        <f>SUM(C15:C18)</f>
        <v>3060000</v>
      </c>
      <c r="D19" s="73">
        <f t="shared" ref="D19:E19" si="0">SUM(D15:D18)</f>
        <v>4189312</v>
      </c>
      <c r="E19" s="73">
        <f t="shared" si="0"/>
        <v>1129312</v>
      </c>
    </row>
    <row r="21" spans="1:5" x14ac:dyDescent="0.25">
      <c r="A21" s="3"/>
      <c r="B21" s="3"/>
      <c r="C21" s="37"/>
    </row>
    <row r="22" spans="1:5" x14ac:dyDescent="0.25">
      <c r="A22" s="3"/>
      <c r="B22" s="3"/>
      <c r="C22" s="37"/>
    </row>
    <row r="23" spans="1:5" x14ac:dyDescent="0.25">
      <c r="A23" s="3"/>
      <c r="B23" s="3"/>
      <c r="C23" s="37"/>
    </row>
  </sheetData>
  <mergeCells count="4">
    <mergeCell ref="A1:B1"/>
    <mergeCell ref="A2:B2"/>
    <mergeCell ref="A3:E3"/>
    <mergeCell ref="A4:E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9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0"/>
  <sheetViews>
    <sheetView zoomScaleNormal="100" workbookViewId="0">
      <selection sqref="A1:B1"/>
    </sheetView>
  </sheetViews>
  <sheetFormatPr defaultRowHeight="15" x14ac:dyDescent="0.25"/>
  <cols>
    <col min="1" max="1" width="100" customWidth="1"/>
    <col min="3" max="3" width="17" customWidth="1"/>
    <col min="4" max="5" width="18.140625" customWidth="1"/>
  </cols>
  <sheetData>
    <row r="1" spans="1:5" x14ac:dyDescent="0.25">
      <c r="A1" s="156" t="s">
        <v>575</v>
      </c>
      <c r="B1" s="156"/>
    </row>
    <row r="2" spans="1:5" x14ac:dyDescent="0.25">
      <c r="A2" s="156"/>
      <c r="B2" s="156"/>
    </row>
    <row r="3" spans="1:5" ht="35.25" customHeight="1" x14ac:dyDescent="0.25">
      <c r="A3" s="165" t="s">
        <v>519</v>
      </c>
      <c r="B3" s="165"/>
      <c r="C3" s="165"/>
      <c r="D3" s="165"/>
      <c r="E3" s="165"/>
    </row>
    <row r="4" spans="1:5" ht="26.25" customHeight="1" x14ac:dyDescent="0.25">
      <c r="A4" s="164" t="s">
        <v>518</v>
      </c>
      <c r="B4" s="164"/>
      <c r="C4" s="164"/>
      <c r="D4" s="164"/>
      <c r="E4" s="164"/>
    </row>
    <row r="5" spans="1:5" ht="18.75" customHeight="1" x14ac:dyDescent="0.3">
      <c r="A5" s="30"/>
      <c r="B5" s="32"/>
      <c r="C5" s="32"/>
    </row>
    <row r="6" spans="1:5" ht="23.25" customHeight="1" x14ac:dyDescent="0.25">
      <c r="A6" s="3" t="s">
        <v>151</v>
      </c>
    </row>
    <row r="7" spans="1:5" ht="30" x14ac:dyDescent="0.25">
      <c r="A7" s="76" t="s">
        <v>150</v>
      </c>
      <c r="B7" s="70" t="s">
        <v>182</v>
      </c>
      <c r="C7" s="72" t="s">
        <v>529</v>
      </c>
      <c r="D7" s="41" t="s">
        <v>531</v>
      </c>
      <c r="E7" s="41" t="s">
        <v>528</v>
      </c>
    </row>
    <row r="8" spans="1:5" ht="15.75" x14ac:dyDescent="0.3">
      <c r="A8" s="10" t="s">
        <v>475</v>
      </c>
      <c r="B8" s="5" t="s">
        <v>261</v>
      </c>
      <c r="C8" s="73">
        <v>0</v>
      </c>
      <c r="D8" s="73">
        <v>0</v>
      </c>
      <c r="E8" s="73">
        <v>0</v>
      </c>
    </row>
    <row r="9" spans="1:5" ht="15.75" x14ac:dyDescent="0.3">
      <c r="A9" s="10" t="s">
        <v>476</v>
      </c>
      <c r="B9" s="5" t="s">
        <v>261</v>
      </c>
      <c r="C9" s="73">
        <v>0</v>
      </c>
      <c r="D9" s="73">
        <v>0</v>
      </c>
      <c r="E9" s="73">
        <v>0</v>
      </c>
    </row>
    <row r="10" spans="1:5" ht="15.75" x14ac:dyDescent="0.3">
      <c r="A10" s="10" t="s">
        <v>477</v>
      </c>
      <c r="B10" s="5" t="s">
        <v>261</v>
      </c>
      <c r="C10" s="73">
        <v>0</v>
      </c>
      <c r="D10" s="73">
        <v>0</v>
      </c>
      <c r="E10" s="73">
        <v>0</v>
      </c>
    </row>
    <row r="11" spans="1:5" ht="15.75" x14ac:dyDescent="0.3">
      <c r="A11" s="10" t="s">
        <v>478</v>
      </c>
      <c r="B11" s="5" t="s">
        <v>261</v>
      </c>
      <c r="C11" s="73">
        <v>0</v>
      </c>
      <c r="D11" s="73">
        <v>0</v>
      </c>
      <c r="E11" s="73">
        <v>0</v>
      </c>
    </row>
    <row r="12" spans="1:5" ht="15.75" x14ac:dyDescent="0.3">
      <c r="A12" s="11" t="s">
        <v>479</v>
      </c>
      <c r="B12" s="5" t="s">
        <v>261</v>
      </c>
      <c r="C12" s="73">
        <v>0</v>
      </c>
      <c r="D12" s="73">
        <v>0</v>
      </c>
      <c r="E12" s="73">
        <v>0</v>
      </c>
    </row>
    <row r="13" spans="1:5" ht="15.75" x14ac:dyDescent="0.3">
      <c r="A13" s="11" t="s">
        <v>480</v>
      </c>
      <c r="B13" s="5" t="s">
        <v>261</v>
      </c>
      <c r="C13" s="73">
        <v>0</v>
      </c>
      <c r="D13" s="73">
        <v>0</v>
      </c>
      <c r="E13" s="73">
        <v>0</v>
      </c>
    </row>
    <row r="14" spans="1:5" ht="15.75" x14ac:dyDescent="0.3">
      <c r="A14" s="13" t="s">
        <v>156</v>
      </c>
      <c r="B14" s="12" t="s">
        <v>261</v>
      </c>
      <c r="C14" s="73">
        <v>0</v>
      </c>
      <c r="D14" s="73">
        <v>0</v>
      </c>
      <c r="E14" s="73">
        <v>0</v>
      </c>
    </row>
    <row r="15" spans="1:5" ht="15.75" x14ac:dyDescent="0.3">
      <c r="A15" s="10" t="s">
        <v>481</v>
      </c>
      <c r="B15" s="5" t="s">
        <v>262</v>
      </c>
      <c r="C15" s="73">
        <v>0</v>
      </c>
      <c r="D15" s="73">
        <v>0</v>
      </c>
      <c r="E15" s="73">
        <v>0</v>
      </c>
    </row>
    <row r="16" spans="1:5" ht="15.75" x14ac:dyDescent="0.3">
      <c r="A16" s="14" t="s">
        <v>155</v>
      </c>
      <c r="B16" s="12" t="s">
        <v>262</v>
      </c>
      <c r="C16" s="73">
        <v>0</v>
      </c>
      <c r="D16" s="73">
        <v>0</v>
      </c>
      <c r="E16" s="73">
        <v>0</v>
      </c>
    </row>
    <row r="17" spans="1:5" ht="15.75" x14ac:dyDescent="0.3">
      <c r="A17" s="10" t="s">
        <v>482</v>
      </c>
      <c r="B17" s="5" t="s">
        <v>263</v>
      </c>
      <c r="C17" s="73">
        <v>0</v>
      </c>
      <c r="D17" s="73">
        <v>0</v>
      </c>
      <c r="E17" s="73">
        <v>0</v>
      </c>
    </row>
    <row r="18" spans="1:5" ht="15.75" x14ac:dyDescent="0.3">
      <c r="A18" s="10" t="s">
        <v>483</v>
      </c>
      <c r="B18" s="5" t="s">
        <v>263</v>
      </c>
      <c r="C18" s="73">
        <v>0</v>
      </c>
      <c r="D18" s="73">
        <v>0</v>
      </c>
      <c r="E18" s="73">
        <v>0</v>
      </c>
    </row>
    <row r="19" spans="1:5" ht="15.75" x14ac:dyDescent="0.3">
      <c r="A19" s="11" t="s">
        <v>484</v>
      </c>
      <c r="B19" s="5" t="s">
        <v>263</v>
      </c>
      <c r="C19" s="73">
        <v>0</v>
      </c>
      <c r="D19" s="73">
        <v>0</v>
      </c>
      <c r="E19" s="73">
        <v>0</v>
      </c>
    </row>
    <row r="20" spans="1:5" ht="15.75" x14ac:dyDescent="0.3">
      <c r="A20" s="11" t="s">
        <v>485</v>
      </c>
      <c r="B20" s="5" t="s">
        <v>263</v>
      </c>
      <c r="C20" s="73">
        <v>0</v>
      </c>
      <c r="D20" s="73">
        <v>0</v>
      </c>
      <c r="E20" s="73">
        <v>0</v>
      </c>
    </row>
    <row r="21" spans="1:5" ht="15.75" x14ac:dyDescent="0.3">
      <c r="A21" s="11" t="s">
        <v>486</v>
      </c>
      <c r="B21" s="5" t="s">
        <v>263</v>
      </c>
      <c r="C21" s="73">
        <v>0</v>
      </c>
      <c r="D21" s="73">
        <v>0</v>
      </c>
      <c r="E21" s="73">
        <v>0</v>
      </c>
    </row>
    <row r="22" spans="1:5" ht="30" x14ac:dyDescent="0.3">
      <c r="A22" s="15" t="s">
        <v>487</v>
      </c>
      <c r="B22" s="5" t="s">
        <v>263</v>
      </c>
      <c r="C22" s="73">
        <v>0</v>
      </c>
      <c r="D22" s="73">
        <v>0</v>
      </c>
      <c r="E22" s="73">
        <v>0</v>
      </c>
    </row>
    <row r="23" spans="1:5" ht="15.75" x14ac:dyDescent="0.3">
      <c r="A23" s="9" t="s">
        <v>154</v>
      </c>
      <c r="B23" s="12" t="s">
        <v>263</v>
      </c>
      <c r="C23" s="73">
        <v>0</v>
      </c>
      <c r="D23" s="73">
        <v>0</v>
      </c>
      <c r="E23" s="73">
        <v>0</v>
      </c>
    </row>
    <row r="24" spans="1:5" ht="15.75" x14ac:dyDescent="0.3">
      <c r="A24" s="10" t="s">
        <v>488</v>
      </c>
      <c r="B24" s="5" t="s">
        <v>264</v>
      </c>
      <c r="C24" s="73">
        <v>0</v>
      </c>
      <c r="D24" s="73">
        <v>0</v>
      </c>
      <c r="E24" s="73">
        <v>0</v>
      </c>
    </row>
    <row r="25" spans="1:5" ht="15.75" x14ac:dyDescent="0.3">
      <c r="A25" s="10" t="s">
        <v>489</v>
      </c>
      <c r="B25" s="5" t="s">
        <v>264</v>
      </c>
      <c r="C25" s="73">
        <v>0</v>
      </c>
      <c r="D25" s="73">
        <v>0</v>
      </c>
      <c r="E25" s="73">
        <v>0</v>
      </c>
    </row>
    <row r="26" spans="1:5" ht="15.75" x14ac:dyDescent="0.3">
      <c r="A26" s="9" t="s">
        <v>153</v>
      </c>
      <c r="B26" s="7" t="s">
        <v>264</v>
      </c>
      <c r="C26" s="73">
        <v>0</v>
      </c>
      <c r="D26" s="73">
        <v>0</v>
      </c>
      <c r="E26" s="73">
        <v>0</v>
      </c>
    </row>
    <row r="27" spans="1:5" ht="15.75" x14ac:dyDescent="0.3">
      <c r="A27" s="10" t="s">
        <v>490</v>
      </c>
      <c r="B27" s="5" t="s">
        <v>265</v>
      </c>
      <c r="C27" s="73">
        <v>0</v>
      </c>
      <c r="D27" s="73">
        <v>0</v>
      </c>
      <c r="E27" s="73">
        <v>0</v>
      </c>
    </row>
    <row r="28" spans="1:5" ht="15.75" x14ac:dyDescent="0.3">
      <c r="A28" s="10" t="s">
        <v>491</v>
      </c>
      <c r="B28" s="5" t="s">
        <v>265</v>
      </c>
      <c r="C28" s="73">
        <v>0</v>
      </c>
      <c r="D28" s="73">
        <v>0</v>
      </c>
      <c r="E28" s="73">
        <v>0</v>
      </c>
    </row>
    <row r="29" spans="1:5" ht="15.75" x14ac:dyDescent="0.3">
      <c r="A29" s="11" t="s">
        <v>492</v>
      </c>
      <c r="B29" s="5" t="s">
        <v>265</v>
      </c>
      <c r="C29" s="73">
        <v>0</v>
      </c>
      <c r="D29" s="73">
        <v>0</v>
      </c>
      <c r="E29" s="73">
        <v>0</v>
      </c>
    </row>
    <row r="30" spans="1:5" ht="15.75" x14ac:dyDescent="0.3">
      <c r="A30" s="11" t="s">
        <v>493</v>
      </c>
      <c r="B30" s="5" t="s">
        <v>265</v>
      </c>
      <c r="C30" s="73">
        <v>0</v>
      </c>
      <c r="D30" s="73">
        <v>0</v>
      </c>
      <c r="E30" s="73">
        <v>0</v>
      </c>
    </row>
    <row r="31" spans="1:5" ht="15.75" x14ac:dyDescent="0.3">
      <c r="A31" s="11" t="s">
        <v>494</v>
      </c>
      <c r="B31" s="5" t="s">
        <v>265</v>
      </c>
      <c r="C31" s="73">
        <v>0</v>
      </c>
      <c r="D31" s="73">
        <v>0</v>
      </c>
      <c r="E31" s="73">
        <v>0</v>
      </c>
    </row>
    <row r="32" spans="1:5" ht="15.75" x14ac:dyDescent="0.3">
      <c r="A32" s="11" t="s">
        <v>495</v>
      </c>
      <c r="B32" s="5" t="s">
        <v>265</v>
      </c>
      <c r="C32" s="73">
        <v>0</v>
      </c>
      <c r="D32" s="73">
        <v>0</v>
      </c>
      <c r="E32" s="73">
        <v>0</v>
      </c>
    </row>
    <row r="33" spans="1:5" ht="15.75" x14ac:dyDescent="0.3">
      <c r="A33" s="11" t="s">
        <v>496</v>
      </c>
      <c r="B33" s="5" t="s">
        <v>265</v>
      </c>
      <c r="C33" s="73">
        <v>0</v>
      </c>
      <c r="D33" s="73">
        <v>0</v>
      </c>
      <c r="E33" s="73">
        <v>0</v>
      </c>
    </row>
    <row r="34" spans="1:5" ht="15.75" x14ac:dyDescent="0.3">
      <c r="A34" s="11" t="s">
        <v>497</v>
      </c>
      <c r="B34" s="5" t="s">
        <v>265</v>
      </c>
      <c r="C34" s="73">
        <v>0</v>
      </c>
      <c r="D34" s="73">
        <v>0</v>
      </c>
      <c r="E34" s="73">
        <v>0</v>
      </c>
    </row>
    <row r="35" spans="1:5" ht="15.75" x14ac:dyDescent="0.3">
      <c r="A35" s="11" t="s">
        <v>498</v>
      </c>
      <c r="B35" s="5" t="s">
        <v>265</v>
      </c>
      <c r="C35" s="73">
        <v>0</v>
      </c>
      <c r="D35" s="73">
        <v>0</v>
      </c>
      <c r="E35" s="73">
        <v>0</v>
      </c>
    </row>
    <row r="36" spans="1:5" ht="15.75" x14ac:dyDescent="0.3">
      <c r="A36" s="11" t="s">
        <v>499</v>
      </c>
      <c r="B36" s="5" t="s">
        <v>265</v>
      </c>
      <c r="C36" s="73">
        <v>0</v>
      </c>
      <c r="D36" s="73">
        <v>0</v>
      </c>
      <c r="E36" s="73">
        <v>0</v>
      </c>
    </row>
    <row r="37" spans="1:5" ht="30" x14ac:dyDescent="0.3">
      <c r="A37" s="11" t="s">
        <v>500</v>
      </c>
      <c r="B37" s="5" t="s">
        <v>265</v>
      </c>
      <c r="C37" s="73">
        <v>0</v>
      </c>
      <c r="D37" s="73">
        <v>0</v>
      </c>
      <c r="E37" s="73">
        <v>0</v>
      </c>
    </row>
    <row r="38" spans="1:5" ht="30" x14ac:dyDescent="0.3">
      <c r="A38" s="11" t="s">
        <v>501</v>
      </c>
      <c r="B38" s="5" t="s">
        <v>265</v>
      </c>
      <c r="C38" s="73">
        <v>3935000</v>
      </c>
      <c r="D38" s="73">
        <v>3935000</v>
      </c>
      <c r="E38" s="73">
        <v>375000</v>
      </c>
    </row>
    <row r="39" spans="1:5" ht="15.75" x14ac:dyDescent="0.3">
      <c r="A39" s="9" t="s">
        <v>502</v>
      </c>
      <c r="B39" s="12" t="s">
        <v>265</v>
      </c>
      <c r="C39" s="73">
        <v>3935000</v>
      </c>
      <c r="D39" s="73">
        <f>SUM(D27:D38)</f>
        <v>3935000</v>
      </c>
      <c r="E39" s="73">
        <f>SUM(E27:E38)</f>
        <v>375000</v>
      </c>
    </row>
    <row r="40" spans="1:5" ht="15.75" x14ac:dyDescent="0.3">
      <c r="A40" s="16" t="s">
        <v>503</v>
      </c>
      <c r="B40" s="8" t="s">
        <v>266</v>
      </c>
      <c r="C40" s="73">
        <f>+C14+C16+C23+C26+C39</f>
        <v>3935000</v>
      </c>
      <c r="D40" s="73">
        <f>SUM(D39,D26,D23,D16,D14)</f>
        <v>3935000</v>
      </c>
      <c r="E40" s="73">
        <f>SUM(E39,E26,E23,E16,E14)</f>
        <v>375000</v>
      </c>
    </row>
  </sheetData>
  <mergeCells count="4">
    <mergeCell ref="A1:B1"/>
    <mergeCell ref="A2:B2"/>
    <mergeCell ref="A4:E4"/>
    <mergeCell ref="A3:E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7"/>
  <sheetViews>
    <sheetView zoomScaleNormal="100" workbookViewId="0"/>
  </sheetViews>
  <sheetFormatPr defaultRowHeight="15" x14ac:dyDescent="0.25"/>
  <cols>
    <col min="1" max="1" width="36.42578125" customWidth="1"/>
    <col min="2" max="2" width="16.85546875" customWidth="1"/>
    <col min="3" max="3" width="18.85546875" customWidth="1"/>
    <col min="4" max="4" width="20.5703125" customWidth="1"/>
  </cols>
  <sheetData>
    <row r="1" spans="1:4" x14ac:dyDescent="0.25">
      <c r="A1" s="107" t="s">
        <v>576</v>
      </c>
      <c r="B1" s="107"/>
      <c r="C1" s="107"/>
    </row>
    <row r="2" spans="1:4" x14ac:dyDescent="0.25">
      <c r="A2" s="156"/>
      <c r="B2" s="156"/>
      <c r="C2" s="107"/>
    </row>
    <row r="3" spans="1:4" ht="32.25" customHeight="1" x14ac:dyDescent="0.25">
      <c r="A3" s="165" t="s">
        <v>519</v>
      </c>
      <c r="B3" s="165"/>
      <c r="C3" s="165"/>
      <c r="D3" s="165"/>
    </row>
    <row r="4" spans="1:4" ht="23.25" customHeight="1" x14ac:dyDescent="0.25">
      <c r="A4" s="164" t="s">
        <v>514</v>
      </c>
      <c r="B4" s="164"/>
      <c r="C4" s="164"/>
      <c r="D4" s="164"/>
    </row>
    <row r="5" spans="1:4" ht="18" x14ac:dyDescent="0.25">
      <c r="A5" s="25"/>
    </row>
    <row r="7" spans="1:4" ht="25.5" x14ac:dyDescent="0.25">
      <c r="A7" s="1" t="s">
        <v>181</v>
      </c>
      <c r="B7" s="2" t="s">
        <v>182</v>
      </c>
      <c r="C7" s="74" t="s">
        <v>526</v>
      </c>
      <c r="D7" s="75" t="s">
        <v>527</v>
      </c>
    </row>
    <row r="8" spans="1:4" ht="15.75" x14ac:dyDescent="0.3">
      <c r="A8" s="106"/>
      <c r="B8" s="106"/>
      <c r="C8" s="73"/>
      <c r="D8" s="73"/>
    </row>
    <row r="9" spans="1:4" ht="15.75" x14ac:dyDescent="0.3">
      <c r="A9" s="106"/>
      <c r="B9" s="106"/>
      <c r="C9" s="73"/>
      <c r="D9" s="73"/>
    </row>
    <row r="10" spans="1:4" ht="15.75" x14ac:dyDescent="0.3">
      <c r="A10" s="106"/>
      <c r="B10" s="106"/>
      <c r="C10" s="73"/>
      <c r="D10" s="73"/>
    </row>
    <row r="11" spans="1:4" ht="15.75" x14ac:dyDescent="0.3">
      <c r="A11" s="106"/>
      <c r="B11" s="106"/>
      <c r="C11" s="73"/>
      <c r="D11" s="73"/>
    </row>
    <row r="12" spans="1:4" ht="15.75" x14ac:dyDescent="0.3">
      <c r="A12" s="13" t="s">
        <v>509</v>
      </c>
      <c r="B12" s="7" t="s">
        <v>516</v>
      </c>
      <c r="C12" s="73">
        <v>16350371</v>
      </c>
      <c r="D12" s="73">
        <v>16346948</v>
      </c>
    </row>
    <row r="13" spans="1:4" ht="15.75" x14ac:dyDescent="0.3">
      <c r="A13" s="13"/>
      <c r="B13" s="7"/>
      <c r="C13" s="73"/>
      <c r="D13" s="73"/>
    </row>
    <row r="14" spans="1:4" ht="15.75" x14ac:dyDescent="0.3">
      <c r="A14" s="13"/>
      <c r="B14" s="7"/>
      <c r="C14" s="73"/>
      <c r="D14" s="73"/>
    </row>
    <row r="15" spans="1:4" ht="15.75" x14ac:dyDescent="0.3">
      <c r="A15" s="13"/>
      <c r="B15" s="7"/>
      <c r="C15" s="73"/>
      <c r="D15" s="73"/>
    </row>
    <row r="16" spans="1:4" ht="15.75" x14ac:dyDescent="0.3">
      <c r="A16" s="13"/>
      <c r="B16" s="7"/>
      <c r="C16" s="73"/>
      <c r="D16" s="73"/>
    </row>
    <row r="17" spans="1:4" ht="15.75" x14ac:dyDescent="0.3">
      <c r="A17" s="13"/>
      <c r="B17" s="7"/>
      <c r="C17" s="73"/>
      <c r="D17" s="73"/>
    </row>
  </sheetData>
  <mergeCells count="3">
    <mergeCell ref="A2:B2"/>
    <mergeCell ref="A4:D4"/>
    <mergeCell ref="A3:D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7"/>
  <sheetViews>
    <sheetView zoomScaleNormal="100" workbookViewId="0">
      <selection sqref="A1:B1"/>
    </sheetView>
  </sheetViews>
  <sheetFormatPr defaultRowHeight="15" x14ac:dyDescent="0.25"/>
  <cols>
    <col min="1" max="1" width="99.28515625" customWidth="1"/>
    <col min="2" max="2" width="10.85546875" customWidth="1"/>
    <col min="3" max="3" width="16.140625" customWidth="1"/>
    <col min="4" max="4" width="17.85546875" customWidth="1"/>
    <col min="5" max="5" width="17.28515625" customWidth="1"/>
  </cols>
  <sheetData>
    <row r="1" spans="1:5" x14ac:dyDescent="0.25">
      <c r="A1" s="156" t="s">
        <v>577</v>
      </c>
      <c r="B1" s="156"/>
    </row>
    <row r="2" spans="1:5" x14ac:dyDescent="0.25">
      <c r="A2" s="156"/>
      <c r="B2" s="156"/>
    </row>
    <row r="3" spans="1:5" ht="34.5" customHeight="1" x14ac:dyDescent="0.25">
      <c r="A3" s="165" t="s">
        <v>519</v>
      </c>
      <c r="B3" s="165"/>
      <c r="C3" s="165"/>
      <c r="D3" s="165"/>
      <c r="E3" s="165"/>
    </row>
    <row r="4" spans="1:5" ht="27" customHeight="1" x14ac:dyDescent="0.25">
      <c r="A4" s="164" t="s">
        <v>515</v>
      </c>
      <c r="B4" s="164"/>
      <c r="C4" s="164"/>
      <c r="D4" s="164"/>
      <c r="E4" s="164"/>
    </row>
    <row r="5" spans="1:5" ht="19.5" customHeight="1" x14ac:dyDescent="0.25">
      <c r="A5" s="27"/>
      <c r="C5" s="28"/>
    </row>
    <row r="6" spans="1:5" x14ac:dyDescent="0.25">
      <c r="A6" s="3" t="s">
        <v>151</v>
      </c>
    </row>
    <row r="7" spans="1:5" ht="25.5" x14ac:dyDescent="0.25">
      <c r="A7" s="76" t="s">
        <v>150</v>
      </c>
      <c r="B7" s="2" t="s">
        <v>182</v>
      </c>
      <c r="C7" s="72" t="s">
        <v>529</v>
      </c>
      <c r="D7" s="41" t="s">
        <v>531</v>
      </c>
      <c r="E7" s="41" t="s">
        <v>528</v>
      </c>
    </row>
    <row r="8" spans="1:5" ht="15.75" x14ac:dyDescent="0.3">
      <c r="A8" s="11" t="s">
        <v>124</v>
      </c>
      <c r="B8" s="5" t="s">
        <v>272</v>
      </c>
      <c r="C8" s="73">
        <v>0</v>
      </c>
      <c r="D8" s="73">
        <v>0</v>
      </c>
      <c r="E8" s="73">
        <v>0</v>
      </c>
    </row>
    <row r="9" spans="1:5" ht="15.75" x14ac:dyDescent="0.3">
      <c r="A9" s="11" t="s">
        <v>125</v>
      </c>
      <c r="B9" s="5" t="s">
        <v>272</v>
      </c>
      <c r="C9" s="73">
        <v>0</v>
      </c>
      <c r="D9" s="73">
        <v>0</v>
      </c>
      <c r="E9" s="73">
        <v>0</v>
      </c>
    </row>
    <row r="10" spans="1:5" ht="15.75" x14ac:dyDescent="0.3">
      <c r="A10" s="11" t="s">
        <v>126</v>
      </c>
      <c r="B10" s="5" t="s">
        <v>272</v>
      </c>
      <c r="C10" s="73">
        <v>0</v>
      </c>
      <c r="D10" s="73">
        <v>0</v>
      </c>
      <c r="E10" s="73">
        <v>0</v>
      </c>
    </row>
    <row r="11" spans="1:5" ht="15.75" x14ac:dyDescent="0.3">
      <c r="A11" s="11" t="s">
        <v>127</v>
      </c>
      <c r="B11" s="5" t="s">
        <v>272</v>
      </c>
      <c r="C11" s="73">
        <v>0</v>
      </c>
      <c r="D11" s="73">
        <v>0</v>
      </c>
      <c r="E11" s="73">
        <v>0</v>
      </c>
    </row>
    <row r="12" spans="1:5" ht="15.75" x14ac:dyDescent="0.3">
      <c r="A12" s="11" t="s">
        <v>128</v>
      </c>
      <c r="B12" s="5" t="s">
        <v>272</v>
      </c>
      <c r="C12" s="73">
        <v>0</v>
      </c>
      <c r="D12" s="73">
        <v>0</v>
      </c>
      <c r="E12" s="73">
        <v>0</v>
      </c>
    </row>
    <row r="13" spans="1:5" ht="15.75" x14ac:dyDescent="0.3">
      <c r="A13" s="11" t="s">
        <v>129</v>
      </c>
      <c r="B13" s="5" t="s">
        <v>272</v>
      </c>
      <c r="C13" s="73">
        <v>0</v>
      </c>
      <c r="D13" s="73">
        <v>0</v>
      </c>
      <c r="E13" s="73">
        <v>0</v>
      </c>
    </row>
    <row r="14" spans="1:5" ht="15.75" x14ac:dyDescent="0.3">
      <c r="A14" s="11" t="s">
        <v>130</v>
      </c>
      <c r="B14" s="5" t="s">
        <v>272</v>
      </c>
      <c r="C14" s="73">
        <v>0</v>
      </c>
      <c r="D14" s="73">
        <v>0</v>
      </c>
      <c r="E14" s="73">
        <v>0</v>
      </c>
    </row>
    <row r="15" spans="1:5" ht="15.75" x14ac:dyDescent="0.3">
      <c r="A15" s="11" t="s">
        <v>131</v>
      </c>
      <c r="B15" s="5" t="s">
        <v>272</v>
      </c>
      <c r="C15" s="73">
        <v>0</v>
      </c>
      <c r="D15" s="73">
        <v>0</v>
      </c>
      <c r="E15" s="73">
        <v>0</v>
      </c>
    </row>
    <row r="16" spans="1:5" ht="15.75" x14ac:dyDescent="0.3">
      <c r="A16" s="11" t="s">
        <v>132</v>
      </c>
      <c r="B16" s="5" t="s">
        <v>272</v>
      </c>
      <c r="C16" s="73">
        <v>0</v>
      </c>
      <c r="D16" s="73">
        <v>0</v>
      </c>
      <c r="E16" s="73">
        <v>0</v>
      </c>
    </row>
    <row r="17" spans="1:5" ht="15.75" x14ac:dyDescent="0.3">
      <c r="A17" s="11" t="s">
        <v>133</v>
      </c>
      <c r="B17" s="5" t="s">
        <v>272</v>
      </c>
      <c r="C17" s="73">
        <v>0</v>
      </c>
      <c r="D17" s="73">
        <v>0</v>
      </c>
      <c r="E17" s="73">
        <v>0</v>
      </c>
    </row>
    <row r="18" spans="1:5" ht="15" customHeight="1" x14ac:dyDescent="0.3">
      <c r="A18" s="9" t="s">
        <v>504</v>
      </c>
      <c r="B18" s="7" t="s">
        <v>272</v>
      </c>
      <c r="C18" s="73">
        <v>0</v>
      </c>
      <c r="D18" s="73">
        <v>0</v>
      </c>
      <c r="E18" s="73">
        <v>0</v>
      </c>
    </row>
    <row r="19" spans="1:5" ht="15.75" x14ac:dyDescent="0.3">
      <c r="A19" s="11" t="s">
        <v>124</v>
      </c>
      <c r="B19" s="5" t="s">
        <v>273</v>
      </c>
      <c r="C19" s="73">
        <v>0</v>
      </c>
      <c r="D19" s="73">
        <v>0</v>
      </c>
      <c r="E19" s="73">
        <v>0</v>
      </c>
    </row>
    <row r="20" spans="1:5" ht="15.75" x14ac:dyDescent="0.3">
      <c r="A20" s="11" t="s">
        <v>125</v>
      </c>
      <c r="B20" s="5" t="s">
        <v>273</v>
      </c>
      <c r="C20" s="73">
        <v>0</v>
      </c>
      <c r="D20" s="73">
        <v>0</v>
      </c>
      <c r="E20" s="73">
        <v>0</v>
      </c>
    </row>
    <row r="21" spans="1:5" ht="15.75" x14ac:dyDescent="0.3">
      <c r="A21" s="11" t="s">
        <v>126</v>
      </c>
      <c r="B21" s="5" t="s">
        <v>273</v>
      </c>
      <c r="C21" s="73">
        <v>0</v>
      </c>
      <c r="D21" s="73">
        <v>0</v>
      </c>
      <c r="E21" s="73">
        <v>0</v>
      </c>
    </row>
    <row r="22" spans="1:5" ht="15.75" x14ac:dyDescent="0.3">
      <c r="A22" s="11" t="s">
        <v>127</v>
      </c>
      <c r="B22" s="5" t="s">
        <v>273</v>
      </c>
      <c r="C22" s="73">
        <v>0</v>
      </c>
      <c r="D22" s="73">
        <v>0</v>
      </c>
      <c r="E22" s="73">
        <v>0</v>
      </c>
    </row>
    <row r="23" spans="1:5" ht="15.75" x14ac:dyDescent="0.3">
      <c r="A23" s="11" t="s">
        <v>128</v>
      </c>
      <c r="B23" s="5" t="s">
        <v>273</v>
      </c>
      <c r="C23" s="73">
        <v>0</v>
      </c>
      <c r="D23" s="73">
        <v>0</v>
      </c>
      <c r="E23" s="73">
        <v>0</v>
      </c>
    </row>
    <row r="24" spans="1:5" ht="15.75" x14ac:dyDescent="0.3">
      <c r="A24" s="11" t="s">
        <v>129</v>
      </c>
      <c r="B24" s="5" t="s">
        <v>273</v>
      </c>
      <c r="C24" s="73">
        <v>0</v>
      </c>
      <c r="D24" s="73">
        <v>0</v>
      </c>
      <c r="E24" s="73">
        <v>0</v>
      </c>
    </row>
    <row r="25" spans="1:5" ht="15.75" x14ac:dyDescent="0.3">
      <c r="A25" s="11" t="s">
        <v>130</v>
      </c>
      <c r="B25" s="5" t="s">
        <v>273</v>
      </c>
      <c r="C25" s="73">
        <v>0</v>
      </c>
      <c r="D25" s="73">
        <v>0</v>
      </c>
      <c r="E25" s="73">
        <v>0</v>
      </c>
    </row>
    <row r="26" spans="1:5" ht="15.75" x14ac:dyDescent="0.3">
      <c r="A26" s="11" t="s">
        <v>131</v>
      </c>
      <c r="B26" s="5" t="s">
        <v>273</v>
      </c>
      <c r="C26" s="73">
        <v>0</v>
      </c>
      <c r="D26" s="73">
        <v>0</v>
      </c>
      <c r="E26" s="73">
        <v>0</v>
      </c>
    </row>
    <row r="27" spans="1:5" ht="15.75" x14ac:dyDescent="0.3">
      <c r="A27" s="11" t="s">
        <v>132</v>
      </c>
      <c r="B27" s="5" t="s">
        <v>273</v>
      </c>
      <c r="C27" s="73">
        <v>0</v>
      </c>
      <c r="D27" s="73">
        <v>0</v>
      </c>
      <c r="E27" s="73">
        <v>0</v>
      </c>
    </row>
    <row r="28" spans="1:5" ht="15.75" x14ac:dyDescent="0.3">
      <c r="A28" s="11" t="s">
        <v>133</v>
      </c>
      <c r="B28" s="5" t="s">
        <v>273</v>
      </c>
      <c r="C28" s="73">
        <v>0</v>
      </c>
      <c r="D28" s="73">
        <v>0</v>
      </c>
      <c r="E28" s="73">
        <v>0</v>
      </c>
    </row>
    <row r="29" spans="1:5" ht="15.75" x14ac:dyDescent="0.3">
      <c r="A29" s="9" t="s">
        <v>505</v>
      </c>
      <c r="B29" s="7" t="s">
        <v>273</v>
      </c>
      <c r="C29" s="73">
        <v>0</v>
      </c>
      <c r="D29" s="73">
        <v>0</v>
      </c>
      <c r="E29" s="73">
        <v>0</v>
      </c>
    </row>
    <row r="30" spans="1:5" ht="15.75" x14ac:dyDescent="0.3">
      <c r="A30" s="11" t="s">
        <v>124</v>
      </c>
      <c r="B30" s="5" t="s">
        <v>274</v>
      </c>
      <c r="C30" s="73">
        <v>0</v>
      </c>
      <c r="D30" s="73">
        <v>0</v>
      </c>
      <c r="E30" s="73">
        <v>0</v>
      </c>
    </row>
    <row r="31" spans="1:5" ht="15.75" x14ac:dyDescent="0.3">
      <c r="A31" s="11" t="s">
        <v>125</v>
      </c>
      <c r="B31" s="5" t="s">
        <v>274</v>
      </c>
      <c r="C31" s="73">
        <v>50000</v>
      </c>
      <c r="D31" s="73">
        <v>50000</v>
      </c>
      <c r="E31" s="73">
        <v>25000</v>
      </c>
    </row>
    <row r="32" spans="1:5" ht="15.75" x14ac:dyDescent="0.3">
      <c r="A32" s="11" t="s">
        <v>126</v>
      </c>
      <c r="B32" s="5" t="s">
        <v>274</v>
      </c>
      <c r="C32" s="73">
        <v>0</v>
      </c>
      <c r="D32" s="73">
        <v>0</v>
      </c>
      <c r="E32" s="73">
        <v>0</v>
      </c>
    </row>
    <row r="33" spans="1:5" ht="15.75" x14ac:dyDescent="0.3">
      <c r="A33" s="11" t="s">
        <v>127</v>
      </c>
      <c r="B33" s="5" t="s">
        <v>274</v>
      </c>
      <c r="C33" s="73">
        <v>0</v>
      </c>
      <c r="D33" s="73">
        <v>0</v>
      </c>
      <c r="E33" s="73">
        <v>0</v>
      </c>
    </row>
    <row r="34" spans="1:5" ht="15.75" x14ac:dyDescent="0.3">
      <c r="A34" s="11" t="s">
        <v>128</v>
      </c>
      <c r="B34" s="5" t="s">
        <v>274</v>
      </c>
      <c r="C34" s="73">
        <v>0</v>
      </c>
      <c r="D34" s="73">
        <v>0</v>
      </c>
      <c r="E34" s="73">
        <v>0</v>
      </c>
    </row>
    <row r="35" spans="1:5" ht="15.75" x14ac:dyDescent="0.3">
      <c r="A35" s="11" t="s">
        <v>129</v>
      </c>
      <c r="B35" s="5" t="s">
        <v>274</v>
      </c>
      <c r="C35" s="73">
        <v>0</v>
      </c>
      <c r="D35" s="73">
        <v>0</v>
      </c>
      <c r="E35" s="73">
        <v>0</v>
      </c>
    </row>
    <row r="36" spans="1:5" ht="15.75" x14ac:dyDescent="0.3">
      <c r="A36" s="11" t="s">
        <v>130</v>
      </c>
      <c r="B36" s="5" t="s">
        <v>274</v>
      </c>
      <c r="C36" s="73">
        <v>422091</v>
      </c>
      <c r="D36" s="73">
        <v>422091</v>
      </c>
      <c r="E36" s="73">
        <v>0</v>
      </c>
    </row>
    <row r="37" spans="1:5" ht="15.75" x14ac:dyDescent="0.3">
      <c r="A37" s="11" t="s">
        <v>131</v>
      </c>
      <c r="B37" s="5" t="s">
        <v>274</v>
      </c>
      <c r="C37" s="73">
        <v>320829</v>
      </c>
      <c r="D37" s="73">
        <v>320829</v>
      </c>
      <c r="E37" s="73">
        <v>160415</v>
      </c>
    </row>
    <row r="38" spans="1:5" ht="15.75" x14ac:dyDescent="0.3">
      <c r="A38" s="11" t="s">
        <v>132</v>
      </c>
      <c r="B38" s="5" t="s">
        <v>274</v>
      </c>
      <c r="C38" s="73">
        <v>0</v>
      </c>
      <c r="D38" s="73">
        <v>0</v>
      </c>
      <c r="E38" s="73">
        <v>0</v>
      </c>
    </row>
    <row r="39" spans="1:5" ht="15.75" x14ac:dyDescent="0.3">
      <c r="A39" s="11" t="s">
        <v>133</v>
      </c>
      <c r="B39" s="5" t="s">
        <v>274</v>
      </c>
      <c r="C39" s="73">
        <v>0</v>
      </c>
      <c r="D39" s="73">
        <v>0</v>
      </c>
      <c r="E39" s="73">
        <v>0</v>
      </c>
    </row>
    <row r="40" spans="1:5" ht="15.75" x14ac:dyDescent="0.3">
      <c r="A40" s="9" t="s">
        <v>506</v>
      </c>
      <c r="B40" s="7" t="s">
        <v>274</v>
      </c>
      <c r="C40" s="73">
        <f>SUM(C30:C39)</f>
        <v>792920</v>
      </c>
      <c r="D40" s="73">
        <f>SUM(D30:D39)</f>
        <v>792920</v>
      </c>
      <c r="E40" s="73">
        <f>SUM(E30:E39)</f>
        <v>185415</v>
      </c>
    </row>
    <row r="41" spans="1:5" ht="15.75" x14ac:dyDescent="0.3">
      <c r="A41" s="11" t="s">
        <v>134</v>
      </c>
      <c r="B41" s="4" t="s">
        <v>276</v>
      </c>
      <c r="C41" s="73">
        <v>0</v>
      </c>
      <c r="D41" s="73">
        <v>0</v>
      </c>
      <c r="E41" s="73">
        <v>0</v>
      </c>
    </row>
    <row r="42" spans="1:5" ht="15.75" x14ac:dyDescent="0.3">
      <c r="A42" s="11" t="s">
        <v>135</v>
      </c>
      <c r="B42" s="4" t="s">
        <v>276</v>
      </c>
      <c r="C42" s="73">
        <v>0</v>
      </c>
      <c r="D42" s="73">
        <v>0</v>
      </c>
      <c r="E42" s="73">
        <v>0</v>
      </c>
    </row>
    <row r="43" spans="1:5" ht="15.75" x14ac:dyDescent="0.3">
      <c r="A43" s="11" t="s">
        <v>136</v>
      </c>
      <c r="B43" s="4" t="s">
        <v>276</v>
      </c>
      <c r="C43" s="73">
        <v>0</v>
      </c>
      <c r="D43" s="73">
        <v>0</v>
      </c>
      <c r="E43" s="73">
        <v>0</v>
      </c>
    </row>
    <row r="44" spans="1:5" ht="15.75" x14ac:dyDescent="0.3">
      <c r="A44" s="4" t="s">
        <v>137</v>
      </c>
      <c r="B44" s="4" t="s">
        <v>276</v>
      </c>
      <c r="C44" s="73">
        <v>0</v>
      </c>
      <c r="D44" s="73">
        <v>0</v>
      </c>
      <c r="E44" s="73">
        <v>0</v>
      </c>
    </row>
    <row r="45" spans="1:5" ht="15.75" x14ac:dyDescent="0.3">
      <c r="A45" s="4" t="s">
        <v>138</v>
      </c>
      <c r="B45" s="4" t="s">
        <v>276</v>
      </c>
      <c r="C45" s="73">
        <v>0</v>
      </c>
      <c r="D45" s="73">
        <v>0</v>
      </c>
      <c r="E45" s="73">
        <v>0</v>
      </c>
    </row>
    <row r="46" spans="1:5" ht="15.75" x14ac:dyDescent="0.3">
      <c r="A46" s="4" t="s">
        <v>139</v>
      </c>
      <c r="B46" s="4" t="s">
        <v>276</v>
      </c>
      <c r="C46" s="73">
        <v>0</v>
      </c>
      <c r="D46" s="73">
        <v>0</v>
      </c>
      <c r="E46" s="73">
        <v>0</v>
      </c>
    </row>
    <row r="47" spans="1:5" ht="15.75" x14ac:dyDescent="0.3">
      <c r="A47" s="11" t="s">
        <v>140</v>
      </c>
      <c r="B47" s="4" t="s">
        <v>276</v>
      </c>
      <c r="C47" s="73">
        <v>0</v>
      </c>
      <c r="D47" s="73">
        <v>0</v>
      </c>
      <c r="E47" s="73">
        <v>0</v>
      </c>
    </row>
    <row r="48" spans="1:5" ht="15.75" x14ac:dyDescent="0.3">
      <c r="A48" s="11" t="s">
        <v>141</v>
      </c>
      <c r="B48" s="4" t="s">
        <v>276</v>
      </c>
      <c r="C48" s="73">
        <v>0</v>
      </c>
      <c r="D48" s="73">
        <v>0</v>
      </c>
      <c r="E48" s="73">
        <v>0</v>
      </c>
    </row>
    <row r="49" spans="1:5" ht="15.75" x14ac:dyDescent="0.3">
      <c r="A49" s="11" t="s">
        <v>142</v>
      </c>
      <c r="B49" s="4" t="s">
        <v>276</v>
      </c>
      <c r="C49" s="73">
        <v>0</v>
      </c>
      <c r="D49" s="73">
        <v>0</v>
      </c>
      <c r="E49" s="73">
        <v>0</v>
      </c>
    </row>
    <row r="50" spans="1:5" ht="15.75" x14ac:dyDescent="0.3">
      <c r="A50" s="11" t="s">
        <v>143</v>
      </c>
      <c r="B50" s="4" t="s">
        <v>276</v>
      </c>
      <c r="C50" s="73">
        <v>0</v>
      </c>
      <c r="D50" s="73">
        <v>0</v>
      </c>
      <c r="E50" s="73">
        <v>0</v>
      </c>
    </row>
    <row r="51" spans="1:5" ht="15" customHeight="1" x14ac:dyDescent="0.3">
      <c r="A51" s="9" t="s">
        <v>507</v>
      </c>
      <c r="B51" s="7" t="s">
        <v>276</v>
      </c>
      <c r="C51" s="73">
        <f>SUM(C41:C50)</f>
        <v>0</v>
      </c>
      <c r="D51" s="73">
        <v>0</v>
      </c>
      <c r="E51" s="73">
        <v>0</v>
      </c>
    </row>
    <row r="52" spans="1:5" ht="15.75" x14ac:dyDescent="0.3">
      <c r="A52" s="11" t="s">
        <v>134</v>
      </c>
      <c r="B52" s="4" t="s">
        <v>520</v>
      </c>
      <c r="C52" s="73">
        <v>0</v>
      </c>
      <c r="D52" s="73">
        <v>0</v>
      </c>
      <c r="E52" s="73">
        <v>0</v>
      </c>
    </row>
    <row r="53" spans="1:5" ht="15.75" x14ac:dyDescent="0.3">
      <c r="A53" s="11" t="s">
        <v>135</v>
      </c>
      <c r="B53" s="4" t="str">
        <f>B52</f>
        <v>K512</v>
      </c>
      <c r="C53" s="73">
        <v>300000</v>
      </c>
      <c r="D53" s="73">
        <v>300000</v>
      </c>
      <c r="E53" s="73">
        <v>200000</v>
      </c>
    </row>
    <row r="54" spans="1:5" ht="15.75" x14ac:dyDescent="0.3">
      <c r="A54" s="11" t="s">
        <v>136</v>
      </c>
      <c r="B54" s="4" t="str">
        <f t="shared" ref="B54:B61" si="0">B53</f>
        <v>K512</v>
      </c>
      <c r="C54" s="73">
        <v>93959</v>
      </c>
      <c r="D54" s="73">
        <v>93959</v>
      </c>
      <c r="E54" s="73">
        <v>0</v>
      </c>
    </row>
    <row r="55" spans="1:5" ht="15.75" x14ac:dyDescent="0.3">
      <c r="A55" s="4" t="s">
        <v>137</v>
      </c>
      <c r="B55" s="4" t="str">
        <f t="shared" si="0"/>
        <v>K512</v>
      </c>
      <c r="C55" s="73">
        <v>0</v>
      </c>
      <c r="D55" s="73">
        <v>0</v>
      </c>
      <c r="E55" s="73">
        <v>0</v>
      </c>
    </row>
    <row r="56" spans="1:5" ht="15.75" x14ac:dyDescent="0.3">
      <c r="A56" s="4" t="s">
        <v>138</v>
      </c>
      <c r="B56" s="4" t="str">
        <f t="shared" si="0"/>
        <v>K512</v>
      </c>
      <c r="C56" s="73">
        <v>0</v>
      </c>
      <c r="D56" s="73">
        <v>0</v>
      </c>
      <c r="E56" s="73">
        <v>0</v>
      </c>
    </row>
    <row r="57" spans="1:5" ht="15.75" x14ac:dyDescent="0.3">
      <c r="A57" s="4" t="s">
        <v>139</v>
      </c>
      <c r="B57" s="4" t="str">
        <f t="shared" si="0"/>
        <v>K512</v>
      </c>
      <c r="C57" s="73">
        <v>0</v>
      </c>
      <c r="D57" s="73">
        <v>0</v>
      </c>
      <c r="E57" s="73">
        <v>0</v>
      </c>
    </row>
    <row r="58" spans="1:5" ht="15.75" x14ac:dyDescent="0.3">
      <c r="A58" s="11" t="s">
        <v>140</v>
      </c>
      <c r="B58" s="4" t="str">
        <f t="shared" si="0"/>
        <v>K512</v>
      </c>
      <c r="C58" s="73">
        <v>0</v>
      </c>
      <c r="D58" s="73">
        <v>0</v>
      </c>
      <c r="E58" s="73">
        <v>0</v>
      </c>
    </row>
    <row r="59" spans="1:5" ht="15.75" x14ac:dyDescent="0.3">
      <c r="A59" s="11" t="s">
        <v>144</v>
      </c>
      <c r="B59" s="4" t="str">
        <f t="shared" si="0"/>
        <v>K512</v>
      </c>
      <c r="C59" s="73">
        <v>0</v>
      </c>
      <c r="D59" s="73">
        <v>0</v>
      </c>
      <c r="E59" s="73">
        <v>0</v>
      </c>
    </row>
    <row r="60" spans="1:5" ht="15.75" x14ac:dyDescent="0.3">
      <c r="A60" s="11" t="s">
        <v>142</v>
      </c>
      <c r="B60" s="4" t="str">
        <f t="shared" si="0"/>
        <v>K512</v>
      </c>
      <c r="C60" s="73">
        <v>0</v>
      </c>
      <c r="D60" s="73">
        <v>0</v>
      </c>
      <c r="E60" s="73">
        <v>0</v>
      </c>
    </row>
    <row r="61" spans="1:5" ht="15.75" x14ac:dyDescent="0.3">
      <c r="A61" s="11" t="s">
        <v>143</v>
      </c>
      <c r="B61" s="4" t="str">
        <f t="shared" si="0"/>
        <v>K512</v>
      </c>
      <c r="C61" s="73">
        <v>0</v>
      </c>
      <c r="D61" s="73">
        <v>0</v>
      </c>
      <c r="E61" s="73">
        <v>0</v>
      </c>
    </row>
    <row r="62" spans="1:5" ht="15.75" x14ac:dyDescent="0.3">
      <c r="A62" s="13" t="s">
        <v>508</v>
      </c>
      <c r="B62" s="7" t="s">
        <v>520</v>
      </c>
      <c r="C62" s="73">
        <f>SUM(C52:C61)</f>
        <v>393959</v>
      </c>
      <c r="D62" s="73">
        <f t="shared" ref="D62:E62" si="1">SUM(D52:D61)</f>
        <v>393959</v>
      </c>
      <c r="E62" s="73">
        <f t="shared" si="1"/>
        <v>200000</v>
      </c>
    </row>
    <row r="63" spans="1:5" ht="15.75" x14ac:dyDescent="0.3">
      <c r="A63" s="11" t="s">
        <v>124</v>
      </c>
      <c r="B63" s="5" t="s">
        <v>307</v>
      </c>
      <c r="C63" s="73">
        <v>0</v>
      </c>
      <c r="D63" s="73">
        <v>0</v>
      </c>
      <c r="E63" s="73">
        <v>0</v>
      </c>
    </row>
    <row r="64" spans="1:5" ht="15.75" x14ac:dyDescent="0.3">
      <c r="A64" s="11" t="s">
        <v>125</v>
      </c>
      <c r="B64" s="5" t="s">
        <v>307</v>
      </c>
      <c r="C64" s="73">
        <v>0</v>
      </c>
      <c r="D64" s="73">
        <v>0</v>
      </c>
      <c r="E64" s="73">
        <v>0</v>
      </c>
    </row>
    <row r="65" spans="1:5" ht="15.75" x14ac:dyDescent="0.3">
      <c r="A65" s="11" t="s">
        <v>126</v>
      </c>
      <c r="B65" s="5" t="s">
        <v>307</v>
      </c>
      <c r="C65" s="73">
        <v>0</v>
      </c>
      <c r="D65" s="73">
        <v>0</v>
      </c>
      <c r="E65" s="73">
        <v>0</v>
      </c>
    </row>
    <row r="66" spans="1:5" ht="15.75" x14ac:dyDescent="0.3">
      <c r="A66" s="11" t="s">
        <v>127</v>
      </c>
      <c r="B66" s="5" t="s">
        <v>307</v>
      </c>
      <c r="C66" s="73">
        <v>0</v>
      </c>
      <c r="D66" s="73">
        <v>0</v>
      </c>
      <c r="E66" s="73">
        <v>0</v>
      </c>
    </row>
    <row r="67" spans="1:5" ht="15.75" x14ac:dyDescent="0.3">
      <c r="A67" s="11" t="s">
        <v>128</v>
      </c>
      <c r="B67" s="5" t="s">
        <v>307</v>
      </c>
      <c r="C67" s="73">
        <v>0</v>
      </c>
      <c r="D67" s="73">
        <v>0</v>
      </c>
      <c r="E67" s="73">
        <v>0</v>
      </c>
    </row>
    <row r="68" spans="1:5" ht="15.75" x14ac:dyDescent="0.3">
      <c r="A68" s="11" t="s">
        <v>129</v>
      </c>
      <c r="B68" s="5" t="s">
        <v>307</v>
      </c>
      <c r="C68" s="73">
        <v>0</v>
      </c>
      <c r="D68" s="73">
        <v>0</v>
      </c>
      <c r="E68" s="73">
        <v>0</v>
      </c>
    </row>
    <row r="69" spans="1:5" ht="15.75" x14ac:dyDescent="0.3">
      <c r="A69" s="11" t="s">
        <v>130</v>
      </c>
      <c r="B69" s="5" t="s">
        <v>307</v>
      </c>
      <c r="C69" s="73">
        <v>0</v>
      </c>
      <c r="D69" s="73">
        <v>0</v>
      </c>
      <c r="E69" s="73">
        <v>0</v>
      </c>
    </row>
    <row r="70" spans="1:5" ht="15.75" x14ac:dyDescent="0.3">
      <c r="A70" s="11" t="s">
        <v>131</v>
      </c>
      <c r="B70" s="5" t="s">
        <v>307</v>
      </c>
      <c r="C70" s="73">
        <v>0</v>
      </c>
      <c r="D70" s="73">
        <v>0</v>
      </c>
      <c r="E70" s="73">
        <v>0</v>
      </c>
    </row>
    <row r="71" spans="1:5" ht="15.75" x14ac:dyDescent="0.3">
      <c r="A71" s="11" t="s">
        <v>132</v>
      </c>
      <c r="B71" s="5" t="s">
        <v>307</v>
      </c>
      <c r="C71" s="73">
        <v>0</v>
      </c>
      <c r="D71" s="73">
        <v>0</v>
      </c>
      <c r="E71" s="73">
        <v>0</v>
      </c>
    </row>
    <row r="72" spans="1:5" ht="15.75" x14ac:dyDescent="0.3">
      <c r="A72" s="11" t="s">
        <v>133</v>
      </c>
      <c r="B72" s="5" t="s">
        <v>307</v>
      </c>
      <c r="C72" s="73">
        <v>0</v>
      </c>
      <c r="D72" s="73">
        <v>0</v>
      </c>
      <c r="E72" s="73">
        <v>0</v>
      </c>
    </row>
    <row r="73" spans="1:5" ht="15.75" x14ac:dyDescent="0.3">
      <c r="A73" s="9" t="s">
        <v>9</v>
      </c>
      <c r="B73" s="7" t="s">
        <v>307</v>
      </c>
      <c r="C73" s="73">
        <v>0</v>
      </c>
      <c r="D73" s="73">
        <v>0</v>
      </c>
      <c r="E73" s="73">
        <v>0</v>
      </c>
    </row>
    <row r="74" spans="1:5" ht="15.75" x14ac:dyDescent="0.3">
      <c r="A74" s="11" t="s">
        <v>124</v>
      </c>
      <c r="B74" s="5" t="s">
        <v>308</v>
      </c>
      <c r="C74" s="73">
        <v>0</v>
      </c>
      <c r="D74" s="73">
        <v>0</v>
      </c>
      <c r="E74" s="73">
        <v>0</v>
      </c>
    </row>
    <row r="75" spans="1:5" ht="15.75" x14ac:dyDescent="0.3">
      <c r="A75" s="11" t="s">
        <v>125</v>
      </c>
      <c r="B75" s="5" t="s">
        <v>308</v>
      </c>
      <c r="C75" s="73">
        <v>0</v>
      </c>
      <c r="D75" s="73">
        <v>0</v>
      </c>
      <c r="E75" s="73">
        <v>0</v>
      </c>
    </row>
    <row r="76" spans="1:5" ht="15.75" x14ac:dyDescent="0.3">
      <c r="A76" s="11" t="s">
        <v>126</v>
      </c>
      <c r="B76" s="5" t="s">
        <v>308</v>
      </c>
      <c r="C76" s="73">
        <v>0</v>
      </c>
      <c r="D76" s="73">
        <v>0</v>
      </c>
      <c r="E76" s="73">
        <v>0</v>
      </c>
    </row>
    <row r="77" spans="1:5" ht="15.75" x14ac:dyDescent="0.3">
      <c r="A77" s="11" t="s">
        <v>127</v>
      </c>
      <c r="B77" s="5" t="s">
        <v>308</v>
      </c>
      <c r="C77" s="73">
        <v>0</v>
      </c>
      <c r="D77" s="73">
        <v>0</v>
      </c>
      <c r="E77" s="73">
        <v>0</v>
      </c>
    </row>
    <row r="78" spans="1:5" ht="15.75" x14ac:dyDescent="0.3">
      <c r="A78" s="11" t="s">
        <v>128</v>
      </c>
      <c r="B78" s="5" t="s">
        <v>308</v>
      </c>
      <c r="C78" s="73">
        <v>0</v>
      </c>
      <c r="D78" s="73">
        <v>0</v>
      </c>
      <c r="E78" s="73">
        <v>0</v>
      </c>
    </row>
    <row r="79" spans="1:5" ht="15.75" x14ac:dyDescent="0.3">
      <c r="A79" s="11" t="s">
        <v>129</v>
      </c>
      <c r="B79" s="5" t="s">
        <v>308</v>
      </c>
      <c r="C79" s="73">
        <v>0</v>
      </c>
      <c r="D79" s="73">
        <v>0</v>
      </c>
      <c r="E79" s="73">
        <v>0</v>
      </c>
    </row>
    <row r="80" spans="1:5" ht="15.75" x14ac:dyDescent="0.3">
      <c r="A80" s="11" t="s">
        <v>130</v>
      </c>
      <c r="B80" s="5" t="s">
        <v>308</v>
      </c>
      <c r="C80" s="73">
        <v>0</v>
      </c>
      <c r="D80" s="73">
        <v>0</v>
      </c>
      <c r="E80" s="73">
        <v>0</v>
      </c>
    </row>
    <row r="81" spans="1:5" ht="15.75" x14ac:dyDescent="0.3">
      <c r="A81" s="11" t="s">
        <v>131</v>
      </c>
      <c r="B81" s="5" t="s">
        <v>308</v>
      </c>
      <c r="C81" s="73">
        <v>0</v>
      </c>
      <c r="D81" s="73">
        <v>0</v>
      </c>
      <c r="E81" s="73">
        <v>0</v>
      </c>
    </row>
    <row r="82" spans="1:5" ht="15.75" x14ac:dyDescent="0.3">
      <c r="A82" s="11" t="s">
        <v>132</v>
      </c>
      <c r="B82" s="5" t="s">
        <v>308</v>
      </c>
      <c r="C82" s="73">
        <v>0</v>
      </c>
      <c r="D82" s="73">
        <v>0</v>
      </c>
      <c r="E82" s="73">
        <v>0</v>
      </c>
    </row>
    <row r="83" spans="1:5" ht="15.75" x14ac:dyDescent="0.3">
      <c r="A83" s="11" t="s">
        <v>133</v>
      </c>
      <c r="B83" s="5" t="s">
        <v>308</v>
      </c>
      <c r="C83" s="73">
        <v>0</v>
      </c>
      <c r="D83" s="73">
        <v>0</v>
      </c>
      <c r="E83" s="73">
        <v>0</v>
      </c>
    </row>
    <row r="84" spans="1:5" ht="15.75" x14ac:dyDescent="0.3">
      <c r="A84" s="9" t="s">
        <v>8</v>
      </c>
      <c r="B84" s="7" t="s">
        <v>308</v>
      </c>
      <c r="C84" s="73">
        <v>0</v>
      </c>
      <c r="D84" s="73">
        <v>0</v>
      </c>
      <c r="E84" s="73">
        <v>0</v>
      </c>
    </row>
    <row r="85" spans="1:5" ht="15.75" x14ac:dyDescent="0.3">
      <c r="A85" s="11" t="s">
        <v>124</v>
      </c>
      <c r="B85" s="5" t="s">
        <v>309</v>
      </c>
      <c r="C85" s="73">
        <v>0</v>
      </c>
      <c r="D85" s="73">
        <v>0</v>
      </c>
      <c r="E85" s="73">
        <v>0</v>
      </c>
    </row>
    <row r="86" spans="1:5" ht="15.75" x14ac:dyDescent="0.3">
      <c r="A86" s="11" t="s">
        <v>125</v>
      </c>
      <c r="B86" s="5" t="s">
        <v>309</v>
      </c>
      <c r="C86" s="73">
        <v>0</v>
      </c>
      <c r="D86" s="73">
        <v>0</v>
      </c>
      <c r="E86" s="73">
        <v>0</v>
      </c>
    </row>
    <row r="87" spans="1:5" ht="15.75" x14ac:dyDescent="0.3">
      <c r="A87" s="11" t="s">
        <v>126</v>
      </c>
      <c r="B87" s="5" t="s">
        <v>309</v>
      </c>
      <c r="C87" s="73">
        <v>0</v>
      </c>
      <c r="D87" s="73">
        <v>0</v>
      </c>
      <c r="E87" s="73">
        <v>0</v>
      </c>
    </row>
    <row r="88" spans="1:5" ht="15.75" x14ac:dyDescent="0.3">
      <c r="A88" s="11" t="s">
        <v>127</v>
      </c>
      <c r="B88" s="5" t="s">
        <v>309</v>
      </c>
      <c r="C88" s="73">
        <v>0</v>
      </c>
      <c r="D88" s="73">
        <v>0</v>
      </c>
      <c r="E88" s="73">
        <v>0</v>
      </c>
    </row>
    <row r="89" spans="1:5" ht="15.75" x14ac:dyDescent="0.3">
      <c r="A89" s="11" t="s">
        <v>128</v>
      </c>
      <c r="B89" s="5" t="s">
        <v>309</v>
      </c>
      <c r="C89" s="73">
        <v>0</v>
      </c>
      <c r="D89" s="73">
        <v>0</v>
      </c>
      <c r="E89" s="73">
        <v>0</v>
      </c>
    </row>
    <row r="90" spans="1:5" ht="15.75" x14ac:dyDescent="0.3">
      <c r="A90" s="11" t="s">
        <v>129</v>
      </c>
      <c r="B90" s="5" t="s">
        <v>309</v>
      </c>
      <c r="C90" s="73">
        <v>0</v>
      </c>
      <c r="D90" s="73">
        <v>0</v>
      </c>
      <c r="E90" s="73">
        <v>0</v>
      </c>
    </row>
    <row r="91" spans="1:5" ht="15.75" x14ac:dyDescent="0.3">
      <c r="A91" s="11" t="s">
        <v>130</v>
      </c>
      <c r="B91" s="5" t="s">
        <v>309</v>
      </c>
      <c r="C91" s="73">
        <v>0</v>
      </c>
      <c r="D91" s="73">
        <v>0</v>
      </c>
      <c r="E91" s="73">
        <v>0</v>
      </c>
    </row>
    <row r="92" spans="1:5" ht="15.75" x14ac:dyDescent="0.3">
      <c r="A92" s="11" t="s">
        <v>131</v>
      </c>
      <c r="B92" s="5" t="s">
        <v>309</v>
      </c>
      <c r="C92" s="73">
        <v>1544726</v>
      </c>
      <c r="D92" s="73">
        <v>3711352</v>
      </c>
      <c r="E92" s="73">
        <v>2166626</v>
      </c>
    </row>
    <row r="93" spans="1:5" ht="15.75" x14ac:dyDescent="0.3">
      <c r="A93" s="11" t="s">
        <v>132</v>
      </c>
      <c r="B93" s="5" t="s">
        <v>309</v>
      </c>
      <c r="C93" s="73">
        <v>0</v>
      </c>
      <c r="D93" s="73">
        <v>0</v>
      </c>
      <c r="E93" s="73">
        <v>0</v>
      </c>
    </row>
    <row r="94" spans="1:5" ht="15.75" x14ac:dyDescent="0.3">
      <c r="A94" s="11" t="s">
        <v>133</v>
      </c>
      <c r="B94" s="5" t="s">
        <v>309</v>
      </c>
      <c r="C94" s="73">
        <v>0</v>
      </c>
      <c r="D94" s="73">
        <v>0</v>
      </c>
      <c r="E94" s="73">
        <v>0</v>
      </c>
    </row>
    <row r="95" spans="1:5" ht="15.75" x14ac:dyDescent="0.3">
      <c r="A95" s="9" t="s">
        <v>7</v>
      </c>
      <c r="B95" s="7" t="s">
        <v>309</v>
      </c>
      <c r="C95" s="73">
        <f>SUM(C85:C94)</f>
        <v>1544726</v>
      </c>
      <c r="D95" s="73">
        <f t="shared" ref="D95:E95" si="2">SUM(D85:D94)</f>
        <v>3711352</v>
      </c>
      <c r="E95" s="73">
        <f t="shared" si="2"/>
        <v>2166626</v>
      </c>
    </row>
    <row r="96" spans="1:5" ht="15.75" x14ac:dyDescent="0.3">
      <c r="A96" s="11" t="s">
        <v>134</v>
      </c>
      <c r="B96" s="4" t="s">
        <v>311</v>
      </c>
      <c r="C96" s="73">
        <v>0</v>
      </c>
      <c r="D96" s="73">
        <v>0</v>
      </c>
      <c r="E96" s="73">
        <v>0</v>
      </c>
    </row>
    <row r="97" spans="1:5" ht="15.75" x14ac:dyDescent="0.3">
      <c r="A97" s="11" t="s">
        <v>135</v>
      </c>
      <c r="B97" s="5" t="s">
        <v>311</v>
      </c>
      <c r="C97" s="73">
        <v>0</v>
      </c>
      <c r="D97" s="73">
        <v>0</v>
      </c>
      <c r="E97" s="73">
        <v>0</v>
      </c>
    </row>
    <row r="98" spans="1:5" ht="15.75" x14ac:dyDescent="0.3">
      <c r="A98" s="11" t="s">
        <v>136</v>
      </c>
      <c r="B98" s="4" t="s">
        <v>311</v>
      </c>
      <c r="C98" s="73">
        <v>0</v>
      </c>
      <c r="D98" s="73">
        <v>0</v>
      </c>
      <c r="E98" s="73">
        <v>0</v>
      </c>
    </row>
    <row r="99" spans="1:5" ht="15.75" x14ac:dyDescent="0.3">
      <c r="A99" s="4" t="s">
        <v>137</v>
      </c>
      <c r="B99" s="5" t="s">
        <v>311</v>
      </c>
      <c r="C99" s="73">
        <v>0</v>
      </c>
      <c r="D99" s="73">
        <v>0</v>
      </c>
      <c r="E99" s="73">
        <v>0</v>
      </c>
    </row>
    <row r="100" spans="1:5" ht="15.75" x14ac:dyDescent="0.3">
      <c r="A100" s="4" t="s">
        <v>138</v>
      </c>
      <c r="B100" s="4" t="s">
        <v>311</v>
      </c>
      <c r="C100" s="73">
        <v>0</v>
      </c>
      <c r="D100" s="73">
        <v>0</v>
      </c>
      <c r="E100" s="73">
        <v>0</v>
      </c>
    </row>
    <row r="101" spans="1:5" ht="15.75" x14ac:dyDescent="0.3">
      <c r="A101" s="4" t="s">
        <v>139</v>
      </c>
      <c r="B101" s="5" t="s">
        <v>311</v>
      </c>
      <c r="C101" s="73">
        <v>0</v>
      </c>
      <c r="D101" s="73">
        <v>0</v>
      </c>
      <c r="E101" s="73">
        <v>0</v>
      </c>
    </row>
    <row r="102" spans="1:5" ht="15.75" x14ac:dyDescent="0.3">
      <c r="A102" s="11" t="s">
        <v>140</v>
      </c>
      <c r="B102" s="4" t="s">
        <v>311</v>
      </c>
      <c r="C102" s="73">
        <v>0</v>
      </c>
      <c r="D102" s="73">
        <v>0</v>
      </c>
      <c r="E102" s="73">
        <v>0</v>
      </c>
    </row>
    <row r="103" spans="1:5" ht="15.75" x14ac:dyDescent="0.3">
      <c r="A103" s="11" t="s">
        <v>144</v>
      </c>
      <c r="B103" s="5" t="s">
        <v>311</v>
      </c>
      <c r="C103" s="73">
        <v>0</v>
      </c>
      <c r="D103" s="73">
        <v>0</v>
      </c>
      <c r="E103" s="73">
        <v>0</v>
      </c>
    </row>
    <row r="104" spans="1:5" ht="15.75" x14ac:dyDescent="0.3">
      <c r="A104" s="11" t="s">
        <v>142</v>
      </c>
      <c r="B104" s="4" t="s">
        <v>311</v>
      </c>
      <c r="C104" s="73">
        <v>0</v>
      </c>
      <c r="D104" s="73">
        <v>0</v>
      </c>
      <c r="E104" s="73">
        <v>0</v>
      </c>
    </row>
    <row r="105" spans="1:5" ht="15.75" x14ac:dyDescent="0.3">
      <c r="A105" s="11" t="s">
        <v>143</v>
      </c>
      <c r="B105" s="5" t="s">
        <v>311</v>
      </c>
      <c r="C105" s="73">
        <v>0</v>
      </c>
      <c r="D105" s="73">
        <v>0</v>
      </c>
      <c r="E105" s="73">
        <v>0</v>
      </c>
    </row>
    <row r="106" spans="1:5" ht="15" customHeight="1" x14ac:dyDescent="0.3">
      <c r="A106" s="9" t="s">
        <v>6</v>
      </c>
      <c r="B106" s="7" t="s">
        <v>311</v>
      </c>
      <c r="C106" s="73">
        <v>0</v>
      </c>
      <c r="D106" s="73">
        <v>0</v>
      </c>
      <c r="E106" s="73">
        <v>0</v>
      </c>
    </row>
    <row r="107" spans="1:5" ht="15.75" x14ac:dyDescent="0.3">
      <c r="A107" s="11" t="s">
        <v>134</v>
      </c>
      <c r="B107" s="4" t="s">
        <v>313</v>
      </c>
      <c r="C107" s="73">
        <v>0</v>
      </c>
      <c r="D107" s="73">
        <v>0</v>
      </c>
      <c r="E107" s="73">
        <v>0</v>
      </c>
    </row>
    <row r="108" spans="1:5" ht="15.75" x14ac:dyDescent="0.3">
      <c r="A108" s="11" t="s">
        <v>135</v>
      </c>
      <c r="B108" s="4" t="s">
        <v>313</v>
      </c>
      <c r="C108" s="73">
        <v>0</v>
      </c>
      <c r="D108" s="73">
        <v>0</v>
      </c>
      <c r="E108" s="73">
        <v>0</v>
      </c>
    </row>
    <row r="109" spans="1:5" ht="15.75" x14ac:dyDescent="0.3">
      <c r="A109" s="11" t="s">
        <v>136</v>
      </c>
      <c r="B109" s="4" t="s">
        <v>313</v>
      </c>
      <c r="C109" s="73">
        <v>0</v>
      </c>
      <c r="D109" s="73">
        <v>0</v>
      </c>
      <c r="E109" s="73">
        <v>0</v>
      </c>
    </row>
    <row r="110" spans="1:5" ht="15.75" x14ac:dyDescent="0.3">
      <c r="A110" s="4" t="s">
        <v>137</v>
      </c>
      <c r="B110" s="4" t="s">
        <v>313</v>
      </c>
      <c r="C110" s="73">
        <v>0</v>
      </c>
      <c r="D110" s="73">
        <v>0</v>
      </c>
      <c r="E110" s="73">
        <v>0</v>
      </c>
    </row>
    <row r="111" spans="1:5" ht="15.75" x14ac:dyDescent="0.3">
      <c r="A111" s="4" t="s">
        <v>138</v>
      </c>
      <c r="B111" s="4" t="s">
        <v>313</v>
      </c>
      <c r="C111" s="73">
        <v>0</v>
      </c>
      <c r="D111" s="73">
        <v>0</v>
      </c>
      <c r="E111" s="73">
        <v>0</v>
      </c>
    </row>
    <row r="112" spans="1:5" ht="15.75" x14ac:dyDescent="0.3">
      <c r="A112" s="4" t="s">
        <v>139</v>
      </c>
      <c r="B112" s="4" t="s">
        <v>313</v>
      </c>
      <c r="C112" s="73">
        <v>0</v>
      </c>
      <c r="D112" s="73">
        <v>0</v>
      </c>
      <c r="E112" s="73">
        <v>0</v>
      </c>
    </row>
    <row r="113" spans="1:5" ht="15.75" x14ac:dyDescent="0.3">
      <c r="A113" s="11" t="s">
        <v>140</v>
      </c>
      <c r="B113" s="4" t="s">
        <v>313</v>
      </c>
      <c r="C113" s="73">
        <v>0</v>
      </c>
      <c r="D113" s="73">
        <v>0</v>
      </c>
      <c r="E113" s="73">
        <v>0</v>
      </c>
    </row>
    <row r="114" spans="1:5" ht="15.75" x14ac:dyDescent="0.3">
      <c r="A114" s="11" t="s">
        <v>144</v>
      </c>
      <c r="B114" s="4" t="s">
        <v>313</v>
      </c>
      <c r="C114" s="73">
        <v>0</v>
      </c>
      <c r="D114" s="73">
        <v>0</v>
      </c>
      <c r="E114" s="73">
        <v>0</v>
      </c>
    </row>
    <row r="115" spans="1:5" ht="15.75" x14ac:dyDescent="0.3">
      <c r="A115" s="11" t="s">
        <v>142</v>
      </c>
      <c r="B115" s="4" t="s">
        <v>313</v>
      </c>
      <c r="C115" s="73">
        <v>0</v>
      </c>
      <c r="D115" s="73">
        <v>0</v>
      </c>
      <c r="E115" s="73">
        <v>0</v>
      </c>
    </row>
    <row r="116" spans="1:5" ht="15.75" x14ac:dyDescent="0.3">
      <c r="A116" s="11" t="s">
        <v>143</v>
      </c>
      <c r="B116" s="4" t="s">
        <v>313</v>
      </c>
      <c r="C116" s="73">
        <v>0</v>
      </c>
      <c r="D116" s="73">
        <v>0</v>
      </c>
      <c r="E116" s="73">
        <v>0</v>
      </c>
    </row>
    <row r="117" spans="1:5" ht="15.75" x14ac:dyDescent="0.3">
      <c r="A117" s="13" t="s">
        <v>40</v>
      </c>
      <c r="B117" s="6" t="s">
        <v>313</v>
      </c>
      <c r="C117" s="73">
        <v>0</v>
      </c>
      <c r="D117" s="73">
        <v>0</v>
      </c>
      <c r="E117" s="73">
        <v>0</v>
      </c>
    </row>
  </sheetData>
  <mergeCells count="4">
    <mergeCell ref="A1:B1"/>
    <mergeCell ref="A2:B2"/>
    <mergeCell ref="A4:E4"/>
    <mergeCell ref="A3:E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1"/>
  <sheetViews>
    <sheetView tabSelected="1" workbookViewId="0">
      <selection sqref="A1:B1"/>
    </sheetView>
  </sheetViews>
  <sheetFormatPr defaultRowHeight="15" x14ac:dyDescent="0.25"/>
  <cols>
    <col min="2" max="2" width="62.85546875" customWidth="1"/>
    <col min="3" max="3" width="14.140625" customWidth="1"/>
    <col min="4" max="4" width="12.85546875" customWidth="1"/>
    <col min="5" max="5" width="12.42578125" customWidth="1"/>
    <col min="6" max="6" width="12.28515625" customWidth="1"/>
    <col min="7" max="7" width="14.140625" customWidth="1"/>
    <col min="8" max="8" width="12.85546875" customWidth="1"/>
    <col min="9" max="9" width="12.7109375" customWidth="1"/>
    <col min="10" max="10" width="14.140625" customWidth="1"/>
    <col min="11" max="11" width="16.85546875" customWidth="1"/>
    <col min="12" max="12" width="12.140625" customWidth="1"/>
  </cols>
  <sheetData>
    <row r="1" spans="1:12" x14ac:dyDescent="0.25">
      <c r="A1" s="156" t="s">
        <v>578</v>
      </c>
      <c r="B1" s="156"/>
    </row>
    <row r="2" spans="1:12" x14ac:dyDescent="0.25">
      <c r="A2" s="156"/>
      <c r="B2" s="156"/>
    </row>
    <row r="4" spans="1:12" ht="27.75" customHeight="1" x14ac:dyDescent="0.25">
      <c r="A4" s="172" t="s">
        <v>532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12" ht="54" customHeight="1" x14ac:dyDescent="0.25">
      <c r="A5" s="173" t="s">
        <v>533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1:12" ht="18.75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5" customHeight="1" x14ac:dyDescent="0.25">
      <c r="A7" s="175" t="s">
        <v>534</v>
      </c>
      <c r="B7" s="176"/>
      <c r="C7" s="179" t="s">
        <v>523</v>
      </c>
      <c r="D7" s="181" t="s">
        <v>535</v>
      </c>
      <c r="E7" s="183" t="s">
        <v>536</v>
      </c>
      <c r="F7" s="183" t="s">
        <v>537</v>
      </c>
      <c r="G7" s="183" t="s">
        <v>538</v>
      </c>
      <c r="H7" s="185" t="s">
        <v>539</v>
      </c>
      <c r="I7" s="187" t="s">
        <v>540</v>
      </c>
      <c r="J7" s="189" t="s">
        <v>541</v>
      </c>
      <c r="K7" s="170" t="s">
        <v>524</v>
      </c>
      <c r="L7" s="191" t="s">
        <v>542</v>
      </c>
    </row>
    <row r="8" spans="1:12" ht="45.75" customHeight="1" x14ac:dyDescent="0.25">
      <c r="A8" s="177"/>
      <c r="B8" s="178"/>
      <c r="C8" s="180"/>
      <c r="D8" s="182"/>
      <c r="E8" s="184"/>
      <c r="F8" s="184"/>
      <c r="G8" s="184"/>
      <c r="H8" s="186"/>
      <c r="I8" s="188"/>
      <c r="J8" s="190"/>
      <c r="K8" s="171"/>
      <c r="L8" s="192"/>
    </row>
    <row r="9" spans="1:12" ht="15.75" x14ac:dyDescent="0.3">
      <c r="A9" s="201" t="s">
        <v>543</v>
      </c>
      <c r="B9" s="202"/>
      <c r="C9" s="125">
        <v>205516</v>
      </c>
      <c r="D9" s="126">
        <v>0</v>
      </c>
      <c r="E9" s="127">
        <v>0</v>
      </c>
      <c r="F9" s="128">
        <v>-50000</v>
      </c>
      <c r="G9" s="128">
        <v>0</v>
      </c>
      <c r="H9" s="129">
        <v>-3423</v>
      </c>
      <c r="I9" s="130">
        <f>SUM(D9:H9)</f>
        <v>-53423</v>
      </c>
      <c r="J9" s="131">
        <v>0</v>
      </c>
      <c r="K9" s="132">
        <v>0</v>
      </c>
      <c r="L9" s="125">
        <f>SUM(I9:K9)</f>
        <v>-53423</v>
      </c>
    </row>
    <row r="10" spans="1:12" ht="15.75" x14ac:dyDescent="0.3">
      <c r="A10" s="199" t="s">
        <v>544</v>
      </c>
      <c r="B10" s="200"/>
      <c r="C10" s="133">
        <v>0</v>
      </c>
      <c r="D10" s="113">
        <v>0</v>
      </c>
      <c r="E10" s="73">
        <v>0</v>
      </c>
      <c r="F10" s="134">
        <v>30000</v>
      </c>
      <c r="G10" s="134">
        <v>0</v>
      </c>
      <c r="H10" s="135">
        <v>0</v>
      </c>
      <c r="I10" s="130">
        <f t="shared" ref="I10:I31" si="0">SUM(D10:H10)</f>
        <v>30000</v>
      </c>
      <c r="J10" s="136">
        <v>0</v>
      </c>
      <c r="K10" s="137">
        <v>0</v>
      </c>
      <c r="L10" s="125">
        <f t="shared" ref="L10:L31" si="1">SUM(I10:K10)</f>
        <v>30000</v>
      </c>
    </row>
    <row r="11" spans="1:12" ht="15.75" x14ac:dyDescent="0.3">
      <c r="A11" s="199" t="s">
        <v>569</v>
      </c>
      <c r="B11" s="200"/>
      <c r="C11" s="133">
        <v>0</v>
      </c>
      <c r="D11" s="113">
        <v>0</v>
      </c>
      <c r="E11" s="73">
        <v>500</v>
      </c>
      <c r="F11" s="134">
        <v>60000</v>
      </c>
      <c r="G11" s="134">
        <v>0</v>
      </c>
      <c r="H11" s="135">
        <v>0</v>
      </c>
      <c r="I11" s="130">
        <f t="shared" si="0"/>
        <v>60500</v>
      </c>
      <c r="J11" s="136">
        <v>295000</v>
      </c>
      <c r="K11" s="137">
        <v>0</v>
      </c>
      <c r="L11" s="125">
        <f t="shared" si="1"/>
        <v>355500</v>
      </c>
    </row>
    <row r="12" spans="1:12" ht="15.75" x14ac:dyDescent="0.3">
      <c r="A12" s="199" t="s">
        <v>545</v>
      </c>
      <c r="B12" s="200"/>
      <c r="C12" s="133">
        <v>2296810</v>
      </c>
      <c r="D12" s="113">
        <v>0</v>
      </c>
      <c r="E12" s="73">
        <v>0</v>
      </c>
      <c r="F12" s="134">
        <v>0</v>
      </c>
      <c r="G12" s="134">
        <v>0</v>
      </c>
      <c r="H12" s="135">
        <v>110205</v>
      </c>
      <c r="I12" s="130">
        <f t="shared" si="0"/>
        <v>110205</v>
      </c>
      <c r="J12" s="136">
        <v>0</v>
      </c>
      <c r="K12" s="137">
        <v>0</v>
      </c>
      <c r="L12" s="125">
        <f t="shared" si="1"/>
        <v>110205</v>
      </c>
    </row>
    <row r="13" spans="1:12" ht="15.75" x14ac:dyDescent="0.3">
      <c r="A13" s="199" t="s">
        <v>546</v>
      </c>
      <c r="B13" s="200"/>
      <c r="C13" s="133">
        <v>0</v>
      </c>
      <c r="D13" s="113">
        <v>0</v>
      </c>
      <c r="E13" s="73">
        <v>0</v>
      </c>
      <c r="F13" s="134">
        <v>0</v>
      </c>
      <c r="G13" s="134">
        <v>0</v>
      </c>
      <c r="H13" s="135">
        <v>0</v>
      </c>
      <c r="I13" s="130">
        <f t="shared" si="0"/>
        <v>0</v>
      </c>
      <c r="J13" s="136">
        <v>0</v>
      </c>
      <c r="K13" s="137">
        <v>0</v>
      </c>
      <c r="L13" s="125">
        <f t="shared" si="1"/>
        <v>0</v>
      </c>
    </row>
    <row r="14" spans="1:12" ht="15.75" x14ac:dyDescent="0.3">
      <c r="A14" s="199" t="s">
        <v>547</v>
      </c>
      <c r="B14" s="200"/>
      <c r="C14" s="133">
        <v>0</v>
      </c>
      <c r="D14" s="113">
        <v>0</v>
      </c>
      <c r="E14" s="73">
        <v>0</v>
      </c>
      <c r="F14" s="134">
        <v>-50000</v>
      </c>
      <c r="G14" s="134">
        <v>0</v>
      </c>
      <c r="H14" s="135">
        <v>0</v>
      </c>
      <c r="I14" s="130">
        <f t="shared" si="0"/>
        <v>-50000</v>
      </c>
      <c r="J14" s="136">
        <v>0</v>
      </c>
      <c r="K14" s="137">
        <v>0</v>
      </c>
      <c r="L14" s="125">
        <f t="shared" si="1"/>
        <v>-50000</v>
      </c>
    </row>
    <row r="15" spans="1:12" ht="15.75" x14ac:dyDescent="0.3">
      <c r="A15" s="199" t="s">
        <v>548</v>
      </c>
      <c r="B15" s="200"/>
      <c r="C15" s="133">
        <v>0</v>
      </c>
      <c r="D15" s="113">
        <v>0</v>
      </c>
      <c r="E15" s="73">
        <v>0</v>
      </c>
      <c r="F15" s="134">
        <v>-100000</v>
      </c>
      <c r="G15" s="134">
        <v>0</v>
      </c>
      <c r="H15" s="135">
        <v>0</v>
      </c>
      <c r="I15" s="130">
        <f t="shared" si="0"/>
        <v>-100000</v>
      </c>
      <c r="J15" s="136">
        <v>2166626</v>
      </c>
      <c r="K15" s="137">
        <v>0</v>
      </c>
      <c r="L15" s="125">
        <f t="shared" si="1"/>
        <v>2066626</v>
      </c>
    </row>
    <row r="16" spans="1:12" ht="15.75" x14ac:dyDescent="0.3">
      <c r="A16" s="199" t="s">
        <v>549</v>
      </c>
      <c r="B16" s="200"/>
      <c r="C16" s="133">
        <v>0</v>
      </c>
      <c r="D16" s="113">
        <v>0</v>
      </c>
      <c r="E16" s="73">
        <v>0</v>
      </c>
      <c r="F16" s="134">
        <v>0</v>
      </c>
      <c r="G16" s="134">
        <v>0</v>
      </c>
      <c r="H16" s="135">
        <v>0</v>
      </c>
      <c r="I16" s="130">
        <f t="shared" si="0"/>
        <v>0</v>
      </c>
      <c r="J16" s="136">
        <v>1129312</v>
      </c>
      <c r="K16" s="137">
        <v>0</v>
      </c>
      <c r="L16" s="125">
        <f t="shared" si="1"/>
        <v>1129312</v>
      </c>
    </row>
    <row r="17" spans="1:12" ht="15.75" x14ac:dyDescent="0.3">
      <c r="A17" s="199" t="s">
        <v>550</v>
      </c>
      <c r="B17" s="200"/>
      <c r="C17" s="133">
        <v>0</v>
      </c>
      <c r="D17" s="113">
        <v>0</v>
      </c>
      <c r="E17" s="73">
        <v>0</v>
      </c>
      <c r="F17" s="134">
        <v>0</v>
      </c>
      <c r="G17" s="134">
        <v>0</v>
      </c>
      <c r="H17" s="135">
        <v>0</v>
      </c>
      <c r="I17" s="130">
        <f t="shared" si="0"/>
        <v>0</v>
      </c>
      <c r="J17" s="136">
        <v>0</v>
      </c>
      <c r="K17" s="137">
        <v>0</v>
      </c>
      <c r="L17" s="125">
        <f t="shared" si="1"/>
        <v>0</v>
      </c>
    </row>
    <row r="18" spans="1:12" ht="15.75" x14ac:dyDescent="0.3">
      <c r="A18" s="197" t="s">
        <v>551</v>
      </c>
      <c r="B18" s="198"/>
      <c r="C18" s="133">
        <v>291863</v>
      </c>
      <c r="D18" s="113">
        <v>0</v>
      </c>
      <c r="E18" s="73">
        <v>0</v>
      </c>
      <c r="F18" s="134">
        <v>0</v>
      </c>
      <c r="G18" s="134">
        <v>0</v>
      </c>
      <c r="H18" s="135">
        <v>0</v>
      </c>
      <c r="I18" s="130">
        <f t="shared" si="0"/>
        <v>0</v>
      </c>
      <c r="J18" s="136">
        <v>0</v>
      </c>
      <c r="K18" s="137">
        <v>0</v>
      </c>
      <c r="L18" s="125">
        <f t="shared" si="1"/>
        <v>0</v>
      </c>
    </row>
    <row r="19" spans="1:12" ht="15.75" x14ac:dyDescent="0.3">
      <c r="A19" s="123" t="s">
        <v>525</v>
      </c>
      <c r="B19" s="124"/>
      <c r="C19" s="133">
        <v>0</v>
      </c>
      <c r="D19" s="113">
        <v>0</v>
      </c>
      <c r="E19" s="73">
        <v>0</v>
      </c>
      <c r="F19" s="134">
        <v>0</v>
      </c>
      <c r="G19" s="134">
        <v>0</v>
      </c>
      <c r="H19" s="135">
        <v>0</v>
      </c>
      <c r="I19" s="130">
        <f t="shared" si="0"/>
        <v>0</v>
      </c>
      <c r="J19" s="136">
        <v>0</v>
      </c>
      <c r="K19" s="137">
        <v>0</v>
      </c>
      <c r="L19" s="125">
        <f t="shared" si="1"/>
        <v>0</v>
      </c>
    </row>
    <row r="20" spans="1:12" ht="15.75" x14ac:dyDescent="0.3">
      <c r="A20" s="199" t="s">
        <v>552</v>
      </c>
      <c r="B20" s="200"/>
      <c r="C20" s="133">
        <v>0</v>
      </c>
      <c r="D20" s="113">
        <v>0</v>
      </c>
      <c r="E20" s="73">
        <v>0</v>
      </c>
      <c r="F20" s="134">
        <v>-600000</v>
      </c>
      <c r="G20" s="134">
        <v>0</v>
      </c>
      <c r="H20" s="135">
        <v>0</v>
      </c>
      <c r="I20" s="130">
        <f t="shared" si="0"/>
        <v>-600000</v>
      </c>
      <c r="J20" s="136">
        <v>0</v>
      </c>
      <c r="K20" s="137">
        <v>0</v>
      </c>
      <c r="L20" s="125">
        <f t="shared" si="1"/>
        <v>-600000</v>
      </c>
    </row>
    <row r="21" spans="1:12" ht="15.75" x14ac:dyDescent="0.3">
      <c r="A21" s="199" t="s">
        <v>553</v>
      </c>
      <c r="B21" s="200"/>
      <c r="C21" s="133">
        <v>20000</v>
      </c>
      <c r="D21" s="113">
        <v>0</v>
      </c>
      <c r="E21" s="73">
        <v>0</v>
      </c>
      <c r="F21" s="134">
        <v>-310205</v>
      </c>
      <c r="G21" s="134">
        <v>0</v>
      </c>
      <c r="H21" s="135">
        <v>0</v>
      </c>
      <c r="I21" s="130">
        <f t="shared" si="0"/>
        <v>-310205</v>
      </c>
      <c r="J21" s="136">
        <v>0</v>
      </c>
      <c r="K21" s="137">
        <v>0</v>
      </c>
      <c r="L21" s="125">
        <f t="shared" si="1"/>
        <v>-310205</v>
      </c>
    </row>
    <row r="22" spans="1:12" ht="15.75" x14ac:dyDescent="0.3">
      <c r="A22" s="199" t="s">
        <v>554</v>
      </c>
      <c r="B22" s="200"/>
      <c r="C22" s="133">
        <v>587500</v>
      </c>
      <c r="D22" s="113">
        <v>540000</v>
      </c>
      <c r="E22" s="73">
        <v>87500</v>
      </c>
      <c r="F22" s="134">
        <v>-110000</v>
      </c>
      <c r="G22" s="134">
        <v>0</v>
      </c>
      <c r="H22" s="135">
        <v>0</v>
      </c>
      <c r="I22" s="130">
        <f t="shared" si="0"/>
        <v>517500</v>
      </c>
      <c r="J22" s="136">
        <v>0</v>
      </c>
      <c r="K22" s="137">
        <v>0</v>
      </c>
      <c r="L22" s="125">
        <f t="shared" si="1"/>
        <v>517500</v>
      </c>
    </row>
    <row r="23" spans="1:12" ht="15.75" x14ac:dyDescent="0.3">
      <c r="A23" s="197" t="s">
        <v>567</v>
      </c>
      <c r="B23" s="203"/>
      <c r="C23" s="133">
        <v>0</v>
      </c>
      <c r="D23" s="113">
        <v>0</v>
      </c>
      <c r="E23" s="73">
        <v>0</v>
      </c>
      <c r="F23" s="134">
        <v>166344</v>
      </c>
      <c r="G23" s="134">
        <v>0</v>
      </c>
      <c r="H23" s="135">
        <v>0</v>
      </c>
      <c r="I23" s="130">
        <f t="shared" si="0"/>
        <v>166344</v>
      </c>
      <c r="J23" s="136">
        <v>0</v>
      </c>
      <c r="K23" s="137">
        <v>0</v>
      </c>
      <c r="L23" s="125">
        <f t="shared" si="1"/>
        <v>166344</v>
      </c>
    </row>
    <row r="24" spans="1:12" ht="15.75" x14ac:dyDescent="0.3">
      <c r="A24" s="123" t="s">
        <v>555</v>
      </c>
      <c r="B24" s="124"/>
      <c r="C24" s="133">
        <v>0</v>
      </c>
      <c r="D24" s="113">
        <v>0</v>
      </c>
      <c r="E24" s="73">
        <v>0</v>
      </c>
      <c r="F24" s="134">
        <v>0</v>
      </c>
      <c r="G24" s="134">
        <v>0</v>
      </c>
      <c r="H24" s="135">
        <v>0</v>
      </c>
      <c r="I24" s="130">
        <f t="shared" si="0"/>
        <v>0</v>
      </c>
      <c r="J24" s="136">
        <v>0</v>
      </c>
      <c r="K24" s="137">
        <v>0</v>
      </c>
      <c r="L24" s="125">
        <f t="shared" si="1"/>
        <v>0</v>
      </c>
    </row>
    <row r="25" spans="1:12" ht="15.75" x14ac:dyDescent="0.3">
      <c r="A25" s="123" t="s">
        <v>556</v>
      </c>
      <c r="B25" s="124"/>
      <c r="C25" s="133">
        <v>14000</v>
      </c>
      <c r="D25" s="113">
        <v>0</v>
      </c>
      <c r="E25" s="73">
        <v>0</v>
      </c>
      <c r="F25" s="134">
        <v>-41436</v>
      </c>
      <c r="G25" s="134">
        <v>0</v>
      </c>
      <c r="H25" s="135">
        <v>0</v>
      </c>
      <c r="I25" s="130">
        <f t="shared" si="0"/>
        <v>-41436</v>
      </c>
      <c r="J25" s="136">
        <v>0</v>
      </c>
      <c r="K25" s="137">
        <v>0</v>
      </c>
      <c r="L25" s="125">
        <f t="shared" si="1"/>
        <v>-41436</v>
      </c>
    </row>
    <row r="26" spans="1:12" ht="15.75" x14ac:dyDescent="0.3">
      <c r="A26" s="197" t="s">
        <v>568</v>
      </c>
      <c r="B26" s="203"/>
      <c r="C26" s="133">
        <v>0</v>
      </c>
      <c r="D26" s="113">
        <v>0</v>
      </c>
      <c r="E26" s="73">
        <v>0</v>
      </c>
      <c r="F26" s="134">
        <v>0</v>
      </c>
      <c r="G26" s="134">
        <v>0</v>
      </c>
      <c r="H26" s="135">
        <v>0</v>
      </c>
      <c r="I26" s="130">
        <f t="shared" si="0"/>
        <v>0</v>
      </c>
      <c r="J26" s="136">
        <v>0</v>
      </c>
      <c r="K26" s="137">
        <v>0</v>
      </c>
      <c r="L26" s="125">
        <f t="shared" si="1"/>
        <v>0</v>
      </c>
    </row>
    <row r="27" spans="1:12" ht="15.75" x14ac:dyDescent="0.3">
      <c r="A27" s="199" t="s">
        <v>557</v>
      </c>
      <c r="B27" s="200"/>
      <c r="C27" s="133">
        <v>0</v>
      </c>
      <c r="D27" s="113">
        <v>0</v>
      </c>
      <c r="E27" s="73">
        <v>0</v>
      </c>
      <c r="F27" s="134">
        <v>0</v>
      </c>
      <c r="G27" s="134">
        <v>0</v>
      </c>
      <c r="H27" s="135">
        <v>0</v>
      </c>
      <c r="I27" s="130">
        <f t="shared" si="0"/>
        <v>0</v>
      </c>
      <c r="J27" s="136">
        <v>0</v>
      </c>
      <c r="K27" s="137">
        <v>0</v>
      </c>
      <c r="L27" s="125">
        <f t="shared" si="1"/>
        <v>0</v>
      </c>
    </row>
    <row r="28" spans="1:12" ht="15.75" x14ac:dyDescent="0.3">
      <c r="A28" s="199" t="s">
        <v>558</v>
      </c>
      <c r="B28" s="200"/>
      <c r="C28" s="133">
        <v>0</v>
      </c>
      <c r="D28" s="113">
        <v>183968</v>
      </c>
      <c r="E28" s="73">
        <v>23381</v>
      </c>
      <c r="F28" s="134">
        <v>-103742</v>
      </c>
      <c r="G28" s="134">
        <v>0</v>
      </c>
      <c r="H28" s="135">
        <v>0</v>
      </c>
      <c r="I28" s="130">
        <f t="shared" si="0"/>
        <v>103607</v>
      </c>
      <c r="J28" s="136">
        <v>0</v>
      </c>
      <c r="K28" s="137">
        <v>0</v>
      </c>
      <c r="L28" s="125">
        <f t="shared" si="1"/>
        <v>103607</v>
      </c>
    </row>
    <row r="29" spans="1:12" ht="15.75" x14ac:dyDescent="0.3">
      <c r="A29" s="199" t="s">
        <v>559</v>
      </c>
      <c r="B29" s="200"/>
      <c r="C29" s="133">
        <v>0</v>
      </c>
      <c r="D29" s="113">
        <v>0</v>
      </c>
      <c r="E29" s="73">
        <v>0</v>
      </c>
      <c r="F29" s="134">
        <v>0</v>
      </c>
      <c r="G29" s="134">
        <v>0</v>
      </c>
      <c r="H29" s="135">
        <v>0</v>
      </c>
      <c r="I29" s="130">
        <f t="shared" si="0"/>
        <v>0</v>
      </c>
      <c r="J29" s="136">
        <v>0</v>
      </c>
      <c r="K29" s="137">
        <v>0</v>
      </c>
      <c r="L29" s="125">
        <f t="shared" si="1"/>
        <v>0</v>
      </c>
    </row>
    <row r="30" spans="1:12" ht="16.5" thickBot="1" x14ac:dyDescent="0.35">
      <c r="A30" s="193" t="s">
        <v>560</v>
      </c>
      <c r="B30" s="194"/>
      <c r="C30" s="138">
        <v>8341</v>
      </c>
      <c r="D30" s="139">
        <v>0</v>
      </c>
      <c r="E30" s="140">
        <v>0</v>
      </c>
      <c r="F30" s="141">
        <v>0</v>
      </c>
      <c r="G30" s="141">
        <v>0</v>
      </c>
      <c r="H30" s="142">
        <v>0</v>
      </c>
      <c r="I30" s="143">
        <f t="shared" si="0"/>
        <v>0</v>
      </c>
      <c r="J30" s="144">
        <v>0</v>
      </c>
      <c r="K30" s="145">
        <v>0</v>
      </c>
      <c r="L30" s="146">
        <f t="shared" si="1"/>
        <v>0</v>
      </c>
    </row>
    <row r="31" spans="1:12" ht="15.75" thickTop="1" x14ac:dyDescent="0.25">
      <c r="A31" s="195" t="s">
        <v>561</v>
      </c>
      <c r="B31" s="196"/>
      <c r="C31" s="147">
        <f t="shared" ref="C31:J31" si="2">SUM(C9:C30)</f>
        <v>3424030</v>
      </c>
      <c r="D31" s="148">
        <f t="shared" si="2"/>
        <v>723968</v>
      </c>
      <c r="E31" s="149">
        <f t="shared" si="2"/>
        <v>111381</v>
      </c>
      <c r="F31" s="150">
        <f t="shared" si="2"/>
        <v>-1109039</v>
      </c>
      <c r="G31" s="150">
        <f t="shared" si="2"/>
        <v>0</v>
      </c>
      <c r="H31" s="151">
        <f t="shared" si="2"/>
        <v>106782</v>
      </c>
      <c r="I31" s="152">
        <f t="shared" si="0"/>
        <v>-166908</v>
      </c>
      <c r="J31" s="153">
        <f t="shared" si="2"/>
        <v>3590938</v>
      </c>
      <c r="K31" s="154">
        <f>SUM(K9:K30)</f>
        <v>0</v>
      </c>
      <c r="L31" s="155">
        <f t="shared" si="1"/>
        <v>3424030</v>
      </c>
    </row>
  </sheetData>
  <mergeCells count="35">
    <mergeCell ref="A2:B2"/>
    <mergeCell ref="A23:B23"/>
    <mergeCell ref="A26:B26"/>
    <mergeCell ref="A28:B28"/>
    <mergeCell ref="A29:B29"/>
    <mergeCell ref="A13:B13"/>
    <mergeCell ref="A30:B30"/>
    <mergeCell ref="A31:B31"/>
    <mergeCell ref="A1:B1"/>
    <mergeCell ref="A18:B18"/>
    <mergeCell ref="A20:B20"/>
    <mergeCell ref="A21:B21"/>
    <mergeCell ref="A22:B22"/>
    <mergeCell ref="A27:B27"/>
    <mergeCell ref="A14:B14"/>
    <mergeCell ref="A15:B15"/>
    <mergeCell ref="A16:B16"/>
    <mergeCell ref="A17:B17"/>
    <mergeCell ref="A9:B9"/>
    <mergeCell ref="A10:B10"/>
    <mergeCell ref="A11:B11"/>
    <mergeCell ref="A12:B12"/>
    <mergeCell ref="K7:K8"/>
    <mergeCell ref="A4:L4"/>
    <mergeCell ref="A5:L5"/>
    <mergeCell ref="A7:B8"/>
    <mergeCell ref="C7:C8"/>
    <mergeCell ref="D7:D8"/>
    <mergeCell ref="E7:E8"/>
    <mergeCell ref="F7:F8"/>
    <mergeCell ref="G7:G8"/>
    <mergeCell ref="H7:H8"/>
    <mergeCell ref="I7:I8"/>
    <mergeCell ref="J7:J8"/>
    <mergeCell ref="L7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7</vt:i4>
      </vt:variant>
    </vt:vector>
  </HeadingPairs>
  <TitlesOfParts>
    <vt:vector size="16" baseType="lpstr">
      <vt:lpstr>1.melléklet</vt:lpstr>
      <vt:lpstr>2.melléklet</vt:lpstr>
      <vt:lpstr>3.melléklet</vt:lpstr>
      <vt:lpstr>4. melléklet</vt:lpstr>
      <vt:lpstr>5.melléklet</vt:lpstr>
      <vt:lpstr>6.melléklet</vt:lpstr>
      <vt:lpstr>7.melléklet</vt:lpstr>
      <vt:lpstr>8.melléklet</vt:lpstr>
      <vt:lpstr>9.melléklet</vt:lpstr>
      <vt:lpstr>'1.melléklet'!Nyomtatási_terület</vt:lpstr>
      <vt:lpstr>'2.melléklet'!Nyomtatási_terület</vt:lpstr>
      <vt:lpstr>'4. melléklet'!Nyomtatási_terület</vt:lpstr>
      <vt:lpstr>'5.melléklet'!Nyomtatási_terület</vt:lpstr>
      <vt:lpstr>'6.melléklet'!Nyomtatási_terület</vt:lpstr>
      <vt:lpstr>'7.melléklet'!Nyomtatási_terület</vt:lpstr>
      <vt:lpstr>'8.melléklet'!Nyomtatási_terület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Baráthné Kosztolánci Krisztina</cp:lastModifiedBy>
  <cp:lastPrinted>2020-08-24T13:25:31Z</cp:lastPrinted>
  <dcterms:created xsi:type="dcterms:W3CDTF">2014-01-03T21:48:14Z</dcterms:created>
  <dcterms:modified xsi:type="dcterms:W3CDTF">2020-09-16T12:18:47Z</dcterms:modified>
</cp:coreProperties>
</file>