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595" windowHeight="10740" firstSheet="6" activeTab="10"/>
  </bookViews>
  <sheets>
    <sheet name="Bevételek" sheetId="1" r:id="rId1"/>
    <sheet name="Kiadások" sheetId="2" r:id="rId2"/>
    <sheet name="Mérleg" sheetId="3" r:id="rId3"/>
    <sheet name="Maradvány" sheetId="4" r:id="rId4"/>
    <sheet name="Egyszerűsített mérleg" sheetId="5" r:id="rId5"/>
    <sheet name="Eredmény kimutatás" sheetId="6" r:id="rId6"/>
    <sheet name="Vagyonkimutatás" sheetId="7" r:id="rId7"/>
    <sheet name="Több éves kihatással járó dönt." sheetId="8" r:id="rId8"/>
    <sheet name="Közvetített támog." sheetId="9" r:id="rId9"/>
    <sheet name="Beruházások, felújítások" sheetId="10" r:id="rId10"/>
    <sheet name="Segélyek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PENZUGY</author>
  </authors>
  <commentList>
    <comment ref="F17" authorId="0">
      <text>
        <r>
          <rPr>
            <b/>
            <sz val="9"/>
            <rFont val="Tahoma"/>
            <family val="2"/>
          </rPr>
          <t xml:space="preserve">PENZUGY:
Gép beszerzés pályázat támogatása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PENZUGY:</t>
        </r>
        <r>
          <rPr>
            <sz val="9"/>
            <rFont val="Tahoma"/>
            <family val="2"/>
          </rPr>
          <t xml:space="preserve">
LEADAR pályázat: tájház felújítás támogatása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9" authorId="0">
      <text>
        <r>
          <rPr>
            <b/>
            <sz val="9"/>
            <rFont val="Tahoma"/>
            <family val="2"/>
          </rPr>
          <t>falugondnoki bér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falugondonki tb.</t>
        </r>
      </text>
    </comment>
  </commentList>
</comments>
</file>

<file path=xl/sharedStrings.xml><?xml version="1.0" encoding="utf-8"?>
<sst xmlns="http://schemas.openxmlformats.org/spreadsheetml/2006/main" count="470" uniqueCount="367">
  <si>
    <t>Sor-
szám</t>
  </si>
  <si>
    <t>Bevételi jogcím</t>
  </si>
  <si>
    <t>1.</t>
  </si>
  <si>
    <t>I. Önkormányzatok működési támogatásai</t>
  </si>
  <si>
    <t>2.</t>
  </si>
  <si>
    <t>II. Működési célú támogatások államháztartáson belülről</t>
  </si>
  <si>
    <t>2.1.</t>
  </si>
  <si>
    <t>Egyéb működési célú támogatások államháztartáson belülről</t>
  </si>
  <si>
    <t>3.</t>
  </si>
  <si>
    <t>III. Felhalmozási célú támogatások államháztartáson belülről</t>
  </si>
  <si>
    <t>3.1.</t>
  </si>
  <si>
    <t>Egyéb felhalmozási célú támogatások államháztartáson belülről</t>
  </si>
  <si>
    <t>4.</t>
  </si>
  <si>
    <t>IV.Termékek és szolgáltatások adói</t>
  </si>
  <si>
    <t>4.1</t>
  </si>
  <si>
    <t>Értékesítési és forgalmi adók (Helyi iparűzési adó)</t>
  </si>
  <si>
    <t>4.2.</t>
  </si>
  <si>
    <t>Gépjárműadó</t>
  </si>
  <si>
    <t>5.</t>
  </si>
  <si>
    <t>Közhatalmi bevételek összesen</t>
  </si>
  <si>
    <t>VI. Működési bevételek</t>
  </si>
  <si>
    <t>VII. Finanszírozási bevételek</t>
  </si>
  <si>
    <t>Előző évi költségvetési maradványának igénybevétele</t>
  </si>
  <si>
    <t>BEVÉTELEK ÖSSZESEN</t>
  </si>
  <si>
    <t xml:space="preserve">Kötelező </t>
  </si>
  <si>
    <t>Önként vállalt</t>
  </si>
  <si>
    <t>Eredeti előirányzat összesen</t>
  </si>
  <si>
    <t>Módosított előirányzat összesen</t>
  </si>
  <si>
    <t>eredeti</t>
  </si>
  <si>
    <t>mód.</t>
  </si>
  <si>
    <t>előirányzat</t>
  </si>
  <si>
    <t>feladatok ellátására</t>
  </si>
  <si>
    <t>Sorsz.</t>
  </si>
  <si>
    <t>Kiadási jogcímek</t>
  </si>
  <si>
    <t>Személyi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</si>
  <si>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</si>
  <si>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</si>
  <si>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</si>
  <si>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</si>
  <si>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5.1. </t>
  </si>
  <si>
    <t>5.2</t>
  </si>
  <si>
    <t>Beruházások</t>
  </si>
  <si>
    <t>Felújítások</t>
  </si>
  <si>
    <t xml:space="preserve">KÖLTSÉGVETÉSI KIADÁSOK ÖSSZESEN </t>
  </si>
  <si>
    <t>Eredeti előriányat összesen</t>
  </si>
  <si>
    <t>Kiadások</t>
  </si>
  <si>
    <t>Megnevezés</t>
  </si>
  <si>
    <t>Egyéb tárgyi eszköz értékesítése</t>
  </si>
  <si>
    <t>Tulajdonosi bevételek</t>
  </si>
  <si>
    <t>Összesen:</t>
  </si>
  <si>
    <t>Kötelező feladat</t>
  </si>
  <si>
    <t>módosított</t>
  </si>
  <si>
    <t>6.</t>
  </si>
  <si>
    <t>7.</t>
  </si>
  <si>
    <t>8.</t>
  </si>
  <si>
    <t>9.</t>
  </si>
  <si>
    <t>10.</t>
  </si>
  <si>
    <t>11.</t>
  </si>
  <si>
    <t>ÖSSZESEN:</t>
  </si>
  <si>
    <t>Eredeti</t>
  </si>
  <si>
    <t>Módosított</t>
  </si>
  <si>
    <t xml:space="preserve">V. Egyéb közhatalmi bevételek </t>
  </si>
  <si>
    <t>Egyéb működési célú támogatások államháztartáson kívülre</t>
  </si>
  <si>
    <t>Egyéb működési célú támogatások államháztartáson belülre</t>
  </si>
  <si>
    <t>Tartalékok</t>
  </si>
  <si>
    <t>7</t>
  </si>
  <si>
    <t>Finanszírozási kiadások</t>
  </si>
  <si>
    <t>KIADÁSOK ÖSSZESEN</t>
  </si>
  <si>
    <t>Települési támogatás</t>
  </si>
  <si>
    <t>Egyéb támogatás</t>
  </si>
  <si>
    <t>Részesedések értékesítése</t>
  </si>
  <si>
    <t>12.</t>
  </si>
  <si>
    <t>Egyéb működési bevétel</t>
  </si>
  <si>
    <t>Szolgáltatások ellenértéke</t>
  </si>
  <si>
    <t>Államháztartáson belüli megelőlegezés</t>
  </si>
  <si>
    <t>Egyéb pénzbeli és természetbeni gyermekvédelmi ellátások</t>
  </si>
  <si>
    <t>KÖLTSÉGVETÉSI BEVÉTELEK ÖSSZESEN:</t>
  </si>
  <si>
    <t>Teljesítés</t>
  </si>
  <si>
    <t>teljesítés</t>
  </si>
  <si>
    <t>összesen</t>
  </si>
  <si>
    <t>Összeg</t>
  </si>
  <si>
    <t>01</t>
  </si>
  <si>
    <t>02</t>
  </si>
  <si>
    <t>03</t>
  </si>
  <si>
    <t>04</t>
  </si>
  <si>
    <t>05</t>
  </si>
  <si>
    <t>06</t>
  </si>
  <si>
    <t>07</t>
  </si>
  <si>
    <t>Előző időszak</t>
  </si>
  <si>
    <t>Módosítások (+/-)</t>
  </si>
  <si>
    <t>Tárgyi időszak</t>
  </si>
  <si>
    <t>08</t>
  </si>
  <si>
    <t>09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</si>
  <si>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</si>
  <si>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</si>
  <si>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</si>
  <si>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</si>
  <si>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</si>
  <si>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</si>
  <si>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</si>
  <si>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ESZKÖZÖK</t>
  </si>
  <si>
    <t>Bruttó</t>
  </si>
  <si>
    <t xml:space="preserve">Könyv szerinti </t>
  </si>
  <si>
    <t>érték</t>
  </si>
  <si>
    <t xml:space="preserve">A </t>
  </si>
  <si>
    <t>B</t>
  </si>
  <si>
    <t>C</t>
  </si>
  <si>
    <t>D</t>
  </si>
  <si>
    <t xml:space="preserve"> I. Immateriális javak </t>
  </si>
  <si>
    <t>01.</t>
  </si>
  <si>
    <t xml:space="preserve">1. Ingatlanok és kapcsolódó vagyoni értékű jogok   </t>
  </si>
  <si>
    <t>03.</t>
  </si>
  <si>
    <t xml:space="preserve">2. Gépek, berendezések, felszerelések, járművek </t>
  </si>
  <si>
    <t>08.</t>
  </si>
  <si>
    <t>3. Tenyészállatok</t>
  </si>
  <si>
    <t>13.</t>
  </si>
  <si>
    <t>4. Beruházások, felújítások</t>
  </si>
  <si>
    <t>18.</t>
  </si>
  <si>
    <t xml:space="preserve">5. Tárgyi eszközök értékhelyesbítése </t>
  </si>
  <si>
    <t>23.</t>
  </si>
  <si>
    <t xml:space="preserve">II. Tárgyi eszközök </t>
  </si>
  <si>
    <t xml:space="preserve">1. Tartós részesedések </t>
  </si>
  <si>
    <t>29.</t>
  </si>
  <si>
    <t xml:space="preserve">2. Tartós hitelviszonyt megtestesítő értékpapírok </t>
  </si>
  <si>
    <t>34.</t>
  </si>
  <si>
    <t xml:space="preserve">3. Befektetett pénzügyi eszközök értékhelyesbítése </t>
  </si>
  <si>
    <t>39.</t>
  </si>
  <si>
    <t>III. Befektetett pénzügyi eszközök</t>
  </si>
  <si>
    <t>IV. Koncesszióba, vagyonkezelésbe adott eszközök</t>
  </si>
  <si>
    <t>44.</t>
  </si>
  <si>
    <t xml:space="preserve">A) NEMZETI VAGYONBA TARTOZÓ BEFEKTETETT ESZKÖZÖK 
</t>
  </si>
  <si>
    <t>45.</t>
  </si>
  <si>
    <t>I. Készletek</t>
  </si>
  <si>
    <t>46.</t>
  </si>
  <si>
    <t>II. Értékpapírok</t>
  </si>
  <si>
    <t>47.</t>
  </si>
  <si>
    <t xml:space="preserve">B) NEMZETI VAGYONBA TARTOZÓ FORGÓESZKÖZÖK 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</si>
  <si>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</si>
  <si>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</si>
  <si>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</si>
  <si>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</si>
  <si>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</si>
  <si>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</si>
  <si>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</si>
  <si>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</si>
  <si>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</si>
  <si>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 xml:space="preserve">C) PÉNZESZKÖZÖK 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</si>
  <si>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</si>
  <si>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</si>
  <si>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</si>
  <si>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</si>
  <si>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</si>
  <si>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</si>
  <si>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</si>
  <si>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 xml:space="preserve">D) KÖVETELÉSEK </t>
  </si>
  <si>
    <t>57.</t>
  </si>
  <si>
    <t>I. December havi illetmények, munkabérek lszámolása</t>
  </si>
  <si>
    <t>58.</t>
  </si>
  <si>
    <t>II. Utalványok, bérletek és más hasonló, készpénz-helyettesítő fizetési  eszköznek nem minősülő eszközök elszámolásai</t>
  </si>
  <si>
    <t>59.</t>
  </si>
  <si>
    <t>60.</t>
  </si>
  <si>
    <t>F) AKTÍV IDŐBELI ELHATÁROLÁSOK</t>
  </si>
  <si>
    <t>61.</t>
  </si>
  <si>
    <t xml:space="preserve">ESZKÖZÖK ÖSSZESEN  </t>
  </si>
  <si>
    <t>62.</t>
  </si>
  <si>
    <t>FORRÁSOK</t>
  </si>
  <si>
    <t>Állományi 
érték</t>
  </si>
  <si>
    <t>A</t>
  </si>
  <si>
    <t>I. Nemzeti vagyon induláskori értéke</t>
  </si>
  <si>
    <t>II. Nemzeti vagyon változásai</t>
  </si>
  <si>
    <t>02.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</si>
  <si>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</si>
  <si>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</si>
  <si>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</si>
  <si>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</si>
  <si>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</si>
  <si>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</si>
  <si>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</si>
  <si>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 xml:space="preserve">G) SAJÁT TŐKE 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</si>
  <si>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</si>
  <si>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</si>
  <si>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</si>
  <si>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</si>
  <si>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</si>
  <si>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 xml:space="preserve">H) KÖTELEZETTSÉGEK </t>
  </si>
  <si>
    <t>I) KINCSTÁRI SZÁMLAVEZETÉSSEL KAPCSOLATOS ELSZÁMOLÁSOK</t>
  </si>
  <si>
    <t>J) PASSZÍV IDŐBELI ELHATÁROLÁSOK</t>
  </si>
  <si>
    <t>FORRÁSOK ÖSSZESEN  (07+11+12+13)</t>
  </si>
  <si>
    <t>14.</t>
  </si>
  <si>
    <t>"VAGYONKIMUTATÁS";a könyvviteli mérlegben értékkel szereplő eszközökről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</si>
  <si>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</si>
  <si>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</si>
  <si>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</si>
  <si>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</si>
  <si>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</si>
  <si>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</si>
  <si>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</si>
  <si>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</si>
  <si>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</si>
  <si>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</si>
  <si>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</si>
  <si>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</si>
  <si>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</si>
  <si>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</si>
  <si>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</si>
  <si>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</si>
  <si>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</si>
  <si>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</si>
  <si>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</si>
  <si>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</si>
  <si>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</si>
  <si>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</si>
  <si>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</si>
  <si>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</si>
  <si>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>Gépjárműadóból biztosított kedvezmény, mentesség</t>
  </si>
  <si>
    <t>Egyéb kedvezmény</t>
  </si>
  <si>
    <t>Egyéb kölcsön elengedése</t>
  </si>
  <si>
    <t>Bevételek</t>
  </si>
  <si>
    <t>Önkormányzatok működési támogatásai</t>
  </si>
  <si>
    <t>Működési célú támogatások államháztartáson belülről</t>
  </si>
  <si>
    <t>Termékek és szolgáltatások adói</t>
  </si>
  <si>
    <t>Dologi kiadások</t>
  </si>
  <si>
    <t xml:space="preserve">Egyéb közhatalmi bevételek </t>
  </si>
  <si>
    <t>Működési bevételek</t>
  </si>
  <si>
    <t>Egyéb működési célú átvett pe.</t>
  </si>
  <si>
    <t>Tartalék</t>
  </si>
  <si>
    <t>Költségvetési bevételek összesen:</t>
  </si>
  <si>
    <t>Költségvetési kiadások összesen:</t>
  </si>
  <si>
    <t>Maradvány igénybevétele</t>
  </si>
  <si>
    <t>Finanszírozási célú kiadások</t>
  </si>
  <si>
    <t xml:space="preserve">Finanszírozási célú bevételek </t>
  </si>
  <si>
    <t xml:space="preserve">Finanszírozási célú kiadások </t>
  </si>
  <si>
    <t xml:space="preserve">BEVÉTELEK ÖSSZESEN </t>
  </si>
  <si>
    <t xml:space="preserve">KIADÁSOK ÖSSZESEN </t>
  </si>
  <si>
    <t>Költségvetési hiány:</t>
  </si>
  <si>
    <t>Költségvetési többlet:</t>
  </si>
  <si>
    <t xml:space="preserve">II. Felhalmozási célú bevételek és kiadások mérlege
</t>
  </si>
  <si>
    <t>Iimmateriális javak értékesítése</t>
  </si>
  <si>
    <t>Intézményi beruházási kiadások</t>
  </si>
  <si>
    <t>Ingatlanok értékesítése</t>
  </si>
  <si>
    <t>Felhalmozási célú támogatások államháztartáson belülről</t>
  </si>
  <si>
    <t>Felhalmozási bevételek összesen</t>
  </si>
  <si>
    <t>Felhalamozási kiadások összesen</t>
  </si>
  <si>
    <t>Finanszírozási célú bev.</t>
  </si>
  <si>
    <t>KIADÁS ÖSSZESEN:</t>
  </si>
  <si>
    <t>Felhalmozási hiány:</t>
  </si>
  <si>
    <t>Felhalmozási többlet:</t>
  </si>
  <si>
    <t xml:space="preserve">BEVÉTELEK MINDÖSSZESEN </t>
  </si>
  <si>
    <t xml:space="preserve">KIADÁSOK MINDÖSSZESEN </t>
  </si>
  <si>
    <t xml:space="preserve">Eredeti </t>
  </si>
  <si>
    <t xml:space="preserve">Módosított </t>
  </si>
  <si>
    <t>Felhalmozáci célú átvett pe.</t>
  </si>
  <si>
    <t xml:space="preserve">E) EGYÉB SAJÁTOS ESZKÖZOLDALI  ELSZÁMOLÁSOK </t>
  </si>
  <si>
    <t>VIII. Felhalmozási célú átvett pénzeszközök</t>
  </si>
  <si>
    <t xml:space="preserve"> Útfelújítás</t>
  </si>
  <si>
    <t>Gépbeszerzés</t>
  </si>
  <si>
    <t>Alaptevékenység finanszírozási bevételei</t>
  </si>
  <si>
    <t>Alaptevékenység finanszírozási kiadásai</t>
  </si>
  <si>
    <t>( forintban)</t>
  </si>
  <si>
    <r>
      <t xml:space="preserve">EGYSZERŰSÍTETT MÉRLEG </t>
    </r>
    <r>
      <rPr>
        <b/>
        <i/>
        <sz val="13"/>
        <rFont val="Times New Roman"/>
        <family val="1"/>
      </rPr>
      <t>(forintban)</t>
    </r>
  </si>
  <si>
    <r>
      <t xml:space="preserve">EREDMÉNYKIMUTATÁS </t>
    </r>
    <r>
      <rPr>
        <b/>
        <i/>
        <sz val="14"/>
        <rFont val="Times New Roman"/>
        <family val="1"/>
      </rPr>
      <t>(forintban)</t>
    </r>
  </si>
  <si>
    <r>
      <t xml:space="preserve">KIADÁSOK </t>
    </r>
    <r>
      <rPr>
        <b/>
        <i/>
        <sz val="14"/>
        <rFont val="Times New Roman"/>
        <family val="1"/>
      </rPr>
      <t>(forintban)</t>
    </r>
  </si>
  <si>
    <t>BEVÉTELEK</t>
  </si>
  <si>
    <t xml:space="preserve">forintban </t>
  </si>
  <si>
    <t xml:space="preserve"> forintban </t>
  </si>
  <si>
    <r>
      <t xml:space="preserve">I. Működési célú bevételek és kiadások mérlege </t>
    </r>
    <r>
      <rPr>
        <b/>
        <i/>
        <sz val="14"/>
        <rFont val="Times New Roman CE"/>
        <family val="1"/>
      </rPr>
      <t>(forintban)</t>
    </r>
  </si>
  <si>
    <r>
      <t xml:space="preserve">Beruházás, felújítások </t>
    </r>
    <r>
      <rPr>
        <b/>
        <i/>
        <sz val="14"/>
        <rFont val="Times New Roman"/>
        <family val="1"/>
      </rPr>
      <t>(forintban)</t>
    </r>
  </si>
  <si>
    <r>
      <t xml:space="preserve">2017. évi segélyek </t>
    </r>
    <r>
      <rPr>
        <b/>
        <i/>
        <sz val="14"/>
        <rFont val="Times New Roman"/>
        <family val="1"/>
      </rPr>
      <t>( forintban)</t>
    </r>
  </si>
  <si>
    <t>2018. évi előirányzatok ( forintban)</t>
  </si>
  <si>
    <t>Eu-s programok és azok hazai társfinanszírozása</t>
  </si>
  <si>
    <t>Készletértékesítés bevétele</t>
  </si>
  <si>
    <t>Kamatbevétel</t>
  </si>
  <si>
    <t>2018. évi előirányzat</t>
  </si>
  <si>
    <t xml:space="preserve"> Alaptevékenység költségvetési bevételei</t>
  </si>
  <si>
    <t>Alaptevékenység költségvetési kiadásai</t>
  </si>
  <si>
    <t xml:space="preserve">Alaptevékenység költségvetési egyenlege </t>
  </si>
  <si>
    <t xml:space="preserve">Alaptevékenység finanszírozási egyenlege </t>
  </si>
  <si>
    <t xml:space="preserve">Alaptevékenység maradványa </t>
  </si>
  <si>
    <t>Összes maradvány (=A+B)</t>
  </si>
  <si>
    <t>Alaptevékenység szabad maradványa</t>
  </si>
  <si>
    <r>
      <t xml:space="preserve"> Maradványkimutatás </t>
    </r>
    <r>
      <rPr>
        <b/>
        <i/>
        <sz val="13"/>
        <rFont val="Times New Roman"/>
        <family val="1"/>
      </rPr>
      <t>(forintban)</t>
    </r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</si>
  <si>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</si>
  <si>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</si>
  <si>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</si>
  <si>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</si>
  <si>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</si>
  <si>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</si>
  <si>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</si>
  <si>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</si>
  <si>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</si>
  <si>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</si>
  <si>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</si>
  <si>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</si>
  <si>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</si>
  <si>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</si>
  <si>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</si>
  <si>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</si>
  <si>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</si>
  <si>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</si>
  <si>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</si>
  <si>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</si>
  <si>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</si>
  <si>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</si>
  <si>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</si>
  <si>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</si>
  <si>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</si>
  <si>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</si>
  <si>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</si>
  <si>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</si>
  <si>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</si>
  <si>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</si>
  <si>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</si>
  <si>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</si>
  <si>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</si>
  <si>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</si>
  <si>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</si>
  <si>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</si>
  <si>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D/I/4f - ebből: költségvetési évben esedékes követelések kamatbevételekre és más nyereségjellegű bevételekre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</si>
  <si>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</si>
  <si>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</si>
  <si>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</si>
  <si>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</si>
  <si>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</si>
  <si>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</si>
  <si>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</si>
  <si>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</si>
  <si>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</si>
  <si>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</si>
  <si>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</si>
  <si>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</si>
  <si>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</si>
  <si>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</si>
  <si>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</si>
  <si>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</si>
  <si>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</si>
  <si>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</si>
  <si>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</si>
  <si>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</si>
  <si>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</si>
  <si>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</si>
  <si>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</si>
  <si>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</si>
  <si>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</si>
  <si>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</si>
  <si>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</si>
  <si>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</si>
  <si>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</si>
  <si>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</si>
  <si>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</si>
  <si>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</si>
  <si>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2018.előtti kifizetés</t>
  </si>
  <si>
    <t>Kiadás összege</t>
  </si>
  <si>
    <t>Orvosi rendelő felúj.</t>
  </si>
  <si>
    <t>Sportöltöző felúj.</t>
  </si>
  <si>
    <t>Kazán csere</t>
  </si>
  <si>
    <t>Tájház felújítás</t>
  </si>
  <si>
    <t>egyéb gép, berend.</t>
  </si>
  <si>
    <t>1. melléklet a 4/2019. (V.29.) önkorányzati rendelethez</t>
  </si>
  <si>
    <t>2. melléklet  4/2019(V.29.) Önkormányzati redelethez</t>
  </si>
  <si>
    <t>3. melléklet a 4/2019 (V.29.) önkormányzati rendelethez</t>
  </si>
  <si>
    <t>4. melléklet a 4/2019.   (V.29.) önkormányzati rendelethez</t>
  </si>
  <si>
    <t>5. melléklet a 4/2019(V.29) Önkormányzati rendelethez</t>
  </si>
  <si>
    <t>6. melléklet a 4/2019.(V.29.) Önkormányzati rendelethez</t>
  </si>
  <si>
    <t>7. melléklet a  4/2019(V.29.) önkormányzati rendelethez</t>
  </si>
  <si>
    <t>8. melléklet a 4/2019(V.29.) önkormányzati rendelethez</t>
  </si>
  <si>
    <t>9. melléklet a 4/2019(V.29.) önkormányzati rendelethez</t>
  </si>
  <si>
    <t>10. melléklet a 4/2019 (V.29)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</si>
</sst>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.0"/>
    <numFmt numFmtId="167" formatCode="#,##0\ _F_t"/>
    <numFmt numFmtId="168" formatCode="#,##0\ &quot;Ft&quot;"/>
    <numFmt numFmtId="169" formatCode="[$-40E]yyyy\.\ mmmm\ d\."/>
    <numFmt numFmtId="170" formatCode="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12"/>
      <name val="Arial"/>
      <family val="2"/>
    </font>
    <font>
      <sz val="10"/>
      <name val="Times New Roman CE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8"/>
      <name val="Times New Roman CE"/>
      <family val="0"/>
    </font>
    <font>
      <sz val="13"/>
      <name val="Arial"/>
      <family val="2"/>
    </font>
    <font>
      <b/>
      <i/>
      <sz val="14"/>
      <name val="Times New Roman"/>
      <family val="1"/>
    </font>
    <font>
      <b/>
      <i/>
      <sz val="12"/>
      <name val="Times New Roman CE"/>
      <family val="1"/>
    </font>
    <font>
      <i/>
      <sz val="10"/>
      <name val="Arial"/>
      <family val="2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center" vertical="top" wrapText="1"/>
      <protection/>
    </xf>
    <xf numFmtId="0" fontId="1" fillId="0" borderId="11" xfId="57" applyFont="1" applyFill="1" applyBorder="1" applyAlignment="1" applyProtection="1">
      <alignment horizontal="center" vertical="center" wrapText="1"/>
      <protection/>
    </xf>
    <xf numFmtId="0" fontId="1" fillId="0" borderId="12" xfId="57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9" fontId="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7" applyFont="1" applyFill="1" applyBorder="1" applyAlignment="1" applyProtection="1">
      <alignment horizontal="center" vertical="top" wrapText="1"/>
      <protection/>
    </xf>
    <xf numFmtId="0" fontId="3" fillId="0" borderId="13" xfId="57" applyNumberFormat="1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" fillId="0" borderId="15" xfId="57" applyFont="1" applyFill="1" applyBorder="1" applyAlignment="1" applyProtection="1">
      <alignment horizontal="left" vertical="center" wrapText="1"/>
      <protection/>
    </xf>
    <xf numFmtId="0" fontId="3" fillId="0" borderId="13" xfId="57" applyFont="1" applyFill="1" applyBorder="1" applyAlignment="1" applyProtection="1">
      <alignment horizontal="left" vertical="center" wrapText="1"/>
      <protection/>
    </xf>
    <xf numFmtId="0" fontId="1" fillId="0" borderId="13" xfId="57" applyFont="1" applyFill="1" applyBorder="1" applyAlignment="1" applyProtection="1">
      <alignment horizontal="left" vertical="center" wrapText="1"/>
      <protection/>
    </xf>
    <xf numFmtId="0" fontId="4" fillId="0" borderId="13" xfId="57" applyFont="1" applyFill="1" applyBorder="1" applyAlignment="1" applyProtection="1">
      <alignment horizontal="left" vertical="center" wrapText="1"/>
      <protection/>
    </xf>
    <xf numFmtId="166" fontId="1" fillId="0" borderId="13" xfId="57" applyNumberFormat="1" applyFont="1" applyFill="1" applyBorder="1" applyAlignment="1" applyProtection="1">
      <alignment horizontal="left" vertical="center" wrapText="1" indent="1"/>
      <protection/>
    </xf>
    <xf numFmtId="1" fontId="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/>
    </xf>
    <xf numFmtId="0" fontId="3" fillId="0" borderId="13" xfId="57" applyFont="1" applyFill="1" applyBorder="1" applyAlignment="1" applyProtection="1">
      <alignment horizontal="center" vertical="center"/>
      <protection/>
    </xf>
    <xf numFmtId="0" fontId="1" fillId="0" borderId="13" xfId="57" applyNumberFormat="1" applyFont="1" applyFill="1" applyBorder="1" applyAlignment="1" applyProtection="1">
      <alignment horizontal="center" vertical="center"/>
      <protection/>
    </xf>
    <xf numFmtId="0" fontId="3" fillId="0" borderId="13" xfId="57" applyFont="1" applyFill="1" applyBorder="1" applyAlignment="1" applyProtection="1">
      <alignment horizontal="left" vertical="top" wrapText="1"/>
      <protection/>
    </xf>
    <xf numFmtId="0" fontId="1" fillId="0" borderId="13" xfId="57" applyFont="1" applyFill="1" applyBorder="1" applyAlignment="1" applyProtection="1">
      <alignment horizontal="left" vertical="top" wrapText="1"/>
      <protection/>
    </xf>
    <xf numFmtId="0" fontId="3" fillId="0" borderId="13" xfId="57" applyFont="1" applyFill="1" applyBorder="1" applyAlignment="1" applyProtection="1">
      <alignment horizontal="left" vertical="top"/>
      <protection/>
    </xf>
    <xf numFmtId="164" fontId="3" fillId="0" borderId="13" xfId="57" applyNumberFormat="1" applyFont="1" applyFill="1" applyBorder="1" applyAlignment="1" applyProtection="1">
      <alignment horizontal="left" vertical="top" wrapText="1"/>
      <protection/>
    </xf>
    <xf numFmtId="0" fontId="4" fillId="0" borderId="13" xfId="57" applyFont="1" applyFill="1" applyBorder="1" applyAlignment="1" applyProtection="1">
      <alignment horizontal="left" vertical="top" wrapText="1"/>
      <protection/>
    </xf>
    <xf numFmtId="41" fontId="3" fillId="0" borderId="13" xfId="0" applyNumberFormat="1" applyFont="1" applyBorder="1" applyAlignment="1">
      <alignment horizontal="right" vertical="center" wrapText="1"/>
    </xf>
    <xf numFmtId="41" fontId="1" fillId="0" borderId="13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41" fontId="1" fillId="0" borderId="13" xfId="57" applyNumberFormat="1" applyFont="1" applyFill="1" applyBorder="1" applyAlignment="1" applyProtection="1">
      <alignment horizontal="right" vertical="center" wrapText="1"/>
      <protection/>
    </xf>
    <xf numFmtId="41" fontId="3" fillId="0" borderId="16" xfId="0" applyNumberFormat="1" applyFont="1" applyBorder="1" applyAlignment="1">
      <alignment horizontal="right"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4" fillId="0" borderId="17" xfId="0" applyNumberFormat="1" applyFont="1" applyBorder="1" applyAlignment="1">
      <alignment horizontal="right" vertical="center" wrapText="1"/>
    </xf>
    <xf numFmtId="167" fontId="7" fillId="0" borderId="13" xfId="0" applyNumberFormat="1" applyFont="1" applyBorder="1" applyAlignment="1">
      <alignment horizontal="right" vertical="center" wrapText="1"/>
    </xf>
    <xf numFmtId="167" fontId="3" fillId="0" borderId="1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41" fontId="5" fillId="0" borderId="13" xfId="0" applyNumberFormat="1" applyFont="1" applyBorder="1" applyAlignment="1">
      <alignment horizontal="right" vertical="center" wrapText="1"/>
    </xf>
    <xf numFmtId="164" fontId="4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20" xfId="57" applyFont="1" applyFill="1" applyBorder="1" applyAlignment="1" applyProtection="1">
      <alignment horizontal="center" vertical="top" wrapText="1"/>
      <protection/>
    </xf>
    <xf numFmtId="0" fontId="1" fillId="0" borderId="21" xfId="57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1" fontId="3" fillId="0" borderId="1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57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1" fontId="1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4" xfId="57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vertical="center"/>
    </xf>
    <xf numFmtId="0" fontId="3" fillId="0" borderId="14" xfId="57" applyFont="1" applyFill="1" applyBorder="1" applyAlignment="1" applyProtection="1">
      <alignment horizontal="left" vertical="top" wrapText="1"/>
      <protection/>
    </xf>
    <xf numFmtId="0" fontId="1" fillId="0" borderId="0" xfId="57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5" xfId="57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1" fontId="0" fillId="0" borderId="0" xfId="0" applyNumberFormat="1" applyAlignment="1">
      <alignment horizontal="right" vertical="center" wrapText="1"/>
    </xf>
    <xf numFmtId="0" fontId="4" fillId="0" borderId="28" xfId="59" applyFont="1" applyFill="1" applyBorder="1" applyAlignment="1" applyProtection="1">
      <alignment horizontal="left" vertical="top" wrapText="1"/>
      <protection/>
    </xf>
    <xf numFmtId="0" fontId="4" fillId="0" borderId="29" xfId="59" applyFont="1" applyFill="1" applyBorder="1" applyAlignment="1" applyProtection="1">
      <alignment horizontal="left" vertical="top" wrapText="1"/>
      <protection/>
    </xf>
    <xf numFmtId="0" fontId="1" fillId="0" borderId="30" xfId="59" applyFont="1" applyFill="1" applyBorder="1" applyAlignment="1" applyProtection="1">
      <alignment horizontal="left" vertical="top" wrapText="1"/>
      <protection/>
    </xf>
    <xf numFmtId="170" fontId="3" fillId="0" borderId="31" xfId="58" applyNumberFormat="1" applyFont="1" applyFill="1" applyBorder="1" applyAlignment="1" applyProtection="1">
      <alignment horizontal="left" vertical="top" wrapText="1"/>
      <protection/>
    </xf>
    <xf numFmtId="41" fontId="1" fillId="0" borderId="31" xfId="59" applyNumberFormat="1" applyFont="1" applyFill="1" applyBorder="1" applyAlignment="1" applyProtection="1">
      <alignment horizontal="right" vertical="center" wrapText="1"/>
      <protection locked="0"/>
    </xf>
    <xf numFmtId="0" fontId="3" fillId="0" borderId="32" xfId="59" applyFont="1" applyFill="1" applyBorder="1" applyAlignment="1" applyProtection="1">
      <alignment horizontal="left" vertical="top" wrapText="1"/>
      <protection/>
    </xf>
    <xf numFmtId="170" fontId="3" fillId="0" borderId="13" xfId="58" applyNumberFormat="1" applyFont="1" applyFill="1" applyBorder="1" applyAlignment="1" applyProtection="1">
      <alignment horizontal="left" vertical="top" wrapText="1"/>
      <protection/>
    </xf>
    <xf numFmtId="0" fontId="1" fillId="0" borderId="32" xfId="59" applyFont="1" applyFill="1" applyBorder="1" applyAlignment="1" applyProtection="1">
      <alignment horizontal="left" vertical="top" wrapText="1"/>
      <protection/>
    </xf>
    <xf numFmtId="0" fontId="4" fillId="0" borderId="32" xfId="59" applyFont="1" applyFill="1" applyBorder="1" applyAlignment="1" applyProtection="1">
      <alignment horizontal="left" vertical="top" wrapText="1"/>
      <protection/>
    </xf>
    <xf numFmtId="0" fontId="1" fillId="0" borderId="28" xfId="59" applyFont="1" applyFill="1" applyBorder="1" applyAlignment="1" applyProtection="1">
      <alignment horizontal="left" vertical="top" wrapText="1"/>
      <protection/>
    </xf>
    <xf numFmtId="170" fontId="3" fillId="0" borderId="29" xfId="58" applyNumberFormat="1" applyFont="1" applyFill="1" applyBorder="1" applyAlignment="1" applyProtection="1">
      <alignment horizontal="left" vertical="top" wrapText="1"/>
      <protection/>
    </xf>
    <xf numFmtId="49" fontId="1" fillId="0" borderId="28" xfId="58" applyNumberFormat="1" applyFont="1" applyFill="1" applyBorder="1" applyAlignment="1" applyProtection="1">
      <alignment horizontal="center" vertical="center" wrapText="1"/>
      <protection/>
    </xf>
    <xf numFmtId="49" fontId="1" fillId="0" borderId="29" xfId="58" applyNumberFormat="1" applyFont="1" applyFill="1" applyBorder="1" applyAlignment="1" applyProtection="1">
      <alignment horizontal="center" vertical="center"/>
      <protection/>
    </xf>
    <xf numFmtId="49" fontId="1" fillId="0" borderId="33" xfId="58" applyNumberFormat="1" applyFont="1" applyFill="1" applyBorder="1" applyAlignment="1" applyProtection="1">
      <alignment horizontal="center" vertical="center"/>
      <protection/>
    </xf>
    <xf numFmtId="170" fontId="3" fillId="0" borderId="14" xfId="58" applyNumberFormat="1" applyFont="1" applyFill="1" applyBorder="1" applyAlignment="1" applyProtection="1">
      <alignment horizontal="center" vertical="center"/>
      <protection/>
    </xf>
    <xf numFmtId="170" fontId="3" fillId="0" borderId="13" xfId="58" applyNumberFormat="1" applyFont="1" applyFill="1" applyBorder="1" applyAlignment="1" applyProtection="1">
      <alignment horizontal="center" vertical="center"/>
      <protection/>
    </xf>
    <xf numFmtId="170" fontId="3" fillId="0" borderId="29" xfId="58" applyNumberFormat="1" applyFont="1" applyFill="1" applyBorder="1" applyAlignment="1" applyProtection="1">
      <alignment horizontal="center" vertical="center"/>
      <protection/>
    </xf>
    <xf numFmtId="0" fontId="1" fillId="0" borderId="28" xfId="58" applyFont="1" applyFill="1" applyBorder="1" applyAlignment="1" applyProtection="1">
      <alignment horizontal="left" vertical="top" wrapText="1"/>
      <protection/>
    </xf>
    <xf numFmtId="41" fontId="3" fillId="0" borderId="34" xfId="58" applyNumberFormat="1" applyFont="1" applyFill="1" applyBorder="1" applyAlignment="1" applyProtection="1">
      <alignment horizontal="right" vertical="top" wrapText="1"/>
      <protection locked="0"/>
    </xf>
    <xf numFmtId="41" fontId="3" fillId="0" borderId="35" xfId="58" applyNumberFormat="1" applyFont="1" applyFill="1" applyBorder="1" applyAlignment="1" applyProtection="1">
      <alignment horizontal="right" vertical="top" wrapText="1"/>
      <protection locked="0"/>
    </xf>
    <xf numFmtId="41" fontId="1" fillId="0" borderId="35" xfId="58" applyNumberFormat="1" applyFont="1" applyFill="1" applyBorder="1" applyAlignment="1" applyProtection="1">
      <alignment horizontal="right" vertical="top" wrapText="1"/>
      <protection/>
    </xf>
    <xf numFmtId="41" fontId="1" fillId="0" borderId="33" xfId="58" applyNumberFormat="1" applyFont="1" applyFill="1" applyBorder="1" applyAlignment="1" applyProtection="1">
      <alignment horizontal="right" vertical="top" wrapText="1"/>
      <protection/>
    </xf>
    <xf numFmtId="41" fontId="3" fillId="0" borderId="13" xfId="59" applyNumberFormat="1" applyFont="1" applyFill="1" applyBorder="1" applyAlignment="1" applyProtection="1">
      <alignment horizontal="right" vertical="top" wrapText="1"/>
      <protection/>
    </xf>
    <xf numFmtId="41" fontId="1" fillId="0" borderId="13" xfId="59" applyNumberFormat="1" applyFont="1" applyFill="1" applyBorder="1" applyAlignment="1" applyProtection="1">
      <alignment horizontal="right" vertical="top" wrapText="1"/>
      <protection/>
    </xf>
    <xf numFmtId="41" fontId="3" fillId="0" borderId="13" xfId="59" applyNumberFormat="1" applyFont="1" applyFill="1" applyBorder="1" applyAlignment="1" applyProtection="1">
      <alignment horizontal="right" vertical="top" wrapText="1"/>
      <protection locked="0"/>
    </xf>
    <xf numFmtId="41" fontId="1" fillId="0" borderId="29" xfId="59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  <protection/>
    </xf>
    <xf numFmtId="164" fontId="3" fillId="0" borderId="16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4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32" xfId="0" applyFont="1" applyFill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  <protection/>
    </xf>
    <xf numFmtId="164" fontId="3" fillId="0" borderId="17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5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164" fontId="3" fillId="0" borderId="13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>
      <alignment horizontal="left" vertical="top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164" fontId="3" fillId="0" borderId="29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33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36" xfId="0" applyFont="1" applyFill="1" applyBorder="1" applyAlignment="1">
      <alignment horizontal="left" vertical="top" wrapText="1"/>
    </xf>
    <xf numFmtId="0" fontId="1" fillId="0" borderId="40" xfId="0" applyFont="1" applyFill="1" applyBorder="1" applyAlignment="1" applyProtection="1">
      <alignment horizontal="left" vertical="top" wrapText="1"/>
      <protection/>
    </xf>
    <xf numFmtId="164" fontId="1" fillId="0" borderId="40" xfId="0" applyNumberFormat="1" applyFont="1" applyFill="1" applyBorder="1" applyAlignment="1" applyProtection="1">
      <alignment horizontal="left" vertical="top" wrapText="1"/>
      <protection/>
    </xf>
    <xf numFmtId="164" fontId="1" fillId="0" borderId="41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41" fontId="3" fillId="0" borderId="13" xfId="57" applyNumberFormat="1" applyFont="1" applyFill="1" applyBorder="1" applyAlignment="1" applyProtection="1">
      <alignment horizontal="right" vertical="top" wrapText="1"/>
      <protection/>
    </xf>
    <xf numFmtId="164" fontId="3" fillId="0" borderId="13" xfId="0" applyNumberFormat="1" applyFont="1" applyFill="1" applyBorder="1" applyAlignment="1" applyProtection="1">
      <alignment horizontal="left" vertical="top" wrapText="1"/>
      <protection locked="0"/>
    </xf>
    <xf numFmtId="41" fontId="3" fillId="0" borderId="13" xfId="0" applyNumberFormat="1" applyFont="1" applyFill="1" applyBorder="1" applyAlignment="1" applyProtection="1">
      <alignment horizontal="right" vertical="top" wrapText="1"/>
      <protection locked="0"/>
    </xf>
    <xf numFmtId="41" fontId="3" fillId="0" borderId="13" xfId="57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Fill="1" applyAlignment="1">
      <alignment horizontal="left" vertical="justify" wrapText="1"/>
    </xf>
    <xf numFmtId="164" fontId="3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0" xfId="56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top" wrapText="1"/>
      <protection locked="0"/>
    </xf>
    <xf numFmtId="41" fontId="3" fillId="0" borderId="13" xfId="0" applyNumberFormat="1" applyFont="1" applyFill="1" applyBorder="1" applyAlignment="1" applyProtection="1">
      <alignment horizontal="right" vertical="top" wrapText="1"/>
      <protection/>
    </xf>
    <xf numFmtId="41" fontId="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" fillId="0" borderId="0" xfId="0" applyNumberFormat="1" applyFont="1" applyFill="1" applyBorder="1" applyAlignment="1">
      <alignment horizontal="left" vertical="justify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top" wrapText="1"/>
    </xf>
    <xf numFmtId="0" fontId="3" fillId="0" borderId="0" xfId="57" applyFont="1" applyFill="1" applyBorder="1" applyAlignment="1" applyProtection="1">
      <alignment horizontal="left" vertical="top" wrapText="1"/>
      <protection/>
    </xf>
    <xf numFmtId="41" fontId="3" fillId="0" borderId="0" xfId="57" applyNumberFormat="1" applyFont="1" applyFill="1" applyBorder="1" applyAlignment="1" applyProtection="1">
      <alignment horizontal="righ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0" xfId="0" applyNumberFormat="1" applyFont="1" applyFill="1" applyAlignment="1">
      <alignment vertical="justify" wrapText="1"/>
    </xf>
    <xf numFmtId="164" fontId="1" fillId="0" borderId="0" xfId="0" applyNumberFormat="1" applyFont="1" applyFill="1" applyBorder="1" applyAlignment="1">
      <alignment vertical="top" wrapText="1"/>
    </xf>
    <xf numFmtId="0" fontId="64" fillId="0" borderId="0" xfId="0" applyFont="1" applyAlignment="1">
      <alignment vertical="top" wrapText="1"/>
    </xf>
    <xf numFmtId="0" fontId="1" fillId="0" borderId="0" xfId="58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1" fillId="0" borderId="42" xfId="0" applyNumberFormat="1" applyFont="1" applyFill="1" applyBorder="1" applyAlignment="1" applyProtection="1">
      <alignment horizontal="center" vertical="center"/>
      <protection/>
    </xf>
    <xf numFmtId="164" fontId="1" fillId="0" borderId="33" xfId="0" applyNumberFormat="1" applyFont="1" applyFill="1" applyBorder="1" applyAlignment="1" applyProtection="1">
      <alignment horizontal="center" vertical="center" wrapText="1"/>
      <protection/>
    </xf>
    <xf numFmtId="164" fontId="1" fillId="0" borderId="43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top" wrapText="1"/>
      <protection/>
    </xf>
    <xf numFmtId="164" fontId="1" fillId="0" borderId="44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164" fontId="1" fillId="0" borderId="45" xfId="0" applyNumberFormat="1" applyFont="1" applyFill="1" applyBorder="1" applyAlignment="1" applyProtection="1">
      <alignment horizontal="center" vertical="center" wrapText="1"/>
      <protection/>
    </xf>
    <xf numFmtId="164" fontId="1" fillId="0" borderId="36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top" wrapText="1" inden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3" fillId="0" borderId="46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164" fontId="3" fillId="0" borderId="46" xfId="0" applyNumberFormat="1" applyFont="1" applyFill="1" applyBorder="1" applyAlignment="1" applyProtection="1">
      <alignment vertical="center" wrapText="1"/>
      <protection/>
    </xf>
    <xf numFmtId="164" fontId="1" fillId="0" borderId="39" xfId="0" applyNumberFormat="1" applyFont="1" applyFill="1" applyBorder="1" applyAlignment="1" applyProtection="1">
      <alignment horizontal="center" vertical="center" wrapText="1"/>
      <protection/>
    </xf>
    <xf numFmtId="164" fontId="3" fillId="0" borderId="47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Fill="1" applyBorder="1" applyAlignment="1" applyProtection="1">
      <alignment vertical="center" wrapText="1"/>
      <protection locked="0"/>
    </xf>
    <xf numFmtId="164" fontId="3" fillId="0" borderId="39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 locked="0"/>
    </xf>
    <xf numFmtId="164" fontId="3" fillId="0" borderId="47" xfId="0" applyNumberFormat="1" applyFont="1" applyFill="1" applyBorder="1" applyAlignment="1" applyProtection="1">
      <alignment vertical="center" wrapText="1"/>
      <protection/>
    </xf>
    <xf numFmtId="164" fontId="1" fillId="0" borderId="49" xfId="0" applyNumberFormat="1" applyFont="1" applyFill="1" applyBorder="1" applyAlignment="1" applyProtection="1">
      <alignment horizontal="center" vertical="center" wrapText="1"/>
      <protection/>
    </xf>
    <xf numFmtId="164" fontId="3" fillId="0" borderId="5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 locked="0"/>
    </xf>
    <xf numFmtId="164" fontId="3" fillId="0" borderId="49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51" xfId="0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/>
    </xf>
    <xf numFmtId="164" fontId="3" fillId="33" borderId="44" xfId="0" applyNumberFormat="1" applyFont="1" applyFill="1" applyBorder="1" applyAlignment="1" applyProtection="1">
      <alignment horizontal="left" vertical="center" wrapText="1" indent="2"/>
      <protection/>
    </xf>
    <xf numFmtId="0" fontId="8" fillId="0" borderId="23" xfId="0" applyFont="1" applyBorder="1" applyAlignment="1">
      <alignment/>
    </xf>
    <xf numFmtId="0" fontId="20" fillId="0" borderId="23" xfId="0" applyFont="1" applyBorder="1" applyAlignment="1">
      <alignment/>
    </xf>
    <xf numFmtId="3" fontId="3" fillId="0" borderId="13" xfId="0" applyNumberFormat="1" applyFont="1" applyBorder="1" applyAlignment="1">
      <alignment horizontal="right" vertical="justify"/>
    </xf>
    <xf numFmtId="3" fontId="3" fillId="0" borderId="22" xfId="0" applyNumberFormat="1" applyFont="1" applyBorder="1" applyAlignment="1">
      <alignment horizontal="right" vertical="justify"/>
    </xf>
    <xf numFmtId="3" fontId="3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41" fontId="1" fillId="0" borderId="17" xfId="0" applyNumberFormat="1" applyFont="1" applyBorder="1" applyAlignment="1">
      <alignment horizontal="right" vertical="top" wrapText="1"/>
    </xf>
    <xf numFmtId="164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>
      <alignment/>
      <protection/>
    </xf>
    <xf numFmtId="0" fontId="1" fillId="0" borderId="0" xfId="57" applyFont="1" applyFill="1" applyBorder="1" applyAlignment="1" applyProtection="1">
      <alignment horizontal="left" vertical="center" wrapText="1" indent="1"/>
      <protection/>
    </xf>
    <xf numFmtId="0" fontId="1" fillId="0" borderId="0" xfId="57" applyFont="1" applyFill="1" applyBorder="1" applyAlignment="1" applyProtection="1">
      <alignment vertical="center" wrapText="1"/>
      <protection/>
    </xf>
    <xf numFmtId="41" fontId="3" fillId="0" borderId="0" xfId="57" applyNumberFormat="1" applyFont="1" applyFill="1" applyBorder="1" applyAlignment="1" applyProtection="1">
      <alignment horizontal="right" vertical="center" wrapText="1"/>
      <protection/>
    </xf>
    <xf numFmtId="41" fontId="1" fillId="0" borderId="0" xfId="57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Alignment="1">
      <alignment horizontal="center" vertical="top" wrapText="1"/>
    </xf>
    <xf numFmtId="164" fontId="22" fillId="0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41" fontId="1" fillId="0" borderId="13" xfId="57" applyNumberFormat="1" applyFont="1" applyFill="1" applyBorder="1" applyAlignment="1" applyProtection="1">
      <alignment horizontal="right" vertical="top" wrapText="1"/>
      <protection/>
    </xf>
    <xf numFmtId="41" fontId="3" fillId="0" borderId="13" xfId="57" applyNumberFormat="1" applyFont="1" applyFill="1" applyBorder="1" applyAlignment="1" applyProtection="1">
      <alignment horizontal="left" vertical="top" wrapText="1"/>
      <protection/>
    </xf>
    <xf numFmtId="41" fontId="3" fillId="0" borderId="14" xfId="0" applyNumberFormat="1" applyFont="1" applyBorder="1" applyAlignment="1">
      <alignment horizontal="right" vertical="top" wrapText="1"/>
    </xf>
    <xf numFmtId="41" fontId="3" fillId="0" borderId="13" xfId="57" applyNumberFormat="1" applyFont="1" applyFill="1" applyBorder="1" applyAlignment="1" applyProtection="1">
      <alignment horizontal="right" vertical="justify" wrapText="1"/>
      <protection/>
    </xf>
    <xf numFmtId="41" fontId="3" fillId="0" borderId="13" xfId="57" applyNumberFormat="1" applyFont="1" applyFill="1" applyBorder="1" applyAlignment="1" applyProtection="1">
      <alignment horizontal="right" vertical="justify" wrapText="1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28" fillId="0" borderId="13" xfId="0" applyFont="1" applyBorder="1" applyAlignment="1">
      <alignment horizontal="left" vertical="top" wrapText="1"/>
    </xf>
    <xf numFmtId="3" fontId="28" fillId="0" borderId="13" xfId="0" applyNumberFormat="1" applyFont="1" applyBorder="1" applyAlignment="1">
      <alignment horizontal="right" vertical="top" wrapText="1"/>
    </xf>
    <xf numFmtId="164" fontId="1" fillId="0" borderId="13" xfId="0" applyNumberFormat="1" applyFont="1" applyFill="1" applyBorder="1" applyAlignment="1">
      <alignment horizontal="centerContinuous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56" applyNumberFormat="1" applyFont="1" applyFill="1" applyBorder="1" applyAlignment="1" applyProtection="1">
      <alignment horizontal="center" vertical="center" wrapText="1"/>
      <protection/>
    </xf>
    <xf numFmtId="164" fontId="19" fillId="0" borderId="13" xfId="0" applyNumberFormat="1" applyFont="1" applyFill="1" applyBorder="1" applyAlignment="1">
      <alignment horizontal="center" vertical="center" wrapText="1"/>
    </xf>
    <xf numFmtId="41" fontId="19" fillId="0" borderId="13" xfId="0" applyNumberFormat="1" applyFont="1" applyFill="1" applyBorder="1" applyAlignment="1">
      <alignment horizontal="right" vertical="top" wrapText="1"/>
    </xf>
    <xf numFmtId="164" fontId="1" fillId="0" borderId="13" xfId="0" applyNumberFormat="1" applyFont="1" applyFill="1" applyBorder="1" applyAlignment="1" applyProtection="1">
      <alignment horizontal="left" vertical="top" wrapText="1"/>
      <protection locked="0"/>
    </xf>
    <xf numFmtId="16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1" fontId="1" fillId="0" borderId="13" xfId="0" applyNumberFormat="1" applyFont="1" applyFill="1" applyBorder="1" applyAlignment="1" applyProtection="1">
      <alignment horizontal="right" vertical="top" wrapText="1"/>
      <protection/>
    </xf>
    <xf numFmtId="164" fontId="1" fillId="0" borderId="13" xfId="0" applyNumberFormat="1" applyFont="1" applyFill="1" applyBorder="1" applyAlignment="1" applyProtection="1">
      <alignment horizontal="left" vertical="top" wrapText="1"/>
      <protection/>
    </xf>
    <xf numFmtId="164" fontId="3" fillId="0" borderId="13" xfId="0" applyNumberFormat="1" applyFont="1" applyFill="1" applyBorder="1" applyAlignment="1" applyProtection="1">
      <alignment vertical="top" wrapText="1"/>
      <protection locked="0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41" fontId="1" fillId="0" borderId="13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3" xfId="0" applyNumberFormat="1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3" xfId="0" applyNumberFormat="1" applyFont="1" applyFill="1" applyBorder="1" applyAlignment="1">
      <alignment vertical="top" wrapText="1"/>
    </xf>
    <xf numFmtId="41" fontId="1" fillId="0" borderId="13" xfId="0" applyNumberFormat="1" applyFont="1" applyFill="1" applyBorder="1" applyAlignment="1">
      <alignment horizontal="right" vertical="top" wrapText="1"/>
    </xf>
    <xf numFmtId="41" fontId="0" fillId="0" borderId="13" xfId="0" applyNumberFormat="1" applyBorder="1" applyAlignment="1">
      <alignment horizontal="right" vertical="top" wrapText="1"/>
    </xf>
    <xf numFmtId="164" fontId="1" fillId="0" borderId="13" xfId="0" applyNumberFormat="1" applyFont="1" applyFill="1" applyBorder="1" applyAlignment="1">
      <alignment horizontal="left" vertical="justify" wrapText="1"/>
    </xf>
    <xf numFmtId="164" fontId="4" fillId="0" borderId="13" xfId="0" applyNumberFormat="1" applyFont="1" applyFill="1" applyBorder="1" applyAlignment="1" applyProtection="1">
      <alignment horizontal="left" vertical="top" wrapText="1"/>
      <protection locked="0"/>
    </xf>
    <xf numFmtId="41" fontId="4" fillId="0" borderId="13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3" xfId="0" applyNumberFormat="1" applyFont="1" applyFill="1" applyBorder="1" applyAlignment="1" applyProtection="1">
      <alignment vertical="top" wrapText="1"/>
      <protection locked="0"/>
    </xf>
    <xf numFmtId="41" fontId="4" fillId="0" borderId="13" xfId="0" applyNumberFormat="1" applyFont="1" applyFill="1" applyBorder="1" applyAlignment="1" applyProtection="1">
      <alignment horizontal="right" vertical="top" wrapText="1"/>
      <protection/>
    </xf>
    <xf numFmtId="164" fontId="3" fillId="0" borderId="13" xfId="0" applyNumberFormat="1" applyFont="1" applyFill="1" applyBorder="1" applyAlignment="1">
      <alignment horizontal="left" vertical="top" wrapText="1"/>
    </xf>
    <xf numFmtId="41" fontId="3" fillId="0" borderId="13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22" xfId="0" applyNumberFormat="1" applyFont="1" applyBorder="1" applyAlignment="1">
      <alignment horizontal="right" vertical="justify"/>
    </xf>
    <xf numFmtId="41" fontId="8" fillId="0" borderId="13" xfId="0" applyNumberFormat="1" applyFont="1" applyBorder="1" applyAlignment="1">
      <alignment horizontal="right" wrapText="1"/>
    </xf>
    <xf numFmtId="0" fontId="8" fillId="0" borderId="14" xfId="0" applyFont="1" applyBorder="1" applyAlignment="1">
      <alignment/>
    </xf>
    <xf numFmtId="0" fontId="8" fillId="0" borderId="13" xfId="0" applyFont="1" applyFill="1" applyBorder="1" applyAlignment="1">
      <alignment/>
    </xf>
    <xf numFmtId="3" fontId="5" fillId="0" borderId="13" xfId="0" applyNumberFormat="1" applyFont="1" applyBorder="1" applyAlignment="1">
      <alignment horizontal="right" vertical="justify"/>
    </xf>
    <xf numFmtId="3" fontId="3" fillId="0" borderId="19" xfId="0" applyNumberFormat="1" applyFont="1" applyFill="1" applyBorder="1" applyAlignment="1">
      <alignment horizontal="right" vertical="justify"/>
    </xf>
    <xf numFmtId="3" fontId="8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" fillId="0" borderId="52" xfId="57" applyFont="1" applyFill="1" applyBorder="1" applyAlignment="1" applyProtection="1">
      <alignment horizontal="center" vertical="top" wrapText="1"/>
      <protection/>
    </xf>
    <xf numFmtId="0" fontId="1" fillId="0" borderId="53" xfId="57" applyFont="1" applyFill="1" applyBorder="1" applyAlignment="1" applyProtection="1">
      <alignment horizontal="center" vertical="top" wrapText="1"/>
      <protection/>
    </xf>
    <xf numFmtId="0" fontId="1" fillId="0" borderId="54" xfId="57" applyFont="1" applyFill="1" applyBorder="1" applyAlignment="1" applyProtection="1">
      <alignment horizontal="center" vertical="top" wrapText="1"/>
      <protection/>
    </xf>
    <xf numFmtId="0" fontId="1" fillId="0" borderId="11" xfId="57" applyFont="1" applyFill="1" applyBorder="1" applyAlignment="1" applyProtection="1">
      <alignment horizontal="center" vertical="top" wrapText="1"/>
      <protection/>
    </xf>
    <xf numFmtId="0" fontId="1" fillId="0" borderId="21" xfId="57" applyFont="1" applyFill="1" applyBorder="1" applyAlignment="1" applyProtection="1">
      <alignment horizontal="center" vertical="top" wrapText="1"/>
      <protection/>
    </xf>
    <xf numFmtId="0" fontId="1" fillId="0" borderId="10" xfId="57" applyFont="1" applyFill="1" applyBorder="1" applyAlignment="1" applyProtection="1">
      <alignment horizontal="center" vertical="top" wrapText="1"/>
      <protection/>
    </xf>
    <xf numFmtId="0" fontId="1" fillId="0" borderId="55" xfId="57" applyFont="1" applyFill="1" applyBorder="1" applyAlignment="1" applyProtection="1">
      <alignment horizontal="center" vertical="top" wrapText="1"/>
      <protection/>
    </xf>
    <xf numFmtId="0" fontId="1" fillId="0" borderId="20" xfId="57" applyFont="1" applyFill="1" applyBorder="1" applyAlignment="1" applyProtection="1">
      <alignment horizontal="center" vertical="top" wrapText="1"/>
      <protection/>
    </xf>
    <xf numFmtId="0" fontId="1" fillId="0" borderId="54" xfId="57" applyFont="1" applyFill="1" applyBorder="1" applyAlignment="1" applyProtection="1">
      <alignment horizontal="center" vertical="center" wrapText="1"/>
      <protection/>
    </xf>
    <xf numFmtId="0" fontId="1" fillId="0" borderId="56" xfId="57" applyFont="1" applyFill="1" applyBorder="1" applyAlignment="1" applyProtection="1">
      <alignment horizontal="center" vertical="center" wrapText="1"/>
      <protection/>
    </xf>
    <xf numFmtId="0" fontId="1" fillId="0" borderId="57" xfId="57" applyFont="1" applyFill="1" applyBorder="1" applyAlignment="1" applyProtection="1">
      <alignment horizontal="center" vertical="center" wrapText="1"/>
      <protection/>
    </xf>
    <xf numFmtId="0" fontId="1" fillId="0" borderId="11" xfId="57" applyFont="1" applyFill="1" applyBorder="1" applyAlignment="1" applyProtection="1">
      <alignment horizontal="center" vertical="center" wrapText="1"/>
      <protection/>
    </xf>
    <xf numFmtId="0" fontId="1" fillId="0" borderId="45" xfId="57" applyFont="1" applyFill="1" applyBorder="1" applyAlignment="1" applyProtection="1">
      <alignment horizontal="center" vertical="center" wrapText="1"/>
      <protection/>
    </xf>
    <xf numFmtId="0" fontId="1" fillId="0" borderId="21" xfId="57" applyFont="1" applyFill="1" applyBorder="1" applyAlignment="1" applyProtection="1">
      <alignment horizontal="center" vertical="center" wrapText="1"/>
      <protection/>
    </xf>
    <xf numFmtId="0" fontId="1" fillId="0" borderId="43" xfId="57" applyFont="1" applyFill="1" applyBorder="1" applyAlignment="1" applyProtection="1">
      <alignment horizontal="center" vertical="center" wrapText="1"/>
      <protection/>
    </xf>
    <xf numFmtId="0" fontId="1" fillId="0" borderId="58" xfId="57" applyFont="1" applyFill="1" applyBorder="1" applyAlignment="1" applyProtection="1">
      <alignment horizontal="center" vertical="center" wrapText="1"/>
      <protection/>
    </xf>
    <xf numFmtId="0" fontId="1" fillId="0" borderId="59" xfId="57" applyFont="1" applyFill="1" applyBorder="1" applyAlignment="1" applyProtection="1">
      <alignment horizontal="center" vertical="center" wrapText="1"/>
      <protection/>
    </xf>
    <xf numFmtId="0" fontId="1" fillId="0" borderId="45" xfId="57" applyFont="1" applyFill="1" applyBorder="1" applyAlignment="1" applyProtection="1">
      <alignment horizontal="center" vertical="top" wrapText="1"/>
      <protection/>
    </xf>
    <xf numFmtId="0" fontId="64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43" xfId="57" applyFont="1" applyFill="1" applyBorder="1" applyAlignment="1" applyProtection="1">
      <alignment horizontal="center" vertical="top" wrapText="1"/>
      <protection/>
    </xf>
    <xf numFmtId="0" fontId="1" fillId="0" borderId="58" xfId="57" applyFont="1" applyFill="1" applyBorder="1" applyAlignment="1" applyProtection="1">
      <alignment horizontal="center" vertical="top" wrapText="1"/>
      <protection/>
    </xf>
    <xf numFmtId="0" fontId="1" fillId="0" borderId="60" xfId="57" applyFont="1" applyFill="1" applyBorder="1" applyAlignment="1" applyProtection="1">
      <alignment horizontal="center" vertical="top" wrapText="1"/>
      <protection/>
    </xf>
    <xf numFmtId="0" fontId="1" fillId="0" borderId="61" xfId="57" applyFont="1" applyFill="1" applyBorder="1" applyAlignment="1" applyProtection="1">
      <alignment horizontal="center" vertical="center" wrapText="1"/>
      <protection/>
    </xf>
    <xf numFmtId="0" fontId="1" fillId="0" borderId="49" xfId="57" applyFont="1" applyFill="1" applyBorder="1" applyAlignment="1" applyProtection="1">
      <alignment horizontal="center" vertical="center" wrapText="1"/>
      <protection/>
    </xf>
    <xf numFmtId="0" fontId="1" fillId="0" borderId="62" xfId="57" applyFont="1" applyFill="1" applyBorder="1" applyAlignment="1" applyProtection="1">
      <alignment horizontal="center" vertical="center" wrapText="1"/>
      <protection/>
    </xf>
    <xf numFmtId="0" fontId="1" fillId="0" borderId="63" xfId="57" applyFont="1" applyFill="1" applyBorder="1" applyAlignment="1" applyProtection="1">
      <alignment horizontal="center" vertical="center" wrapText="1"/>
      <protection/>
    </xf>
    <xf numFmtId="0" fontId="1" fillId="0" borderId="51" xfId="57" applyFont="1" applyFill="1" applyBorder="1" applyAlignment="1" applyProtection="1">
      <alignment horizontal="center" vertical="center" wrapText="1"/>
      <protection/>
    </xf>
    <xf numFmtId="0" fontId="1" fillId="0" borderId="41" xfId="57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57" applyFont="1" applyFill="1" applyAlignment="1">
      <alignment horizontal="center"/>
      <protection/>
    </xf>
    <xf numFmtId="164" fontId="4" fillId="0" borderId="0" xfId="57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justify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13" xfId="56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0" fontId="64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64" fillId="0" borderId="0" xfId="0" applyFont="1" applyAlignment="1">
      <alignment horizontal="center" vertical="top" wrapText="1"/>
    </xf>
    <xf numFmtId="0" fontId="5" fillId="0" borderId="0" xfId="56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2" fillId="0" borderId="0" xfId="56" applyFont="1" applyAlignment="1">
      <alignment horizontal="right" vertical="top" wrapText="1"/>
      <protection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" fillId="0" borderId="31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 applyProtection="1">
      <alignment horizontal="left" vertical="top" wrapText="1"/>
      <protection/>
    </xf>
    <xf numFmtId="0" fontId="4" fillId="0" borderId="15" xfId="59" applyFont="1" applyFill="1" applyBorder="1" applyAlignment="1" applyProtection="1">
      <alignment horizontal="center" vertical="top" wrapText="1"/>
      <protection/>
    </xf>
    <xf numFmtId="0" fontId="4" fillId="0" borderId="17" xfId="59" applyFont="1" applyFill="1" applyBorder="1" applyAlignment="1" applyProtection="1">
      <alignment horizontal="center" vertical="top" wrapText="1"/>
      <protection/>
    </xf>
    <xf numFmtId="0" fontId="4" fillId="0" borderId="0" xfId="58" applyFont="1" applyFill="1" applyBorder="1" applyAlignment="1" applyProtection="1">
      <alignment horizontal="center" vertical="center" textRotation="90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1" fillId="0" borderId="30" xfId="58" applyFont="1" applyFill="1" applyBorder="1" applyAlignment="1" applyProtection="1">
      <alignment horizontal="center" vertical="center" wrapText="1"/>
      <protection/>
    </xf>
    <xf numFmtId="0" fontId="1" fillId="0" borderId="32" xfId="58" applyFont="1" applyFill="1" applyBorder="1" applyAlignment="1" applyProtection="1">
      <alignment horizontal="center" vertical="center" wrapText="1"/>
      <protection/>
    </xf>
    <xf numFmtId="0" fontId="4" fillId="0" borderId="64" xfId="58" applyFont="1" applyFill="1" applyBorder="1" applyAlignment="1" applyProtection="1">
      <alignment horizontal="left" vertical="top" wrapText="1"/>
      <protection/>
    </xf>
    <xf numFmtId="0" fontId="4" fillId="0" borderId="14" xfId="58" applyFont="1" applyFill="1" applyBorder="1" applyAlignment="1" applyProtection="1">
      <alignment horizontal="left" vertical="top" wrapText="1"/>
      <protection/>
    </xf>
    <xf numFmtId="0" fontId="4" fillId="0" borderId="65" xfId="58" applyFont="1" applyFill="1" applyBorder="1" applyAlignment="1" applyProtection="1">
      <alignment horizontal="center" vertical="center" wrapText="1"/>
      <protection/>
    </xf>
    <xf numFmtId="0" fontId="4" fillId="0" borderId="35" xfId="58" applyFont="1" applyFill="1" applyBorder="1" applyAlignment="1" applyProtection="1">
      <alignment horizontal="center" vertical="center"/>
      <protection/>
    </xf>
    <xf numFmtId="0" fontId="13" fillId="0" borderId="0" xfId="59" applyFont="1" applyFill="1" applyAlignment="1" applyProtection="1">
      <alignment horizontal="center" vertical="top" wrapText="1"/>
      <protection/>
    </xf>
    <xf numFmtId="0" fontId="17" fillId="0" borderId="0" xfId="59" applyFont="1" applyFill="1" applyBorder="1" applyAlignment="1" applyProtection="1">
      <alignment horizontal="center" vertical="top" wrapText="1"/>
      <protection/>
    </xf>
    <xf numFmtId="0" fontId="1" fillId="0" borderId="61" xfId="59" applyFont="1" applyFill="1" applyBorder="1" applyAlignment="1" applyProtection="1">
      <alignment horizontal="left" vertical="top" wrapText="1"/>
      <protection/>
    </xf>
    <xf numFmtId="0" fontId="1" fillId="0" borderId="49" xfId="59" applyFont="1" applyFill="1" applyBorder="1" applyAlignment="1" applyProtection="1">
      <alignment horizontal="left" vertical="top" wrapText="1"/>
      <protection/>
    </xf>
    <xf numFmtId="0" fontId="1" fillId="0" borderId="66" xfId="59" applyFont="1" applyFill="1" applyBorder="1" applyAlignment="1" applyProtection="1">
      <alignment horizontal="left" vertical="top" wrapText="1"/>
      <protection/>
    </xf>
    <xf numFmtId="0" fontId="4" fillId="0" borderId="19" xfId="58" applyFont="1" applyFill="1" applyBorder="1" applyAlignment="1" applyProtection="1">
      <alignment horizontal="left" vertical="top" wrapText="1"/>
      <protection/>
    </xf>
    <xf numFmtId="164" fontId="1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top" wrapText="1"/>
      <protection/>
    </xf>
    <xf numFmtId="164" fontId="1" fillId="0" borderId="21" xfId="0" applyNumberFormat="1" applyFont="1" applyFill="1" applyBorder="1" applyAlignment="1" applyProtection="1">
      <alignment horizontal="left" vertical="top" wrapText="1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4" fontId="1" fillId="0" borderId="67" xfId="0" applyNumberFormat="1" applyFont="1" applyFill="1" applyBorder="1" applyAlignment="1" applyProtection="1">
      <alignment horizontal="center" vertical="center"/>
      <protection/>
    </xf>
    <xf numFmtId="164" fontId="1" fillId="0" borderId="68" xfId="0" applyNumberFormat="1" applyFont="1" applyFill="1" applyBorder="1" applyAlignment="1" applyProtection="1">
      <alignment horizontal="center" vertical="center"/>
      <protection/>
    </xf>
    <xf numFmtId="164" fontId="1" fillId="0" borderId="69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Normál_KVRENMUNKA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B1">
      <selection activeCell="I3" sqref="I3:L3"/>
    </sheetView>
  </sheetViews>
  <sheetFormatPr defaultColWidth="9.140625" defaultRowHeight="12.75"/>
  <cols>
    <col min="1" max="1" width="11.57421875" style="0" bestFit="1" customWidth="1"/>
    <col min="2" max="2" width="43.00390625" style="0" customWidth="1"/>
    <col min="3" max="5" width="15.421875" style="0" bestFit="1" customWidth="1"/>
    <col min="6" max="7" width="14.8515625" style="0" bestFit="1" customWidth="1"/>
    <col min="8" max="8" width="14.28125" style="0" bestFit="1" customWidth="1"/>
    <col min="9" max="9" width="15.7109375" style="0" customWidth="1"/>
    <col min="10" max="10" width="16.7109375" style="0" customWidth="1"/>
    <col min="11" max="11" width="15.421875" style="0" bestFit="1" customWidth="1"/>
    <col min="12" max="12" width="13.7109375" style="0" bestFit="1" customWidth="1"/>
  </cols>
  <sheetData>
    <row r="2" ht="15">
      <c r="K2" s="40"/>
    </row>
    <row r="3" spans="9:12" ht="15">
      <c r="I3" s="302" t="s">
        <v>357</v>
      </c>
      <c r="J3" s="302"/>
      <c r="K3" s="302"/>
      <c r="L3" s="302"/>
    </row>
    <row r="4" spans="1:10" ht="18.7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2:11" ht="18.75">
      <c r="B5" s="283" t="s">
        <v>262</v>
      </c>
      <c r="C5" s="283"/>
      <c r="D5" s="283"/>
      <c r="E5" s="283"/>
      <c r="F5" s="283"/>
      <c r="G5" s="283"/>
      <c r="H5" s="283"/>
      <c r="I5" s="283"/>
      <c r="J5" s="283"/>
      <c r="K5" s="283"/>
    </row>
    <row r="6" ht="13.5" thickBot="1"/>
    <row r="7" spans="1:11" ht="32.25" customHeight="1" thickBot="1">
      <c r="A7" s="295" t="s">
        <v>0</v>
      </c>
      <c r="B7" s="292" t="s">
        <v>1</v>
      </c>
      <c r="C7" s="298" t="s">
        <v>268</v>
      </c>
      <c r="D7" s="299"/>
      <c r="E7" s="299"/>
      <c r="F7" s="299"/>
      <c r="G7" s="299"/>
      <c r="H7" s="299"/>
      <c r="I7" s="299"/>
      <c r="J7" s="300"/>
      <c r="K7" s="303" t="s">
        <v>77</v>
      </c>
    </row>
    <row r="8" spans="1:11" ht="16.5" customHeight="1" thickBot="1">
      <c r="A8" s="296"/>
      <c r="B8" s="293"/>
      <c r="C8" s="306" t="s">
        <v>24</v>
      </c>
      <c r="D8" s="307"/>
      <c r="E8" s="308"/>
      <c r="F8" s="284" t="s">
        <v>25</v>
      </c>
      <c r="G8" s="285"/>
      <c r="H8" s="286"/>
      <c r="I8" s="287" t="s">
        <v>26</v>
      </c>
      <c r="J8" s="287" t="s">
        <v>27</v>
      </c>
      <c r="K8" s="304"/>
    </row>
    <row r="9" spans="1:11" ht="16.5" customHeight="1" thickBot="1">
      <c r="A9" s="296"/>
      <c r="B9" s="293"/>
      <c r="C9" s="2" t="s">
        <v>28</v>
      </c>
      <c r="D9" s="2" t="s">
        <v>29</v>
      </c>
      <c r="E9" s="287" t="s">
        <v>77</v>
      </c>
      <c r="F9" s="2" t="s">
        <v>28</v>
      </c>
      <c r="G9" s="2" t="s">
        <v>29</v>
      </c>
      <c r="H9" s="287" t="s">
        <v>77</v>
      </c>
      <c r="I9" s="301"/>
      <c r="J9" s="301"/>
      <c r="K9" s="304"/>
    </row>
    <row r="10" spans="1:11" ht="16.5" customHeight="1" thickBot="1">
      <c r="A10" s="296"/>
      <c r="B10" s="293"/>
      <c r="C10" s="289" t="s">
        <v>30</v>
      </c>
      <c r="D10" s="289"/>
      <c r="E10" s="288"/>
      <c r="F10" s="289" t="s">
        <v>30</v>
      </c>
      <c r="G10" s="289"/>
      <c r="H10" s="288"/>
      <c r="I10" s="301"/>
      <c r="J10" s="301"/>
      <c r="K10" s="304"/>
    </row>
    <row r="11" spans="1:11" ht="16.5" customHeight="1" thickBot="1">
      <c r="A11" s="297"/>
      <c r="B11" s="294"/>
      <c r="C11" s="290" t="s">
        <v>31</v>
      </c>
      <c r="D11" s="291"/>
      <c r="E11" s="291"/>
      <c r="F11" s="291"/>
      <c r="G11" s="291"/>
      <c r="H11" s="52"/>
      <c r="I11" s="288"/>
      <c r="J11" s="288"/>
      <c r="K11" s="305"/>
    </row>
    <row r="12" spans="1:11" ht="16.5" customHeight="1">
      <c r="A12" s="3"/>
      <c r="B12" s="4"/>
      <c r="C12" s="10"/>
      <c r="D12" s="10"/>
      <c r="E12" s="10"/>
      <c r="F12" s="10"/>
      <c r="G12" s="10"/>
      <c r="H12" s="10"/>
      <c r="I12" s="10"/>
      <c r="J12" s="65"/>
      <c r="K12" s="66"/>
    </row>
    <row r="13" spans="1:11" ht="31.5">
      <c r="A13" s="18" t="s">
        <v>2</v>
      </c>
      <c r="B13" s="14" t="s">
        <v>3</v>
      </c>
      <c r="C13" s="32">
        <v>20503199</v>
      </c>
      <c r="D13" s="222">
        <v>23096107</v>
      </c>
      <c r="E13" s="222">
        <v>23096107</v>
      </c>
      <c r="F13" s="222">
        <v>3100000</v>
      </c>
      <c r="G13" s="222">
        <v>3100000</v>
      </c>
      <c r="H13" s="32">
        <v>3100000</v>
      </c>
      <c r="I13" s="32">
        <f>SUM(C13+F13)</f>
        <v>23603199</v>
      </c>
      <c r="J13" s="32">
        <f>SUM(D13+G13)</f>
        <v>26196107</v>
      </c>
      <c r="K13" s="29">
        <f>SUM(E13+H13)</f>
        <v>26196107</v>
      </c>
    </row>
    <row r="14" spans="1:11" ht="31.5">
      <c r="A14" s="18" t="s">
        <v>4</v>
      </c>
      <c r="B14" s="14" t="s">
        <v>5</v>
      </c>
      <c r="C14" s="29">
        <f aca="true" t="shared" si="0" ref="C14:K14">SUM(C15)</f>
        <v>5029141</v>
      </c>
      <c r="D14" s="29">
        <f t="shared" si="0"/>
        <v>5318641</v>
      </c>
      <c r="E14" s="29">
        <f t="shared" si="0"/>
        <v>4067704</v>
      </c>
      <c r="F14" s="63">
        <f t="shared" si="0"/>
        <v>0</v>
      </c>
      <c r="G14" s="63">
        <f t="shared" si="0"/>
        <v>0</v>
      </c>
      <c r="H14" s="29">
        <f t="shared" si="0"/>
        <v>0</v>
      </c>
      <c r="I14" s="29">
        <f t="shared" si="0"/>
        <v>5029141</v>
      </c>
      <c r="J14" s="29">
        <f t="shared" si="0"/>
        <v>5318641</v>
      </c>
      <c r="K14" s="29">
        <f t="shared" si="0"/>
        <v>4067704</v>
      </c>
    </row>
    <row r="15" spans="1:11" ht="31.5">
      <c r="A15" s="18" t="s">
        <v>6</v>
      </c>
      <c r="B15" s="15" t="s">
        <v>7</v>
      </c>
      <c r="C15" s="33">
        <v>5029141</v>
      </c>
      <c r="D15" s="34">
        <v>5318641</v>
      </c>
      <c r="E15" s="34">
        <v>4067704</v>
      </c>
      <c r="F15" s="224"/>
      <c r="G15" s="224"/>
      <c r="H15" s="34"/>
      <c r="I15" s="34">
        <f>SUM(C15+F15)</f>
        <v>5029141</v>
      </c>
      <c r="J15" s="34">
        <f>SUM(D15+G15)</f>
        <v>5318641</v>
      </c>
      <c r="K15" s="28">
        <f>SUM(E15+H15)</f>
        <v>4067704</v>
      </c>
    </row>
    <row r="16" spans="1:11" ht="47.25">
      <c r="A16" s="18" t="s">
        <v>8</v>
      </c>
      <c r="B16" s="16" t="s">
        <v>9</v>
      </c>
      <c r="C16" s="35">
        <f aca="true" t="shared" si="1" ref="C16:K16">SUM(C17+C18)</f>
        <v>18828012</v>
      </c>
      <c r="D16" s="35">
        <f t="shared" si="1"/>
        <v>33828012</v>
      </c>
      <c r="E16" s="35">
        <f t="shared" si="1"/>
        <v>15000000</v>
      </c>
      <c r="F16" s="209">
        <f t="shared" si="1"/>
        <v>13213532</v>
      </c>
      <c r="G16" s="209">
        <f t="shared" si="1"/>
        <v>13213532</v>
      </c>
      <c r="H16" s="35">
        <f t="shared" si="1"/>
        <v>4791133</v>
      </c>
      <c r="I16" s="35">
        <f t="shared" si="1"/>
        <v>32041544</v>
      </c>
      <c r="J16" s="35">
        <f t="shared" si="1"/>
        <v>47041544</v>
      </c>
      <c r="K16" s="35">
        <f t="shared" si="1"/>
        <v>19791133</v>
      </c>
    </row>
    <row r="17" spans="1:11" ht="47.25">
      <c r="A17" s="18" t="s">
        <v>10</v>
      </c>
      <c r="B17" s="223" t="s">
        <v>11</v>
      </c>
      <c r="C17" s="137">
        <v>15000000</v>
      </c>
      <c r="D17" s="137">
        <v>30000000</v>
      </c>
      <c r="E17" s="28">
        <v>15000000</v>
      </c>
      <c r="F17" s="137">
        <v>9213532</v>
      </c>
      <c r="G17" s="137">
        <v>9213532</v>
      </c>
      <c r="H17" s="28">
        <v>4791133</v>
      </c>
      <c r="I17" s="28">
        <f aca="true" t="shared" si="2" ref="I17:K18">SUM(C17+F17)</f>
        <v>24213532</v>
      </c>
      <c r="J17" s="28">
        <f t="shared" si="2"/>
        <v>39213532</v>
      </c>
      <c r="K17" s="28">
        <f t="shared" si="2"/>
        <v>19791133</v>
      </c>
    </row>
    <row r="18" spans="1:11" ht="31.5">
      <c r="A18" s="18"/>
      <c r="B18" s="223" t="s">
        <v>269</v>
      </c>
      <c r="C18" s="137">
        <v>3828012</v>
      </c>
      <c r="D18" s="137">
        <v>3828012</v>
      </c>
      <c r="E18" s="36"/>
      <c r="F18" s="137">
        <v>4000000</v>
      </c>
      <c r="G18" s="137">
        <v>4000000</v>
      </c>
      <c r="H18" s="36"/>
      <c r="I18" s="28">
        <f t="shared" si="2"/>
        <v>7828012</v>
      </c>
      <c r="J18" s="28">
        <f t="shared" si="2"/>
        <v>7828012</v>
      </c>
      <c r="K18" s="28">
        <f t="shared" si="2"/>
        <v>0</v>
      </c>
    </row>
    <row r="19" spans="1:11" ht="31.5">
      <c r="A19" s="18" t="s">
        <v>12</v>
      </c>
      <c r="B19" s="16" t="s">
        <v>13</v>
      </c>
      <c r="C19" s="35">
        <f aca="true" t="shared" si="3" ref="C19:K19">SUM(C20:C21)</f>
        <v>1000000</v>
      </c>
      <c r="D19" s="35">
        <f t="shared" si="3"/>
        <v>1000000</v>
      </c>
      <c r="E19" s="35"/>
      <c r="F19" s="209">
        <f t="shared" si="3"/>
        <v>2000000</v>
      </c>
      <c r="G19" s="209">
        <f t="shared" si="3"/>
        <v>5845000</v>
      </c>
      <c r="H19" s="35">
        <f t="shared" si="3"/>
        <v>6315734</v>
      </c>
      <c r="I19" s="35">
        <f t="shared" si="3"/>
        <v>3000000</v>
      </c>
      <c r="J19" s="35">
        <f t="shared" si="3"/>
        <v>6845000</v>
      </c>
      <c r="K19" s="35">
        <f t="shared" si="3"/>
        <v>7276509</v>
      </c>
    </row>
    <row r="20" spans="1:11" ht="31.5">
      <c r="A20" s="18" t="s">
        <v>14</v>
      </c>
      <c r="B20" s="15" t="s">
        <v>15</v>
      </c>
      <c r="C20" s="36"/>
      <c r="D20" s="28"/>
      <c r="E20" s="28"/>
      <c r="F20" s="134">
        <v>2000000</v>
      </c>
      <c r="G20" s="134">
        <v>5845000</v>
      </c>
      <c r="H20" s="28">
        <v>6315734</v>
      </c>
      <c r="I20" s="28">
        <f aca="true" t="shared" si="4" ref="I20:K22">SUM(C20+F20)</f>
        <v>2000000</v>
      </c>
      <c r="J20" s="28">
        <f t="shared" si="4"/>
        <v>5845000</v>
      </c>
      <c r="K20" s="28">
        <f t="shared" si="4"/>
        <v>6315734</v>
      </c>
    </row>
    <row r="21" spans="1:11" ht="15.75">
      <c r="A21" s="18" t="s">
        <v>16</v>
      </c>
      <c r="B21" s="15" t="s">
        <v>17</v>
      </c>
      <c r="C21" s="36">
        <v>1000000</v>
      </c>
      <c r="D21" s="28">
        <v>1000000</v>
      </c>
      <c r="E21" s="28">
        <v>960775</v>
      </c>
      <c r="F21" s="28"/>
      <c r="G21" s="28"/>
      <c r="H21" s="28"/>
      <c r="I21" s="28">
        <f t="shared" si="4"/>
        <v>1000000</v>
      </c>
      <c r="J21" s="28">
        <f t="shared" si="4"/>
        <v>1000000</v>
      </c>
      <c r="K21" s="28">
        <f t="shared" si="4"/>
        <v>960775</v>
      </c>
    </row>
    <row r="22" spans="1:11" ht="15.75">
      <c r="A22" s="18" t="s">
        <v>18</v>
      </c>
      <c r="B22" s="16" t="s">
        <v>61</v>
      </c>
      <c r="C22" s="35">
        <v>80000</v>
      </c>
      <c r="D22" s="35">
        <v>80000</v>
      </c>
      <c r="E22" s="35">
        <v>24881</v>
      </c>
      <c r="F22" s="35"/>
      <c r="G22" s="35"/>
      <c r="H22" s="35"/>
      <c r="I22" s="35">
        <f t="shared" si="4"/>
        <v>80000</v>
      </c>
      <c r="J22" s="35">
        <f t="shared" si="4"/>
        <v>80000</v>
      </c>
      <c r="K22" s="35">
        <f t="shared" si="4"/>
        <v>24881</v>
      </c>
    </row>
    <row r="23" spans="1:11" ht="15.75">
      <c r="A23" s="18" t="s">
        <v>52</v>
      </c>
      <c r="B23" s="17" t="s">
        <v>19</v>
      </c>
      <c r="C23" s="37">
        <f aca="true" t="shared" si="5" ref="C23:J23">SUM(C19+C22)</f>
        <v>1080000</v>
      </c>
      <c r="D23" s="37">
        <f t="shared" si="5"/>
        <v>1080000</v>
      </c>
      <c r="E23" s="37">
        <f t="shared" si="5"/>
        <v>24881</v>
      </c>
      <c r="F23" s="37">
        <f t="shared" si="5"/>
        <v>2000000</v>
      </c>
      <c r="G23" s="37">
        <f t="shared" si="5"/>
        <v>5845000</v>
      </c>
      <c r="H23" s="37">
        <f t="shared" si="5"/>
        <v>6315734</v>
      </c>
      <c r="I23" s="37">
        <f t="shared" si="5"/>
        <v>3080000</v>
      </c>
      <c r="J23" s="37">
        <f t="shared" si="5"/>
        <v>6925000</v>
      </c>
      <c r="K23" s="37">
        <f>SUM(K19+K22)</f>
        <v>7301390</v>
      </c>
    </row>
    <row r="24" spans="1:11" ht="15.75">
      <c r="A24" s="18" t="s">
        <v>53</v>
      </c>
      <c r="B24" s="16" t="s">
        <v>20</v>
      </c>
      <c r="C24" s="35">
        <f>SUM(C25:C27)</f>
        <v>0</v>
      </c>
      <c r="D24" s="35">
        <f>SUM(D25:D27)</f>
        <v>0</v>
      </c>
      <c r="E24" s="35"/>
      <c r="F24" s="35">
        <f>SUM(F25:F27)</f>
        <v>1400000</v>
      </c>
      <c r="G24" s="35">
        <f>SUM(G25:G27)</f>
        <v>4777340</v>
      </c>
      <c r="H24" s="35">
        <f>SUM(H25:H28)</f>
        <v>7264927</v>
      </c>
      <c r="I24" s="35">
        <f>SUM(I25:I28)</f>
        <v>1400000</v>
      </c>
      <c r="J24" s="35">
        <f>SUM(J25:J28)</f>
        <v>4777340</v>
      </c>
      <c r="K24" s="35">
        <f>SUM(K25:K29)</f>
        <v>7342260</v>
      </c>
    </row>
    <row r="25" spans="1:11" ht="15.75">
      <c r="A25" s="18"/>
      <c r="B25" s="223" t="s">
        <v>270</v>
      </c>
      <c r="C25" s="35"/>
      <c r="D25" s="35"/>
      <c r="E25" s="35"/>
      <c r="F25" s="137"/>
      <c r="G25" s="137">
        <v>493340</v>
      </c>
      <c r="H25" s="36">
        <v>1404580</v>
      </c>
      <c r="I25" s="35">
        <f aca="true" t="shared" si="6" ref="I25:K30">SUM(C25+F25)</f>
        <v>0</v>
      </c>
      <c r="J25" s="35">
        <f t="shared" si="6"/>
        <v>493340</v>
      </c>
      <c r="K25" s="35">
        <f t="shared" si="6"/>
        <v>1404580</v>
      </c>
    </row>
    <row r="26" spans="1:11" ht="15.75">
      <c r="A26" s="18"/>
      <c r="B26" s="223" t="s">
        <v>73</v>
      </c>
      <c r="C26" s="36"/>
      <c r="D26" s="28"/>
      <c r="E26" s="28"/>
      <c r="F26" s="137"/>
      <c r="G26" s="137">
        <v>2884000</v>
      </c>
      <c r="H26" s="28">
        <v>5827000</v>
      </c>
      <c r="I26" s="35">
        <f t="shared" si="6"/>
        <v>0</v>
      </c>
      <c r="J26" s="35">
        <f t="shared" si="6"/>
        <v>2884000</v>
      </c>
      <c r="K26" s="35">
        <f t="shared" si="6"/>
        <v>5827000</v>
      </c>
    </row>
    <row r="27" spans="1:11" ht="15.75">
      <c r="A27" s="18"/>
      <c r="B27" s="223" t="s">
        <v>48</v>
      </c>
      <c r="C27" s="36"/>
      <c r="D27" s="28"/>
      <c r="E27" s="28"/>
      <c r="F27" s="137">
        <v>1400000</v>
      </c>
      <c r="G27" s="137">
        <v>1400000</v>
      </c>
      <c r="H27" s="28">
        <v>25000</v>
      </c>
      <c r="I27" s="35">
        <f t="shared" si="6"/>
        <v>1400000</v>
      </c>
      <c r="J27" s="35">
        <f t="shared" si="6"/>
        <v>1400000</v>
      </c>
      <c r="K27" s="35">
        <f t="shared" si="6"/>
        <v>25000</v>
      </c>
    </row>
    <row r="28" spans="1:11" ht="15.75">
      <c r="A28" s="18"/>
      <c r="B28" s="15" t="s">
        <v>271</v>
      </c>
      <c r="C28" s="36"/>
      <c r="D28" s="36"/>
      <c r="E28" s="36"/>
      <c r="F28" s="36"/>
      <c r="G28" s="36"/>
      <c r="H28" s="36">
        <v>8347</v>
      </c>
      <c r="I28" s="35">
        <f t="shared" si="6"/>
        <v>0</v>
      </c>
      <c r="J28" s="35">
        <f t="shared" si="6"/>
        <v>0</v>
      </c>
      <c r="K28" s="35">
        <f t="shared" si="6"/>
        <v>8347</v>
      </c>
    </row>
    <row r="29" spans="1:11" ht="15.75">
      <c r="A29" s="18"/>
      <c r="B29" s="15" t="s">
        <v>72</v>
      </c>
      <c r="C29" s="36"/>
      <c r="D29" s="36"/>
      <c r="E29" s="36">
        <v>77333</v>
      </c>
      <c r="F29" s="36"/>
      <c r="G29" s="36"/>
      <c r="H29" s="36"/>
      <c r="I29" s="35">
        <f t="shared" si="6"/>
        <v>0</v>
      </c>
      <c r="J29" s="35">
        <f t="shared" si="6"/>
        <v>0</v>
      </c>
      <c r="K29" s="35">
        <f t="shared" si="6"/>
        <v>77333</v>
      </c>
    </row>
    <row r="30" spans="1:11" ht="19.5" customHeight="1">
      <c r="A30" s="18"/>
      <c r="B30" s="24" t="s">
        <v>253</v>
      </c>
      <c r="C30" s="35"/>
      <c r="D30" s="29"/>
      <c r="E30" s="63">
        <v>140600</v>
      </c>
      <c r="F30" s="63"/>
      <c r="G30" s="63"/>
      <c r="H30" s="63"/>
      <c r="I30" s="35">
        <f t="shared" si="6"/>
        <v>0</v>
      </c>
      <c r="J30" s="63">
        <f t="shared" si="6"/>
        <v>0</v>
      </c>
      <c r="K30" s="63">
        <f t="shared" si="6"/>
        <v>140600</v>
      </c>
    </row>
    <row r="31" spans="1:12" ht="31.5">
      <c r="A31" s="18"/>
      <c r="B31" s="16" t="s">
        <v>76</v>
      </c>
      <c r="C31" s="35">
        <f>SUM(C13+C14+C16+C23+C24++C30)</f>
        <v>45440352</v>
      </c>
      <c r="D31" s="35">
        <f aca="true" t="shared" si="7" ref="D31:K31">SUM(D13+D14+D16+D23+D24++D30)</f>
        <v>63322760</v>
      </c>
      <c r="E31" s="35">
        <f t="shared" si="7"/>
        <v>42329292</v>
      </c>
      <c r="F31" s="35">
        <f t="shared" si="7"/>
        <v>19713532</v>
      </c>
      <c r="G31" s="35">
        <f t="shared" si="7"/>
        <v>26935872</v>
      </c>
      <c r="H31" s="35">
        <f t="shared" si="7"/>
        <v>21471794</v>
      </c>
      <c r="I31" s="35">
        <f t="shared" si="7"/>
        <v>65153884</v>
      </c>
      <c r="J31" s="35">
        <f t="shared" si="7"/>
        <v>90258632</v>
      </c>
      <c r="K31" s="35">
        <f t="shared" si="7"/>
        <v>64839194</v>
      </c>
      <c r="L31" s="30"/>
    </row>
    <row r="32" spans="1:11" ht="15.75">
      <c r="A32" s="18"/>
      <c r="B32" s="16" t="s">
        <v>21</v>
      </c>
      <c r="C32" s="35">
        <f>SUM(C33:C34)</f>
        <v>76626038</v>
      </c>
      <c r="D32" s="35">
        <f>SUM(D33:D34)</f>
        <v>76682121</v>
      </c>
      <c r="E32" s="35">
        <f>SUM(E33:E34)</f>
        <v>77683585</v>
      </c>
      <c r="F32" s="35">
        <f>SUM(F33:F34)</f>
        <v>0</v>
      </c>
      <c r="G32" s="35">
        <f>SUM(G33:G34)</f>
        <v>0</v>
      </c>
      <c r="H32" s="35"/>
      <c r="I32" s="35">
        <f>SUM(I33)</f>
        <v>76626038</v>
      </c>
      <c r="J32" s="35">
        <f>SUM(J33:J34)</f>
        <v>76682121</v>
      </c>
      <c r="K32" s="35">
        <f>SUM(K33:K34)</f>
        <v>77683585</v>
      </c>
    </row>
    <row r="33" spans="1:11" ht="31.5">
      <c r="A33" s="19"/>
      <c r="B33" s="23" t="s">
        <v>22</v>
      </c>
      <c r="C33" s="137">
        <v>76626038</v>
      </c>
      <c r="D33" s="137">
        <v>76682121</v>
      </c>
      <c r="E33" s="58">
        <v>76682121</v>
      </c>
      <c r="F33" s="28"/>
      <c r="G33" s="28"/>
      <c r="H33" s="28"/>
      <c r="I33" s="58">
        <f aca="true" t="shared" si="8" ref="I33:K34">SUM(C33+F33)</f>
        <v>76626038</v>
      </c>
      <c r="J33" s="58">
        <f t="shared" si="8"/>
        <v>76682121</v>
      </c>
      <c r="K33" s="58">
        <f t="shared" si="8"/>
        <v>76682121</v>
      </c>
    </row>
    <row r="34" spans="1:11" ht="15.75">
      <c r="A34" s="9"/>
      <c r="B34" s="23" t="s">
        <v>74</v>
      </c>
      <c r="C34" s="36"/>
      <c r="D34" s="28"/>
      <c r="E34" s="28">
        <v>1001464</v>
      </c>
      <c r="F34" s="28"/>
      <c r="G34" s="28"/>
      <c r="H34" s="28"/>
      <c r="I34" s="28">
        <f t="shared" si="8"/>
        <v>0</v>
      </c>
      <c r="J34" s="28">
        <f t="shared" si="8"/>
        <v>0</v>
      </c>
      <c r="K34" s="28">
        <f t="shared" si="8"/>
        <v>1001464</v>
      </c>
    </row>
    <row r="35" spans="1:11" ht="16.5">
      <c r="A35" s="9"/>
      <c r="B35" s="60" t="s">
        <v>23</v>
      </c>
      <c r="C35" s="35">
        <f aca="true" t="shared" si="9" ref="C35:K35">SUM(C31+C32)</f>
        <v>122066390</v>
      </c>
      <c r="D35" s="35">
        <f t="shared" si="9"/>
        <v>140004881</v>
      </c>
      <c r="E35" s="35">
        <f t="shared" si="9"/>
        <v>120012877</v>
      </c>
      <c r="F35" s="35">
        <f t="shared" si="9"/>
        <v>19713532</v>
      </c>
      <c r="G35" s="35">
        <f t="shared" si="9"/>
        <v>26935872</v>
      </c>
      <c r="H35" s="35">
        <f t="shared" si="9"/>
        <v>21471794</v>
      </c>
      <c r="I35" s="35">
        <f t="shared" si="9"/>
        <v>141779922</v>
      </c>
      <c r="J35" s="35">
        <f t="shared" si="9"/>
        <v>166940753</v>
      </c>
      <c r="K35" s="35">
        <f t="shared" si="9"/>
        <v>142522779</v>
      </c>
    </row>
  </sheetData>
  <sheetProtection/>
  <mergeCells count="15">
    <mergeCell ref="A7:A11"/>
    <mergeCell ref="C7:J7"/>
    <mergeCell ref="I8:I11"/>
    <mergeCell ref="J8:J11"/>
    <mergeCell ref="I3:L3"/>
    <mergeCell ref="K7:K11"/>
    <mergeCell ref="C10:D10"/>
    <mergeCell ref="E9:E10"/>
    <mergeCell ref="C8:E8"/>
    <mergeCell ref="B5:K5"/>
    <mergeCell ref="F8:H8"/>
    <mergeCell ref="H9:H10"/>
    <mergeCell ref="F10:G10"/>
    <mergeCell ref="C11:G11"/>
    <mergeCell ref="B7:B11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2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2.28125" style="0" customWidth="1"/>
    <col min="2" max="2" width="15.28125" style="0" customWidth="1"/>
    <col min="3" max="3" width="15.7109375" style="0" bestFit="1" customWidth="1"/>
    <col min="4" max="4" width="30.00390625" style="0" customWidth="1"/>
  </cols>
  <sheetData>
    <row r="5" spans="3:6" ht="63.75" customHeight="1">
      <c r="C5" s="157"/>
      <c r="D5" s="157" t="s">
        <v>365</v>
      </c>
      <c r="E5" s="157"/>
      <c r="F5" s="157"/>
    </row>
    <row r="6" spans="5:6" ht="15">
      <c r="E6" s="370"/>
      <c r="F6" s="370"/>
    </row>
    <row r="8" spans="1:4" ht="19.5">
      <c r="A8" s="371" t="s">
        <v>266</v>
      </c>
      <c r="B8" s="371"/>
      <c r="C8" s="371"/>
      <c r="D8" s="371"/>
    </row>
    <row r="11" spans="1:4" ht="12.75">
      <c r="A11" s="374" t="s">
        <v>46</v>
      </c>
      <c r="B11" s="377" t="s">
        <v>351</v>
      </c>
      <c r="C11" s="378"/>
      <c r="D11" s="372" t="s">
        <v>77</v>
      </c>
    </row>
    <row r="12" spans="1:5" ht="12.75">
      <c r="A12" s="375"/>
      <c r="B12" s="379"/>
      <c r="C12" s="380"/>
      <c r="D12" s="373"/>
      <c r="E12" s="62"/>
    </row>
    <row r="13" spans="1:5" ht="16.5">
      <c r="A13" s="375"/>
      <c r="B13" s="271" t="s">
        <v>28</v>
      </c>
      <c r="C13" s="271" t="s">
        <v>51</v>
      </c>
      <c r="D13" s="203"/>
      <c r="E13" s="62"/>
    </row>
    <row r="14" spans="1:4" ht="16.5">
      <c r="A14" s="376"/>
      <c r="B14" s="381" t="s">
        <v>30</v>
      </c>
      <c r="C14" s="382"/>
      <c r="D14" s="205"/>
    </row>
    <row r="15" spans="1:5" ht="16.5">
      <c r="A15" s="202"/>
      <c r="B15" s="272"/>
      <c r="C15" s="272"/>
      <c r="D15" s="205"/>
      <c r="E15" s="62"/>
    </row>
    <row r="16" spans="1:5" ht="16.5">
      <c r="A16" s="273" t="s">
        <v>254</v>
      </c>
      <c r="B16" s="274">
        <v>17647059</v>
      </c>
      <c r="C16" s="275">
        <v>30635931</v>
      </c>
      <c r="D16" s="205">
        <v>17468666</v>
      </c>
      <c r="E16" s="62"/>
    </row>
    <row r="17" spans="1:5" ht="16.5">
      <c r="A17" s="273" t="s">
        <v>352</v>
      </c>
      <c r="B17" s="274">
        <v>51717046</v>
      </c>
      <c r="C17" s="275">
        <v>50214046</v>
      </c>
      <c r="D17" s="205">
        <v>49641397</v>
      </c>
      <c r="E17" s="62"/>
    </row>
    <row r="18" spans="1:5" ht="16.5">
      <c r="A18" s="276" t="s">
        <v>353</v>
      </c>
      <c r="B18" s="274">
        <v>20591401</v>
      </c>
      <c r="C18" s="275">
        <v>20771484</v>
      </c>
      <c r="D18" s="205">
        <v>18885306</v>
      </c>
      <c r="E18" s="62"/>
    </row>
    <row r="19" spans="1:5" ht="16.5">
      <c r="A19" s="276" t="s">
        <v>354</v>
      </c>
      <c r="B19" s="274">
        <v>1250000</v>
      </c>
      <c r="C19" s="275">
        <v>1250000</v>
      </c>
      <c r="D19" s="205">
        <v>1250000</v>
      </c>
      <c r="E19" s="62"/>
    </row>
    <row r="20" spans="1:4" ht="16.5">
      <c r="A20" s="276" t="s">
        <v>355</v>
      </c>
      <c r="B20" s="274">
        <v>5000000</v>
      </c>
      <c r="C20" s="275">
        <v>5000000</v>
      </c>
      <c r="D20" s="204"/>
    </row>
    <row r="21" spans="1:4" ht="16.5">
      <c r="A21" s="273" t="s">
        <v>255</v>
      </c>
      <c r="B21" s="274">
        <v>12284710</v>
      </c>
      <c r="C21" s="275">
        <v>13831710</v>
      </c>
      <c r="D21" s="279">
        <v>13831443</v>
      </c>
    </row>
    <row r="22" spans="1:4" ht="16.5">
      <c r="A22" s="277" t="s">
        <v>356</v>
      </c>
      <c r="B22" s="278"/>
      <c r="C22" s="273">
        <v>732000</v>
      </c>
      <c r="D22" s="280">
        <v>929355</v>
      </c>
    </row>
    <row r="24" spans="1:4" ht="16.5">
      <c r="A24" s="281" t="s">
        <v>49</v>
      </c>
      <c r="B24" s="282">
        <f>SUM(B16:B22)</f>
        <v>108490216</v>
      </c>
      <c r="C24" s="282">
        <f>SUM(C16:C22)</f>
        <v>122435171</v>
      </c>
      <c r="D24" s="282">
        <f>SUM(D16:D22)</f>
        <v>102006167</v>
      </c>
    </row>
  </sheetData>
  <sheetProtection/>
  <mergeCells count="6">
    <mergeCell ref="E6:F6"/>
    <mergeCell ref="A8:D8"/>
    <mergeCell ref="D11:D12"/>
    <mergeCell ref="A11:A14"/>
    <mergeCell ref="B11:C12"/>
    <mergeCell ref="B14:C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18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1" width="29.00390625" style="0" customWidth="1"/>
    <col min="2" max="3" width="12.7109375" style="0" bestFit="1" customWidth="1"/>
    <col min="4" max="4" width="11.8515625" style="0" bestFit="1" customWidth="1"/>
    <col min="5" max="7" width="12.7109375" style="0" bestFit="1" customWidth="1"/>
    <col min="9" max="9" width="11.421875" style="0" customWidth="1"/>
  </cols>
  <sheetData>
    <row r="4" spans="8:10" ht="54" customHeight="1">
      <c r="H4" s="383" t="s">
        <v>366</v>
      </c>
      <c r="I4" s="384"/>
      <c r="J4" s="384"/>
    </row>
    <row r="7" spans="1:10" ht="19.5">
      <c r="A7" s="283" t="s">
        <v>267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8:10" ht="12.75">
      <c r="H8" s="44"/>
      <c r="I8" s="44"/>
      <c r="J8" s="44"/>
    </row>
    <row r="9" spans="1:10" ht="15.75">
      <c r="A9" s="385" t="s">
        <v>46</v>
      </c>
      <c r="B9" s="50" t="s">
        <v>59</v>
      </c>
      <c r="C9" s="73" t="s">
        <v>60</v>
      </c>
      <c r="D9" s="54" t="s">
        <v>77</v>
      </c>
      <c r="E9" s="388" t="s">
        <v>50</v>
      </c>
      <c r="F9" s="388"/>
      <c r="G9" s="57"/>
      <c r="H9" s="389" t="s">
        <v>25</v>
      </c>
      <c r="I9" s="388"/>
      <c r="J9" s="390"/>
    </row>
    <row r="10" spans="1:10" ht="15.75">
      <c r="A10" s="386"/>
      <c r="B10" s="391" t="s">
        <v>30</v>
      </c>
      <c r="C10" s="392"/>
      <c r="D10" s="55" t="s">
        <v>79</v>
      </c>
      <c r="E10" s="74" t="s">
        <v>28</v>
      </c>
      <c r="F10" s="51" t="s">
        <v>51</v>
      </c>
      <c r="G10" s="51" t="s">
        <v>78</v>
      </c>
      <c r="H10" s="51" t="s">
        <v>28</v>
      </c>
      <c r="I10" s="76" t="s">
        <v>51</v>
      </c>
      <c r="J10" s="51" t="s">
        <v>78</v>
      </c>
    </row>
    <row r="11" spans="1:10" ht="15.75">
      <c r="A11" s="387"/>
      <c r="B11" s="393"/>
      <c r="C11" s="394"/>
      <c r="D11" s="56"/>
      <c r="E11" s="395" t="s">
        <v>30</v>
      </c>
      <c r="F11" s="396"/>
      <c r="G11" s="75"/>
      <c r="H11" s="397" t="s">
        <v>30</v>
      </c>
      <c r="I11" s="395"/>
      <c r="J11" s="75"/>
    </row>
    <row r="12" spans="1:10" ht="15.75">
      <c r="A12" s="48"/>
      <c r="B12" s="48"/>
      <c r="C12" s="13"/>
      <c r="D12" s="13"/>
      <c r="E12" s="20"/>
      <c r="F12" s="20"/>
      <c r="G12" s="20"/>
      <c r="H12" s="45"/>
      <c r="I12" s="45"/>
      <c r="J12" s="45"/>
    </row>
    <row r="13" spans="1:10" ht="15.75">
      <c r="A13" s="59" t="s">
        <v>68</v>
      </c>
      <c r="B13" s="49">
        <v>3393000</v>
      </c>
      <c r="C13" s="49">
        <v>3393000</v>
      </c>
      <c r="D13" s="49">
        <v>2395000</v>
      </c>
      <c r="E13" s="39">
        <v>3393000</v>
      </c>
      <c r="F13" s="39">
        <v>3393000</v>
      </c>
      <c r="G13" s="39">
        <v>2395000</v>
      </c>
      <c r="H13" s="28"/>
      <c r="I13" s="28"/>
      <c r="J13" s="28"/>
    </row>
    <row r="14" spans="1:10" ht="47.25">
      <c r="A14" s="59" t="s">
        <v>75</v>
      </c>
      <c r="B14" s="49"/>
      <c r="C14" s="49">
        <v>500500</v>
      </c>
      <c r="D14" s="49">
        <v>500500</v>
      </c>
      <c r="E14" s="49"/>
      <c r="F14" s="49">
        <v>500500</v>
      </c>
      <c r="G14" s="49">
        <v>500500</v>
      </c>
      <c r="H14" s="28"/>
      <c r="I14" s="28"/>
      <c r="J14" s="28"/>
    </row>
    <row r="15" spans="1:10" ht="15.75">
      <c r="A15" s="59" t="s">
        <v>69</v>
      </c>
      <c r="B15" s="49"/>
      <c r="C15" s="49"/>
      <c r="D15" s="49"/>
      <c r="E15" s="49"/>
      <c r="F15" s="38"/>
      <c r="G15" s="38"/>
      <c r="H15" s="28"/>
      <c r="I15" s="28"/>
      <c r="J15" s="28"/>
    </row>
    <row r="16" spans="1:10" ht="15.75">
      <c r="A16" s="6" t="s">
        <v>58</v>
      </c>
      <c r="B16" s="38">
        <f>SUM(B13:B15)</f>
        <v>3393000</v>
      </c>
      <c r="C16" s="38">
        <f>SUM(C13:C15)</f>
        <v>3893500</v>
      </c>
      <c r="D16" s="49">
        <f>SUM(G16+J16)</f>
        <v>2895500</v>
      </c>
      <c r="E16" s="38">
        <f>SUM(E13:E15)</f>
        <v>3393000</v>
      </c>
      <c r="F16" s="38">
        <f>SUM(F13:F15)</f>
        <v>3893500</v>
      </c>
      <c r="G16" s="38">
        <f>SUM(G13:G15)</f>
        <v>2895500</v>
      </c>
      <c r="H16" s="28"/>
      <c r="I16" s="28"/>
      <c r="J16" s="28"/>
    </row>
    <row r="17" spans="1:10" ht="15.75">
      <c r="A17" s="7"/>
      <c r="B17" s="46"/>
      <c r="C17" s="46"/>
      <c r="D17" s="46"/>
      <c r="E17" s="47"/>
      <c r="F17" s="47"/>
      <c r="G17" s="47"/>
      <c r="H17" s="47"/>
      <c r="I17" s="47"/>
      <c r="J17" s="47"/>
    </row>
    <row r="18" spans="1:10" ht="15.75">
      <c r="A18" s="7"/>
      <c r="B18" s="46"/>
      <c r="C18" s="46"/>
      <c r="D18" s="46"/>
      <c r="E18" s="47"/>
      <c r="F18" s="47"/>
      <c r="G18" s="47"/>
      <c r="H18" s="47"/>
      <c r="I18" s="47"/>
      <c r="J18" s="47"/>
    </row>
  </sheetData>
  <sheetProtection/>
  <mergeCells count="8">
    <mergeCell ref="H4:J4"/>
    <mergeCell ref="A7:J7"/>
    <mergeCell ref="A9:A11"/>
    <mergeCell ref="E9:F9"/>
    <mergeCell ref="H9:J9"/>
    <mergeCell ref="B10:C11"/>
    <mergeCell ref="E11:F11"/>
    <mergeCell ref="H11:I1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8.28125" style="0" customWidth="1"/>
    <col min="2" max="2" width="26.00390625" style="0" customWidth="1"/>
    <col min="3" max="5" width="17.28125" style="0" bestFit="1" customWidth="1"/>
    <col min="6" max="7" width="16.28125" style="0" bestFit="1" customWidth="1"/>
    <col min="8" max="8" width="16.140625" style="0" bestFit="1" customWidth="1"/>
    <col min="9" max="9" width="18.57421875" style="0" customWidth="1"/>
    <col min="10" max="10" width="19.00390625" style="0" customWidth="1"/>
    <col min="11" max="11" width="17.28125" style="0" bestFit="1" customWidth="1"/>
    <col min="12" max="12" width="14.7109375" style="0" bestFit="1" customWidth="1"/>
  </cols>
  <sheetData>
    <row r="2" spans="1:10" ht="19.5">
      <c r="A2" s="283" t="s">
        <v>261</v>
      </c>
      <c r="B2" s="283"/>
      <c r="C2" s="283"/>
      <c r="D2" s="283"/>
      <c r="E2" s="283"/>
      <c r="F2" s="283"/>
      <c r="G2" s="283"/>
      <c r="H2" s="283"/>
      <c r="I2" s="283"/>
      <c r="J2" s="283"/>
    </row>
    <row r="3" ht="13.5" thickBot="1"/>
    <row r="4" spans="1:11" ht="16.5" customHeight="1" thickBot="1">
      <c r="A4" s="309" t="s">
        <v>32</v>
      </c>
      <c r="B4" s="312" t="s">
        <v>33</v>
      </c>
      <c r="C4" s="298" t="s">
        <v>272</v>
      </c>
      <c r="D4" s="299"/>
      <c r="E4" s="299"/>
      <c r="F4" s="299"/>
      <c r="G4" s="299"/>
      <c r="H4" s="299"/>
      <c r="I4" s="299"/>
      <c r="J4" s="300"/>
      <c r="K4" s="315" t="s">
        <v>77</v>
      </c>
    </row>
    <row r="5" spans="1:11" ht="16.5" customHeight="1" thickBot="1">
      <c r="A5" s="310"/>
      <c r="B5" s="313"/>
      <c r="C5" s="298" t="s">
        <v>24</v>
      </c>
      <c r="D5" s="299"/>
      <c r="E5" s="299"/>
      <c r="F5" s="298" t="s">
        <v>25</v>
      </c>
      <c r="G5" s="299"/>
      <c r="H5" s="300"/>
      <c r="I5" s="295" t="s">
        <v>44</v>
      </c>
      <c r="J5" s="295" t="s">
        <v>27</v>
      </c>
      <c r="K5" s="316"/>
    </row>
    <row r="6" spans="1:11" ht="16.5" thickBot="1">
      <c r="A6" s="310"/>
      <c r="B6" s="313"/>
      <c r="C6" s="1" t="s">
        <v>28</v>
      </c>
      <c r="D6" s="1" t="s">
        <v>29</v>
      </c>
      <c r="E6" s="295" t="s">
        <v>77</v>
      </c>
      <c r="F6" s="53" t="s">
        <v>28</v>
      </c>
      <c r="G6" s="53" t="s">
        <v>29</v>
      </c>
      <c r="H6" s="295" t="s">
        <v>77</v>
      </c>
      <c r="I6" s="296"/>
      <c r="J6" s="296"/>
      <c r="K6" s="316"/>
    </row>
    <row r="7" spans="1:11" ht="64.5" customHeight="1" thickBot="1">
      <c r="A7" s="311"/>
      <c r="B7" s="314"/>
      <c r="C7" s="298" t="s">
        <v>30</v>
      </c>
      <c r="D7" s="300"/>
      <c r="E7" s="297"/>
      <c r="F7" s="298" t="s">
        <v>30</v>
      </c>
      <c r="G7" s="300"/>
      <c r="H7" s="297"/>
      <c r="I7" s="297"/>
      <c r="J7" s="297"/>
      <c r="K7" s="317"/>
    </row>
    <row r="8" spans="1:11" ht="16.5" customHeight="1">
      <c r="A8" s="71"/>
      <c r="B8" s="68"/>
      <c r="C8" s="68"/>
      <c r="D8" s="68"/>
      <c r="E8" s="68"/>
      <c r="F8" s="68"/>
      <c r="G8" s="68"/>
      <c r="H8" s="68"/>
      <c r="I8" s="68"/>
      <c r="J8" s="69"/>
      <c r="K8" s="70"/>
    </row>
    <row r="9" spans="1:11" ht="15.75">
      <c r="A9" s="21" t="s">
        <v>2</v>
      </c>
      <c r="B9" s="23" t="s">
        <v>34</v>
      </c>
      <c r="C9" s="225">
        <v>8708103</v>
      </c>
      <c r="D9" s="225">
        <v>12571103</v>
      </c>
      <c r="E9" s="28">
        <v>11114683</v>
      </c>
      <c r="F9" s="225">
        <v>2047900</v>
      </c>
      <c r="G9" s="225">
        <v>2047900</v>
      </c>
      <c r="H9" s="28">
        <v>2042900</v>
      </c>
      <c r="I9" s="29">
        <f>SUM(C9+F9)</f>
        <v>10756003</v>
      </c>
      <c r="J9" s="29">
        <f aca="true" t="shared" si="0" ref="J9:K12">SUM(D9+G9)</f>
        <v>14619003</v>
      </c>
      <c r="K9" s="29">
        <f t="shared" si="0"/>
        <v>13157583</v>
      </c>
    </row>
    <row r="10" spans="1:11" ht="47.25">
      <c r="A10" s="72">
        <v>2</v>
      </c>
      <c r="B10" s="67" t="s">
        <v>35</v>
      </c>
      <c r="C10" s="137">
        <v>1506443</v>
      </c>
      <c r="D10" s="137">
        <v>1889443</v>
      </c>
      <c r="E10" s="224">
        <v>1892594</v>
      </c>
      <c r="F10" s="134">
        <v>411560</v>
      </c>
      <c r="G10" s="134">
        <v>411560</v>
      </c>
      <c r="H10" s="224">
        <v>408139</v>
      </c>
      <c r="I10" s="63">
        <f>SUM(C10+F10)</f>
        <v>1918003</v>
      </c>
      <c r="J10" s="63">
        <f>SUM(D10+G10)</f>
        <v>2301003</v>
      </c>
      <c r="K10" s="63">
        <f>SUM(E10+H10)</f>
        <v>2300733</v>
      </c>
    </row>
    <row r="11" spans="1:11" ht="15.75">
      <c r="A11" s="11">
        <v>3</v>
      </c>
      <c r="B11" s="23" t="s">
        <v>36</v>
      </c>
      <c r="C11" s="137">
        <v>13518340</v>
      </c>
      <c r="D11" s="137">
        <v>17958308</v>
      </c>
      <c r="E11" s="58">
        <v>12309612</v>
      </c>
      <c r="F11" s="134">
        <v>1031000</v>
      </c>
      <c r="G11" s="134">
        <v>1031000</v>
      </c>
      <c r="H11" s="58">
        <v>1524439</v>
      </c>
      <c r="I11" s="63">
        <f>SUM(C11+F11)</f>
        <v>14549340</v>
      </c>
      <c r="J11" s="63">
        <f>SUM(D11+G11)</f>
        <v>18989308</v>
      </c>
      <c r="K11" s="63">
        <f t="shared" si="0"/>
        <v>13834051</v>
      </c>
    </row>
    <row r="12" spans="1:11" ht="31.5">
      <c r="A12" s="11">
        <v>4</v>
      </c>
      <c r="B12" s="23" t="s">
        <v>37</v>
      </c>
      <c r="C12" s="137">
        <v>3397000</v>
      </c>
      <c r="D12" s="137">
        <v>3711500</v>
      </c>
      <c r="E12" s="58">
        <v>3013465</v>
      </c>
      <c r="F12" s="58"/>
      <c r="G12" s="58"/>
      <c r="H12" s="58"/>
      <c r="I12" s="63">
        <f>SUM(C12+F12)</f>
        <v>3397000</v>
      </c>
      <c r="J12" s="63">
        <f>SUM(D12+G12)</f>
        <v>3711500</v>
      </c>
      <c r="K12" s="63">
        <f t="shared" si="0"/>
        <v>3013465</v>
      </c>
    </row>
    <row r="13" spans="1:11" ht="31.5">
      <c r="A13" s="22">
        <v>5</v>
      </c>
      <c r="B13" s="24" t="s">
        <v>38</v>
      </c>
      <c r="C13" s="63">
        <f>SUM(C14:C15)</f>
        <v>2369360</v>
      </c>
      <c r="D13" s="63">
        <f>SUM(D14:D15)</f>
        <v>3640640</v>
      </c>
      <c r="E13" s="63">
        <f>SUM(E14:E15)</f>
        <v>372805</v>
      </c>
      <c r="F13" s="63">
        <f aca="true" t="shared" si="1" ref="F13:K13">SUM(F14:F15)</f>
        <v>300000</v>
      </c>
      <c r="G13" s="63">
        <f t="shared" si="1"/>
        <v>300000</v>
      </c>
      <c r="H13" s="63">
        <f t="shared" si="1"/>
        <v>0</v>
      </c>
      <c r="I13" s="63">
        <f t="shared" si="1"/>
        <v>2669360</v>
      </c>
      <c r="J13" s="63">
        <f t="shared" si="1"/>
        <v>3940640</v>
      </c>
      <c r="K13" s="63">
        <f t="shared" si="1"/>
        <v>372805</v>
      </c>
    </row>
    <row r="14" spans="1:11" ht="47.25">
      <c r="A14" s="12" t="s">
        <v>39</v>
      </c>
      <c r="B14" s="23" t="s">
        <v>63</v>
      </c>
      <c r="C14" s="137">
        <v>2126000</v>
      </c>
      <c r="D14" s="137">
        <v>3368280</v>
      </c>
      <c r="E14" s="58">
        <v>97820</v>
      </c>
      <c r="F14" s="58"/>
      <c r="G14" s="58"/>
      <c r="H14" s="58"/>
      <c r="I14" s="63">
        <f aca="true" t="shared" si="2" ref="I14:K15">SUM(C14+F14)</f>
        <v>2126000</v>
      </c>
      <c r="J14" s="63">
        <f t="shared" si="2"/>
        <v>3368280</v>
      </c>
      <c r="K14" s="63">
        <f t="shared" si="2"/>
        <v>97820</v>
      </c>
    </row>
    <row r="15" spans="1:11" ht="47.25">
      <c r="A15" s="12" t="s">
        <v>40</v>
      </c>
      <c r="B15" s="23" t="s">
        <v>62</v>
      </c>
      <c r="C15" s="137">
        <v>243360</v>
      </c>
      <c r="D15" s="137">
        <v>272360</v>
      </c>
      <c r="E15" s="58">
        <v>274985</v>
      </c>
      <c r="F15" s="134">
        <v>300000</v>
      </c>
      <c r="G15" s="134">
        <v>300000</v>
      </c>
      <c r="H15" s="58"/>
      <c r="I15" s="63">
        <f>SUM(C15+F15)</f>
        <v>543360</v>
      </c>
      <c r="J15" s="63">
        <f t="shared" si="2"/>
        <v>572360</v>
      </c>
      <c r="K15" s="63">
        <f t="shared" si="2"/>
        <v>274985</v>
      </c>
    </row>
    <row r="16" spans="1:11" ht="15.75">
      <c r="A16" s="12" t="s">
        <v>52</v>
      </c>
      <c r="B16" s="23" t="s">
        <v>64</v>
      </c>
      <c r="C16" s="28"/>
      <c r="D16" s="28"/>
      <c r="E16" s="28"/>
      <c r="F16" s="28"/>
      <c r="G16" s="28"/>
      <c r="H16" s="28"/>
      <c r="I16" s="63">
        <f>SUM(C16+F16)</f>
        <v>0</v>
      </c>
      <c r="J16" s="29"/>
      <c r="K16" s="29"/>
    </row>
    <row r="17" spans="1:11" ht="15.75">
      <c r="A17" s="12" t="s">
        <v>65</v>
      </c>
      <c r="B17" s="25" t="s">
        <v>41</v>
      </c>
      <c r="C17" s="226">
        <v>52967046</v>
      </c>
      <c r="D17" s="226">
        <v>51979046</v>
      </c>
      <c r="E17" s="28">
        <v>51545752</v>
      </c>
      <c r="F17" s="225">
        <v>12284710</v>
      </c>
      <c r="G17" s="225">
        <v>14048710</v>
      </c>
      <c r="H17" s="28">
        <v>14106443</v>
      </c>
      <c r="I17" s="63">
        <f>SUM(C17+F17)</f>
        <v>65251756</v>
      </c>
      <c r="J17" s="63">
        <f>SUM(D17+G17)</f>
        <v>66027756</v>
      </c>
      <c r="K17" s="63">
        <f>SUM(E17+H17)</f>
        <v>65652195</v>
      </c>
    </row>
    <row r="18" spans="1:11" ht="15.75">
      <c r="A18" s="21">
        <v>8</v>
      </c>
      <c r="B18" s="26" t="s">
        <v>42</v>
      </c>
      <c r="C18" s="225">
        <v>38238460</v>
      </c>
      <c r="D18" s="225">
        <v>51407415</v>
      </c>
      <c r="E18" s="28">
        <v>36353972</v>
      </c>
      <c r="F18" s="225">
        <v>5000000</v>
      </c>
      <c r="G18" s="225">
        <v>5000000</v>
      </c>
      <c r="H18" s="28"/>
      <c r="I18" s="63">
        <f>SUM(C18+F18)</f>
        <v>43238460</v>
      </c>
      <c r="J18" s="63">
        <f>SUM(D18+G18)</f>
        <v>56407415</v>
      </c>
      <c r="K18" s="63">
        <f>SUM(E18+H18)</f>
        <v>36353972</v>
      </c>
    </row>
    <row r="19" spans="1:12" ht="47.25">
      <c r="A19" s="21">
        <v>9</v>
      </c>
      <c r="B19" s="27" t="s">
        <v>43</v>
      </c>
      <c r="C19" s="29">
        <f aca="true" t="shared" si="3" ref="C19:K19">SUM(C9+C10+C11+C12+C13+C16+C17+C18)</f>
        <v>120704752</v>
      </c>
      <c r="D19" s="29">
        <f t="shared" si="3"/>
        <v>143157455</v>
      </c>
      <c r="E19" s="29">
        <f t="shared" si="3"/>
        <v>116602883</v>
      </c>
      <c r="F19" s="29">
        <f t="shared" si="3"/>
        <v>21075170</v>
      </c>
      <c r="G19" s="29">
        <f t="shared" si="3"/>
        <v>22839170</v>
      </c>
      <c r="H19" s="29">
        <f t="shared" si="3"/>
        <v>18081921</v>
      </c>
      <c r="I19" s="29">
        <f t="shared" si="3"/>
        <v>141779922</v>
      </c>
      <c r="J19" s="29">
        <f t="shared" si="3"/>
        <v>165996625</v>
      </c>
      <c r="K19" s="29">
        <f t="shared" si="3"/>
        <v>134684804</v>
      </c>
      <c r="L19" s="30"/>
    </row>
    <row r="20" spans="1:11" ht="15.75">
      <c r="A20" s="41">
        <v>10</v>
      </c>
      <c r="B20" s="8" t="s">
        <v>66</v>
      </c>
      <c r="C20" s="28"/>
      <c r="D20" s="28">
        <v>944128</v>
      </c>
      <c r="E20" s="28">
        <v>944128</v>
      </c>
      <c r="F20" s="28"/>
      <c r="G20" s="28"/>
      <c r="H20" s="28"/>
      <c r="I20" s="28">
        <f>SUM(C20+F20)</f>
        <v>0</v>
      </c>
      <c r="J20" s="28">
        <f>SUM(D20+G20)</f>
        <v>944128</v>
      </c>
      <c r="K20" s="28">
        <f>SUM(E20+H20)</f>
        <v>944128</v>
      </c>
    </row>
    <row r="21" spans="3:11" ht="12.75"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6.5">
      <c r="A22" s="5"/>
      <c r="B22" s="31" t="s">
        <v>67</v>
      </c>
      <c r="C22" s="42">
        <f>SUM(C19+C20)</f>
        <v>120704752</v>
      </c>
      <c r="D22" s="42">
        <f aca="true" t="shared" si="4" ref="D22:K22">SUM(D19+D20)</f>
        <v>144101583</v>
      </c>
      <c r="E22" s="42">
        <f t="shared" si="4"/>
        <v>117547011</v>
      </c>
      <c r="F22" s="42">
        <f t="shared" si="4"/>
        <v>21075170</v>
      </c>
      <c r="G22" s="42">
        <f t="shared" si="4"/>
        <v>22839170</v>
      </c>
      <c r="H22" s="42">
        <f t="shared" si="4"/>
        <v>18081921</v>
      </c>
      <c r="I22" s="42">
        <f t="shared" si="4"/>
        <v>141779922</v>
      </c>
      <c r="J22" s="42">
        <f t="shared" si="4"/>
        <v>166940753</v>
      </c>
      <c r="K22" s="42">
        <f t="shared" si="4"/>
        <v>135628932</v>
      </c>
    </row>
    <row r="24" spans="1:6" ht="15.75">
      <c r="A24" s="318"/>
      <c r="B24" s="318"/>
      <c r="C24" s="318"/>
      <c r="D24" s="318"/>
      <c r="E24" s="318"/>
      <c r="F24" s="318"/>
    </row>
    <row r="25" spans="1:6" ht="15.75">
      <c r="A25" s="319"/>
      <c r="B25" s="319"/>
      <c r="C25" s="210"/>
      <c r="D25" s="210"/>
      <c r="E25" s="210"/>
      <c r="F25" s="211"/>
    </row>
    <row r="26" spans="1:6" ht="15.75">
      <c r="A26" s="43"/>
      <c r="B26" s="43"/>
      <c r="C26" s="43"/>
      <c r="D26" s="43"/>
      <c r="E26" s="43"/>
      <c r="F26" s="212"/>
    </row>
    <row r="27" spans="1:6" ht="15.75">
      <c r="A27" s="213"/>
      <c r="B27" s="214"/>
      <c r="C27" s="47"/>
      <c r="D27" s="215"/>
      <c r="E27" s="215"/>
      <c r="F27" s="216"/>
    </row>
    <row r="28" spans="1:6" ht="12.75">
      <c r="A28" s="44"/>
      <c r="B28" s="44"/>
      <c r="C28" s="44"/>
      <c r="D28" s="44"/>
      <c r="E28" s="44"/>
      <c r="F28" s="44"/>
    </row>
  </sheetData>
  <sheetProtection/>
  <mergeCells count="15">
    <mergeCell ref="A25:B25"/>
    <mergeCell ref="I5:I7"/>
    <mergeCell ref="J5:J7"/>
    <mergeCell ref="C7:D7"/>
    <mergeCell ref="F7:G7"/>
    <mergeCell ref="E6:E7"/>
    <mergeCell ref="C5:E5"/>
    <mergeCell ref="F5:H5"/>
    <mergeCell ref="H6:H7"/>
    <mergeCell ref="A2:J2"/>
    <mergeCell ref="A4:A7"/>
    <mergeCell ref="B4:B7"/>
    <mergeCell ref="C4:J4"/>
    <mergeCell ref="K4:K7"/>
    <mergeCell ref="A24:F2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5.140625" style="0" customWidth="1"/>
    <col min="2" max="2" width="16.421875" style="0" bestFit="1" customWidth="1"/>
    <col min="3" max="3" width="15.7109375" style="0" customWidth="1"/>
    <col min="4" max="4" width="16.140625" style="0" bestFit="1" customWidth="1"/>
    <col min="5" max="5" width="30.7109375" style="0" customWidth="1"/>
    <col min="6" max="6" width="16.00390625" style="0" customWidth="1"/>
    <col min="7" max="7" width="19.140625" style="0" customWidth="1"/>
    <col min="8" max="8" width="16.57421875" style="0" customWidth="1"/>
  </cols>
  <sheetData>
    <row r="3" spans="6:9" ht="52.5" customHeight="1">
      <c r="F3" s="302" t="s">
        <v>358</v>
      </c>
      <c r="G3" s="302"/>
      <c r="H3" s="302"/>
      <c r="I3" s="157"/>
    </row>
    <row r="5" spans="1:7" ht="18.75">
      <c r="A5" s="326" t="s">
        <v>265</v>
      </c>
      <c r="B5" s="326"/>
      <c r="C5" s="326"/>
      <c r="D5" s="326"/>
      <c r="E5" s="326"/>
      <c r="F5" s="326"/>
      <c r="G5" s="326"/>
    </row>
    <row r="6" spans="1:7" ht="15.75">
      <c r="A6" s="132"/>
      <c r="B6" s="132"/>
      <c r="C6" s="133"/>
      <c r="D6" s="133"/>
      <c r="E6" s="133"/>
      <c r="F6" s="133"/>
      <c r="G6" s="218"/>
    </row>
    <row r="7" spans="1:8" ht="15.75">
      <c r="A7" s="245" t="s">
        <v>217</v>
      </c>
      <c r="B7" s="245"/>
      <c r="C7" s="245"/>
      <c r="D7" s="245"/>
      <c r="E7" s="320" t="s">
        <v>45</v>
      </c>
      <c r="F7" s="320"/>
      <c r="G7" s="320"/>
      <c r="H7" s="320"/>
    </row>
    <row r="8" spans="1:8" ht="15.75">
      <c r="A8" s="246" t="s">
        <v>46</v>
      </c>
      <c r="B8" s="247" t="s">
        <v>249</v>
      </c>
      <c r="C8" s="247" t="s">
        <v>250</v>
      </c>
      <c r="D8" s="246" t="s">
        <v>77</v>
      </c>
      <c r="E8" s="246" t="s">
        <v>46</v>
      </c>
      <c r="F8" s="247" t="s">
        <v>249</v>
      </c>
      <c r="G8" s="247" t="s">
        <v>250</v>
      </c>
      <c r="H8" s="247" t="s">
        <v>77</v>
      </c>
    </row>
    <row r="9" spans="1:8" ht="15.75">
      <c r="A9" s="246"/>
      <c r="B9" s="325" t="s">
        <v>30</v>
      </c>
      <c r="C9" s="325"/>
      <c r="D9" s="246"/>
      <c r="E9" s="246"/>
      <c r="F9" s="320" t="s">
        <v>30</v>
      </c>
      <c r="G9" s="320"/>
      <c r="H9" s="5"/>
    </row>
    <row r="10" spans="1:8" ht="12.75">
      <c r="A10" s="248"/>
      <c r="B10" s="248"/>
      <c r="C10" s="249"/>
      <c r="D10" s="249"/>
      <c r="E10" s="248"/>
      <c r="F10" s="248"/>
      <c r="G10" s="248"/>
      <c r="H10" s="5"/>
    </row>
    <row r="11" spans="1:8" ht="31.5">
      <c r="A11" s="23" t="s">
        <v>218</v>
      </c>
      <c r="B11" s="32">
        <v>23603199</v>
      </c>
      <c r="C11" s="32">
        <v>26196107</v>
      </c>
      <c r="D11" s="29">
        <v>26196107</v>
      </c>
      <c r="E11" s="135" t="s">
        <v>34</v>
      </c>
      <c r="F11" s="136">
        <v>10756003</v>
      </c>
      <c r="G11" s="136">
        <v>14619003</v>
      </c>
      <c r="H11" s="58">
        <v>13157583</v>
      </c>
    </row>
    <row r="12" spans="1:8" ht="47.25">
      <c r="A12" s="23" t="s">
        <v>219</v>
      </c>
      <c r="B12" s="29">
        <v>5029141</v>
      </c>
      <c r="C12" s="29">
        <v>5318641</v>
      </c>
      <c r="D12" s="29">
        <v>4067704</v>
      </c>
      <c r="E12" s="23" t="s">
        <v>35</v>
      </c>
      <c r="F12" s="136">
        <v>1918003</v>
      </c>
      <c r="G12" s="136">
        <v>2301003</v>
      </c>
      <c r="H12" s="58">
        <v>2300733</v>
      </c>
    </row>
    <row r="13" spans="1:8" ht="31.5">
      <c r="A13" s="23" t="s">
        <v>220</v>
      </c>
      <c r="B13" s="136">
        <v>3000000</v>
      </c>
      <c r="C13" s="136">
        <v>6845000</v>
      </c>
      <c r="D13" s="136">
        <v>7276509</v>
      </c>
      <c r="E13" s="135" t="s">
        <v>221</v>
      </c>
      <c r="F13" s="136">
        <v>14549340</v>
      </c>
      <c r="G13" s="136">
        <v>18989308</v>
      </c>
      <c r="H13" s="58">
        <v>13834051</v>
      </c>
    </row>
    <row r="14" spans="1:8" ht="31.5">
      <c r="A14" s="23" t="s">
        <v>222</v>
      </c>
      <c r="B14" s="136">
        <v>80000</v>
      </c>
      <c r="C14" s="136">
        <v>80000</v>
      </c>
      <c r="D14" s="136">
        <v>24881</v>
      </c>
      <c r="E14" s="23" t="s">
        <v>37</v>
      </c>
      <c r="F14" s="136">
        <v>3397000</v>
      </c>
      <c r="G14" s="136">
        <v>3711500</v>
      </c>
      <c r="H14" s="58">
        <v>3013465</v>
      </c>
    </row>
    <row r="15" spans="1:8" ht="15.75">
      <c r="A15" s="23" t="s">
        <v>223</v>
      </c>
      <c r="B15" s="136">
        <v>1400000</v>
      </c>
      <c r="C15" s="136">
        <v>4777340</v>
      </c>
      <c r="D15" s="136">
        <v>7342260</v>
      </c>
      <c r="E15" s="23" t="s">
        <v>38</v>
      </c>
      <c r="F15" s="136">
        <v>2669360</v>
      </c>
      <c r="G15" s="136">
        <v>3940640</v>
      </c>
      <c r="H15" s="58">
        <v>372805</v>
      </c>
    </row>
    <row r="16" spans="1:8" ht="31.5">
      <c r="A16" s="135" t="s">
        <v>224</v>
      </c>
      <c r="B16" s="143"/>
      <c r="C16" s="136"/>
      <c r="D16" s="136"/>
      <c r="E16" s="25" t="s">
        <v>225</v>
      </c>
      <c r="F16" s="136"/>
      <c r="G16" s="136"/>
      <c r="H16" s="58"/>
    </row>
    <row r="17" spans="1:8" ht="31.5">
      <c r="A17" s="250" t="s">
        <v>226</v>
      </c>
      <c r="B17" s="251">
        <f>SUM(B11:B16)</f>
        <v>33112340</v>
      </c>
      <c r="C17" s="252">
        <f>SUM(C11:C16)</f>
        <v>43217088</v>
      </c>
      <c r="D17" s="252">
        <f>SUM(D11:D16)</f>
        <v>44907461</v>
      </c>
      <c r="E17" s="253" t="s">
        <v>227</v>
      </c>
      <c r="F17" s="252">
        <f>SUM(F11:F16)</f>
        <v>33289706</v>
      </c>
      <c r="G17" s="252">
        <f>SUM(G11:G16)</f>
        <v>43561454</v>
      </c>
      <c r="H17" s="252">
        <f>SUM(H11:H16)</f>
        <v>32678637</v>
      </c>
    </row>
    <row r="18" spans="1:8" ht="15.75">
      <c r="A18" s="135" t="s">
        <v>228</v>
      </c>
      <c r="B18" s="143">
        <v>177366</v>
      </c>
      <c r="C18" s="136">
        <v>350000</v>
      </c>
      <c r="D18" s="136">
        <v>350000</v>
      </c>
      <c r="E18" s="254" t="s">
        <v>229</v>
      </c>
      <c r="F18" s="136"/>
      <c r="G18" s="136">
        <v>944128</v>
      </c>
      <c r="H18" s="58">
        <v>944128</v>
      </c>
    </row>
    <row r="19" spans="1:8" ht="31.5">
      <c r="A19" s="135" t="s">
        <v>74</v>
      </c>
      <c r="B19" s="143"/>
      <c r="C19" s="136"/>
      <c r="D19" s="136">
        <v>1001464</v>
      </c>
      <c r="E19" s="254"/>
      <c r="F19" s="136"/>
      <c r="G19" s="136"/>
      <c r="H19" s="58"/>
    </row>
    <row r="20" spans="1:8" ht="35.25" customHeight="1">
      <c r="A20" s="250" t="s">
        <v>230</v>
      </c>
      <c r="B20" s="251">
        <f>SUM(B18:B19)</f>
        <v>177366</v>
      </c>
      <c r="C20" s="252">
        <f>SUM(C18:C19)</f>
        <v>350000</v>
      </c>
      <c r="D20" s="252">
        <f>SUM(D18:D19)</f>
        <v>1351464</v>
      </c>
      <c r="E20" s="255" t="s">
        <v>231</v>
      </c>
      <c r="F20" s="256">
        <f>SUM(F18:F19)</f>
        <v>0</v>
      </c>
      <c r="G20" s="252">
        <f>SUM(G18:G19)</f>
        <v>944128</v>
      </c>
      <c r="H20" s="252">
        <f>SUM(H18:H19)</f>
        <v>944128</v>
      </c>
    </row>
    <row r="21" spans="1:8" ht="31.5">
      <c r="A21" s="257" t="s">
        <v>232</v>
      </c>
      <c r="B21" s="258">
        <f>SUM(B17+B20)</f>
        <v>33289706</v>
      </c>
      <c r="C21" s="252">
        <f>SUM(C17+C20)</f>
        <v>43567088</v>
      </c>
      <c r="D21" s="252">
        <f>SUM(D17+D20)</f>
        <v>46258925</v>
      </c>
      <c r="E21" s="259" t="s">
        <v>233</v>
      </c>
      <c r="F21" s="260">
        <f>SUM(F17+F20)</f>
        <v>33289706</v>
      </c>
      <c r="G21" s="252">
        <f>SUM(G17+G20)</f>
        <v>44505582</v>
      </c>
      <c r="H21" s="252">
        <f>SUM(H17+H20)</f>
        <v>33622765</v>
      </c>
    </row>
    <row r="22" spans="1:8" ht="15.75">
      <c r="A22" s="257" t="s">
        <v>234</v>
      </c>
      <c r="B22" s="260">
        <f>SUM(F17-B17)</f>
        <v>177366</v>
      </c>
      <c r="C22" s="260">
        <f>SUM(G17-C17)</f>
        <v>344366</v>
      </c>
      <c r="D22" s="252"/>
      <c r="E22" s="257" t="s">
        <v>235</v>
      </c>
      <c r="F22" s="260"/>
      <c r="G22" s="252"/>
      <c r="H22" s="261"/>
    </row>
    <row r="23" spans="1:7" ht="15.75">
      <c r="A23" s="138"/>
      <c r="B23" s="138"/>
      <c r="C23" s="139"/>
      <c r="D23" s="139"/>
      <c r="E23" s="139"/>
      <c r="F23" s="139"/>
      <c r="G23" s="139"/>
    </row>
    <row r="24" spans="1:7" ht="15.75">
      <c r="A24" s="155"/>
      <c r="B24" s="155"/>
      <c r="C24" s="155"/>
      <c r="D24" s="155"/>
      <c r="E24" s="155"/>
      <c r="F24" s="155"/>
      <c r="G24" s="155"/>
    </row>
    <row r="25" spans="1:7" ht="15.75">
      <c r="A25" s="138"/>
      <c r="B25" s="138"/>
      <c r="C25" s="139"/>
      <c r="D25" s="139"/>
      <c r="E25" s="139"/>
      <c r="F25" s="139"/>
      <c r="G25" s="140"/>
    </row>
    <row r="26" spans="1:8" ht="15.75">
      <c r="A26" s="146"/>
      <c r="B26" s="146"/>
      <c r="C26" s="147"/>
      <c r="D26" s="147"/>
      <c r="E26" s="156"/>
      <c r="F26" s="156"/>
      <c r="G26" s="156"/>
      <c r="H26" s="156"/>
    </row>
    <row r="27" spans="1:8" ht="15.75">
      <c r="A27" s="147"/>
      <c r="B27" s="142"/>
      <c r="C27" s="142"/>
      <c r="D27" s="148"/>
      <c r="E27" s="147"/>
      <c r="F27" s="142"/>
      <c r="G27" s="142"/>
      <c r="H27" s="142"/>
    </row>
    <row r="28" spans="1:8" ht="15.75">
      <c r="A28" s="150"/>
      <c r="B28" s="151"/>
      <c r="C28" s="145"/>
      <c r="D28" s="145"/>
      <c r="E28" s="141"/>
      <c r="F28" s="145"/>
      <c r="G28" s="145"/>
      <c r="H28" s="149"/>
    </row>
    <row r="29" spans="1:8" ht="15.75">
      <c r="A29" s="152"/>
      <c r="B29" s="153"/>
      <c r="C29" s="153"/>
      <c r="D29" s="153"/>
      <c r="E29" s="154"/>
      <c r="F29" s="153"/>
      <c r="G29" s="153"/>
      <c r="H29" s="153"/>
    </row>
    <row r="30" spans="1:7" ht="15.75">
      <c r="A30" s="323" t="s">
        <v>236</v>
      </c>
      <c r="B30" s="323"/>
      <c r="C30" s="323"/>
      <c r="D30" s="323"/>
      <c r="E30" s="323"/>
      <c r="F30" s="323"/>
      <c r="G30" s="323"/>
    </row>
    <row r="31" spans="1:7" ht="15.75">
      <c r="A31" s="138"/>
      <c r="B31" s="138"/>
      <c r="C31" s="139"/>
      <c r="D31" s="139"/>
      <c r="E31" s="139"/>
      <c r="F31" s="139"/>
      <c r="G31" s="140"/>
    </row>
    <row r="32" spans="1:8" ht="15.75">
      <c r="A32" s="262" t="s">
        <v>217</v>
      </c>
      <c r="B32" s="262"/>
      <c r="C32" s="257"/>
      <c r="D32" s="257"/>
      <c r="E32" s="324" t="s">
        <v>45</v>
      </c>
      <c r="F32" s="324"/>
      <c r="G32" s="324"/>
      <c r="H32" s="324"/>
    </row>
    <row r="33" spans="1:8" ht="15.75">
      <c r="A33" s="321" t="s">
        <v>46</v>
      </c>
      <c r="B33" s="247" t="s">
        <v>249</v>
      </c>
      <c r="C33" s="247" t="s">
        <v>250</v>
      </c>
      <c r="D33" s="320" t="s">
        <v>77</v>
      </c>
      <c r="E33" s="321" t="s">
        <v>46</v>
      </c>
      <c r="F33" s="247" t="s">
        <v>249</v>
      </c>
      <c r="G33" s="247" t="s">
        <v>250</v>
      </c>
      <c r="H33" s="325" t="s">
        <v>77</v>
      </c>
    </row>
    <row r="34" spans="1:8" ht="15.75">
      <c r="A34" s="322"/>
      <c r="B34" s="324" t="s">
        <v>30</v>
      </c>
      <c r="C34" s="324"/>
      <c r="D34" s="320"/>
      <c r="E34" s="322"/>
      <c r="F34" s="324" t="s">
        <v>30</v>
      </c>
      <c r="G34" s="324"/>
      <c r="H34" s="325"/>
    </row>
    <row r="35" spans="1:8" ht="31.5">
      <c r="A35" s="135" t="s">
        <v>237</v>
      </c>
      <c r="B35" s="136"/>
      <c r="C35" s="136"/>
      <c r="D35" s="136"/>
      <c r="E35" s="254" t="s">
        <v>238</v>
      </c>
      <c r="F35" s="136">
        <v>65251756</v>
      </c>
      <c r="G35" s="136">
        <v>66027756</v>
      </c>
      <c r="H35" s="58">
        <v>65652195</v>
      </c>
    </row>
    <row r="36" spans="1:8" ht="15.75">
      <c r="A36" s="135" t="s">
        <v>239</v>
      </c>
      <c r="B36" s="136"/>
      <c r="C36" s="136"/>
      <c r="D36" s="136"/>
      <c r="E36" s="254" t="s">
        <v>42</v>
      </c>
      <c r="F36" s="136">
        <v>43238460</v>
      </c>
      <c r="G36" s="136">
        <v>56407415</v>
      </c>
      <c r="H36" s="58">
        <v>36353972</v>
      </c>
    </row>
    <row r="37" spans="1:8" ht="20.25" customHeight="1">
      <c r="A37" s="135" t="s">
        <v>47</v>
      </c>
      <c r="B37" s="136"/>
      <c r="C37" s="136"/>
      <c r="D37" s="136"/>
      <c r="E37" s="254"/>
      <c r="F37" s="136"/>
      <c r="G37" s="136"/>
      <c r="H37" s="58"/>
    </row>
    <row r="38" spans="1:8" ht="15.75">
      <c r="A38" s="135" t="s">
        <v>70</v>
      </c>
      <c r="B38" s="136"/>
      <c r="C38" s="136"/>
      <c r="D38" s="136"/>
      <c r="E38" s="254"/>
      <c r="F38" s="136"/>
      <c r="G38" s="136"/>
      <c r="H38" s="58"/>
    </row>
    <row r="39" spans="1:8" ht="47.25">
      <c r="A39" s="23" t="s">
        <v>240</v>
      </c>
      <c r="B39" s="63">
        <v>32041544</v>
      </c>
      <c r="C39" s="63">
        <v>47041544</v>
      </c>
      <c r="D39" s="63">
        <v>19791133</v>
      </c>
      <c r="E39" s="254"/>
      <c r="F39" s="136"/>
      <c r="G39" s="136"/>
      <c r="H39" s="58"/>
    </row>
    <row r="40" spans="1:8" ht="15.75">
      <c r="A40" s="23" t="s">
        <v>251</v>
      </c>
      <c r="B40" s="134"/>
      <c r="C40" s="136"/>
      <c r="D40" s="136">
        <v>140600</v>
      </c>
      <c r="E40" s="254"/>
      <c r="F40" s="136"/>
      <c r="G40" s="136"/>
      <c r="H40" s="58"/>
    </row>
    <row r="41" spans="1:8" ht="31.5">
      <c r="A41" s="263" t="s">
        <v>241</v>
      </c>
      <c r="B41" s="264">
        <f>SUM(B35:B40)</f>
        <v>32041544</v>
      </c>
      <c r="C41" s="264">
        <f>SUM(C35:C40)</f>
        <v>47041544</v>
      </c>
      <c r="D41" s="264">
        <f>SUM(D35:D40)</f>
        <v>19931733</v>
      </c>
      <c r="E41" s="265" t="s">
        <v>242</v>
      </c>
      <c r="F41" s="264">
        <f>SUM(F35:F40)</f>
        <v>108490216</v>
      </c>
      <c r="G41" s="264">
        <f>SUM(G35:G40)</f>
        <v>122435171</v>
      </c>
      <c r="H41" s="264">
        <f>SUM(H35:H40)</f>
        <v>102006167</v>
      </c>
    </row>
    <row r="42" spans="1:8" ht="15.75">
      <c r="A42" s="135" t="s">
        <v>228</v>
      </c>
      <c r="B42" s="144">
        <v>76448672</v>
      </c>
      <c r="C42" s="270">
        <v>76332121</v>
      </c>
      <c r="D42" s="144">
        <v>76332121</v>
      </c>
      <c r="E42" s="265"/>
      <c r="F42" s="264"/>
      <c r="G42" s="144"/>
      <c r="H42" s="58"/>
    </row>
    <row r="43" spans="1:8" ht="15.75">
      <c r="A43" s="263" t="s">
        <v>243</v>
      </c>
      <c r="B43" s="264">
        <f>SUM(B42)</f>
        <v>76448672</v>
      </c>
      <c r="C43" s="264">
        <f>SUM(C42)</f>
        <v>76332121</v>
      </c>
      <c r="D43" s="264">
        <f>SUM(D42)</f>
        <v>76332121</v>
      </c>
      <c r="E43" s="265" t="s">
        <v>229</v>
      </c>
      <c r="F43" s="264"/>
      <c r="G43" s="144">
        <f>SUM(G42)</f>
        <v>0</v>
      </c>
      <c r="H43" s="58"/>
    </row>
    <row r="44" spans="1:8" ht="31.5">
      <c r="A44" s="263" t="s">
        <v>232</v>
      </c>
      <c r="B44" s="264">
        <f>SUM(B41+B43)</f>
        <v>108490216</v>
      </c>
      <c r="C44" s="264">
        <f>SUM(C41+C43)</f>
        <v>123373665</v>
      </c>
      <c r="D44" s="264">
        <f>SUM(D41+D43)</f>
        <v>96263854</v>
      </c>
      <c r="E44" s="265" t="s">
        <v>244</v>
      </c>
      <c r="F44" s="264">
        <f>SUM(F41+F43)</f>
        <v>108490216</v>
      </c>
      <c r="G44" s="266">
        <f>SUM(G41+G43)</f>
        <v>122435171</v>
      </c>
      <c r="H44" s="266">
        <f>SUM(H41+H43)</f>
        <v>102006167</v>
      </c>
    </row>
    <row r="45" spans="1:8" ht="15.75">
      <c r="A45" s="267" t="s">
        <v>245</v>
      </c>
      <c r="B45" s="268">
        <f>SUM(F41-B41)</f>
        <v>76448672</v>
      </c>
      <c r="C45" s="268">
        <f>SUM(G41-C41)</f>
        <v>75393627</v>
      </c>
      <c r="D45" s="252"/>
      <c r="E45" s="269" t="s">
        <v>246</v>
      </c>
      <c r="F45" s="268"/>
      <c r="G45" s="144"/>
      <c r="H45" s="58"/>
    </row>
    <row r="46" spans="1:8" ht="31.5">
      <c r="A46" s="257" t="s">
        <v>247</v>
      </c>
      <c r="B46" s="260">
        <f>SUM(B21+B44)</f>
        <v>141779922</v>
      </c>
      <c r="C46" s="260">
        <f>SUM(C21+C44)</f>
        <v>166940753</v>
      </c>
      <c r="D46" s="260">
        <f>SUM(D21+D44)</f>
        <v>142522779</v>
      </c>
      <c r="E46" s="259" t="s">
        <v>248</v>
      </c>
      <c r="F46" s="260">
        <f>SUM(F21+F44)</f>
        <v>141779922</v>
      </c>
      <c r="G46" s="260">
        <f>SUM(G21+G44)</f>
        <v>166940753</v>
      </c>
      <c r="H46" s="260">
        <f>SUM(H21+H44)</f>
        <v>135628932</v>
      </c>
    </row>
  </sheetData>
  <sheetProtection/>
  <mergeCells count="13">
    <mergeCell ref="A5:G5"/>
    <mergeCell ref="B9:C9"/>
    <mergeCell ref="F9:G9"/>
    <mergeCell ref="E7:H7"/>
    <mergeCell ref="A33:A34"/>
    <mergeCell ref="E33:E34"/>
    <mergeCell ref="F3:H3"/>
    <mergeCell ref="A30:G30"/>
    <mergeCell ref="E32:H32"/>
    <mergeCell ref="B34:C34"/>
    <mergeCell ref="D33:D34"/>
    <mergeCell ref="H33:H34"/>
    <mergeCell ref="F34:G3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22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46.8515625" style="0" customWidth="1"/>
    <col min="3" max="3" width="14.140625" style="0" bestFit="1" customWidth="1"/>
    <col min="5" max="5" width="22.28125" style="0" customWidth="1"/>
  </cols>
  <sheetData>
    <row r="6" spans="3:5" ht="42" customHeight="1">
      <c r="C6" s="327" t="s">
        <v>359</v>
      </c>
      <c r="D6" s="327"/>
      <c r="E6" s="327"/>
    </row>
    <row r="7" spans="1:3" ht="15.75">
      <c r="A7" s="20"/>
      <c r="B7" s="20"/>
      <c r="C7" s="20"/>
    </row>
    <row r="8" spans="1:3" ht="16.5">
      <c r="A8" s="328" t="s">
        <v>280</v>
      </c>
      <c r="B8" s="329"/>
      <c r="C8" s="329"/>
    </row>
    <row r="9" spans="1:3" ht="16.5">
      <c r="A9" s="227"/>
      <c r="B9" s="228"/>
      <c r="C9" s="228"/>
    </row>
    <row r="10" spans="1:3" ht="16.5">
      <c r="A10" s="237"/>
      <c r="B10" s="237" t="s">
        <v>46</v>
      </c>
      <c r="C10" s="237" t="s">
        <v>80</v>
      </c>
    </row>
    <row r="11" spans="1:3" ht="16.5">
      <c r="A11" s="229"/>
      <c r="B11" s="229"/>
      <c r="C11" s="229"/>
    </row>
    <row r="12" spans="1:3" ht="16.5">
      <c r="A12" s="231" t="s">
        <v>81</v>
      </c>
      <c r="B12" s="232" t="s">
        <v>273</v>
      </c>
      <c r="C12" s="233">
        <v>64839194</v>
      </c>
    </row>
    <row r="13" spans="1:3" ht="16.5">
      <c r="A13" s="231" t="s">
        <v>82</v>
      </c>
      <c r="B13" s="232" t="s">
        <v>274</v>
      </c>
      <c r="C13" s="233">
        <v>134684804</v>
      </c>
    </row>
    <row r="14" spans="1:3" ht="16.5">
      <c r="A14" s="234" t="s">
        <v>83</v>
      </c>
      <c r="B14" s="235" t="s">
        <v>275</v>
      </c>
      <c r="C14" s="236">
        <v>-69845610</v>
      </c>
    </row>
    <row r="15" spans="1:3" ht="16.5">
      <c r="A15" s="231" t="s">
        <v>84</v>
      </c>
      <c r="B15" s="232" t="s">
        <v>256</v>
      </c>
      <c r="C15" s="233">
        <v>77683585</v>
      </c>
    </row>
    <row r="16" spans="1:3" ht="16.5">
      <c r="A16" s="231" t="s">
        <v>85</v>
      </c>
      <c r="B16" s="232" t="s">
        <v>257</v>
      </c>
      <c r="C16" s="233">
        <v>944128</v>
      </c>
    </row>
    <row r="17" spans="1:3" ht="16.5">
      <c r="A17" s="231" t="s">
        <v>86</v>
      </c>
      <c r="B17" s="235" t="s">
        <v>276</v>
      </c>
      <c r="C17" s="236">
        <v>76739457</v>
      </c>
    </row>
    <row r="18" spans="1:3" ht="16.5">
      <c r="A18" s="231" t="s">
        <v>87</v>
      </c>
      <c r="B18" s="235" t="s">
        <v>277</v>
      </c>
      <c r="C18" s="236">
        <v>6893847</v>
      </c>
    </row>
    <row r="19" spans="1:3" ht="16.5">
      <c r="A19" s="231" t="s">
        <v>91</v>
      </c>
      <c r="B19" s="235" t="s">
        <v>278</v>
      </c>
      <c r="C19" s="236">
        <v>6893847</v>
      </c>
    </row>
    <row r="20" spans="1:3" ht="16.5">
      <c r="A20" s="231" t="s">
        <v>92</v>
      </c>
      <c r="B20" s="235" t="s">
        <v>279</v>
      </c>
      <c r="C20" s="236">
        <v>6893847</v>
      </c>
    </row>
    <row r="21" spans="1:3" ht="16.5">
      <c r="A21" s="230"/>
      <c r="B21" s="230"/>
      <c r="C21" s="230"/>
    </row>
    <row r="22" spans="1:3" ht="16.5">
      <c r="A22" s="230"/>
      <c r="B22" s="230"/>
      <c r="C22" s="230"/>
    </row>
  </sheetData>
  <sheetProtection/>
  <mergeCells count="2">
    <mergeCell ref="C6:E6"/>
    <mergeCell ref="A8:C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6.00390625" style="0" customWidth="1"/>
    <col min="2" max="2" width="13.421875" style="0" bestFit="1" customWidth="1"/>
    <col min="4" max="4" width="12.421875" style="0" bestFit="1" customWidth="1"/>
  </cols>
  <sheetData>
    <row r="3" spans="1:6" ht="28.5" customHeight="1">
      <c r="A3" s="330"/>
      <c r="B3" s="330"/>
      <c r="C3" s="330"/>
      <c r="D3" s="333" t="s">
        <v>360</v>
      </c>
      <c r="E3" s="334"/>
      <c r="F3" s="334"/>
    </row>
    <row r="4" spans="1:6" ht="28.5" customHeight="1">
      <c r="A4" s="217"/>
      <c r="B4" s="217"/>
      <c r="C4" s="217"/>
      <c r="D4" s="221"/>
      <c r="E4" s="220"/>
      <c r="F4" s="220"/>
    </row>
    <row r="5" spans="1:4" ht="16.5">
      <c r="A5" s="331" t="s">
        <v>259</v>
      </c>
      <c r="B5" s="331"/>
      <c r="C5" s="331"/>
      <c r="D5" s="331"/>
    </row>
    <row r="6" spans="1:4" ht="18.75">
      <c r="A6" s="332"/>
      <c r="B6" s="332"/>
      <c r="C6" s="332"/>
      <c r="D6" s="332"/>
    </row>
    <row r="7" spans="1:4" ht="47.25">
      <c r="A7" s="208" t="s">
        <v>46</v>
      </c>
      <c r="B7" s="208" t="s">
        <v>88</v>
      </c>
      <c r="C7" s="208" t="s">
        <v>89</v>
      </c>
      <c r="D7" s="208" t="s">
        <v>90</v>
      </c>
    </row>
    <row r="8" spans="1:4" ht="15.75">
      <c r="A8" s="208">
        <v>2</v>
      </c>
      <c r="B8" s="208">
        <v>3</v>
      </c>
      <c r="C8" s="208">
        <v>4</v>
      </c>
      <c r="D8" s="208"/>
    </row>
    <row r="9" spans="1:4" ht="15.75">
      <c r="A9" s="61"/>
      <c r="B9" s="206"/>
      <c r="C9" s="206"/>
      <c r="D9" s="206"/>
    </row>
    <row r="10" spans="1:4" ht="12.75">
      <c r="A10" s="241" t="s">
        <v>297</v>
      </c>
      <c r="B10" s="242">
        <v>787178</v>
      </c>
      <c r="C10" s="242">
        <v>0</v>
      </c>
      <c r="D10" s="242">
        <v>536134</v>
      </c>
    </row>
    <row r="11" spans="1:4" ht="25.5">
      <c r="A11" s="243" t="s">
        <v>298</v>
      </c>
      <c r="B11" s="244">
        <v>787178</v>
      </c>
      <c r="C11" s="244">
        <v>0</v>
      </c>
      <c r="D11" s="244">
        <v>536134</v>
      </c>
    </row>
    <row r="12" spans="1:4" ht="25.5">
      <c r="A12" s="241" t="s">
        <v>299</v>
      </c>
      <c r="B12" s="242">
        <v>339780215</v>
      </c>
      <c r="C12" s="242">
        <v>0</v>
      </c>
      <c r="D12" s="242">
        <v>404522457</v>
      </c>
    </row>
    <row r="13" spans="1:4" ht="25.5">
      <c r="A13" s="241" t="s">
        <v>300</v>
      </c>
      <c r="B13" s="242">
        <v>2269363</v>
      </c>
      <c r="C13" s="242">
        <v>0</v>
      </c>
      <c r="D13" s="242">
        <v>13872588</v>
      </c>
    </row>
    <row r="14" spans="1:4" ht="25.5">
      <c r="A14" s="243" t="s">
        <v>301</v>
      </c>
      <c r="B14" s="244">
        <v>342049578</v>
      </c>
      <c r="C14" s="244">
        <v>0</v>
      </c>
      <c r="D14" s="244">
        <v>418395045</v>
      </c>
    </row>
    <row r="15" spans="1:4" ht="25.5">
      <c r="A15" s="241" t="s">
        <v>302</v>
      </c>
      <c r="B15" s="242">
        <v>200000</v>
      </c>
      <c r="C15" s="242">
        <v>0</v>
      </c>
      <c r="D15" s="242">
        <v>200000</v>
      </c>
    </row>
    <row r="16" spans="1:4" ht="25.5">
      <c r="A16" s="241" t="s">
        <v>303</v>
      </c>
      <c r="B16" s="242">
        <v>200000</v>
      </c>
      <c r="C16" s="242">
        <v>0</v>
      </c>
      <c r="D16" s="242">
        <v>200000</v>
      </c>
    </row>
    <row r="17" spans="1:4" ht="25.5">
      <c r="A17" s="243" t="s">
        <v>304</v>
      </c>
      <c r="B17" s="244">
        <v>200000</v>
      </c>
      <c r="C17" s="244">
        <v>0</v>
      </c>
      <c r="D17" s="244">
        <v>200000</v>
      </c>
    </row>
    <row r="18" spans="1:4" ht="38.25">
      <c r="A18" s="243" t="s">
        <v>305</v>
      </c>
      <c r="B18" s="244">
        <v>343036756</v>
      </c>
      <c r="C18" s="244">
        <v>0</v>
      </c>
      <c r="D18" s="244">
        <v>419131179</v>
      </c>
    </row>
    <row r="19" spans="1:4" ht="12.75">
      <c r="A19" s="241" t="s">
        <v>306</v>
      </c>
      <c r="B19" s="242">
        <v>0</v>
      </c>
      <c r="C19" s="242">
        <v>0</v>
      </c>
      <c r="D19" s="242">
        <v>48145</v>
      </c>
    </row>
    <row r="20" spans="1:4" ht="25.5">
      <c r="A20" s="243" t="s">
        <v>307</v>
      </c>
      <c r="B20" s="244">
        <v>0</v>
      </c>
      <c r="C20" s="244">
        <v>0</v>
      </c>
      <c r="D20" s="244">
        <v>48145</v>
      </c>
    </row>
    <row r="21" spans="1:4" ht="12.75">
      <c r="A21" s="241" t="s">
        <v>308</v>
      </c>
      <c r="B21" s="242">
        <v>76772488</v>
      </c>
      <c r="C21" s="242">
        <v>0</v>
      </c>
      <c r="D21" s="242">
        <v>7281607</v>
      </c>
    </row>
    <row r="22" spans="1:4" ht="12.75">
      <c r="A22" s="243" t="s">
        <v>309</v>
      </c>
      <c r="B22" s="244">
        <v>76772488</v>
      </c>
      <c r="C22" s="244">
        <v>0</v>
      </c>
      <c r="D22" s="244">
        <v>7281607</v>
      </c>
    </row>
    <row r="23" spans="1:4" ht="12.75">
      <c r="A23" s="243" t="s">
        <v>310</v>
      </c>
      <c r="B23" s="244">
        <v>76772488</v>
      </c>
      <c r="C23" s="244">
        <v>0</v>
      </c>
      <c r="D23" s="244">
        <v>7329752</v>
      </c>
    </row>
    <row r="24" spans="1:4" ht="38.25">
      <c r="A24" s="241" t="s">
        <v>311</v>
      </c>
      <c r="B24" s="242">
        <v>306443</v>
      </c>
      <c r="C24" s="242">
        <v>0</v>
      </c>
      <c r="D24" s="242">
        <v>460889</v>
      </c>
    </row>
    <row r="25" spans="1:4" ht="38.25">
      <c r="A25" s="241" t="s">
        <v>312</v>
      </c>
      <c r="B25" s="242">
        <v>288789</v>
      </c>
      <c r="C25" s="242">
        <v>0</v>
      </c>
      <c r="D25" s="242">
        <v>433600</v>
      </c>
    </row>
    <row r="26" spans="1:4" ht="38.25">
      <c r="A26" s="241" t="s">
        <v>313</v>
      </c>
      <c r="B26" s="242">
        <v>17654</v>
      </c>
      <c r="C26" s="242">
        <v>0</v>
      </c>
      <c r="D26" s="242">
        <v>27289</v>
      </c>
    </row>
    <row r="27" spans="1:4" ht="38.25">
      <c r="A27" s="241" t="s">
        <v>314</v>
      </c>
      <c r="B27" s="242">
        <v>725640</v>
      </c>
      <c r="C27" s="242">
        <v>0</v>
      </c>
      <c r="D27" s="242">
        <v>1084102</v>
      </c>
    </row>
    <row r="28" spans="1:4" ht="63.75">
      <c r="A28" s="241" t="s">
        <v>315</v>
      </c>
      <c r="B28" s="242">
        <v>3600</v>
      </c>
      <c r="C28" s="242">
        <v>0</v>
      </c>
      <c r="D28" s="242">
        <v>3600</v>
      </c>
    </row>
    <row r="29" spans="1:4" ht="38.25">
      <c r="A29" s="241" t="s">
        <v>316</v>
      </c>
      <c r="B29" s="242">
        <v>722040</v>
      </c>
      <c r="C29" s="242">
        <v>0</v>
      </c>
      <c r="D29" s="242">
        <v>1080420</v>
      </c>
    </row>
    <row r="30" spans="1:4" ht="38.25">
      <c r="A30" s="241" t="s">
        <v>317</v>
      </c>
      <c r="B30" s="242">
        <v>0</v>
      </c>
      <c r="C30" s="242">
        <v>0</v>
      </c>
      <c r="D30" s="242">
        <v>82</v>
      </c>
    </row>
    <row r="31" spans="1:4" ht="38.25">
      <c r="A31" s="241" t="s">
        <v>318</v>
      </c>
      <c r="B31" s="242">
        <v>397534</v>
      </c>
      <c r="C31" s="242">
        <v>0</v>
      </c>
      <c r="D31" s="242">
        <v>256934</v>
      </c>
    </row>
    <row r="32" spans="1:4" ht="25.5">
      <c r="A32" s="243" t="s">
        <v>319</v>
      </c>
      <c r="B32" s="244">
        <v>1429617</v>
      </c>
      <c r="C32" s="244">
        <v>0</v>
      </c>
      <c r="D32" s="244">
        <v>1801925</v>
      </c>
    </row>
    <row r="33" spans="1:4" ht="38.25">
      <c r="A33" s="241" t="s">
        <v>320</v>
      </c>
      <c r="B33" s="242">
        <v>0</v>
      </c>
      <c r="C33" s="242">
        <v>0</v>
      </c>
      <c r="D33" s="242">
        <v>2045215</v>
      </c>
    </row>
    <row r="34" spans="1:4" ht="38.25">
      <c r="A34" s="241" t="s">
        <v>321</v>
      </c>
      <c r="B34" s="242">
        <v>0</v>
      </c>
      <c r="C34" s="242">
        <v>0</v>
      </c>
      <c r="D34" s="242">
        <v>2045215</v>
      </c>
    </row>
    <row r="35" spans="1:4" ht="38.25">
      <c r="A35" s="243" t="s">
        <v>322</v>
      </c>
      <c r="B35" s="244">
        <v>0</v>
      </c>
      <c r="C35" s="244">
        <v>0</v>
      </c>
      <c r="D35" s="244">
        <v>2045215</v>
      </c>
    </row>
    <row r="36" spans="1:4" ht="12.75">
      <c r="A36" s="241" t="s">
        <v>323</v>
      </c>
      <c r="B36" s="242">
        <v>50000</v>
      </c>
      <c r="C36" s="242">
        <v>0</v>
      </c>
      <c r="D36" s="242">
        <v>50000</v>
      </c>
    </row>
    <row r="37" spans="1:4" ht="25.5">
      <c r="A37" s="243" t="s">
        <v>324</v>
      </c>
      <c r="B37" s="244">
        <v>50000</v>
      </c>
      <c r="C37" s="244">
        <v>0</v>
      </c>
      <c r="D37" s="244">
        <v>50000</v>
      </c>
    </row>
    <row r="38" spans="1:4" ht="12.75">
      <c r="A38" s="243" t="s">
        <v>325</v>
      </c>
      <c r="B38" s="244">
        <v>1479617</v>
      </c>
      <c r="C38" s="244">
        <v>0</v>
      </c>
      <c r="D38" s="244">
        <v>3897140</v>
      </c>
    </row>
    <row r="39" spans="1:4" ht="39.75" customHeight="1">
      <c r="A39" s="241" t="s">
        <v>326</v>
      </c>
      <c r="B39" s="242">
        <v>6795</v>
      </c>
      <c r="C39" s="242">
        <v>0</v>
      </c>
      <c r="D39" s="242">
        <v>0</v>
      </c>
    </row>
    <row r="40" spans="1:4" ht="25.5">
      <c r="A40" s="243" t="s">
        <v>327</v>
      </c>
      <c r="B40" s="244">
        <v>6795</v>
      </c>
      <c r="C40" s="244">
        <v>0</v>
      </c>
      <c r="D40" s="244">
        <v>0</v>
      </c>
    </row>
    <row r="41" spans="1:4" ht="25.5">
      <c r="A41" s="243" t="s">
        <v>328</v>
      </c>
      <c r="B41" s="244">
        <v>6795</v>
      </c>
      <c r="C41" s="244">
        <v>0</v>
      </c>
      <c r="D41" s="244">
        <v>0</v>
      </c>
    </row>
    <row r="42" spans="1:4" ht="25.5">
      <c r="A42" s="243" t="s">
        <v>329</v>
      </c>
      <c r="B42" s="244">
        <v>421295656</v>
      </c>
      <c r="C42" s="244">
        <v>0</v>
      </c>
      <c r="D42" s="244">
        <v>430358071</v>
      </c>
    </row>
    <row r="43" spans="1:4" ht="12.75">
      <c r="A43" s="241" t="s">
        <v>330</v>
      </c>
      <c r="B43" s="242">
        <v>378381329</v>
      </c>
      <c r="C43" s="242">
        <v>0</v>
      </c>
      <c r="D43" s="242">
        <v>378381329</v>
      </c>
    </row>
    <row r="44" spans="1:4" ht="25.5">
      <c r="A44" s="241" t="s">
        <v>331</v>
      </c>
      <c r="B44" s="242">
        <v>8385338</v>
      </c>
      <c r="C44" s="242">
        <v>0</v>
      </c>
      <c r="D44" s="242">
        <v>8385338</v>
      </c>
    </row>
    <row r="45" spans="1:4" ht="12.75">
      <c r="A45" s="241" t="s">
        <v>332</v>
      </c>
      <c r="B45" s="242">
        <v>-97878381</v>
      </c>
      <c r="C45" s="242">
        <v>0</v>
      </c>
      <c r="D45" s="242">
        <v>-40324651</v>
      </c>
    </row>
    <row r="46" spans="1:4" ht="12.75">
      <c r="A46" s="241" t="s">
        <v>333</v>
      </c>
      <c r="B46" s="242">
        <v>57553730</v>
      </c>
      <c r="C46" s="242">
        <v>0</v>
      </c>
      <c r="D46" s="242">
        <v>8112604</v>
      </c>
    </row>
    <row r="47" spans="1:4" ht="12.75">
      <c r="A47" s="243" t="s">
        <v>334</v>
      </c>
      <c r="B47" s="244">
        <v>346442016</v>
      </c>
      <c r="C47" s="244">
        <v>0</v>
      </c>
      <c r="D47" s="244">
        <v>354554620</v>
      </c>
    </row>
    <row r="48" spans="1:4" ht="25.5">
      <c r="A48" s="241" t="s">
        <v>335</v>
      </c>
      <c r="B48" s="242">
        <v>241884</v>
      </c>
      <c r="C48" s="242">
        <v>0</v>
      </c>
      <c r="D48" s="242">
        <v>117200</v>
      </c>
    </row>
    <row r="49" spans="1:4" ht="38.25">
      <c r="A49" s="241" t="s">
        <v>336</v>
      </c>
      <c r="B49" s="242">
        <v>307234</v>
      </c>
      <c r="C49" s="242">
        <v>0</v>
      </c>
      <c r="D49" s="242">
        <v>0</v>
      </c>
    </row>
    <row r="50" spans="1:4" s="219" customFormat="1" ht="25.5">
      <c r="A50" s="243" t="s">
        <v>337</v>
      </c>
      <c r="B50" s="244">
        <v>549118</v>
      </c>
      <c r="C50" s="244">
        <v>0</v>
      </c>
      <c r="D50" s="244">
        <v>117200</v>
      </c>
    </row>
    <row r="51" spans="1:4" ht="38.25">
      <c r="A51" s="241" t="s">
        <v>338</v>
      </c>
      <c r="B51" s="242">
        <v>38899</v>
      </c>
      <c r="C51" s="242">
        <v>0</v>
      </c>
      <c r="D51" s="242">
        <v>32414</v>
      </c>
    </row>
    <row r="52" spans="1:4" ht="38.25">
      <c r="A52" s="241" t="s">
        <v>339</v>
      </c>
      <c r="B52" s="242">
        <v>944128</v>
      </c>
      <c r="C52" s="242">
        <v>0</v>
      </c>
      <c r="D52" s="242">
        <v>1001464</v>
      </c>
    </row>
    <row r="53" spans="1:4" ht="33" customHeight="1">
      <c r="A53" s="241" t="s">
        <v>340</v>
      </c>
      <c r="B53" s="242">
        <v>944128</v>
      </c>
      <c r="C53" s="242">
        <v>0</v>
      </c>
      <c r="D53" s="242">
        <v>1001464</v>
      </c>
    </row>
    <row r="54" spans="1:4" ht="38.25">
      <c r="A54" s="243" t="s">
        <v>341</v>
      </c>
      <c r="B54" s="244">
        <v>983027</v>
      </c>
      <c r="C54" s="244">
        <v>0</v>
      </c>
      <c r="D54" s="244">
        <v>1033878</v>
      </c>
    </row>
    <row r="55" spans="1:4" ht="12.75">
      <c r="A55" s="241" t="s">
        <v>342</v>
      </c>
      <c r="B55" s="242">
        <v>2</v>
      </c>
      <c r="C55" s="242">
        <v>0</v>
      </c>
      <c r="D55" s="242">
        <v>382212</v>
      </c>
    </row>
    <row r="56" spans="1:4" ht="39.75" customHeight="1">
      <c r="A56" s="241" t="s">
        <v>343</v>
      </c>
      <c r="B56" s="242">
        <v>146450</v>
      </c>
      <c r="C56" s="242">
        <v>0</v>
      </c>
      <c r="D56" s="242">
        <v>102983</v>
      </c>
    </row>
    <row r="57" spans="1:4" ht="25.5">
      <c r="A57" s="243" t="s">
        <v>344</v>
      </c>
      <c r="B57" s="244">
        <v>146452</v>
      </c>
      <c r="C57" s="244">
        <v>0</v>
      </c>
      <c r="D57" s="244">
        <v>485195</v>
      </c>
    </row>
    <row r="58" spans="1:4" ht="25.5">
      <c r="A58" s="243" t="s">
        <v>345</v>
      </c>
      <c r="B58" s="244">
        <v>1678597</v>
      </c>
      <c r="C58" s="244">
        <v>0</v>
      </c>
      <c r="D58" s="244">
        <v>1636273</v>
      </c>
    </row>
    <row r="59" spans="1:4" ht="25.5">
      <c r="A59" s="241" t="s">
        <v>346</v>
      </c>
      <c r="B59" s="242">
        <v>0</v>
      </c>
      <c r="C59" s="242">
        <v>0</v>
      </c>
      <c r="D59" s="242">
        <v>992135</v>
      </c>
    </row>
    <row r="60" spans="1:4" ht="25.5">
      <c r="A60" s="241" t="s">
        <v>347</v>
      </c>
      <c r="B60" s="242">
        <v>73175043</v>
      </c>
      <c r="C60" s="242">
        <v>0</v>
      </c>
      <c r="D60" s="242">
        <v>73175043</v>
      </c>
    </row>
    <row r="61" spans="1:4" ht="25.5">
      <c r="A61" s="243" t="s">
        <v>348</v>
      </c>
      <c r="B61" s="244">
        <v>73175043</v>
      </c>
      <c r="C61" s="244">
        <v>0</v>
      </c>
      <c r="D61" s="244">
        <v>74167178</v>
      </c>
    </row>
    <row r="62" spans="1:4" ht="12.75">
      <c r="A62" s="243" t="s">
        <v>349</v>
      </c>
      <c r="B62" s="244">
        <v>421295656</v>
      </c>
      <c r="C62" s="244">
        <v>0</v>
      </c>
      <c r="D62" s="244">
        <v>430358071</v>
      </c>
    </row>
  </sheetData>
  <sheetProtection/>
  <mergeCells count="4">
    <mergeCell ref="A3:C3"/>
    <mergeCell ref="A5:D5"/>
    <mergeCell ref="A6:D6"/>
    <mergeCell ref="D3:F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0.8515625" style="0" customWidth="1"/>
    <col min="2" max="2" width="14.140625" style="0" bestFit="1" customWidth="1"/>
    <col min="3" max="3" width="11.140625" style="0" customWidth="1"/>
    <col min="4" max="4" width="16.57421875" style="0" customWidth="1"/>
  </cols>
  <sheetData>
    <row r="2" spans="3:4" ht="47.25" customHeight="1">
      <c r="C2" s="335" t="s">
        <v>361</v>
      </c>
      <c r="D2" s="335"/>
    </row>
    <row r="4" spans="1:4" ht="19.5">
      <c r="A4" s="336" t="s">
        <v>260</v>
      </c>
      <c r="B4" s="336"/>
      <c r="C4" s="336"/>
      <c r="D4" s="336"/>
    </row>
    <row r="5" spans="1:4" ht="15">
      <c r="A5" s="337"/>
      <c r="B5" s="337"/>
      <c r="C5" s="337"/>
      <c r="D5" s="337"/>
    </row>
    <row r="6" spans="1:4" ht="31.5">
      <c r="A6" s="240" t="s">
        <v>46</v>
      </c>
      <c r="B6" s="240" t="s">
        <v>88</v>
      </c>
      <c r="C6" s="240" t="s">
        <v>89</v>
      </c>
      <c r="D6" s="240" t="s">
        <v>90</v>
      </c>
    </row>
    <row r="7" spans="1:4" ht="15.75">
      <c r="A7" s="238"/>
      <c r="B7" s="239"/>
      <c r="C7" s="239"/>
      <c r="D7" s="239"/>
    </row>
    <row r="8" spans="1:4" ht="31.5">
      <c r="A8" s="61" t="s">
        <v>281</v>
      </c>
      <c r="B8" s="206">
        <v>4945591</v>
      </c>
      <c r="C8" s="206">
        <v>0</v>
      </c>
      <c r="D8" s="206">
        <v>9906901</v>
      </c>
    </row>
    <row r="9" spans="1:4" ht="31.5">
      <c r="A9" s="61" t="s">
        <v>282</v>
      </c>
      <c r="B9" s="206">
        <v>1582900</v>
      </c>
      <c r="C9" s="206">
        <v>0</v>
      </c>
      <c r="D9" s="206">
        <v>7231580</v>
      </c>
    </row>
    <row r="10" spans="1:4" ht="31.5">
      <c r="A10" s="61" t="s">
        <v>283</v>
      </c>
      <c r="B10" s="206">
        <v>389170</v>
      </c>
      <c r="C10" s="206">
        <v>0</v>
      </c>
      <c r="D10" s="206">
        <v>383380</v>
      </c>
    </row>
    <row r="11" spans="1:4" ht="47.25">
      <c r="A11" s="64" t="s">
        <v>284</v>
      </c>
      <c r="B11" s="207">
        <v>6917661</v>
      </c>
      <c r="C11" s="207">
        <v>0</v>
      </c>
      <c r="D11" s="207">
        <v>17521861</v>
      </c>
    </row>
    <row r="12" spans="1:4" ht="31.5">
      <c r="A12" s="61" t="s">
        <v>285</v>
      </c>
      <c r="B12" s="206">
        <v>22440529</v>
      </c>
      <c r="C12" s="206">
        <v>0</v>
      </c>
      <c r="D12" s="206">
        <v>26196107</v>
      </c>
    </row>
    <row r="13" spans="1:4" ht="31.5">
      <c r="A13" s="61" t="s">
        <v>286</v>
      </c>
      <c r="B13" s="206">
        <v>6433334</v>
      </c>
      <c r="C13" s="206">
        <v>0</v>
      </c>
      <c r="D13" s="206">
        <v>4067704</v>
      </c>
    </row>
    <row r="14" spans="1:4" ht="31.5">
      <c r="A14" s="61" t="s">
        <v>287</v>
      </c>
      <c r="B14" s="206">
        <v>71743389</v>
      </c>
      <c r="C14" s="206">
        <v>0</v>
      </c>
      <c r="D14" s="206">
        <v>4791133</v>
      </c>
    </row>
    <row r="15" spans="1:4" ht="31.5">
      <c r="A15" s="61" t="s">
        <v>288</v>
      </c>
      <c r="B15" s="206">
        <v>1489269</v>
      </c>
      <c r="C15" s="206">
        <v>0</v>
      </c>
      <c r="D15" s="206">
        <v>32297333</v>
      </c>
    </row>
    <row r="16" spans="1:4" ht="31.5">
      <c r="A16" s="64" t="s">
        <v>289</v>
      </c>
      <c r="B16" s="207">
        <v>102106521</v>
      </c>
      <c r="C16" s="207">
        <v>0</v>
      </c>
      <c r="D16" s="207">
        <v>67352277</v>
      </c>
    </row>
    <row r="17" spans="1:4" ht="15.75">
      <c r="A17" s="61" t="s">
        <v>290</v>
      </c>
      <c r="B17" s="206">
        <v>2606001</v>
      </c>
      <c r="C17" s="206">
        <v>0</v>
      </c>
      <c r="D17" s="206">
        <v>3147763</v>
      </c>
    </row>
    <row r="18" spans="1:4" ht="15.75">
      <c r="A18" s="61" t="s">
        <v>291</v>
      </c>
      <c r="B18" s="206">
        <v>8648114</v>
      </c>
      <c r="C18" s="206">
        <v>0</v>
      </c>
      <c r="D18" s="206">
        <v>7764426</v>
      </c>
    </row>
    <row r="19" spans="1:4" ht="31.5">
      <c r="A19" s="64" t="s">
        <v>292</v>
      </c>
      <c r="B19" s="207">
        <v>11254115</v>
      </c>
      <c r="C19" s="207">
        <v>0</v>
      </c>
      <c r="D19" s="207">
        <v>10912189</v>
      </c>
    </row>
    <row r="20" spans="1:4" ht="15.75">
      <c r="A20" s="61" t="s">
        <v>293</v>
      </c>
      <c r="B20" s="206">
        <v>8129291</v>
      </c>
      <c r="C20" s="206">
        <v>0</v>
      </c>
      <c r="D20" s="206">
        <v>7511741</v>
      </c>
    </row>
    <row r="21" spans="1:4" ht="15.75">
      <c r="A21" s="61" t="s">
        <v>294</v>
      </c>
      <c r="B21" s="206">
        <v>5851828</v>
      </c>
      <c r="C21" s="206">
        <v>0</v>
      </c>
      <c r="D21" s="206">
        <v>6492673</v>
      </c>
    </row>
    <row r="22" spans="1:4" ht="15.75">
      <c r="A22" s="61" t="s">
        <v>295</v>
      </c>
      <c r="B22" s="206">
        <v>2129198</v>
      </c>
      <c r="C22" s="206">
        <v>0</v>
      </c>
      <c r="D22" s="206">
        <v>2446037</v>
      </c>
    </row>
    <row r="23" spans="1:4" ht="31.5">
      <c r="A23" s="64" t="s">
        <v>296</v>
      </c>
      <c r="B23" s="207">
        <v>16110317</v>
      </c>
      <c r="C23" s="207">
        <v>0</v>
      </c>
      <c r="D23" s="207">
        <v>16450451</v>
      </c>
    </row>
    <row r="24" spans="1:4" ht="15.75">
      <c r="A24" s="64" t="s">
        <v>93</v>
      </c>
      <c r="B24" s="207">
        <v>14192519</v>
      </c>
      <c r="C24" s="207">
        <v>0</v>
      </c>
      <c r="D24" s="207">
        <v>11837392</v>
      </c>
    </row>
    <row r="25" spans="1:4" ht="15.75">
      <c r="A25" s="64" t="s">
        <v>94</v>
      </c>
      <c r="B25" s="207">
        <v>9922052</v>
      </c>
      <c r="C25" s="207">
        <v>0</v>
      </c>
      <c r="D25" s="207">
        <v>37569931</v>
      </c>
    </row>
    <row r="26" spans="1:4" ht="31.5">
      <c r="A26" s="64" t="s">
        <v>95</v>
      </c>
      <c r="B26" s="207">
        <v>57545179</v>
      </c>
      <c r="C26" s="207">
        <v>0</v>
      </c>
      <c r="D26" s="207">
        <v>8104175</v>
      </c>
    </row>
    <row r="27" spans="1:4" ht="31.5">
      <c r="A27" s="61" t="s">
        <v>96</v>
      </c>
      <c r="B27" s="206">
        <v>8551</v>
      </c>
      <c r="C27" s="206">
        <v>0</v>
      </c>
      <c r="D27" s="206">
        <v>8429</v>
      </c>
    </row>
    <row r="28" spans="1:4" ht="47.25">
      <c r="A28" s="64" t="s">
        <v>97</v>
      </c>
      <c r="B28" s="207">
        <v>8551</v>
      </c>
      <c r="C28" s="207">
        <v>0</v>
      </c>
      <c r="D28" s="207">
        <v>8429</v>
      </c>
    </row>
    <row r="29" spans="1:4" ht="31.5">
      <c r="A29" s="64" t="s">
        <v>98</v>
      </c>
      <c r="B29" s="207">
        <v>8551</v>
      </c>
      <c r="C29" s="207">
        <v>0</v>
      </c>
      <c r="D29" s="207">
        <v>8429</v>
      </c>
    </row>
    <row r="30" spans="1:4" ht="31.5">
      <c r="A30" s="64" t="s">
        <v>99</v>
      </c>
      <c r="B30" s="207">
        <v>57553730</v>
      </c>
      <c r="C30" s="207">
        <v>0</v>
      </c>
      <c r="D30" s="207">
        <v>8112604</v>
      </c>
    </row>
    <row r="31" spans="1:4" ht="16.5">
      <c r="A31" s="230"/>
      <c r="B31" s="230"/>
      <c r="C31" s="230"/>
      <c r="D31" s="230"/>
    </row>
    <row r="32" spans="1:4" ht="16.5">
      <c r="A32" s="230"/>
      <c r="B32" s="230"/>
      <c r="C32" s="230"/>
      <c r="D32" s="230"/>
    </row>
    <row r="33" spans="1:4" ht="16.5">
      <c r="A33" s="230"/>
      <c r="B33" s="230"/>
      <c r="C33" s="230"/>
      <c r="D33" s="230"/>
    </row>
    <row r="34" spans="1:4" ht="16.5">
      <c r="A34" s="230"/>
      <c r="B34" s="230"/>
      <c r="C34" s="230"/>
      <c r="D34" s="230"/>
    </row>
    <row r="35" spans="1:4" ht="16.5">
      <c r="A35" s="230"/>
      <c r="B35" s="230"/>
      <c r="C35" s="230"/>
      <c r="D35" s="230"/>
    </row>
    <row r="36" spans="1:4" ht="16.5">
      <c r="A36" s="230"/>
      <c r="B36" s="230"/>
      <c r="C36" s="230"/>
      <c r="D36" s="230"/>
    </row>
    <row r="37" spans="1:4" ht="16.5">
      <c r="A37" s="230"/>
      <c r="B37" s="230"/>
      <c r="C37" s="230"/>
      <c r="D37" s="230"/>
    </row>
    <row r="38" spans="1:4" ht="16.5">
      <c r="A38" s="230"/>
      <c r="B38" s="230"/>
      <c r="C38" s="230"/>
      <c r="D38" s="230"/>
    </row>
    <row r="39" spans="1:4" ht="16.5">
      <c r="A39" s="230"/>
      <c r="B39" s="230"/>
      <c r="C39" s="230"/>
      <c r="D39" s="230"/>
    </row>
    <row r="40" spans="1:4" ht="16.5">
      <c r="A40" s="230"/>
      <c r="B40" s="230"/>
      <c r="C40" s="230"/>
      <c r="D40" s="230"/>
    </row>
    <row r="41" spans="1:4" ht="16.5">
      <c r="A41" s="230"/>
      <c r="B41" s="230"/>
      <c r="C41" s="230"/>
      <c r="D41" s="230"/>
    </row>
    <row r="42" spans="1:4" ht="16.5">
      <c r="A42" s="230"/>
      <c r="B42" s="230"/>
      <c r="C42" s="230"/>
      <c r="D42" s="230"/>
    </row>
    <row r="43" spans="1:4" ht="16.5">
      <c r="A43" s="230"/>
      <c r="B43" s="230"/>
      <c r="C43" s="230"/>
      <c r="D43" s="230"/>
    </row>
    <row r="44" spans="1:4" ht="16.5">
      <c r="A44" s="230"/>
      <c r="B44" s="230"/>
      <c r="C44" s="230"/>
      <c r="D44" s="230"/>
    </row>
    <row r="45" spans="1:4" ht="16.5">
      <c r="A45" s="230"/>
      <c r="B45" s="230"/>
      <c r="C45" s="230"/>
      <c r="D45" s="230"/>
    </row>
    <row r="46" spans="1:4" ht="16.5">
      <c r="A46" s="230"/>
      <c r="B46" s="230"/>
      <c r="C46" s="230"/>
      <c r="D46" s="230"/>
    </row>
    <row r="47" spans="1:4" ht="16.5">
      <c r="A47" s="230"/>
      <c r="B47" s="230"/>
      <c r="C47" s="230"/>
      <c r="D47" s="230"/>
    </row>
    <row r="48" spans="1:4" ht="16.5">
      <c r="A48" s="230"/>
      <c r="B48" s="230"/>
      <c r="C48" s="230"/>
      <c r="D48" s="230"/>
    </row>
    <row r="49" spans="1:4" ht="16.5">
      <c r="A49" s="230"/>
      <c r="B49" s="230"/>
      <c r="C49" s="230"/>
      <c r="D49" s="230"/>
    </row>
    <row r="50" spans="1:4" ht="16.5">
      <c r="A50" s="230"/>
      <c r="B50" s="230"/>
      <c r="C50" s="230"/>
      <c r="D50" s="230"/>
    </row>
    <row r="51" spans="1:4" ht="16.5">
      <c r="A51" s="230"/>
      <c r="B51" s="230"/>
      <c r="C51" s="230"/>
      <c r="D51" s="230"/>
    </row>
    <row r="52" spans="1:4" ht="16.5">
      <c r="A52" s="230"/>
      <c r="B52" s="230"/>
      <c r="C52" s="230"/>
      <c r="D52" s="230"/>
    </row>
    <row r="53" spans="1:4" ht="16.5">
      <c r="A53" s="230"/>
      <c r="B53" s="230"/>
      <c r="C53" s="230"/>
      <c r="D53" s="230"/>
    </row>
    <row r="54" spans="1:4" ht="16.5">
      <c r="A54" s="230"/>
      <c r="B54" s="230"/>
      <c r="C54" s="230"/>
      <c r="D54" s="230"/>
    </row>
    <row r="55" spans="1:4" ht="16.5">
      <c r="A55" s="230"/>
      <c r="B55" s="230"/>
      <c r="C55" s="230"/>
      <c r="D55" s="230"/>
    </row>
    <row r="56" spans="1:4" ht="16.5">
      <c r="A56" s="230"/>
      <c r="B56" s="230"/>
      <c r="C56" s="230"/>
      <c r="D56" s="230"/>
    </row>
    <row r="57" spans="1:4" ht="16.5">
      <c r="A57" s="230"/>
      <c r="B57" s="230"/>
      <c r="C57" s="230"/>
      <c r="D57" s="230"/>
    </row>
    <row r="58" spans="1:4" ht="16.5">
      <c r="A58" s="230"/>
      <c r="B58" s="230"/>
      <c r="C58" s="230"/>
      <c r="D58" s="230"/>
    </row>
    <row r="59" spans="1:4" ht="16.5">
      <c r="A59" s="230"/>
      <c r="B59" s="230"/>
      <c r="C59" s="230"/>
      <c r="D59" s="230"/>
    </row>
    <row r="60" spans="1:4" ht="16.5">
      <c r="A60" s="230"/>
      <c r="B60" s="230"/>
      <c r="C60" s="230"/>
      <c r="D60" s="230"/>
    </row>
    <row r="61" spans="1:4" ht="16.5">
      <c r="A61" s="230"/>
      <c r="B61" s="230"/>
      <c r="C61" s="230"/>
      <c r="D61" s="230"/>
    </row>
    <row r="62" spans="1:4" ht="16.5">
      <c r="A62" s="230"/>
      <c r="B62" s="230"/>
      <c r="C62" s="230"/>
      <c r="D62" s="230"/>
    </row>
    <row r="63" spans="1:4" ht="16.5">
      <c r="A63" s="230"/>
      <c r="B63" s="230"/>
      <c r="C63" s="230"/>
      <c r="D63" s="230"/>
    </row>
    <row r="64" spans="1:4" ht="16.5">
      <c r="A64" s="230"/>
      <c r="B64" s="230"/>
      <c r="C64" s="230"/>
      <c r="D64" s="230"/>
    </row>
    <row r="65" spans="1:4" ht="16.5">
      <c r="A65" s="230"/>
      <c r="B65" s="230"/>
      <c r="C65" s="230"/>
      <c r="D65" s="230"/>
    </row>
    <row r="66" spans="1:4" ht="16.5">
      <c r="A66" s="230"/>
      <c r="B66" s="230"/>
      <c r="C66" s="230"/>
      <c r="D66" s="230"/>
    </row>
    <row r="67" spans="1:4" ht="16.5">
      <c r="A67" s="230"/>
      <c r="B67" s="230"/>
      <c r="C67" s="230"/>
      <c r="D67" s="230"/>
    </row>
    <row r="68" spans="1:4" ht="16.5">
      <c r="A68" s="230"/>
      <c r="B68" s="230"/>
      <c r="C68" s="230"/>
      <c r="D68" s="230"/>
    </row>
    <row r="69" spans="1:4" ht="16.5">
      <c r="A69" s="230"/>
      <c r="B69" s="230"/>
      <c r="C69" s="230"/>
      <c r="D69" s="230"/>
    </row>
    <row r="70" spans="1:4" ht="16.5">
      <c r="A70" s="230"/>
      <c r="B70" s="230"/>
      <c r="C70" s="230"/>
      <c r="D70" s="230"/>
    </row>
    <row r="71" spans="1:4" ht="16.5">
      <c r="A71" s="230"/>
      <c r="B71" s="230"/>
      <c r="C71" s="230"/>
      <c r="D71" s="230"/>
    </row>
    <row r="72" spans="1:4" ht="16.5">
      <c r="A72" s="230"/>
      <c r="B72" s="230"/>
      <c r="C72" s="230"/>
      <c r="D72" s="230"/>
    </row>
    <row r="73" spans="1:4" ht="16.5">
      <c r="A73" s="230"/>
      <c r="B73" s="230"/>
      <c r="C73" s="230"/>
      <c r="D73" s="230"/>
    </row>
    <row r="74" spans="1:4" ht="16.5">
      <c r="A74" s="230"/>
      <c r="B74" s="230"/>
      <c r="C74" s="230"/>
      <c r="D74" s="230"/>
    </row>
    <row r="75" spans="1:4" ht="16.5">
      <c r="A75" s="230"/>
      <c r="B75" s="230"/>
      <c r="C75" s="230"/>
      <c r="D75" s="230"/>
    </row>
    <row r="76" spans="1:4" ht="16.5">
      <c r="A76" s="230"/>
      <c r="B76" s="230"/>
      <c r="C76" s="230"/>
      <c r="D76" s="230"/>
    </row>
    <row r="77" spans="1:4" ht="16.5">
      <c r="A77" s="230"/>
      <c r="B77" s="230"/>
      <c r="C77" s="230"/>
      <c r="D77" s="230"/>
    </row>
    <row r="78" spans="1:4" ht="16.5">
      <c r="A78" s="230"/>
      <c r="B78" s="230"/>
      <c r="C78" s="230"/>
      <c r="D78" s="230"/>
    </row>
    <row r="79" spans="1:4" ht="16.5">
      <c r="A79" s="230"/>
      <c r="B79" s="230"/>
      <c r="C79" s="230"/>
      <c r="D79" s="230"/>
    </row>
    <row r="80" spans="1:4" ht="16.5">
      <c r="A80" s="230"/>
      <c r="B80" s="230"/>
      <c r="C80" s="230"/>
      <c r="D80" s="230"/>
    </row>
    <row r="81" spans="1:4" ht="16.5">
      <c r="A81" s="230"/>
      <c r="B81" s="230"/>
      <c r="C81" s="230"/>
      <c r="D81" s="230"/>
    </row>
    <row r="82" spans="1:4" ht="16.5">
      <c r="A82" s="230"/>
      <c r="B82" s="230"/>
      <c r="C82" s="230"/>
      <c r="D82" s="230"/>
    </row>
    <row r="83" spans="1:4" ht="16.5">
      <c r="A83" s="230"/>
      <c r="B83" s="230"/>
      <c r="C83" s="230"/>
      <c r="D83" s="230"/>
    </row>
    <row r="84" spans="1:4" ht="16.5">
      <c r="A84" s="230"/>
      <c r="B84" s="230"/>
      <c r="C84" s="230"/>
      <c r="D84" s="230"/>
    </row>
    <row r="85" spans="1:4" ht="16.5">
      <c r="A85" s="230"/>
      <c r="B85" s="230"/>
      <c r="C85" s="230"/>
      <c r="D85" s="230"/>
    </row>
    <row r="86" spans="1:4" ht="16.5">
      <c r="A86" s="230"/>
      <c r="B86" s="230"/>
      <c r="C86" s="230"/>
      <c r="D86" s="230"/>
    </row>
    <row r="87" spans="1:4" ht="16.5">
      <c r="A87" s="230"/>
      <c r="B87" s="230"/>
      <c r="C87" s="230"/>
      <c r="D87" s="230"/>
    </row>
    <row r="88" spans="1:4" ht="16.5">
      <c r="A88" s="230"/>
      <c r="B88" s="230"/>
      <c r="C88" s="230"/>
      <c r="D88" s="230"/>
    </row>
    <row r="89" spans="1:4" ht="16.5">
      <c r="A89" s="230"/>
      <c r="B89" s="230"/>
      <c r="C89" s="230"/>
      <c r="D89" s="230"/>
    </row>
    <row r="90" spans="1:4" ht="16.5">
      <c r="A90" s="230"/>
      <c r="B90" s="230"/>
      <c r="C90" s="230"/>
      <c r="D90" s="230"/>
    </row>
  </sheetData>
  <sheetProtection/>
  <mergeCells count="3">
    <mergeCell ref="C2:D2"/>
    <mergeCell ref="A4:D4"/>
    <mergeCell ref="A5:D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5.00390625" style="0" customWidth="1"/>
    <col min="3" max="3" width="18.28125" style="0" customWidth="1"/>
    <col min="4" max="4" width="19.421875" style="0" customWidth="1"/>
  </cols>
  <sheetData>
    <row r="3" spans="4:6" ht="45" customHeight="1">
      <c r="D3" s="327" t="s">
        <v>362</v>
      </c>
      <c r="E3" s="327"/>
      <c r="F3" s="327"/>
    </row>
    <row r="5" spans="1:4" ht="35.25" customHeight="1">
      <c r="A5" s="351" t="s">
        <v>189</v>
      </c>
      <c r="B5" s="351"/>
      <c r="C5" s="351"/>
      <c r="D5" s="351"/>
    </row>
    <row r="6" spans="1:4" ht="16.5">
      <c r="A6" s="352" t="s">
        <v>258</v>
      </c>
      <c r="B6" s="352"/>
      <c r="C6" s="352"/>
      <c r="D6" s="352"/>
    </row>
    <row r="7" ht="13.5" thickBot="1"/>
    <row r="8" spans="1:4" ht="12.75">
      <c r="A8" s="353" t="s">
        <v>100</v>
      </c>
      <c r="B8" s="347" t="s">
        <v>32</v>
      </c>
      <c r="C8" s="338" t="s">
        <v>101</v>
      </c>
      <c r="D8" s="338" t="s">
        <v>102</v>
      </c>
    </row>
    <row r="9" spans="1:4" ht="12.75">
      <c r="A9" s="354"/>
      <c r="B9" s="356"/>
      <c r="C9" s="339"/>
      <c r="D9" s="339"/>
    </row>
    <row r="10" spans="1:4" ht="15.75">
      <c r="A10" s="355"/>
      <c r="B10" s="348"/>
      <c r="C10" s="340" t="s">
        <v>103</v>
      </c>
      <c r="D10" s="341"/>
    </row>
    <row r="11" spans="1:4" ht="16.5" thickBot="1">
      <c r="A11" s="78" t="s">
        <v>104</v>
      </c>
      <c r="B11" s="79" t="s">
        <v>105</v>
      </c>
      <c r="C11" s="79" t="s">
        <v>106</v>
      </c>
      <c r="D11" s="79" t="s">
        <v>107</v>
      </c>
    </row>
    <row r="12" spans="1:4" ht="15.75">
      <c r="A12" s="80" t="s">
        <v>108</v>
      </c>
      <c r="B12" s="81" t="s">
        <v>109</v>
      </c>
      <c r="C12" s="82">
        <v>3269102</v>
      </c>
      <c r="D12" s="82">
        <v>536134</v>
      </c>
    </row>
    <row r="13" spans="1:4" ht="31.5">
      <c r="A13" s="83" t="s">
        <v>110</v>
      </c>
      <c r="B13" s="84" t="s">
        <v>111</v>
      </c>
      <c r="C13" s="100">
        <v>577663764</v>
      </c>
      <c r="D13" s="100">
        <v>404522457</v>
      </c>
    </row>
    <row r="14" spans="1:4" ht="31.5">
      <c r="A14" s="83" t="s">
        <v>112</v>
      </c>
      <c r="B14" s="84" t="s">
        <v>113</v>
      </c>
      <c r="C14" s="100">
        <v>31064301</v>
      </c>
      <c r="D14" s="100">
        <v>13872588</v>
      </c>
    </row>
    <row r="15" spans="1:4" ht="15.75">
      <c r="A15" s="83" t="s">
        <v>114</v>
      </c>
      <c r="B15" s="84" t="s">
        <v>115</v>
      </c>
      <c r="C15" s="100"/>
      <c r="D15" s="100"/>
    </row>
    <row r="16" spans="1:4" ht="15.75">
      <c r="A16" s="83" t="s">
        <v>116</v>
      </c>
      <c r="B16" s="84" t="s">
        <v>117</v>
      </c>
      <c r="C16" s="100"/>
      <c r="D16" s="100"/>
    </row>
    <row r="17" spans="1:4" ht="15.75">
      <c r="A17" s="83" t="s">
        <v>118</v>
      </c>
      <c r="B17" s="84" t="s">
        <v>119</v>
      </c>
      <c r="C17" s="100"/>
      <c r="D17" s="100"/>
    </row>
    <row r="18" spans="1:4" ht="15.75">
      <c r="A18" s="85" t="s">
        <v>120</v>
      </c>
      <c r="B18" s="84"/>
      <c r="C18" s="101">
        <f>SUM(C13:C17)</f>
        <v>608728065</v>
      </c>
      <c r="D18" s="101">
        <f>SUM(D13:D17)</f>
        <v>418395045</v>
      </c>
    </row>
    <row r="19" spans="1:4" ht="15.75">
      <c r="A19" s="83" t="s">
        <v>121</v>
      </c>
      <c r="B19" s="84" t="s">
        <v>122</v>
      </c>
      <c r="C19" s="100">
        <v>200000</v>
      </c>
      <c r="D19" s="100">
        <v>200000</v>
      </c>
    </row>
    <row r="20" spans="1:4" ht="31.5">
      <c r="A20" s="83" t="s">
        <v>123</v>
      </c>
      <c r="B20" s="84" t="s">
        <v>124</v>
      </c>
      <c r="C20" s="100"/>
      <c r="D20" s="100"/>
    </row>
    <row r="21" spans="1:4" ht="31.5">
      <c r="A21" s="83" t="s">
        <v>125</v>
      </c>
      <c r="B21" s="84" t="s">
        <v>126</v>
      </c>
      <c r="C21" s="100"/>
      <c r="D21" s="100"/>
    </row>
    <row r="22" spans="1:4" ht="15.75">
      <c r="A22" s="85" t="s">
        <v>127</v>
      </c>
      <c r="B22" s="84"/>
      <c r="C22" s="100">
        <f>SUM(C19:C21)</f>
        <v>200000</v>
      </c>
      <c r="D22" s="100">
        <f>SUM(D19:D21)</f>
        <v>200000</v>
      </c>
    </row>
    <row r="23" spans="1:4" ht="31.5">
      <c r="A23" s="85" t="s">
        <v>128</v>
      </c>
      <c r="B23" s="84" t="s">
        <v>129</v>
      </c>
      <c r="C23" s="102"/>
      <c r="D23" s="102"/>
    </row>
    <row r="24" spans="1:4" ht="63">
      <c r="A24" s="86" t="s">
        <v>130</v>
      </c>
      <c r="B24" s="84" t="s">
        <v>131</v>
      </c>
      <c r="C24" s="101">
        <f>SUM(C12+C18+C22+C23)</f>
        <v>612197167</v>
      </c>
      <c r="D24" s="101">
        <f>SUM(D12+D18+D22+D23)</f>
        <v>419131179</v>
      </c>
    </row>
    <row r="25" spans="1:4" ht="15.75">
      <c r="A25" s="83" t="s">
        <v>132</v>
      </c>
      <c r="B25" s="84" t="s">
        <v>133</v>
      </c>
      <c r="C25" s="102"/>
      <c r="D25" s="102"/>
    </row>
    <row r="26" spans="1:4" ht="15.75">
      <c r="A26" s="83" t="s">
        <v>134</v>
      </c>
      <c r="B26" s="84" t="s">
        <v>135</v>
      </c>
      <c r="C26" s="102"/>
      <c r="D26" s="102"/>
    </row>
    <row r="27" spans="1:4" ht="31.5">
      <c r="A27" s="86" t="s">
        <v>136</v>
      </c>
      <c r="B27" s="84" t="s">
        <v>137</v>
      </c>
      <c r="C27" s="100"/>
      <c r="D27" s="100"/>
    </row>
    <row r="28" spans="1:4" ht="15.75">
      <c r="A28" s="83" t="s">
        <v>138</v>
      </c>
      <c r="B28" s="84" t="s">
        <v>139</v>
      </c>
      <c r="C28" s="102"/>
      <c r="D28" s="102"/>
    </row>
    <row r="29" spans="1:4" ht="15.75">
      <c r="A29" s="83" t="s">
        <v>140</v>
      </c>
      <c r="B29" s="84" t="s">
        <v>141</v>
      </c>
      <c r="C29" s="102">
        <v>48145</v>
      </c>
      <c r="D29" s="102">
        <v>48145</v>
      </c>
    </row>
    <row r="30" spans="1:4" ht="15.75">
      <c r="A30" s="83" t="s">
        <v>142</v>
      </c>
      <c r="B30" s="84" t="s">
        <v>143</v>
      </c>
      <c r="C30" s="102">
        <v>7281607</v>
      </c>
      <c r="D30" s="102">
        <v>7281607</v>
      </c>
    </row>
    <row r="31" spans="1:4" ht="15.75">
      <c r="A31" s="83" t="s">
        <v>144</v>
      </c>
      <c r="B31" s="84" t="s">
        <v>145</v>
      </c>
      <c r="C31" s="102"/>
      <c r="D31" s="102"/>
    </row>
    <row r="32" spans="1:4" ht="15.75">
      <c r="A32" s="86" t="s">
        <v>146</v>
      </c>
      <c r="B32" s="84" t="s">
        <v>147</v>
      </c>
      <c r="C32" s="101">
        <f>SUM(C28:C31)</f>
        <v>7329752</v>
      </c>
      <c r="D32" s="101">
        <f>SUM(D28:D31)</f>
        <v>7329752</v>
      </c>
    </row>
    <row r="33" spans="1:4" ht="31.5">
      <c r="A33" s="83" t="s">
        <v>148</v>
      </c>
      <c r="B33" s="84" t="s">
        <v>149</v>
      </c>
      <c r="C33" s="102">
        <v>1801925</v>
      </c>
      <c r="D33" s="102">
        <v>1801925</v>
      </c>
    </row>
    <row r="34" spans="1:4" ht="31.5">
      <c r="A34" s="83" t="s">
        <v>150</v>
      </c>
      <c r="B34" s="84" t="s">
        <v>151</v>
      </c>
      <c r="C34" s="102">
        <v>2045215</v>
      </c>
      <c r="D34" s="102">
        <v>2045215</v>
      </c>
    </row>
    <row r="35" spans="1:4" ht="31.5">
      <c r="A35" s="83" t="s">
        <v>152</v>
      </c>
      <c r="B35" s="84" t="s">
        <v>153</v>
      </c>
      <c r="C35" s="102">
        <v>50000</v>
      </c>
      <c r="D35" s="102">
        <v>50000</v>
      </c>
    </row>
    <row r="36" spans="1:4" ht="15.75">
      <c r="A36" s="86" t="s">
        <v>154</v>
      </c>
      <c r="B36" s="84" t="s">
        <v>155</v>
      </c>
      <c r="C36" s="101">
        <f>SUM(C33:C35)</f>
        <v>3897140</v>
      </c>
      <c r="D36" s="101">
        <f>SUM(D33:D35)</f>
        <v>3897140</v>
      </c>
    </row>
    <row r="37" spans="1:4" ht="31.5">
      <c r="A37" s="83" t="s">
        <v>156</v>
      </c>
      <c r="B37" s="84" t="s">
        <v>157</v>
      </c>
      <c r="C37" s="102"/>
      <c r="D37" s="102"/>
    </row>
    <row r="38" spans="1:4" ht="63">
      <c r="A38" s="83" t="s">
        <v>158</v>
      </c>
      <c r="B38" s="84" t="s">
        <v>159</v>
      </c>
      <c r="C38" s="102"/>
      <c r="D38" s="102"/>
    </row>
    <row r="39" spans="1:4" ht="47.25">
      <c r="A39" s="86" t="s">
        <v>252</v>
      </c>
      <c r="B39" s="84" t="s">
        <v>160</v>
      </c>
      <c r="C39" s="100"/>
      <c r="D39" s="100"/>
    </row>
    <row r="40" spans="1:4" ht="31.5">
      <c r="A40" s="85" t="s">
        <v>161</v>
      </c>
      <c r="B40" s="84" t="s">
        <v>162</v>
      </c>
      <c r="C40" s="102"/>
      <c r="D40" s="102"/>
    </row>
    <row r="41" spans="1:4" ht="16.5" thickBot="1">
      <c r="A41" s="87" t="s">
        <v>163</v>
      </c>
      <c r="B41" s="88" t="s">
        <v>164</v>
      </c>
      <c r="C41" s="103">
        <f>SUM(C24+C27+C32+C36+C39+C40)</f>
        <v>623424059</v>
      </c>
      <c r="D41" s="103">
        <f>SUM(D24+D27+D32+D36+D39+D40)</f>
        <v>430358071</v>
      </c>
    </row>
    <row r="45" spans="1:3" ht="15.75">
      <c r="A45" s="158"/>
      <c r="B45" s="342"/>
      <c r="C45" s="343"/>
    </row>
    <row r="46" spans="1:3" ht="15.75">
      <c r="A46" s="158"/>
      <c r="B46" s="342"/>
      <c r="C46" s="344"/>
    </row>
    <row r="47" ht="12.75">
      <c r="A47" s="62"/>
    </row>
    <row r="48" ht="13.5" thickBot="1">
      <c r="A48" s="62"/>
    </row>
    <row r="49" spans="1:3" ht="12.75">
      <c r="A49" s="345" t="s">
        <v>165</v>
      </c>
      <c r="B49" s="347" t="s">
        <v>32</v>
      </c>
      <c r="C49" s="349" t="s">
        <v>166</v>
      </c>
    </row>
    <row r="50" spans="1:3" ht="24.75" customHeight="1">
      <c r="A50" s="346"/>
      <c r="B50" s="348"/>
      <c r="C50" s="350"/>
    </row>
    <row r="51" spans="1:3" ht="16.5" thickBot="1">
      <c r="A51" s="89" t="s">
        <v>167</v>
      </c>
      <c r="B51" s="90" t="s">
        <v>105</v>
      </c>
      <c r="C51" s="91" t="s">
        <v>106</v>
      </c>
    </row>
    <row r="52" spans="1:3" ht="15.75">
      <c r="A52" s="83" t="s">
        <v>168</v>
      </c>
      <c r="B52" s="92" t="s">
        <v>109</v>
      </c>
      <c r="C52" s="96">
        <v>378381329</v>
      </c>
    </row>
    <row r="53" spans="1:3" ht="15.75">
      <c r="A53" s="83" t="s">
        <v>169</v>
      </c>
      <c r="B53" s="93" t="s">
        <v>170</v>
      </c>
      <c r="C53" s="96"/>
    </row>
    <row r="54" spans="1:3" ht="31.5">
      <c r="A54" s="83" t="s">
        <v>171</v>
      </c>
      <c r="B54" s="93" t="s">
        <v>111</v>
      </c>
      <c r="C54" s="96">
        <v>8385338</v>
      </c>
    </row>
    <row r="55" spans="1:3" ht="15.75">
      <c r="A55" s="83" t="s">
        <v>172</v>
      </c>
      <c r="B55" s="93" t="s">
        <v>173</v>
      </c>
      <c r="C55" s="97">
        <v>-40324651</v>
      </c>
    </row>
    <row r="56" spans="1:3" ht="31.5">
      <c r="A56" s="83" t="s">
        <v>174</v>
      </c>
      <c r="B56" s="93" t="s">
        <v>175</v>
      </c>
      <c r="C56" s="97"/>
    </row>
    <row r="57" spans="1:3" ht="15.75">
      <c r="A57" s="83" t="s">
        <v>176</v>
      </c>
      <c r="B57" s="93" t="s">
        <v>177</v>
      </c>
      <c r="C57" s="97">
        <v>8112604</v>
      </c>
    </row>
    <row r="58" spans="1:3" ht="15.75">
      <c r="A58" s="86" t="s">
        <v>178</v>
      </c>
      <c r="B58" s="93" t="s">
        <v>179</v>
      </c>
      <c r="C58" s="98">
        <f>SUM(C52:C57)</f>
        <v>354554620</v>
      </c>
    </row>
    <row r="59" spans="1:3" ht="31.5">
      <c r="A59" s="83" t="s">
        <v>180</v>
      </c>
      <c r="B59" s="93" t="s">
        <v>113</v>
      </c>
      <c r="C59" s="97">
        <v>117200</v>
      </c>
    </row>
    <row r="60" spans="1:3" ht="31.5">
      <c r="A60" s="83" t="s">
        <v>181</v>
      </c>
      <c r="B60" s="93" t="s">
        <v>182</v>
      </c>
      <c r="C60" s="97">
        <v>1033878</v>
      </c>
    </row>
    <row r="61" spans="1:3" ht="31.5">
      <c r="A61" s="83" t="s">
        <v>183</v>
      </c>
      <c r="B61" s="93" t="s">
        <v>56</v>
      </c>
      <c r="C61" s="97">
        <v>485195</v>
      </c>
    </row>
    <row r="62" spans="1:3" ht="15.75">
      <c r="A62" s="86" t="s">
        <v>184</v>
      </c>
      <c r="B62" s="93" t="s">
        <v>57</v>
      </c>
      <c r="C62" s="98">
        <f>SUM(C59:C61)</f>
        <v>1636273</v>
      </c>
    </row>
    <row r="63" spans="1:3" ht="63">
      <c r="A63" s="86" t="s">
        <v>185</v>
      </c>
      <c r="B63" s="93" t="s">
        <v>71</v>
      </c>
      <c r="C63" s="97"/>
    </row>
    <row r="64" spans="1:3" ht="31.5">
      <c r="A64" s="86" t="s">
        <v>186</v>
      </c>
      <c r="B64" s="93" t="s">
        <v>115</v>
      </c>
      <c r="C64" s="97">
        <v>74167178</v>
      </c>
    </row>
    <row r="65" spans="1:3" ht="32.25" thickBot="1">
      <c r="A65" s="95" t="s">
        <v>187</v>
      </c>
      <c r="B65" s="94" t="s">
        <v>188</v>
      </c>
      <c r="C65" s="99">
        <f>SUM(C58+C62+C63+C64)</f>
        <v>430358071</v>
      </c>
    </row>
  </sheetData>
  <sheetProtection/>
  <mergeCells count="13">
    <mergeCell ref="D3:F3"/>
    <mergeCell ref="A5:D5"/>
    <mergeCell ref="A6:D6"/>
    <mergeCell ref="A8:A10"/>
    <mergeCell ref="B8:B10"/>
    <mergeCell ref="C8:C9"/>
    <mergeCell ref="D8:D9"/>
    <mergeCell ref="C10:D10"/>
    <mergeCell ref="B45:B46"/>
    <mergeCell ref="C45:C46"/>
    <mergeCell ref="A49:A50"/>
    <mergeCell ref="B49:B50"/>
    <mergeCell ref="C49:C5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="60" zoomScalePageLayoutView="0" workbookViewId="0" topLeftCell="A1">
      <selection activeCell="R10" sqref="R10"/>
    </sheetView>
  </sheetViews>
  <sheetFormatPr defaultColWidth="9.140625" defaultRowHeight="12.75"/>
  <cols>
    <col min="2" max="2" width="20.140625" style="0" customWidth="1"/>
    <col min="3" max="3" width="18.28125" style="0" customWidth="1"/>
    <col min="4" max="5" width="11.7109375" style="0" customWidth="1"/>
    <col min="9" max="9" width="12.7109375" style="0" customWidth="1"/>
  </cols>
  <sheetData>
    <row r="2" spans="9:12" ht="35.25" customHeight="1">
      <c r="I2" s="327" t="s">
        <v>363</v>
      </c>
      <c r="J2" s="327"/>
      <c r="K2" s="327"/>
      <c r="L2" s="327"/>
    </row>
    <row r="5" spans="1:9" ht="23.25" customHeight="1">
      <c r="A5" s="359" t="s">
        <v>190</v>
      </c>
      <c r="B5" s="359"/>
      <c r="C5" s="359"/>
      <c r="D5" s="359"/>
      <c r="E5" s="359"/>
      <c r="F5" s="359"/>
      <c r="G5" s="359"/>
      <c r="H5" s="359"/>
      <c r="I5" s="359"/>
    </row>
    <row r="6" spans="1:9" ht="16.5" thickBot="1">
      <c r="A6" s="159"/>
      <c r="B6" s="160"/>
      <c r="C6" s="160"/>
      <c r="D6" s="160"/>
      <c r="E6" s="160"/>
      <c r="F6" s="160"/>
      <c r="G6" s="160"/>
      <c r="H6" s="160"/>
      <c r="I6" s="161" t="s">
        <v>263</v>
      </c>
    </row>
    <row r="7" spans="1:9" ht="15.75">
      <c r="A7" s="360" t="s">
        <v>0</v>
      </c>
      <c r="B7" s="362" t="s">
        <v>191</v>
      </c>
      <c r="C7" s="360" t="s">
        <v>192</v>
      </c>
      <c r="D7" s="360" t="s">
        <v>350</v>
      </c>
      <c r="E7" s="365" t="s">
        <v>193</v>
      </c>
      <c r="F7" s="366"/>
      <c r="G7" s="366"/>
      <c r="H7" s="367"/>
      <c r="I7" s="368" t="s">
        <v>194</v>
      </c>
    </row>
    <row r="8" spans="1:9" ht="16.5" thickBot="1">
      <c r="A8" s="361"/>
      <c r="B8" s="363"/>
      <c r="C8" s="364"/>
      <c r="D8" s="361"/>
      <c r="E8" s="162">
        <v>2018</v>
      </c>
      <c r="F8" s="162">
        <v>2019</v>
      </c>
      <c r="G8" s="162">
        <v>2020</v>
      </c>
      <c r="H8" s="163">
        <v>2020</v>
      </c>
      <c r="I8" s="364"/>
    </row>
    <row r="9" spans="1:9" ht="32.25" thickBot="1">
      <c r="A9" s="164" t="s">
        <v>167</v>
      </c>
      <c r="B9" s="165" t="s">
        <v>105</v>
      </c>
      <c r="C9" s="166" t="s">
        <v>106</v>
      </c>
      <c r="D9" s="167" t="s">
        <v>107</v>
      </c>
      <c r="E9" s="164" t="s">
        <v>195</v>
      </c>
      <c r="F9" s="166" t="s">
        <v>196</v>
      </c>
      <c r="G9" s="166" t="s">
        <v>197</v>
      </c>
      <c r="H9" s="168" t="s">
        <v>198</v>
      </c>
      <c r="I9" s="169" t="s">
        <v>199</v>
      </c>
    </row>
    <row r="10" spans="1:9" ht="95.25" thickBot="1">
      <c r="A10" s="170" t="s">
        <v>2</v>
      </c>
      <c r="B10" s="171" t="s">
        <v>200</v>
      </c>
      <c r="C10" s="172"/>
      <c r="D10" s="173">
        <f>L10+D11+D12</f>
        <v>0</v>
      </c>
      <c r="E10" s="174">
        <f>+E11+E12</f>
        <v>0</v>
      </c>
      <c r="F10" s="175">
        <f>+F11+F12</f>
        <v>0</v>
      </c>
      <c r="G10" s="175">
        <f>+G11+G12</f>
        <v>0</v>
      </c>
      <c r="H10" s="176">
        <f>+H11+H12</f>
        <v>0</v>
      </c>
      <c r="I10" s="173">
        <f aca="true" t="shared" si="0" ref="I10:I21">SUM(D10:H10)</f>
        <v>0</v>
      </c>
    </row>
    <row r="11" spans="1:9" ht="15.75">
      <c r="A11" s="177" t="s">
        <v>4</v>
      </c>
      <c r="B11" s="178" t="s">
        <v>201</v>
      </c>
      <c r="C11" s="179"/>
      <c r="D11" s="180"/>
      <c r="E11" s="181"/>
      <c r="F11" s="182"/>
      <c r="G11" s="182"/>
      <c r="H11" s="183"/>
      <c r="I11" s="184">
        <f t="shared" si="0"/>
        <v>0</v>
      </c>
    </row>
    <row r="12" spans="1:9" ht="16.5" thickBot="1">
      <c r="A12" s="177" t="s">
        <v>8</v>
      </c>
      <c r="B12" s="178" t="s">
        <v>201</v>
      </c>
      <c r="C12" s="179"/>
      <c r="D12" s="180"/>
      <c r="E12" s="181"/>
      <c r="F12" s="182"/>
      <c r="G12" s="182"/>
      <c r="H12" s="183"/>
      <c r="I12" s="184">
        <f t="shared" si="0"/>
        <v>0</v>
      </c>
    </row>
    <row r="13" spans="1:9" ht="95.25" thickBot="1">
      <c r="A13" s="170" t="s">
        <v>12</v>
      </c>
      <c r="B13" s="171" t="s">
        <v>202</v>
      </c>
      <c r="C13" s="172"/>
      <c r="D13" s="173">
        <f>+D14+D15</f>
        <v>0</v>
      </c>
      <c r="E13" s="174">
        <f>+E14+E15</f>
        <v>0</v>
      </c>
      <c r="F13" s="175">
        <f>+F14+F15</f>
        <v>0</v>
      </c>
      <c r="G13" s="175">
        <f>+G14+G15</f>
        <v>0</v>
      </c>
      <c r="H13" s="176">
        <f>+H14+H15</f>
        <v>0</v>
      </c>
      <c r="I13" s="173">
        <f t="shared" si="0"/>
        <v>0</v>
      </c>
    </row>
    <row r="14" spans="1:9" ht="15.75">
      <c r="A14" s="177" t="s">
        <v>18</v>
      </c>
      <c r="B14" s="178" t="s">
        <v>201</v>
      </c>
      <c r="C14" s="179"/>
      <c r="D14" s="180"/>
      <c r="E14" s="181"/>
      <c r="F14" s="182"/>
      <c r="G14" s="182"/>
      <c r="H14" s="183"/>
      <c r="I14" s="184">
        <f t="shared" si="0"/>
        <v>0</v>
      </c>
    </row>
    <row r="15" spans="1:9" ht="16.5" thickBot="1">
      <c r="A15" s="177" t="s">
        <v>52</v>
      </c>
      <c r="B15" s="178" t="s">
        <v>201</v>
      </c>
      <c r="C15" s="179"/>
      <c r="D15" s="180"/>
      <c r="E15" s="181"/>
      <c r="F15" s="182"/>
      <c r="G15" s="182"/>
      <c r="H15" s="183"/>
      <c r="I15" s="184">
        <f t="shared" si="0"/>
        <v>0</v>
      </c>
    </row>
    <row r="16" spans="1:9" ht="48" thickBot="1">
      <c r="A16" s="170" t="s">
        <v>53</v>
      </c>
      <c r="B16" s="171" t="s">
        <v>203</v>
      </c>
      <c r="C16" s="172"/>
      <c r="D16" s="173">
        <f>+D17</f>
        <v>0</v>
      </c>
      <c r="E16" s="174">
        <f>+E17</f>
        <v>0</v>
      </c>
      <c r="F16" s="175">
        <f>+F17</f>
        <v>0</v>
      </c>
      <c r="G16" s="175">
        <f>+G17</f>
        <v>0</v>
      </c>
      <c r="H16" s="176">
        <f>+H17</f>
        <v>0</v>
      </c>
      <c r="I16" s="173">
        <f t="shared" si="0"/>
        <v>0</v>
      </c>
    </row>
    <row r="17" spans="1:9" ht="16.5" thickBot="1">
      <c r="A17" s="177" t="s">
        <v>54</v>
      </c>
      <c r="B17" s="178" t="s">
        <v>201</v>
      </c>
      <c r="C17" s="179"/>
      <c r="D17" s="180"/>
      <c r="E17" s="181"/>
      <c r="F17" s="182"/>
      <c r="G17" s="182"/>
      <c r="H17" s="183"/>
      <c r="I17" s="184">
        <f t="shared" si="0"/>
        <v>0</v>
      </c>
    </row>
    <row r="18" spans="1:9" ht="48" thickBot="1">
      <c r="A18" s="170" t="s">
        <v>55</v>
      </c>
      <c r="B18" s="171" t="s">
        <v>204</v>
      </c>
      <c r="C18" s="172"/>
      <c r="D18" s="173">
        <f>+D19</f>
        <v>0</v>
      </c>
      <c r="E18" s="174">
        <f>+E19</f>
        <v>0</v>
      </c>
      <c r="F18" s="175">
        <f>+F19</f>
        <v>0</v>
      </c>
      <c r="G18" s="175">
        <f>+G19</f>
        <v>0</v>
      </c>
      <c r="H18" s="176">
        <f>+H19</f>
        <v>0</v>
      </c>
      <c r="I18" s="173">
        <f t="shared" si="0"/>
        <v>0</v>
      </c>
    </row>
    <row r="19" spans="1:9" ht="16.5" thickBot="1">
      <c r="A19" s="185" t="s">
        <v>56</v>
      </c>
      <c r="B19" s="186" t="s">
        <v>201</v>
      </c>
      <c r="C19" s="187"/>
      <c r="D19" s="188"/>
      <c r="E19" s="189"/>
      <c r="F19" s="190"/>
      <c r="G19" s="190"/>
      <c r="H19" s="191"/>
      <c r="I19" s="192">
        <f t="shared" si="0"/>
        <v>0</v>
      </c>
    </row>
    <row r="20" spans="1:9" ht="63.75" thickBot="1">
      <c r="A20" s="170" t="s">
        <v>57</v>
      </c>
      <c r="B20" s="171" t="s">
        <v>205</v>
      </c>
      <c r="C20" s="172"/>
      <c r="D20" s="173">
        <f>+D21</f>
        <v>0</v>
      </c>
      <c r="E20" s="174">
        <f>+E21</f>
        <v>0</v>
      </c>
      <c r="F20" s="175">
        <f>+F21</f>
        <v>0</v>
      </c>
      <c r="G20" s="175">
        <f>+G21</f>
        <v>0</v>
      </c>
      <c r="H20" s="176">
        <f>+H21</f>
        <v>0</v>
      </c>
      <c r="I20" s="173">
        <f t="shared" si="0"/>
        <v>0</v>
      </c>
    </row>
    <row r="21" spans="1:9" ht="16.5" thickBot="1">
      <c r="A21" s="193" t="s">
        <v>71</v>
      </c>
      <c r="B21" s="194" t="s">
        <v>201</v>
      </c>
      <c r="C21" s="195"/>
      <c r="D21" s="196"/>
      <c r="E21" s="197"/>
      <c r="F21" s="198"/>
      <c r="G21" s="198"/>
      <c r="H21" s="199"/>
      <c r="I21" s="200">
        <f t="shared" si="0"/>
        <v>0</v>
      </c>
    </row>
    <row r="22" spans="1:9" ht="16.5" thickBot="1">
      <c r="A22" s="357" t="s">
        <v>206</v>
      </c>
      <c r="B22" s="358"/>
      <c r="C22" s="201"/>
      <c r="D22" s="173">
        <f aca="true" t="shared" si="1" ref="D22:I22">+D10+D13+D16+D18+D20</f>
        <v>0</v>
      </c>
      <c r="E22" s="174">
        <f t="shared" si="1"/>
        <v>0</v>
      </c>
      <c r="F22" s="175">
        <f t="shared" si="1"/>
        <v>0</v>
      </c>
      <c r="G22" s="175">
        <f t="shared" si="1"/>
        <v>0</v>
      </c>
      <c r="H22" s="176">
        <f t="shared" si="1"/>
        <v>0</v>
      </c>
      <c r="I22" s="173">
        <f t="shared" si="1"/>
        <v>0</v>
      </c>
    </row>
  </sheetData>
  <sheetProtection/>
  <mergeCells count="9">
    <mergeCell ref="A22:B22"/>
    <mergeCell ref="I2:L2"/>
    <mergeCell ref="A5:I5"/>
    <mergeCell ref="A7:A8"/>
    <mergeCell ref="B7:B8"/>
    <mergeCell ref="C7:C8"/>
    <mergeCell ref="D7:D8"/>
    <mergeCell ref="E7:H7"/>
    <mergeCell ref="I7:I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7.8515625" style="0" customWidth="1"/>
    <col min="3" max="3" width="19.28125" style="0" customWidth="1"/>
    <col min="4" max="4" width="22.421875" style="0" customWidth="1"/>
  </cols>
  <sheetData>
    <row r="2" spans="4:5" ht="36.75" customHeight="1">
      <c r="D2" s="327" t="s">
        <v>364</v>
      </c>
      <c r="E2" s="327"/>
    </row>
    <row r="5" spans="1:4" ht="40.5" customHeight="1">
      <c r="A5" s="104"/>
      <c r="B5" s="369" t="s">
        <v>207</v>
      </c>
      <c r="C5" s="369"/>
      <c r="D5" s="369"/>
    </row>
    <row r="6" spans="1:4" ht="16.5" thickBot="1">
      <c r="A6" s="106"/>
      <c r="B6" s="105"/>
      <c r="C6" s="107"/>
      <c r="D6" s="108" t="s">
        <v>264</v>
      </c>
    </row>
    <row r="7" spans="1:4" ht="48" thickBot="1">
      <c r="A7" s="109" t="s">
        <v>208</v>
      </c>
      <c r="B7" s="110" t="s">
        <v>1</v>
      </c>
      <c r="C7" s="110" t="s">
        <v>209</v>
      </c>
      <c r="D7" s="111" t="s">
        <v>210</v>
      </c>
    </row>
    <row r="8" spans="1:4" ht="16.5" thickBot="1">
      <c r="A8" s="109" t="s">
        <v>167</v>
      </c>
      <c r="B8" s="110" t="s">
        <v>105</v>
      </c>
      <c r="C8" s="110" t="s">
        <v>106</v>
      </c>
      <c r="D8" s="111" t="s">
        <v>107</v>
      </c>
    </row>
    <row r="9" spans="1:4" ht="47.25">
      <c r="A9" s="112">
        <v>1</v>
      </c>
      <c r="B9" s="113" t="s">
        <v>211</v>
      </c>
      <c r="C9" s="114"/>
      <c r="D9" s="115"/>
    </row>
    <row r="10" spans="1:4" ht="48" thickBot="1">
      <c r="A10" s="116">
        <v>2</v>
      </c>
      <c r="B10" s="117" t="s">
        <v>212</v>
      </c>
      <c r="C10" s="118"/>
      <c r="D10" s="119"/>
    </row>
    <row r="11" spans="1:4" ht="47.25">
      <c r="A11" s="112">
        <v>3</v>
      </c>
      <c r="B11" s="117" t="s">
        <v>213</v>
      </c>
      <c r="C11" s="118"/>
      <c r="D11" s="119"/>
    </row>
    <row r="12" spans="1:4" ht="32.25" thickBot="1">
      <c r="A12" s="116">
        <v>4</v>
      </c>
      <c r="B12" s="117" t="s">
        <v>214</v>
      </c>
      <c r="C12" s="118"/>
      <c r="D12" s="119"/>
    </row>
    <row r="13" spans="1:4" ht="15.75">
      <c r="A13" s="112">
        <v>5</v>
      </c>
      <c r="B13" s="117" t="s">
        <v>215</v>
      </c>
      <c r="C13" s="118"/>
      <c r="D13" s="119"/>
    </row>
    <row r="14" spans="1:4" ht="15.75">
      <c r="A14" s="116">
        <v>6</v>
      </c>
      <c r="B14" s="117" t="s">
        <v>216</v>
      </c>
      <c r="C14" s="118"/>
      <c r="D14" s="119"/>
    </row>
    <row r="15" spans="1:4" ht="15.75">
      <c r="A15" s="116"/>
      <c r="B15" s="120"/>
      <c r="C15" s="121"/>
      <c r="D15" s="119"/>
    </row>
    <row r="16" spans="1:4" ht="15.75">
      <c r="A16" s="116"/>
      <c r="B16" s="122"/>
      <c r="C16" s="121"/>
      <c r="D16" s="119"/>
    </row>
    <row r="17" spans="1:4" ht="15.75">
      <c r="A17" s="116"/>
      <c r="B17" s="122"/>
      <c r="C17" s="121"/>
      <c r="D17" s="119"/>
    </row>
    <row r="18" spans="1:4" ht="16.5" thickBot="1">
      <c r="A18" s="123"/>
      <c r="B18" s="124"/>
      <c r="C18" s="125"/>
      <c r="D18" s="126"/>
    </row>
    <row r="19" spans="1:4" ht="16.5" thickBot="1">
      <c r="A19" s="127"/>
      <c r="B19" s="128" t="s">
        <v>49</v>
      </c>
      <c r="C19" s="129"/>
      <c r="D19" s="130"/>
    </row>
  </sheetData>
  <sheetProtection/>
  <mergeCells count="2">
    <mergeCell ref="D2:E2"/>
    <mergeCell ref="B5:D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Izmény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PENZUGY</cp:lastModifiedBy>
  <cp:lastPrinted>2019-05-30T08:47:45Z</cp:lastPrinted>
  <dcterms:created xsi:type="dcterms:W3CDTF">2015-08-12T08:41:44Z</dcterms:created>
  <dcterms:modified xsi:type="dcterms:W3CDTF">2019-05-30T09:37:05Z</dcterms:modified>
  <cp:category/>
  <cp:version/>
  <cp:contentType/>
  <cp:contentStatus/>
</cp:coreProperties>
</file>