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3" activeTab="15"/>
  </bookViews>
  <sheets>
    <sheet name="1.kiemelt ei" sheetId="1" r:id="rId1"/>
    <sheet name="2.kiadások működés,felh.Önk." sheetId="2" r:id="rId2"/>
    <sheet name="3.kiadások működ,felh.KözösHiv" sheetId="3" r:id="rId3"/>
    <sheet name="4.kiadások működés,felh.Óvoda" sheetId="4" r:id="rId4"/>
    <sheet name="5.kiadások működés,felh Összese" sheetId="5" r:id="rId5"/>
    <sheet name="6.bevételek működésfelh Önk." sheetId="6" r:id="rId6"/>
    <sheet name="7.bevételek műk,felh.KözösHiv" sheetId="7" r:id="rId7"/>
    <sheet name="8.bevételek működés,felh.Óvoda" sheetId="8" r:id="rId8"/>
    <sheet name="9.bevételek működés,felh.Összes" sheetId="9" r:id="rId9"/>
    <sheet name="10.beruházások felújítások" sheetId="10" r:id="rId10"/>
    <sheet name="11.tartalékok" sheetId="11" r:id="rId11"/>
    <sheet name="12.finanszírozás" sheetId="12" r:id="rId12"/>
    <sheet name="13.átadott" sheetId="13" r:id="rId13"/>
    <sheet name="14.átvett" sheetId="14" r:id="rId14"/>
    <sheet name="15.helyi adók" sheetId="15" r:id="rId15"/>
    <sheet name="16.mérleg" sheetId="16" r:id="rId16"/>
  </sheets>
  <definedNames>
    <definedName name="_xlnm.Print_Area" localSheetId="0">'1.kiemelt ei'!$A$1:$B$28</definedName>
    <definedName name="_xlnm.Print_Area" localSheetId="1">'2.kiadások működés,felh.Önk.'!$A$1:$AG$129</definedName>
    <definedName name="Excel_BuiltIn_Print_Area" localSheetId="1">'2.kiadások működés,felh.Önk.'!$A$1:$AA$129</definedName>
    <definedName name="Excel_BuiltIn_Print_Area" localSheetId="1">'2.kiadások működés,felh.Önk.'!$A$1:$F$129</definedName>
    <definedName name="Excel_BuiltIn_Print_Area" localSheetId="3">'4.kiadások működés,felh.Óvoda'!$A$1:$D$123</definedName>
  </definedNames>
  <calcPr fullCalcOnLoad="1"/>
</workbook>
</file>

<file path=xl/sharedStrings.xml><?xml version="1.0" encoding="utf-8"?>
<sst xmlns="http://schemas.openxmlformats.org/spreadsheetml/2006/main" count="2334" uniqueCount="655">
  <si>
    <t>Lábod Község Önkormányzata 2020. évi költségvetése</t>
  </si>
  <si>
    <t>Az egységes rovatrend szerint a kiemelt kiadási és bevételi jogcímek</t>
  </si>
  <si>
    <t>Ft-ban</t>
  </si>
  <si>
    <t>Önkormányzat és Intézményei 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</si>
  <si>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</si>
  <si>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</si>
  <si>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</si>
  <si>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</si>
  <si>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</si>
  <si>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</si>
  <si>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</si>
  <si>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</si>
  <si>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</si>
  <si>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</si>
  <si>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</si>
  <si>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</si>
  <si>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</si>
  <si>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</si>
  <si>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</si>
  <si>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</si>
  <si>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</si>
  <si>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</si>
  <si>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</si>
  <si>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</si>
  <si>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</si>
  <si>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Kiadások (Ft)</t>
  </si>
  <si>
    <t>ÖNKORMÁNYZATI ELŐIRÁNYZATOK</t>
  </si>
  <si>
    <t>Rovat megnevezése</t>
  </si>
  <si>
    <t>Rovat-szám</t>
  </si>
  <si>
    <t>052020</t>
  </si>
  <si>
    <t>018010</t>
  </si>
  <si>
    <t>045160</t>
  </si>
  <si>
    <t>013350</t>
  </si>
  <si>
    <t>066010</t>
  </si>
  <si>
    <t>011130</t>
  </si>
  <si>
    <t>064010</t>
  </si>
  <si>
    <t>066020-1</t>
  </si>
  <si>
    <t>066020-2</t>
  </si>
  <si>
    <t>066020 TOP rend.</t>
  </si>
  <si>
    <t>066020-3</t>
  </si>
  <si>
    <t>066020-4</t>
  </si>
  <si>
    <t>066020-5</t>
  </si>
  <si>
    <t>066020-7</t>
  </si>
  <si>
    <t>066020-8</t>
  </si>
  <si>
    <t>066020-szennyvíz</t>
  </si>
  <si>
    <t>066020-13</t>
  </si>
  <si>
    <t>066020-16</t>
  </si>
  <si>
    <t>082092</t>
  </si>
  <si>
    <t>072111</t>
  </si>
  <si>
    <t>074031</t>
  </si>
  <si>
    <t>084031</t>
  </si>
  <si>
    <t>082091</t>
  </si>
  <si>
    <t>082094</t>
  </si>
  <si>
    <t>013320</t>
  </si>
  <si>
    <t>104037</t>
  </si>
  <si>
    <t>041233</t>
  </si>
  <si>
    <t>018030</t>
  </si>
  <si>
    <t>Felhalm. kiadás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</si>
  <si>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</si>
  <si>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</si>
  <si>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</si>
  <si>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</si>
  <si>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</si>
  <si>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</si>
  <si>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</si>
  <si>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</si>
  <si>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</si>
  <si>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</si>
  <si>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</si>
  <si>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</si>
  <si>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</si>
  <si>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</si>
  <si>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</si>
  <si>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</si>
  <si>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</si>
  <si>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</si>
  <si>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</si>
  <si>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</si>
  <si>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</si>
  <si>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</si>
  <si>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</si>
  <si>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</si>
  <si>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</si>
  <si>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</si>
  <si>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</si>
  <si>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</si>
  <si>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</si>
  <si>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</si>
  <si>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</si>
  <si>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</si>
  <si>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</si>
  <si>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</si>
  <si>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</si>
  <si>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</si>
  <si>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</si>
  <si>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</si>
  <si>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</si>
  <si>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</si>
  <si>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</si>
  <si>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</si>
  <si>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</si>
  <si>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</si>
  <si>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</si>
  <si>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</si>
  <si>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</si>
  <si>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</si>
  <si>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</si>
  <si>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</si>
  <si>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</si>
  <si>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</si>
  <si>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</si>
  <si>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</si>
  <si>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</si>
  <si>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</si>
  <si>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</si>
  <si>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</si>
  <si>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</si>
  <si>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</si>
  <si>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</si>
  <si>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</si>
  <si>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</si>
  <si>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</si>
  <si>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</si>
  <si>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</si>
  <si>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</si>
  <si>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</si>
  <si>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</si>
  <si>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</si>
  <si>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</si>
  <si>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</si>
  <si>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</si>
  <si>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</si>
  <si>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</si>
  <si>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</si>
  <si>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</si>
  <si>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</si>
  <si>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</si>
  <si>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</si>
  <si>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</si>
  <si>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</si>
  <si>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</si>
  <si>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</si>
  <si>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</si>
  <si>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</si>
  <si>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</si>
  <si>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</si>
  <si>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</si>
  <si>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</si>
  <si>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</si>
  <si>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</si>
  <si>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</si>
  <si>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</si>
  <si>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</si>
  <si>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</si>
  <si>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</si>
  <si>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</si>
  <si>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</si>
  <si>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</si>
  <si>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</si>
  <si>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</si>
  <si>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</si>
  <si>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</si>
  <si>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</si>
  <si>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</si>
  <si>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</si>
  <si>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</si>
  <si>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</si>
  <si>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</si>
  <si>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</si>
  <si>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</si>
  <si>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</si>
  <si>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</si>
  <si>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</si>
  <si>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</si>
  <si>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</si>
  <si>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</si>
  <si>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</si>
  <si>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</si>
  <si>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</si>
  <si>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</si>
  <si>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</si>
  <si>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</si>
  <si>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</si>
  <si>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</si>
  <si>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</si>
  <si>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</si>
  <si>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</si>
  <si>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</si>
  <si>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</si>
  <si>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támogtások államháztartáson kivülre</t>
  </si>
  <si>
    <t>K512</t>
  </si>
  <si>
    <t>Tartalékok</t>
  </si>
  <si>
    <t>K513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</si>
  <si>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</si>
  <si>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</si>
  <si>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</si>
  <si>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</si>
  <si>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</si>
  <si>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</si>
  <si>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</si>
  <si>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</si>
  <si>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</si>
  <si>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</si>
  <si>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</si>
  <si>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</si>
  <si>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</si>
  <si>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</si>
  <si>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</si>
  <si>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</si>
  <si>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</si>
  <si>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</si>
  <si>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</si>
  <si>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</si>
  <si>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</si>
  <si>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</si>
  <si>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</si>
  <si>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</si>
  <si>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</si>
  <si>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</si>
  <si>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</si>
  <si>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</si>
  <si>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</si>
  <si>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</si>
  <si>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</si>
  <si>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</si>
  <si>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</si>
  <si>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</si>
  <si>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</si>
  <si>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</si>
  <si>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</si>
  <si>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</si>
  <si>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</si>
  <si>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</si>
  <si>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</si>
  <si>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</si>
  <si>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</si>
  <si>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</si>
  <si>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</si>
  <si>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>Egyéb felhalmozási célú támogatások államháztartáson kívülre</t>
  </si>
  <si>
    <t>K89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</si>
  <si>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</si>
  <si>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</si>
  <si>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</si>
  <si>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</si>
  <si>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</si>
  <si>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Hosszú lejáratú hitelek, kölcsönök törlesztése pénzügyi vállalkozásnak</t>
  </si>
  <si>
    <t>K9111</t>
  </si>
  <si>
    <t>Likviditási célú hitelek, kölcsönök törlesztése pénzügyi vállalkozásnak</t>
  </si>
  <si>
    <t>K9112</t>
  </si>
  <si>
    <t>Rövid lejáratú hitelek, kölcsönök törlesztése pénzügyi vállalkozásnak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</si>
  <si>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</si>
  <si>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</si>
  <si>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</si>
  <si>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</si>
  <si>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</si>
  <si>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K9122</t>
  </si>
  <si>
    <t>Kincstárjegyek beváltása</t>
  </si>
  <si>
    <t>K9123</t>
  </si>
  <si>
    <t>Éven belüli lejáratű  belföldi értékpapírok beváltása</t>
  </si>
  <si>
    <t>K9124</t>
  </si>
  <si>
    <t>Belföldi kötvények beváltása</t>
  </si>
  <si>
    <t>K9125</t>
  </si>
  <si>
    <t>Éven túli lejáratú belföldi értékpapírok beváltása</t>
  </si>
  <si>
    <t>K9126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</si>
  <si>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</si>
  <si>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</si>
  <si>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</si>
  <si>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</si>
  <si>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</si>
  <si>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</si>
  <si>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</si>
  <si>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</si>
  <si>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</si>
  <si>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</si>
  <si>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</si>
  <si>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</si>
  <si>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</si>
  <si>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</si>
  <si>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 kiadás</t>
  </si>
  <si>
    <t>K919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</si>
  <si>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</si>
  <si>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</si>
  <si>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</si>
  <si>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</si>
  <si>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</si>
  <si>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</si>
  <si>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</si>
  <si>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</si>
  <si>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 kölcsönök törlesztése küldöldi kormányoknak és nemezetközi szervzeteknek</t>
  </si>
  <si>
    <t>K924</t>
  </si>
  <si>
    <t>Hitelek kölcsönök törlesztése küldöldi pénzintézeteknek</t>
  </si>
  <si>
    <t>K925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</si>
  <si>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</si>
  <si>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</si>
  <si>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</si>
  <si>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</si>
  <si>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</si>
  <si>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</si>
  <si>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 xml:space="preserve">Finanszírozási kiadások </t>
  </si>
  <si>
    <t>K9</t>
  </si>
  <si>
    <t>LÁBOD KÖZÖS ÖNKORMÁNYZATI HIVATAL ELŐIRÁNYZATAI</t>
  </si>
  <si>
    <t>eredeti ei.</t>
  </si>
  <si>
    <t>módosított ei.</t>
  </si>
  <si>
    <t>Egyéb működési célú támogatások államháztartáson kivülről</t>
  </si>
  <si>
    <t>CSICSERGŐ ÓVODA ELŐIRÁNYZATAI</t>
  </si>
  <si>
    <t>ÖNKORMÁNYZAT ÉS KÖLTSÉGVETÉSI SZERVEI ELŐIRÁNYZATA MINDÖSSZESEN</t>
  </si>
  <si>
    <t>Önkormányzat</t>
  </si>
  <si>
    <t>Közös Hivatal</t>
  </si>
  <si>
    <t>Óvoda</t>
  </si>
  <si>
    <t>ÖSSZESEN</t>
  </si>
  <si>
    <t>Bevételek (Ft)</t>
  </si>
  <si>
    <t>Rovat-
szám</t>
  </si>
  <si>
    <t>összes bev. Önkormányzat</t>
  </si>
  <si>
    <t>066020-10</t>
  </si>
  <si>
    <t>adó bevételek</t>
  </si>
  <si>
    <t>pm</t>
  </si>
  <si>
    <t>közös hiv.</t>
  </si>
  <si>
    <t>közfoglalkoztatás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</si>
  <si>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</si>
  <si>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</si>
  <si>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</si>
  <si>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</si>
  <si>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 (étkeztetés, jövedelempótló tám)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</si>
  <si>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</si>
  <si>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</si>
  <si>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</si>
  <si>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</si>
  <si>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</si>
  <si>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</si>
  <si>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</si>
  <si>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</si>
  <si>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</si>
  <si>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</si>
  <si>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</si>
  <si>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</si>
  <si>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</si>
  <si>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</si>
  <si>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</si>
  <si>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</si>
  <si>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</si>
  <si>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 (munkaügyi támogatás, tb, vagyonbiztosítás)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</si>
  <si>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</si>
  <si>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</si>
  <si>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</si>
  <si>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</si>
  <si>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</si>
  <si>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</si>
  <si>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</si>
  <si>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</si>
  <si>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</si>
  <si>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</si>
  <si>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</si>
  <si>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</si>
  <si>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</si>
  <si>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</si>
  <si>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</si>
  <si>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</si>
  <si>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</si>
  <si>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</si>
  <si>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</si>
  <si>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</si>
  <si>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</si>
  <si>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</si>
  <si>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</si>
  <si>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</si>
  <si>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</si>
  <si>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</si>
  <si>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</si>
  <si>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</si>
  <si>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</si>
  <si>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</si>
  <si>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</si>
  <si>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</si>
  <si>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</si>
  <si>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</si>
  <si>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</si>
  <si>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</si>
  <si>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</si>
  <si>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</si>
  <si>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</si>
  <si>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</si>
  <si>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</si>
  <si>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</si>
  <si>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</si>
  <si>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</si>
  <si>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</si>
  <si>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</si>
  <si>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</si>
  <si>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</si>
  <si>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</si>
  <si>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</si>
  <si>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</si>
  <si>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</si>
  <si>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</si>
  <si>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</si>
  <si>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</si>
  <si>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</si>
  <si>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</si>
  <si>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</si>
  <si>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</si>
  <si>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visszatérülésie kormányoktól és más nemeztközi szervezetektől</t>
  </si>
  <si>
    <t>B63</t>
  </si>
  <si>
    <t>Működési célú visszatérítendő támogatások, kölcsönök visszatérülése államháztartáson kivüről</t>
  </si>
  <si>
    <t>B64</t>
  </si>
  <si>
    <t>Egyéb működési célú átvett pénzeszközök</t>
  </si>
  <si>
    <t>B65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</si>
  <si>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</si>
  <si>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</si>
  <si>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</si>
  <si>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</si>
  <si>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</si>
  <si>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</si>
  <si>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</si>
  <si>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</si>
  <si>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</si>
  <si>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</si>
  <si>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</si>
  <si>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</si>
  <si>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</si>
  <si>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</si>
  <si>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</si>
  <si>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</si>
  <si>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</si>
  <si>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</si>
  <si>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</si>
  <si>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</si>
  <si>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</si>
  <si>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</si>
  <si>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</si>
  <si>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</si>
  <si>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</si>
  <si>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</si>
  <si>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</si>
  <si>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</si>
  <si>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</si>
  <si>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</si>
  <si>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nemezetközi szervezetektől</t>
  </si>
  <si>
    <t>B73</t>
  </si>
  <si>
    <t>Felhalmozási célú visszatérítendő támogatások, kölcsönök visszatérülése államháztartáson kivülről</t>
  </si>
  <si>
    <t>B74</t>
  </si>
  <si>
    <t>Egyéb felhalmozási célú átvett pénzeszközök</t>
  </si>
  <si>
    <t>B75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</si>
  <si>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</si>
  <si>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</si>
  <si>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</si>
  <si>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</si>
  <si>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</si>
  <si>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</si>
  <si>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</si>
  <si>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</si>
  <si>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</si>
  <si>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</si>
  <si>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</si>
  <si>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</si>
  <si>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</si>
  <si>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</si>
  <si>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</si>
  <si>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</si>
  <si>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</si>
  <si>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</si>
  <si>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</si>
  <si>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</si>
  <si>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</si>
  <si>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</si>
  <si>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</si>
  <si>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</si>
  <si>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</si>
  <si>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</si>
  <si>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</si>
  <si>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</si>
  <si>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</si>
  <si>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</si>
  <si>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</si>
  <si>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</si>
  <si>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</si>
  <si>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</si>
  <si>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</si>
  <si>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</si>
  <si>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</si>
  <si>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</si>
  <si>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megszűntetetése</t>
  </si>
  <si>
    <t>B817</t>
  </si>
  <si>
    <t>Központi költségvetés sajátos finanszírozási bevételei</t>
  </si>
  <si>
    <t>B818</t>
  </si>
  <si>
    <t>Tulajdonosi kölcsönök bevétele</t>
  </si>
  <si>
    <t>B819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</si>
  <si>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</si>
  <si>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</si>
  <si>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</si>
  <si>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</si>
  <si>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</si>
  <si>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</si>
  <si>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</si>
  <si>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</si>
  <si>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Hitelek, kölcsönök felvétele külföldi kormányoktól és nemezetközi szervezetektől </t>
  </si>
  <si>
    <t>B824</t>
  </si>
  <si>
    <t xml:space="preserve">Hitelek, kölcsönök felvétele külföldi pénzintézetektől </t>
  </si>
  <si>
    <t>B825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</si>
  <si>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</si>
  <si>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</si>
  <si>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</si>
  <si>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</si>
  <si>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</si>
  <si>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</si>
  <si>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 xml:space="preserve">Finanszírozási bevételek </t>
  </si>
  <si>
    <t>B8</t>
  </si>
  <si>
    <t>LÁBODI KÖZÖS ÖNKORMÁNYZATI HIVATAL ELŐIRÁNYZATAI</t>
  </si>
  <si>
    <t>Települési önkormányzatok szociális és gyermekjóléti  feladatainak támogatása</t>
  </si>
  <si>
    <t>Egyéb működési célú támogatások bevételei államháztartáson belülről</t>
  </si>
  <si>
    <t>Csicsergő ÓVODA ELŐIRÁNYZATAI</t>
  </si>
  <si>
    <t>Beruházások és felújítások (Ft)</t>
  </si>
  <si>
    <t>KÖZÖS HIVATAL</t>
  </si>
  <si>
    <t>CSICSERGŐ ÓVODA</t>
  </si>
  <si>
    <t>MINDÖSSZESEN</t>
  </si>
  <si>
    <t xml:space="preserve">Ingatlanok beszerzése, létesítése </t>
  </si>
  <si>
    <t>Általános- és céltartalékok (Ft)</t>
  </si>
  <si>
    <t>Csicsergő Óvoda</t>
  </si>
  <si>
    <t>Általános tartalékok</t>
  </si>
  <si>
    <t>Irányító szervi támogatások folyósítása (Ft)</t>
  </si>
  <si>
    <t>Megnevezés</t>
  </si>
  <si>
    <t>Közös Hivatal felé</t>
  </si>
  <si>
    <t>Csicsergő Óvoda felé</t>
  </si>
  <si>
    <t>Központi, irányító szervi támogatások folyósítása működési célra</t>
  </si>
  <si>
    <t>ÖSSZESEN:</t>
  </si>
  <si>
    <t>Lábod Község Önkormányzata 2020. évi költségvetéseú</t>
  </si>
  <si>
    <t>Támogatások, kölcsönök nyújtása és törlesztése (Ft)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</si>
  <si>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</si>
  <si>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</si>
  <si>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</si>
  <si>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</si>
  <si>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</si>
  <si>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</si>
  <si>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</si>
  <si>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</si>
  <si>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</si>
  <si>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</si>
  <si>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</si>
  <si>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</si>
  <si>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</si>
  <si>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</si>
  <si>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</si>
  <si>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</si>
  <si>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</si>
  <si>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</si>
  <si>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</si>
  <si>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</si>
  <si>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</si>
  <si>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</si>
  <si>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Egyéb működési célú támogatások államháztartáson kivülre</t>
  </si>
  <si>
    <t>nonprofit gazdasági társaságok részére</t>
  </si>
  <si>
    <t>Európai Unió  részére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</si>
  <si>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</si>
  <si>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</si>
  <si>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</si>
  <si>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</si>
  <si>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Egyéb felhalmozási célú támogatások államháztartáson kivülre</t>
  </si>
  <si>
    <t>Támogatások, kölcsönök bevételei (Ft)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</si>
  <si>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</si>
  <si>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</si>
  <si>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</si>
  <si>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</si>
  <si>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</si>
  <si>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</si>
  <si>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</si>
  <si>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</si>
  <si>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</si>
  <si>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</si>
  <si>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</si>
  <si>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>központi kezelésű előirányzatoktó -közfoglalkoztatásra</t>
  </si>
  <si>
    <t>központi kezelésű előirányzatoktó - gyvt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</si>
  <si>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</si>
  <si>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</si>
  <si>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</si>
  <si>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</si>
  <si>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Működési célú visszatérítendő támogatások, kölcsönök visszatérülése kormányoktól és nemezetközi szervezetektől</t>
  </si>
  <si>
    <t>Működési célú visszatérítendő támogatások, kölcsönök visszatérülése államháztartáson kivülről</t>
  </si>
  <si>
    <t>Felhalmozási célú visszatérítendó támogatások, kölcsönök visszatérülése kormányoktól és más nemezetközi szervezetektől</t>
  </si>
  <si>
    <t xml:space="preserve">Felhalmozási célú visszatérítendő támogatások, kölcsönök visszatérülése államháztartáson kívülről </t>
  </si>
  <si>
    <t>Helyi adó és egyéb közhatalmi bevételek (Ft)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</si>
  <si>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</si>
  <si>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</si>
  <si>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</si>
  <si>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</si>
  <si>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</si>
  <si>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</si>
  <si>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</si>
  <si>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</si>
  <si>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</si>
  <si>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</si>
  <si>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</si>
  <si>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</si>
  <si>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</si>
  <si>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</si>
  <si>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</si>
  <si>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</si>
  <si>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</si>
  <si>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</si>
  <si>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</si>
  <si>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</si>
  <si>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</si>
  <si>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</si>
  <si>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</si>
  <si>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r>
      <t>Lábod Község Önkormányzatának összevont költségvetési 2020 évi mérlege</t>
    </r>
    <r>
      <rPr>
        <i/>
        <sz val="10"/>
        <rFont val="Arial"/>
        <family val="2"/>
      </rPr>
      <t xml:space="preserve"> </t>
    </r>
  </si>
  <si>
    <t>BEVÉTELEK</t>
  </si>
  <si>
    <t>KIADÁSOK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</si>
  <si>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</si>
  <si>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</si>
  <si>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</si>
  <si>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</si>
  <si>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</si>
  <si>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</si>
  <si>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</si>
  <si>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Működési célú bevételek áh-n belülről</t>
  </si>
  <si>
    <t>Munkaadót terh. jár.és szociális hozzájárulási adó</t>
  </si>
  <si>
    <t>Közhatalmi bevételek</t>
  </si>
  <si>
    <t>Dologi és egyéb folyó kiadások</t>
  </si>
  <si>
    <t>Ellátottak személyi juttatásai</t>
  </si>
  <si>
    <t>Működési célú átvett pénzeszköz</t>
  </si>
  <si>
    <t>Egyéb működési célú kiadás</t>
  </si>
  <si>
    <t>Felhalmozási célú</t>
  </si>
  <si>
    <t xml:space="preserve"> Felhalmozási célú</t>
  </si>
  <si>
    <t>Felhalmozási bevételek</t>
  </si>
  <si>
    <t>Beruházások</t>
  </si>
  <si>
    <t>Felújítások</t>
  </si>
  <si>
    <t>Kormányzati beruházások</t>
  </si>
  <si>
    <t>Lakásépítés</t>
  </si>
  <si>
    <t>Egyéb felhalmozási kiadások kiadások</t>
  </si>
  <si>
    <t>felhalmozási célu kölcsön</t>
  </si>
  <si>
    <t>Pénzforgalmi nélküli kiadások</t>
  </si>
  <si>
    <t>Működési célú 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</si>
  <si>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</si>
  <si>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</si>
  <si>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</si>
  <si>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</si>
  <si>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</si>
  <si>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</si>
  <si>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államháztartáson belüli megelőlegezés visszafizetése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</si>
  <si>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</si>
  <si>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</si>
  <si>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</si>
  <si>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</si>
  <si>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</si>
  <si>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igénybevét.</t>
  </si>
  <si>
    <t>II. Felhalm. célú pénzmaradvány igénybevét.</t>
  </si>
  <si>
    <t>Külső forrásból</t>
  </si>
  <si>
    <t xml:space="preserve"> 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</si>
  <si>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</si>
  <si>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</si>
  <si>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</si>
  <si>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</si>
  <si>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</si>
  <si>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</si>
  <si>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</si>
  <si>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Finanszírozási bevétel</t>
  </si>
  <si>
    <t>finanszírozási kiadás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</si>
</sst>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\ ##########"/>
    <numFmt numFmtId="168" formatCode="0__"/>
  </numFmts>
  <fonts count="6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Bookman Old Style"/>
      <family val="1"/>
    </font>
    <font>
      <b/>
      <i/>
      <sz val="14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10"/>
      <name val="Calibri"/>
      <family val="2"/>
    </font>
    <font>
      <b/>
      <sz val="11"/>
      <color indexed="10"/>
      <name val="Calibri"/>
      <family val="2"/>
    </font>
    <font>
      <sz val="10"/>
      <name val="Bookman Old Style"/>
      <family val="1"/>
    </font>
    <font>
      <sz val="10"/>
      <name val="Calibri"/>
      <family val="2"/>
    </font>
    <font>
      <b/>
      <i/>
      <u val="single"/>
      <sz val="12"/>
      <name val="Bookman Old Style"/>
      <family val="1"/>
    </font>
    <font>
      <b/>
      <sz val="12"/>
      <name val="Bookman Old Style"/>
      <family val="1"/>
    </font>
    <font>
      <b/>
      <sz val="10"/>
      <name val="Arial"/>
      <family val="2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1"/>
      <name val="Bookman Old Style"/>
      <family val="1"/>
    </font>
    <font>
      <sz val="12"/>
      <color indexed="8"/>
      <name val="Calibri"/>
      <family val="2"/>
    </font>
    <font>
      <b/>
      <sz val="11"/>
      <color indexed="10"/>
      <name val="Bookman Old Style"/>
      <family val="1"/>
    </font>
    <font>
      <i/>
      <sz val="10"/>
      <color indexed="40"/>
      <name val="Bookman Old Style"/>
      <family val="1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8"/>
      <color indexed="8"/>
      <name val="Calibri"/>
      <family val="2"/>
    </font>
    <font>
      <sz val="7"/>
      <name val="Arial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  <xf numFmtId="164" fontId="18" fillId="0" borderId="9" applyNumberFormat="0" applyFill="0" applyAlignment="0" applyProtection="0"/>
  </cellStyleXfs>
  <cellXfs count="324">
    <xf numFmtId="164" fontId="0" fillId="0" borderId="0" xfId="0" applyAlignment="1">
      <alignment/>
    </xf>
    <xf numFmtId="164" fontId="19" fillId="0" borderId="0" xfId="0" applyFont="1" applyBorder="1" applyAlignment="1">
      <alignment horizontal="center" shrinkToFit="1"/>
    </xf>
    <xf numFmtId="164" fontId="20" fillId="0" borderId="0" xfId="0" applyFont="1" applyAlignment="1">
      <alignment horizontal="center" wrapText="1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5" fontId="21" fillId="0" borderId="10" xfId="0" applyNumberFormat="1" applyFont="1" applyBorder="1" applyAlignment="1">
      <alignment/>
    </xf>
    <xf numFmtId="164" fontId="22" fillId="0" borderId="10" xfId="0" applyFont="1" applyBorder="1" applyAlignment="1">
      <alignment/>
    </xf>
    <xf numFmtId="165" fontId="22" fillId="0" borderId="10" xfId="0" applyNumberFormat="1" applyFont="1" applyBorder="1" applyAlignment="1">
      <alignment/>
    </xf>
    <xf numFmtId="164" fontId="22" fillId="0" borderId="11" xfId="0" applyFont="1" applyBorder="1" applyAlignment="1">
      <alignment/>
    </xf>
    <xf numFmtId="165" fontId="22" fillId="0" borderId="11" xfId="0" applyNumberFormat="1" applyFont="1" applyBorder="1" applyAlignment="1">
      <alignment/>
    </xf>
    <xf numFmtId="164" fontId="22" fillId="11" borderId="12" xfId="0" applyFont="1" applyFill="1" applyBorder="1" applyAlignment="1">
      <alignment/>
    </xf>
    <xf numFmtId="165" fontId="22" fillId="0" borderId="12" xfId="0" applyNumberFormat="1" applyFont="1" applyBorder="1" applyAlignment="1">
      <alignment/>
    </xf>
    <xf numFmtId="164" fontId="21" fillId="0" borderId="13" xfId="0" applyFont="1" applyBorder="1" applyAlignment="1">
      <alignment/>
    </xf>
    <xf numFmtId="165" fontId="21" fillId="0" borderId="13" xfId="0" applyNumberFormat="1" applyFont="1" applyBorder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9" fillId="0" borderId="0" xfId="0" applyFont="1" applyAlignment="1">
      <alignment/>
    </xf>
    <xf numFmtId="164" fontId="25" fillId="0" borderId="0" xfId="0" applyFont="1" applyBorder="1" applyAlignment="1">
      <alignment horizontal="center" wrapText="1"/>
    </xf>
    <xf numFmtId="164" fontId="26" fillId="0" borderId="0" xfId="0" applyFont="1" applyBorder="1" applyAlignment="1">
      <alignment horizontal="center" wrapText="1"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14" xfId="0" applyFont="1" applyFill="1" applyBorder="1" applyAlignment="1">
      <alignment horizontal="center" vertical="center"/>
    </xf>
    <xf numFmtId="164" fontId="28" fillId="0" borderId="14" xfId="0" applyFont="1" applyFill="1" applyBorder="1" applyAlignment="1">
      <alignment horizontal="center" vertical="center" wrapText="1"/>
    </xf>
    <xf numFmtId="166" fontId="28" fillId="0" borderId="14" xfId="0" applyNumberFormat="1" applyFont="1" applyBorder="1" applyAlignment="1">
      <alignment horizontal="center" wrapText="1"/>
    </xf>
    <xf numFmtId="166" fontId="28" fillId="0" borderId="14" xfId="0" applyNumberFormat="1" applyFont="1" applyFill="1" applyBorder="1" applyAlignment="1">
      <alignment horizontal="center" wrapText="1"/>
    </xf>
    <xf numFmtId="166" fontId="29" fillId="0" borderId="14" xfId="0" applyNumberFormat="1" applyFont="1" applyBorder="1" applyAlignment="1">
      <alignment/>
    </xf>
    <xf numFmtId="164" fontId="29" fillId="0" borderId="14" xfId="0" applyFont="1" applyBorder="1" applyAlignment="1">
      <alignment/>
    </xf>
    <xf numFmtId="164" fontId="30" fillId="0" borderId="0" xfId="0" applyFont="1" applyAlignment="1">
      <alignment/>
    </xf>
    <xf numFmtId="164" fontId="31" fillId="0" borderId="14" xfId="0" applyFont="1" applyFill="1" applyBorder="1" applyAlignment="1">
      <alignment vertical="center"/>
    </xf>
    <xf numFmtId="164" fontId="31" fillId="0" borderId="14" xfId="0" applyNumberFormat="1" applyFont="1" applyFill="1" applyBorder="1" applyAlignment="1">
      <alignment vertical="center"/>
    </xf>
    <xf numFmtId="165" fontId="31" fillId="0" borderId="14" xfId="0" applyNumberFormat="1" applyFont="1" applyBorder="1" applyAlignment="1">
      <alignment/>
    </xf>
    <xf numFmtId="165" fontId="32" fillId="0" borderId="14" xfId="0" applyNumberFormat="1" applyFont="1" applyBorder="1" applyAlignment="1">
      <alignment/>
    </xf>
    <xf numFmtId="164" fontId="32" fillId="0" borderId="14" xfId="0" applyFont="1" applyBorder="1" applyAlignment="1">
      <alignment/>
    </xf>
    <xf numFmtId="167" fontId="31" fillId="0" borderId="14" xfId="0" applyNumberFormat="1" applyFont="1" applyFill="1" applyBorder="1" applyAlignment="1">
      <alignment vertical="center"/>
    </xf>
    <xf numFmtId="164" fontId="31" fillId="0" borderId="14" xfId="0" applyFont="1" applyFill="1" applyBorder="1" applyAlignment="1">
      <alignment vertical="center" wrapText="1"/>
    </xf>
    <xf numFmtId="164" fontId="31" fillId="0" borderId="14" xfId="0" applyFont="1" applyFill="1" applyBorder="1" applyAlignment="1">
      <alignment horizontal="left" vertical="center" wrapText="1"/>
    </xf>
    <xf numFmtId="164" fontId="28" fillId="0" borderId="14" xfId="0" applyFont="1" applyFill="1" applyBorder="1" applyAlignment="1">
      <alignment vertical="center" wrapText="1"/>
    </xf>
    <xf numFmtId="167" fontId="28" fillId="0" borderId="14" xfId="0" applyNumberFormat="1" applyFont="1" applyFill="1" applyBorder="1" applyAlignment="1">
      <alignment vertical="center"/>
    </xf>
    <xf numFmtId="165" fontId="28" fillId="0" borderId="14" xfId="0" applyNumberFormat="1" applyFont="1" applyBorder="1" applyAlignment="1">
      <alignment/>
    </xf>
    <xf numFmtId="164" fontId="31" fillId="0" borderId="14" xfId="0" applyFont="1" applyFill="1" applyBorder="1" applyAlignment="1">
      <alignment horizontal="left" vertical="center"/>
    </xf>
    <xf numFmtId="164" fontId="28" fillId="0" borderId="14" xfId="0" applyFont="1" applyFill="1" applyBorder="1" applyAlignment="1">
      <alignment horizontal="left" vertical="center" wrapText="1"/>
    </xf>
    <xf numFmtId="164" fontId="27" fillId="0" borderId="14" xfId="0" applyFont="1" applyFill="1" applyBorder="1" applyAlignment="1">
      <alignment vertical="center" wrapText="1"/>
    </xf>
    <xf numFmtId="167" fontId="27" fillId="0" borderId="14" xfId="0" applyNumberFormat="1" applyFont="1" applyFill="1" applyBorder="1" applyAlignment="1">
      <alignment vertical="center"/>
    </xf>
    <xf numFmtId="164" fontId="27" fillId="0" borderId="14" xfId="0" applyFont="1" applyFill="1" applyBorder="1" applyAlignment="1">
      <alignment horizontal="left" vertical="center" wrapText="1"/>
    </xf>
    <xf numFmtId="165" fontId="29" fillId="0" borderId="14" xfId="0" applyNumberFormat="1" applyFont="1" applyBorder="1" applyAlignment="1">
      <alignment/>
    </xf>
    <xf numFmtId="164" fontId="31" fillId="24" borderId="14" xfId="0" applyFont="1" applyFill="1" applyBorder="1" applyAlignment="1">
      <alignment horizontal="left" vertical="center" wrapText="1"/>
    </xf>
    <xf numFmtId="164" fontId="33" fillId="25" borderId="14" xfId="0" applyFont="1" applyFill="1" applyBorder="1" applyAlignment="1">
      <alignment/>
    </xf>
    <xf numFmtId="168" fontId="31" fillId="0" borderId="14" xfId="0" applyNumberFormat="1" applyFont="1" applyFill="1" applyBorder="1" applyAlignment="1">
      <alignment horizontal="left" vertical="center"/>
    </xf>
    <xf numFmtId="164" fontId="27" fillId="0" borderId="14" xfId="0" applyFont="1" applyFill="1" applyBorder="1" applyAlignment="1">
      <alignment horizontal="left" vertical="center"/>
    </xf>
    <xf numFmtId="164" fontId="34" fillId="10" borderId="14" xfId="0" applyFont="1" applyFill="1" applyBorder="1" applyAlignment="1">
      <alignment horizontal="left" vertical="center"/>
    </xf>
    <xf numFmtId="167" fontId="34" fillId="10" borderId="14" xfId="0" applyNumberFormat="1" applyFont="1" applyFill="1" applyBorder="1" applyAlignment="1">
      <alignment vertical="center"/>
    </xf>
    <xf numFmtId="165" fontId="31" fillId="0" borderId="14" xfId="0" applyNumberFormat="1" applyFont="1" applyFill="1" applyBorder="1" applyAlignment="1">
      <alignment horizontal="right" vertical="center" wrapText="1"/>
    </xf>
    <xf numFmtId="164" fontId="1" fillId="0" borderId="14" xfId="0" applyFont="1" applyFill="1" applyBorder="1" applyAlignment="1">
      <alignment horizontal="left" vertical="center" wrapText="1"/>
    </xf>
    <xf numFmtId="164" fontId="35" fillId="0" borderId="14" xfId="0" applyFont="1" applyFill="1" applyBorder="1" applyAlignment="1">
      <alignment horizontal="left" vertical="center" wrapText="1"/>
    </xf>
    <xf numFmtId="165" fontId="28" fillId="0" borderId="14" xfId="0" applyNumberFormat="1" applyFont="1" applyFill="1" applyBorder="1" applyAlignment="1">
      <alignment horizontal="right" vertical="center" wrapText="1"/>
    </xf>
    <xf numFmtId="165" fontId="31" fillId="0" borderId="14" xfId="0" applyNumberFormat="1" applyFont="1" applyFill="1" applyBorder="1" applyAlignment="1">
      <alignment horizontal="right" vertical="center"/>
    </xf>
    <xf numFmtId="164" fontId="1" fillId="0" borderId="14" xfId="0" applyFont="1" applyFill="1" applyBorder="1" applyAlignment="1">
      <alignment horizontal="left" vertical="center"/>
    </xf>
    <xf numFmtId="164" fontId="35" fillId="0" borderId="14" xfId="0" applyFont="1" applyFill="1" applyBorder="1" applyAlignment="1">
      <alignment horizontal="left" vertical="center"/>
    </xf>
    <xf numFmtId="164" fontId="28" fillId="0" borderId="14" xfId="0" applyFont="1" applyFill="1" applyBorder="1" applyAlignment="1">
      <alignment horizontal="left" vertical="center"/>
    </xf>
    <xf numFmtId="165" fontId="28" fillId="0" borderId="14" xfId="0" applyNumberFormat="1" applyFont="1" applyFill="1" applyBorder="1" applyAlignment="1">
      <alignment horizontal="right" vertical="center"/>
    </xf>
    <xf numFmtId="164" fontId="34" fillId="10" borderId="14" xfId="0" applyFont="1" applyFill="1" applyBorder="1" applyAlignment="1">
      <alignment horizontal="left" vertical="center" wrapText="1"/>
    </xf>
    <xf numFmtId="164" fontId="34" fillId="11" borderId="14" xfId="0" applyFont="1" applyFill="1" applyBorder="1" applyAlignment="1">
      <alignment/>
    </xf>
    <xf numFmtId="164" fontId="23" fillId="0" borderId="0" xfId="0" applyFont="1" applyBorder="1" applyAlignment="1">
      <alignment/>
    </xf>
    <xf numFmtId="164" fontId="24" fillId="0" borderId="0" xfId="0" applyFont="1" applyBorder="1" applyAlignment="1">
      <alignment/>
    </xf>
    <xf numFmtId="164" fontId="36" fillId="0" borderId="0" xfId="0" applyFont="1" applyAlignment="1">
      <alignment/>
    </xf>
    <xf numFmtId="164" fontId="37" fillId="0" borderId="0" xfId="0" applyFont="1" applyAlignment="1">
      <alignment horizontal="right"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Alignment="1">
      <alignment/>
    </xf>
    <xf numFmtId="164" fontId="22" fillId="0" borderId="0" xfId="0" applyFont="1" applyAlignment="1">
      <alignment/>
    </xf>
    <xf numFmtId="164" fontId="38" fillId="0" borderId="10" xfId="0" applyFont="1" applyFill="1" applyBorder="1" applyAlignment="1">
      <alignment horizontal="center" vertical="center"/>
    </xf>
    <xf numFmtId="164" fontId="38" fillId="0" borderId="10" xfId="0" applyFont="1" applyFill="1" applyBorder="1" applyAlignment="1">
      <alignment horizontal="center" vertical="center" wrapText="1"/>
    </xf>
    <xf numFmtId="166" fontId="39" fillId="0" borderId="10" xfId="0" applyNumberFormat="1" applyFont="1" applyBorder="1" applyAlignment="1">
      <alignment horizontal="center" wrapText="1"/>
    </xf>
    <xf numFmtId="164" fontId="39" fillId="0" borderId="10" xfId="0" applyFont="1" applyBorder="1" applyAlignment="1">
      <alignment horizontal="center" wrapText="1"/>
    </xf>
    <xf numFmtId="164" fontId="39" fillId="0" borderId="0" xfId="0" applyFont="1" applyBorder="1" applyAlignment="1">
      <alignment horizontal="center" wrapText="1"/>
    </xf>
    <xf numFmtId="164" fontId="39" fillId="0" borderId="0" xfId="0" applyFont="1" applyFill="1" applyBorder="1" applyAlignment="1">
      <alignment horizontal="center" wrapText="1"/>
    </xf>
    <xf numFmtId="164" fontId="39" fillId="0" borderId="10" xfId="0" applyFont="1" applyFill="1" applyBorder="1" applyAlignment="1">
      <alignment vertical="center"/>
    </xf>
    <xf numFmtId="164" fontId="39" fillId="0" borderId="10" xfId="0" applyNumberFormat="1" applyFont="1" applyFill="1" applyBorder="1" applyAlignment="1">
      <alignment vertical="center"/>
    </xf>
    <xf numFmtId="165" fontId="39" fillId="0" borderId="10" xfId="0" applyNumberFormat="1" applyFont="1" applyBorder="1" applyAlignment="1">
      <alignment/>
    </xf>
    <xf numFmtId="165" fontId="39" fillId="0" borderId="0" xfId="0" applyNumberFormat="1" applyFont="1" applyBorder="1" applyAlignment="1">
      <alignment/>
    </xf>
    <xf numFmtId="167" fontId="39" fillId="0" borderId="10" xfId="0" applyNumberFormat="1" applyFont="1" applyFill="1" applyBorder="1" applyAlignment="1">
      <alignment vertical="center"/>
    </xf>
    <xf numFmtId="164" fontId="39" fillId="0" borderId="10" xfId="0" applyFont="1" applyFill="1" applyBorder="1" applyAlignment="1">
      <alignment vertical="center" wrapText="1"/>
    </xf>
    <xf numFmtId="164" fontId="39" fillId="0" borderId="10" xfId="0" applyFont="1" applyFill="1" applyBorder="1" applyAlignment="1">
      <alignment horizontal="left" vertical="center" wrapText="1"/>
    </xf>
    <xf numFmtId="164" fontId="38" fillId="0" borderId="10" xfId="0" applyFont="1" applyFill="1" applyBorder="1" applyAlignment="1">
      <alignment vertical="center" wrapText="1"/>
    </xf>
    <xf numFmtId="167" fontId="38" fillId="0" borderId="10" xfId="0" applyNumberFormat="1" applyFont="1" applyFill="1" applyBorder="1" applyAlignment="1">
      <alignment vertical="center"/>
    </xf>
    <xf numFmtId="165" fontId="38" fillId="0" borderId="10" xfId="0" applyNumberFormat="1" applyFont="1" applyBorder="1" applyAlignment="1">
      <alignment/>
    </xf>
    <xf numFmtId="165" fontId="38" fillId="0" borderId="0" xfId="0" applyNumberFormat="1" applyFont="1" applyBorder="1" applyAlignment="1">
      <alignment/>
    </xf>
    <xf numFmtId="164" fontId="39" fillId="0" borderId="10" xfId="0" applyFont="1" applyFill="1" applyBorder="1" applyAlignment="1">
      <alignment horizontal="left" vertical="center"/>
    </xf>
    <xf numFmtId="164" fontId="38" fillId="0" borderId="10" xfId="0" applyFont="1" applyFill="1" applyBorder="1" applyAlignment="1">
      <alignment horizontal="left" vertical="center" wrapText="1"/>
    </xf>
    <xf numFmtId="164" fontId="22" fillId="0" borderId="10" xfId="0" applyFont="1" applyFill="1" applyBorder="1" applyAlignment="1">
      <alignment vertical="center" wrapText="1"/>
    </xf>
    <xf numFmtId="167" fontId="22" fillId="0" borderId="10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/>
    </xf>
    <xf numFmtId="164" fontId="22" fillId="0" borderId="10" xfId="0" applyFont="1" applyFill="1" applyBorder="1" applyAlignment="1">
      <alignment horizontal="left" vertical="center" wrapText="1"/>
    </xf>
    <xf numFmtId="164" fontId="39" fillId="24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horizontal="left" vertical="center" wrapText="1"/>
    </xf>
    <xf numFmtId="164" fontId="31" fillId="24" borderId="10" xfId="0" applyFont="1" applyFill="1" applyBorder="1" applyAlignment="1">
      <alignment horizontal="left" vertical="center" wrapText="1"/>
    </xf>
    <xf numFmtId="164" fontId="27" fillId="0" borderId="10" xfId="0" applyFont="1" applyFill="1" applyBorder="1" applyAlignment="1">
      <alignment horizontal="left" vertical="center" wrapText="1"/>
    </xf>
    <xf numFmtId="164" fontId="31" fillId="0" borderId="10" xfId="0" applyFont="1" applyFill="1" applyBorder="1" applyAlignment="1">
      <alignment vertical="center" wrapText="1"/>
    </xf>
    <xf numFmtId="164" fontId="31" fillId="0" borderId="10" xfId="0" applyFont="1" applyFill="1" applyBorder="1" applyAlignment="1">
      <alignment vertical="center"/>
    </xf>
    <xf numFmtId="164" fontId="40" fillId="25" borderId="10" xfId="0" applyFont="1" applyFill="1" applyBorder="1" applyAlignment="1">
      <alignment/>
    </xf>
    <xf numFmtId="168" fontId="39" fillId="0" borderId="10" xfId="0" applyNumberFormat="1" applyFont="1" applyFill="1" applyBorder="1" applyAlignment="1">
      <alignment horizontal="left" vertical="center"/>
    </xf>
    <xf numFmtId="164" fontId="22" fillId="0" borderId="10" xfId="0" applyFont="1" applyFill="1" applyBorder="1" applyAlignment="1">
      <alignment horizontal="left" vertical="center"/>
    </xf>
    <xf numFmtId="164" fontId="37" fillId="10" borderId="10" xfId="0" applyFont="1" applyFill="1" applyBorder="1" applyAlignment="1">
      <alignment horizontal="left" vertical="center"/>
    </xf>
    <xf numFmtId="167" fontId="37" fillId="10" borderId="10" xfId="0" applyNumberFormat="1" applyFont="1" applyFill="1" applyBorder="1" applyAlignment="1">
      <alignment vertical="center"/>
    </xf>
    <xf numFmtId="165" fontId="31" fillId="0" borderId="10" xfId="0" applyNumberFormat="1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 wrapText="1"/>
    </xf>
    <xf numFmtId="165" fontId="28" fillId="0" borderId="10" xfId="0" applyNumberFormat="1" applyFont="1" applyFill="1" applyBorder="1" applyAlignment="1">
      <alignment horizontal="right" vertical="center" wrapText="1"/>
    </xf>
    <xf numFmtId="165" fontId="28" fillId="0" borderId="0" xfId="0" applyNumberFormat="1" applyFont="1" applyFill="1" applyBorder="1" applyAlignment="1">
      <alignment horizontal="right" vertical="center" wrapText="1"/>
    </xf>
    <xf numFmtId="164" fontId="28" fillId="0" borderId="10" xfId="0" applyFont="1" applyFill="1" applyBorder="1" applyAlignment="1">
      <alignment horizontal="left" vertical="center" wrapText="1"/>
    </xf>
    <xf numFmtId="165" fontId="31" fillId="0" borderId="10" xfId="0" applyNumberFormat="1" applyFont="1" applyFill="1" applyBorder="1" applyAlignment="1">
      <alignment horizontal="left" vertical="center"/>
    </xf>
    <xf numFmtId="165" fontId="31" fillId="0" borderId="0" xfId="0" applyNumberFormat="1" applyFont="1" applyFill="1" applyBorder="1" applyAlignment="1">
      <alignment horizontal="left" vertical="center"/>
    </xf>
    <xf numFmtId="164" fontId="31" fillId="0" borderId="10" xfId="0" applyFont="1" applyFill="1" applyBorder="1" applyAlignment="1">
      <alignment horizontal="left" vertical="center"/>
    </xf>
    <xf numFmtId="165" fontId="28" fillId="0" borderId="10" xfId="0" applyNumberFormat="1" applyFont="1" applyFill="1" applyBorder="1" applyAlignment="1">
      <alignment horizontal="right" vertical="center"/>
    </xf>
    <xf numFmtId="165" fontId="28" fillId="0" borderId="0" xfId="0" applyNumberFormat="1" applyFont="1" applyFill="1" applyBorder="1" applyAlignment="1">
      <alignment horizontal="right" vertical="center"/>
    </xf>
    <xf numFmtId="164" fontId="28" fillId="0" borderId="10" xfId="0" applyFont="1" applyFill="1" applyBorder="1" applyAlignment="1">
      <alignment horizontal="left" vertical="center"/>
    </xf>
    <xf numFmtId="165" fontId="31" fillId="0" borderId="10" xfId="0" applyNumberFormat="1" applyFont="1" applyFill="1" applyBorder="1" applyAlignment="1">
      <alignment horizontal="right" vertical="center"/>
    </xf>
    <xf numFmtId="164" fontId="27" fillId="0" borderId="10" xfId="0" applyFont="1" applyFill="1" applyBorder="1" applyAlignment="1">
      <alignment horizontal="left" vertical="center"/>
    </xf>
    <xf numFmtId="165" fontId="37" fillId="0" borderId="10" xfId="0" applyNumberFormat="1" applyFont="1" applyBorder="1" applyAlignment="1">
      <alignment/>
    </xf>
    <xf numFmtId="165" fontId="37" fillId="0" borderId="0" xfId="0" applyNumberFormat="1" applyFont="1" applyBorder="1" applyAlignment="1">
      <alignment/>
    </xf>
    <xf numFmtId="164" fontId="0" fillId="0" borderId="10" xfId="0" applyBorder="1" applyAlignment="1">
      <alignment/>
    </xf>
    <xf numFmtId="164" fontId="34" fillId="10" borderId="10" xfId="0" applyFont="1" applyFill="1" applyBorder="1" applyAlignment="1">
      <alignment horizontal="left" vertical="center"/>
    </xf>
    <xf numFmtId="164" fontId="37" fillId="10" borderId="10" xfId="0" applyFont="1" applyFill="1" applyBorder="1" applyAlignment="1">
      <alignment horizontal="left" vertical="center" wrapText="1"/>
    </xf>
    <xf numFmtId="164" fontId="37" fillId="11" borderId="10" xfId="0" applyFont="1" applyFill="1" applyBorder="1" applyAlignment="1">
      <alignment/>
    </xf>
    <xf numFmtId="165" fontId="0" fillId="0" borderId="10" xfId="0" applyNumberFormat="1" applyBorder="1" applyAlignment="1">
      <alignment/>
    </xf>
    <xf numFmtId="164" fontId="19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20" fillId="0" borderId="10" xfId="0" applyFont="1" applyBorder="1" applyAlignment="1">
      <alignment/>
    </xf>
    <xf numFmtId="166" fontId="38" fillId="0" borderId="10" xfId="0" applyNumberFormat="1" applyFont="1" applyBorder="1" applyAlignment="1">
      <alignment horizontal="center" wrapText="1"/>
    </xf>
    <xf numFmtId="165" fontId="31" fillId="0" borderId="10" xfId="0" applyNumberFormat="1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0" fillId="0" borderId="0" xfId="0" applyBorder="1" applyAlignment="1">
      <alignment/>
    </xf>
    <xf numFmtId="164" fontId="35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/>
    </xf>
    <xf numFmtId="164" fontId="35" fillId="0" borderId="0" xfId="0" applyFont="1" applyFill="1" applyBorder="1" applyAlignment="1">
      <alignment horizontal="left" vertical="center"/>
    </xf>
    <xf numFmtId="164" fontId="18" fillId="0" borderId="0" xfId="0" applyFont="1" applyBorder="1" applyAlignment="1">
      <alignment/>
    </xf>
    <xf numFmtId="164" fontId="38" fillId="0" borderId="10" xfId="0" applyFont="1" applyBorder="1" applyAlignment="1">
      <alignment horizontal="center" wrapText="1"/>
    </xf>
    <xf numFmtId="164" fontId="28" fillId="0" borderId="10" xfId="0" applyFont="1" applyBorder="1" applyAlignment="1">
      <alignment horizontal="center" wrapText="1"/>
    </xf>
    <xf numFmtId="164" fontId="38" fillId="0" borderId="10" xfId="0" applyFont="1" applyFill="1" applyBorder="1" applyAlignment="1">
      <alignment horizontal="center" wrapText="1"/>
    </xf>
    <xf numFmtId="164" fontId="18" fillId="0" borderId="15" xfId="0" applyFont="1" applyBorder="1" applyAlignment="1">
      <alignment/>
    </xf>
    <xf numFmtId="165" fontId="41" fillId="0" borderId="10" xfId="0" applyNumberFormat="1" applyFont="1" applyBorder="1" applyAlignment="1">
      <alignment/>
    </xf>
    <xf numFmtId="164" fontId="0" fillId="0" borderId="15" xfId="0" applyBorder="1" applyAlignment="1">
      <alignment/>
    </xf>
    <xf numFmtId="165" fontId="27" fillId="0" borderId="10" xfId="0" applyNumberFormat="1" applyFont="1" applyBorder="1" applyAlignment="1">
      <alignment/>
    </xf>
    <xf numFmtId="165" fontId="18" fillId="0" borderId="10" xfId="0" applyNumberFormat="1" applyFont="1" applyBorder="1" applyAlignment="1">
      <alignment/>
    </xf>
    <xf numFmtId="164" fontId="23" fillId="0" borderId="10" xfId="0" applyFont="1" applyBorder="1" applyAlignment="1">
      <alignment/>
    </xf>
    <xf numFmtId="165" fontId="23" fillId="0" borderId="10" xfId="0" applyNumberFormat="1" applyFont="1" applyBorder="1" applyAlignment="1">
      <alignment/>
    </xf>
    <xf numFmtId="164" fontId="39" fillId="0" borderId="16" xfId="0" applyFont="1" applyBorder="1" applyAlignment="1">
      <alignment horizontal="center" wrapText="1"/>
    </xf>
    <xf numFmtId="164" fontId="31" fillId="0" borderId="10" xfId="0" applyFont="1" applyBorder="1" applyAlignment="1">
      <alignment horizontal="center" wrapText="1"/>
    </xf>
    <xf numFmtId="166" fontId="23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5" fontId="18" fillId="0" borderId="16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164" fontId="42" fillId="0" borderId="0" xfId="0" applyFont="1" applyAlignment="1">
      <alignment/>
    </xf>
    <xf numFmtId="165" fontId="24" fillId="0" borderId="16" xfId="0" applyNumberFormat="1" applyFont="1" applyBorder="1" applyAlignment="1">
      <alignment/>
    </xf>
    <xf numFmtId="164" fontId="38" fillId="0" borderId="10" xfId="0" applyFont="1" applyFill="1" applyBorder="1" applyAlignment="1">
      <alignment horizontal="left" vertical="center"/>
    </xf>
    <xf numFmtId="164" fontId="22" fillId="25" borderId="10" xfId="0" applyFont="1" applyFill="1" applyBorder="1" applyAlignment="1">
      <alignment horizontal="left" vertical="center"/>
    </xf>
    <xf numFmtId="164" fontId="40" fillId="25" borderId="11" xfId="0" applyFont="1" applyFill="1" applyBorder="1" applyAlignment="1">
      <alignment/>
    </xf>
    <xf numFmtId="164" fontId="22" fillId="25" borderId="11" xfId="0" applyFont="1" applyFill="1" applyBorder="1" applyAlignment="1">
      <alignment horizontal="left" vertical="center"/>
    </xf>
    <xf numFmtId="165" fontId="18" fillId="0" borderId="17" xfId="0" applyNumberFormat="1" applyFont="1" applyBorder="1" applyAlignment="1">
      <alignment/>
    </xf>
    <xf numFmtId="164" fontId="34" fillId="10" borderId="12" xfId="0" applyFont="1" applyFill="1" applyBorder="1" applyAlignment="1">
      <alignment horizontal="left" vertical="center" wrapText="1"/>
    </xf>
    <xf numFmtId="164" fontId="37" fillId="10" borderId="12" xfId="0" applyFont="1" applyFill="1" applyBorder="1" applyAlignment="1">
      <alignment horizontal="left" vertical="center"/>
    </xf>
    <xf numFmtId="165" fontId="18" fillId="0" borderId="18" xfId="0" applyNumberFormat="1" applyFont="1" applyBorder="1" applyAlignment="1">
      <alignment/>
    </xf>
    <xf numFmtId="165" fontId="24" fillId="0" borderId="18" xfId="0" applyNumberFormat="1" applyFont="1" applyBorder="1" applyAlignment="1">
      <alignment/>
    </xf>
    <xf numFmtId="164" fontId="37" fillId="5" borderId="13" xfId="0" applyFont="1" applyFill="1" applyBorder="1" applyAlignment="1">
      <alignment/>
    </xf>
    <xf numFmtId="164" fontId="37" fillId="5" borderId="13" xfId="0" applyFont="1" applyFill="1" applyBorder="1" applyAlignment="1">
      <alignment horizontal="left" vertical="center"/>
    </xf>
    <xf numFmtId="165" fontId="18" fillId="0" borderId="19" xfId="0" applyNumberFormat="1" applyFont="1" applyBorder="1" applyAlignment="1">
      <alignment/>
    </xf>
    <xf numFmtId="164" fontId="37" fillId="5" borderId="10" xfId="0" applyFont="1" applyFill="1" applyBorder="1" applyAlignment="1">
      <alignment/>
    </xf>
    <xf numFmtId="164" fontId="37" fillId="5" borderId="10" xfId="0" applyFont="1" applyFill="1" applyBorder="1" applyAlignment="1">
      <alignment horizontal="left" vertical="center"/>
    </xf>
    <xf numFmtId="164" fontId="28" fillId="0" borderId="11" xfId="0" applyFont="1" applyFill="1" applyBorder="1" applyAlignment="1">
      <alignment horizontal="left" vertical="center" wrapText="1"/>
    </xf>
    <xf numFmtId="164" fontId="38" fillId="0" borderId="11" xfId="0" applyFont="1" applyFill="1" applyBorder="1" applyAlignment="1">
      <alignment horizontal="left" vertical="center" wrapText="1"/>
    </xf>
    <xf numFmtId="164" fontId="28" fillId="0" borderId="0" xfId="0" applyFont="1" applyFill="1" applyBorder="1" applyAlignment="1">
      <alignment horizontal="left" vertical="center" wrapText="1"/>
    </xf>
    <xf numFmtId="164" fontId="38" fillId="0" borderId="0" xfId="0" applyFont="1" applyFill="1" applyBorder="1" applyAlignment="1">
      <alignment horizontal="left" vertical="center" wrapText="1"/>
    </xf>
    <xf numFmtId="165" fontId="18" fillId="0" borderId="0" xfId="0" applyNumberFormat="1" applyFont="1" applyBorder="1" applyAlignment="1">
      <alignment/>
    </xf>
    <xf numFmtId="164" fontId="34" fillId="10" borderId="12" xfId="0" applyFont="1" applyFill="1" applyBorder="1" applyAlignment="1">
      <alignment horizontal="left" vertical="center"/>
    </xf>
    <xf numFmtId="164" fontId="37" fillId="10" borderId="12" xfId="0" applyFont="1" applyFill="1" applyBorder="1" applyAlignment="1">
      <alignment horizontal="left" vertical="center" wrapText="1"/>
    </xf>
    <xf numFmtId="164" fontId="37" fillId="11" borderId="12" xfId="0" applyFont="1" applyFill="1" applyBorder="1" applyAlignment="1">
      <alignment/>
    </xf>
    <xf numFmtId="164" fontId="36" fillId="11" borderId="12" xfId="0" applyFont="1" applyFill="1" applyBorder="1" applyAlignment="1">
      <alignment/>
    </xf>
    <xf numFmtId="164" fontId="34" fillId="10" borderId="10" xfId="0" applyFont="1" applyFill="1" applyBorder="1" applyAlignment="1">
      <alignment horizontal="left" vertical="center" wrapText="1"/>
    </xf>
    <xf numFmtId="164" fontId="36" fillId="11" borderId="10" xfId="0" applyFont="1" applyFill="1" applyBorder="1" applyAlignment="1">
      <alignment/>
    </xf>
    <xf numFmtId="164" fontId="43" fillId="0" borderId="0" xfId="0" applyFont="1" applyAlignment="1">
      <alignment/>
    </xf>
    <xf numFmtId="164" fontId="39" fillId="0" borderId="10" xfId="0" applyFont="1" applyFill="1" applyBorder="1" applyAlignment="1">
      <alignment horizontal="center" wrapText="1"/>
    </xf>
    <xf numFmtId="165" fontId="31" fillId="0" borderId="10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18" fillId="0" borderId="12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8" fillId="0" borderId="11" xfId="0" applyNumberFormat="1" applyFont="1" applyBorder="1" applyAlignment="1">
      <alignment/>
    </xf>
    <xf numFmtId="164" fontId="39" fillId="0" borderId="16" xfId="0" applyFont="1" applyBorder="1" applyAlignment="1">
      <alignment wrapText="1"/>
    </xf>
    <xf numFmtId="164" fontId="39" fillId="0" borderId="10" xfId="0" applyFont="1" applyBorder="1" applyAlignment="1">
      <alignment wrapText="1"/>
    </xf>
    <xf numFmtId="164" fontId="38" fillId="0" borderId="20" xfId="0" applyFont="1" applyBorder="1" applyAlignment="1">
      <alignment wrapText="1"/>
    </xf>
    <xf numFmtId="164" fontId="0" fillId="0" borderId="16" xfId="0" applyBorder="1" applyAlignment="1">
      <alignment/>
    </xf>
    <xf numFmtId="164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164" fontId="38" fillId="0" borderId="11" xfId="0" applyFont="1" applyFill="1" applyBorder="1" applyAlignment="1">
      <alignment horizontal="left" vertical="center"/>
    </xf>
    <xf numFmtId="164" fontId="34" fillId="26" borderId="12" xfId="0" applyFont="1" applyFill="1" applyBorder="1" applyAlignment="1">
      <alignment horizontal="left" vertical="center" wrapText="1"/>
    </xf>
    <xf numFmtId="164" fontId="38" fillId="26" borderId="12" xfId="0" applyFont="1" applyFill="1" applyBorder="1" applyAlignment="1">
      <alignment horizontal="left" vertical="center"/>
    </xf>
    <xf numFmtId="164" fontId="31" fillId="0" borderId="11" xfId="0" applyFont="1" applyFill="1" applyBorder="1" applyAlignment="1">
      <alignment horizontal="left" vertical="center" wrapText="1"/>
    </xf>
    <xf numFmtId="164" fontId="39" fillId="0" borderId="11" xfId="0" applyFont="1" applyFill="1" applyBorder="1" applyAlignment="1">
      <alignment horizontal="left" vertical="center"/>
    </xf>
    <xf numFmtId="164" fontId="34" fillId="26" borderId="14" xfId="0" applyFont="1" applyFill="1" applyBorder="1" applyAlignment="1">
      <alignment horizontal="left" vertical="center" wrapText="1"/>
    </xf>
    <xf numFmtId="164" fontId="38" fillId="26" borderId="21" xfId="0" applyFont="1" applyFill="1" applyBorder="1" applyAlignment="1">
      <alignment horizontal="left" vertical="center"/>
    </xf>
    <xf numFmtId="165" fontId="18" fillId="0" borderId="22" xfId="0" applyNumberFormat="1" applyFont="1" applyBorder="1" applyAlignment="1">
      <alignment/>
    </xf>
    <xf numFmtId="164" fontId="38" fillId="0" borderId="10" xfId="0" applyFont="1" applyBorder="1" applyAlignment="1">
      <alignment wrapText="1"/>
    </xf>
    <xf numFmtId="164" fontId="26" fillId="0" borderId="0" xfId="0" applyFont="1" applyFill="1" applyBorder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38" fillId="0" borderId="10" xfId="0" applyFont="1" applyBorder="1" applyAlignment="1">
      <alignment/>
    </xf>
    <xf numFmtId="164" fontId="41" fillId="0" borderId="10" xfId="0" applyFont="1" applyFill="1" applyBorder="1" applyAlignment="1">
      <alignment horizontal="left" vertical="center"/>
    </xf>
    <xf numFmtId="164" fontId="22" fillId="0" borderId="12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28" fillId="0" borderId="10" xfId="0" applyFont="1" applyFill="1" applyBorder="1" applyAlignment="1">
      <alignment vertical="center" wrapText="1"/>
    </xf>
    <xf numFmtId="164" fontId="28" fillId="0" borderId="12" xfId="0" applyFont="1" applyFill="1" applyBorder="1" applyAlignment="1">
      <alignment vertical="center" wrapText="1"/>
    </xf>
    <xf numFmtId="164" fontId="38" fillId="0" borderId="12" xfId="0" applyFont="1" applyFill="1" applyBorder="1" applyAlignment="1">
      <alignment horizontal="left" vertical="center"/>
    </xf>
    <xf numFmtId="164" fontId="31" fillId="0" borderId="13" xfId="0" applyFont="1" applyFill="1" applyBorder="1" applyAlignment="1">
      <alignment horizontal="left" vertical="center" wrapText="1"/>
    </xf>
    <xf numFmtId="164" fontId="39" fillId="0" borderId="13" xfId="0" applyFont="1" applyFill="1" applyBorder="1" applyAlignment="1">
      <alignment horizontal="left" vertical="center" wrapText="1"/>
    </xf>
    <xf numFmtId="164" fontId="28" fillId="0" borderId="23" xfId="0" applyFont="1" applyFill="1" applyBorder="1" applyAlignment="1">
      <alignment horizontal="left" vertical="center" wrapText="1"/>
    </xf>
    <xf numFmtId="164" fontId="38" fillId="0" borderId="23" xfId="0" applyFont="1" applyFill="1" applyBorder="1" applyAlignment="1">
      <alignment horizontal="left" vertical="center"/>
    </xf>
    <xf numFmtId="165" fontId="18" fillId="0" borderId="23" xfId="0" applyNumberFormat="1" applyFont="1" applyBorder="1" applyAlignment="1">
      <alignment/>
    </xf>
    <xf numFmtId="164" fontId="28" fillId="0" borderId="13" xfId="0" applyFont="1" applyFill="1" applyBorder="1" applyAlignment="1">
      <alignment vertical="center" wrapText="1"/>
    </xf>
    <xf numFmtId="164" fontId="38" fillId="0" borderId="13" xfId="0" applyFont="1" applyFill="1" applyBorder="1" applyAlignment="1">
      <alignment horizontal="left" vertical="center"/>
    </xf>
    <xf numFmtId="164" fontId="38" fillId="0" borderId="12" xfId="0" applyFont="1" applyFill="1" applyBorder="1" applyAlignment="1">
      <alignment horizontal="left" vertical="center" wrapText="1"/>
    </xf>
    <xf numFmtId="165" fontId="24" fillId="0" borderId="12" xfId="0" applyNumberFormat="1" applyFont="1" applyBorder="1" applyAlignment="1">
      <alignment/>
    </xf>
    <xf numFmtId="164" fontId="39" fillId="0" borderId="13" xfId="0" applyFont="1" applyFill="1" applyBorder="1" applyAlignment="1">
      <alignment horizontal="left" vertical="center"/>
    </xf>
    <xf numFmtId="165" fontId="9" fillId="0" borderId="10" xfId="0" applyNumberFormat="1" applyFont="1" applyBorder="1" applyAlignment="1">
      <alignment/>
    </xf>
    <xf numFmtId="164" fontId="39" fillId="0" borderId="11" xfId="0" applyFont="1" applyFill="1" applyBorder="1" applyAlignment="1">
      <alignment horizontal="left" vertical="center" wrapText="1"/>
    </xf>
    <xf numFmtId="164" fontId="44" fillId="0" borderId="13" xfId="0" applyFont="1" applyFill="1" applyBorder="1" applyAlignment="1">
      <alignment horizontal="left" vertical="center" wrapText="1"/>
    </xf>
    <xf numFmtId="164" fontId="44" fillId="0" borderId="11" xfId="0" applyFont="1" applyFill="1" applyBorder="1" applyAlignment="1">
      <alignment horizontal="left" vertical="center" wrapText="1"/>
    </xf>
    <xf numFmtId="164" fontId="44" fillId="0" borderId="10" xfId="0" applyFont="1" applyFill="1" applyBorder="1" applyAlignment="1">
      <alignment horizontal="left" vertical="center" wrapText="1"/>
    </xf>
    <xf numFmtId="164" fontId="45" fillId="0" borderId="0" xfId="0" applyFont="1" applyAlignment="1">
      <alignment/>
    </xf>
    <xf numFmtId="164" fontId="35" fillId="0" borderId="0" xfId="0" applyFont="1" applyBorder="1" applyAlignment="1">
      <alignment horizontal="center"/>
    </xf>
    <xf numFmtId="164" fontId="1" fillId="0" borderId="0" xfId="0" applyFont="1" applyAlignment="1">
      <alignment/>
    </xf>
    <xf numFmtId="164" fontId="47" fillId="0" borderId="24" xfId="58" applyFont="1" applyBorder="1" applyAlignment="1">
      <alignment horizontal="center"/>
      <protection/>
    </xf>
    <xf numFmtId="164" fontId="48" fillId="0" borderId="25" xfId="58" applyFont="1" applyFill="1" applyBorder="1" applyAlignment="1">
      <alignment horizontal="center" vertical="center"/>
      <protection/>
    </xf>
    <xf numFmtId="164" fontId="49" fillId="0" borderId="26" xfId="58" applyFont="1" applyFill="1" applyBorder="1" applyAlignment="1">
      <alignment horizontal="center" vertical="center"/>
      <protection/>
    </xf>
    <xf numFmtId="164" fontId="47" fillId="0" borderId="23" xfId="58" applyFont="1" applyFill="1" applyBorder="1" applyAlignment="1">
      <alignment horizontal="center" vertical="center" wrapText="1"/>
      <protection/>
    </xf>
    <xf numFmtId="164" fontId="48" fillId="0" borderId="27" xfId="58" applyFont="1" applyFill="1" applyBorder="1" applyAlignment="1">
      <alignment horizontal="center" vertical="center"/>
      <protection/>
    </xf>
    <xf numFmtId="164" fontId="49" fillId="0" borderId="28" xfId="58" applyFont="1" applyFill="1" applyBorder="1" applyAlignment="1">
      <alignment horizontal="center" vertical="center"/>
      <protection/>
    </xf>
    <xf numFmtId="164" fontId="50" fillId="0" borderId="29" xfId="0" applyFont="1" applyBorder="1" applyAlignment="1">
      <alignment horizontal="center"/>
    </xf>
    <xf numFmtId="164" fontId="35" fillId="0" borderId="30" xfId="58" applyFont="1" applyFill="1" applyBorder="1" applyAlignment="1">
      <alignment horizontal="center"/>
      <protection/>
    </xf>
    <xf numFmtId="164" fontId="51" fillId="0" borderId="31" xfId="58" applyFont="1" applyFill="1" applyBorder="1" applyAlignment="1">
      <alignment horizontal="center"/>
      <protection/>
    </xf>
    <xf numFmtId="165" fontId="50" fillId="0" borderId="32" xfId="58" applyNumberFormat="1" applyFont="1" applyFill="1" applyBorder="1" applyAlignment="1">
      <alignment horizontal="center"/>
      <protection/>
    </xf>
    <xf numFmtId="164" fontId="35" fillId="0" borderId="22" xfId="58" applyFont="1" applyFill="1" applyBorder="1" applyAlignment="1">
      <alignment horizontal="center"/>
      <protection/>
    </xf>
    <xf numFmtId="164" fontId="51" fillId="0" borderId="32" xfId="58" applyFont="1" applyFill="1" applyBorder="1" applyAlignment="1">
      <alignment horizontal="center"/>
      <protection/>
    </xf>
    <xf numFmtId="164" fontId="50" fillId="0" borderId="33" xfId="0" applyFont="1" applyBorder="1" applyAlignment="1">
      <alignment horizontal="center"/>
    </xf>
    <xf numFmtId="164" fontId="52" fillId="0" borderId="10" xfId="58" applyFont="1" applyBorder="1">
      <alignment/>
      <protection/>
    </xf>
    <xf numFmtId="165" fontId="35" fillId="0" borderId="30" xfId="58" applyNumberFormat="1" applyFont="1" applyFill="1" applyBorder="1">
      <alignment/>
      <protection/>
    </xf>
    <xf numFmtId="165" fontId="35" fillId="0" borderId="31" xfId="58" applyNumberFormat="1" applyFont="1" applyFill="1" applyBorder="1">
      <alignment/>
      <protection/>
    </xf>
    <xf numFmtId="165" fontId="50" fillId="0" borderId="31" xfId="58" applyNumberFormat="1" applyFont="1" applyFill="1" applyBorder="1">
      <alignment/>
      <protection/>
    </xf>
    <xf numFmtId="164" fontId="48" fillId="0" borderId="22" xfId="58" applyFont="1" applyBorder="1" applyAlignment="1">
      <alignment horizontal="left"/>
      <protection/>
    </xf>
    <xf numFmtId="165" fontId="35" fillId="0" borderId="32" xfId="0" applyNumberFormat="1" applyFont="1" applyBorder="1" applyAlignment="1">
      <alignment/>
    </xf>
    <xf numFmtId="165" fontId="50" fillId="0" borderId="33" xfId="0" applyNumberFormat="1" applyFont="1" applyBorder="1" applyAlignment="1">
      <alignment/>
    </xf>
    <xf numFmtId="164" fontId="48" fillId="4" borderId="30" xfId="58" applyFont="1" applyFill="1" applyBorder="1" applyAlignment="1">
      <alignment horizontal="left"/>
      <protection/>
    </xf>
    <xf numFmtId="165" fontId="35" fillId="4" borderId="31" xfId="58" applyNumberFormat="1" applyFont="1" applyFill="1" applyBorder="1">
      <alignment/>
      <protection/>
    </xf>
    <xf numFmtId="165" fontId="50" fillId="4" borderId="31" xfId="58" applyNumberFormat="1" applyFont="1" applyFill="1" applyBorder="1">
      <alignment/>
      <protection/>
    </xf>
    <xf numFmtId="164" fontId="48" fillId="4" borderId="22" xfId="58" applyFont="1" applyFill="1" applyBorder="1" applyAlignment="1">
      <alignment horizontal="left"/>
      <protection/>
    </xf>
    <xf numFmtId="165" fontId="35" fillId="4" borderId="32" xfId="0" applyNumberFormat="1" applyFont="1" applyFill="1" applyBorder="1" applyAlignment="1">
      <alignment/>
    </xf>
    <xf numFmtId="165" fontId="50" fillId="4" borderId="33" xfId="0" applyNumberFormat="1" applyFont="1" applyFill="1" applyBorder="1" applyAlignment="1">
      <alignment/>
    </xf>
    <xf numFmtId="164" fontId="35" fillId="0" borderId="30" xfId="59" applyFont="1" applyFill="1" applyBorder="1" applyAlignment="1">
      <alignment horizontal="left"/>
      <protection/>
    </xf>
    <xf numFmtId="164" fontId="1" fillId="0" borderId="22" xfId="59" applyFont="1" applyFill="1" applyBorder="1" applyAlignment="1">
      <alignment horizontal="left"/>
      <protection/>
    </xf>
    <xf numFmtId="165" fontId="0" fillId="0" borderId="32" xfId="0" applyNumberFormat="1" applyBorder="1" applyAlignment="1">
      <alignment/>
    </xf>
    <xf numFmtId="165" fontId="45" fillId="0" borderId="33" xfId="0" applyNumberFormat="1" applyFont="1" applyBorder="1" applyAlignment="1">
      <alignment/>
    </xf>
    <xf numFmtId="164" fontId="53" fillId="0" borderId="30" xfId="59" applyFont="1" applyFill="1" applyBorder="1" applyAlignment="1">
      <alignment horizontal="left"/>
      <protection/>
    </xf>
    <xf numFmtId="165" fontId="1" fillId="0" borderId="31" xfId="58" applyNumberFormat="1" applyFont="1" applyFill="1" applyBorder="1">
      <alignment/>
      <protection/>
    </xf>
    <xf numFmtId="165" fontId="45" fillId="0" borderId="31" xfId="58" applyNumberFormat="1" applyFont="1" applyFill="1" applyBorder="1">
      <alignment/>
      <protection/>
    </xf>
    <xf numFmtId="164" fontId="1" fillId="0" borderId="30" xfId="59" applyFont="1" applyFill="1" applyBorder="1" applyAlignment="1">
      <alignment horizontal="left"/>
      <protection/>
    </xf>
    <xf numFmtId="164" fontId="54" fillId="0" borderId="30" xfId="59" applyFont="1" applyFill="1" applyBorder="1" applyAlignment="1">
      <alignment horizontal="left"/>
      <protection/>
    </xf>
    <xf numFmtId="165" fontId="55" fillId="0" borderId="31" xfId="58" applyNumberFormat="1" applyFont="1" applyFill="1" applyBorder="1">
      <alignment/>
      <protection/>
    </xf>
    <xf numFmtId="164" fontId="0" fillId="0" borderId="30" xfId="0" applyBorder="1" applyAlignment="1">
      <alignment horizontal="center"/>
    </xf>
    <xf numFmtId="164" fontId="0" fillId="0" borderId="34" xfId="0" applyBorder="1" applyAlignment="1">
      <alignment/>
    </xf>
    <xf numFmtId="164" fontId="45" fillId="0" borderId="34" xfId="0" applyFont="1" applyBorder="1" applyAlignment="1">
      <alignment/>
    </xf>
    <xf numFmtId="164" fontId="35" fillId="0" borderId="22" xfId="59" applyFont="1" applyFill="1" applyBorder="1" applyAlignment="1">
      <alignment horizontal="left"/>
      <protection/>
    </xf>
    <xf numFmtId="164" fontId="48" fillId="23" borderId="30" xfId="58" applyFont="1" applyFill="1" applyBorder="1" applyAlignment="1">
      <alignment horizontal="left"/>
      <protection/>
    </xf>
    <xf numFmtId="165" fontId="35" fillId="23" borderId="31" xfId="58" applyNumberFormat="1" applyFont="1" applyFill="1" applyBorder="1">
      <alignment/>
      <protection/>
    </xf>
    <xf numFmtId="165" fontId="50" fillId="23" borderId="31" xfId="58" applyNumberFormat="1" applyFont="1" applyFill="1" applyBorder="1">
      <alignment/>
      <protection/>
    </xf>
    <xf numFmtId="164" fontId="48" fillId="23" borderId="22" xfId="58" applyFont="1" applyFill="1" applyBorder="1" applyAlignment="1">
      <alignment horizontal="left"/>
      <protection/>
    </xf>
    <xf numFmtId="164" fontId="35" fillId="23" borderId="32" xfId="0" applyFont="1" applyFill="1" applyBorder="1" applyAlignment="1">
      <alignment/>
    </xf>
    <xf numFmtId="165" fontId="50" fillId="23" borderId="33" xfId="0" applyNumberFormat="1" applyFont="1" applyFill="1" applyBorder="1" applyAlignment="1">
      <alignment/>
    </xf>
    <xf numFmtId="164" fontId="0" fillId="0" borderId="32" xfId="0" applyBorder="1" applyAlignment="1">
      <alignment/>
    </xf>
    <xf numFmtId="164" fontId="46" fillId="0" borderId="30" xfId="59" applyFont="1" applyFill="1" applyBorder="1" applyAlignment="1">
      <alignment horizontal="left"/>
      <protection/>
    </xf>
    <xf numFmtId="164" fontId="45" fillId="0" borderId="33" xfId="0" applyFont="1" applyBorder="1" applyAlignment="1">
      <alignment/>
    </xf>
    <xf numFmtId="165" fontId="1" fillId="0" borderId="32" xfId="58" applyNumberFormat="1" applyFont="1" applyFill="1" applyBorder="1" applyAlignment="1">
      <alignment horizontal="left"/>
      <protection/>
    </xf>
    <xf numFmtId="164" fontId="56" fillId="0" borderId="30" xfId="58" applyFont="1" applyBorder="1" applyAlignment="1">
      <alignment horizontal="left"/>
      <protection/>
    </xf>
    <xf numFmtId="164" fontId="57" fillId="0" borderId="35" xfId="58" applyFont="1" applyBorder="1" applyAlignment="1">
      <alignment/>
      <protection/>
    </xf>
    <xf numFmtId="164" fontId="57" fillId="0" borderId="34" xfId="58" applyFont="1" applyBorder="1" applyAlignment="1">
      <alignment/>
      <protection/>
    </xf>
    <xf numFmtId="164" fontId="58" fillId="0" borderId="35" xfId="58" applyFont="1" applyFill="1" applyBorder="1" applyAlignment="1">
      <alignment horizontal="center"/>
      <protection/>
    </xf>
    <xf numFmtId="164" fontId="58" fillId="0" borderId="34" xfId="58" applyFont="1" applyFill="1" applyBorder="1" applyAlignment="1">
      <alignment horizontal="center"/>
      <protection/>
    </xf>
    <xf numFmtId="164" fontId="35" fillId="0" borderId="22" xfId="58" applyFont="1" applyFill="1" applyBorder="1" applyAlignment="1">
      <alignment horizontal="left"/>
      <protection/>
    </xf>
    <xf numFmtId="164" fontId="59" fillId="0" borderId="0" xfId="0" applyFont="1" applyAlignment="1">
      <alignment/>
    </xf>
    <xf numFmtId="164" fontId="60" fillId="0" borderId="22" xfId="59" applyFont="1" applyFill="1" applyBorder="1" applyAlignment="1">
      <alignment horizontal="left"/>
      <protection/>
    </xf>
    <xf numFmtId="164" fontId="61" fillId="0" borderId="0" xfId="0" applyFont="1" applyAlignment="1">
      <alignment/>
    </xf>
    <xf numFmtId="165" fontId="1" fillId="0" borderId="36" xfId="58" applyNumberFormat="1" applyFont="1" applyFill="1" applyBorder="1">
      <alignment/>
      <protection/>
    </xf>
    <xf numFmtId="165" fontId="45" fillId="0" borderId="36" xfId="58" applyNumberFormat="1" applyFont="1" applyFill="1" applyBorder="1">
      <alignment/>
      <protection/>
    </xf>
    <xf numFmtId="164" fontId="1" fillId="0" borderId="37" xfId="59" applyFont="1" applyFill="1" applyBorder="1" applyAlignment="1">
      <alignment horizontal="left"/>
      <protection/>
    </xf>
    <xf numFmtId="165" fontId="0" fillId="0" borderId="38" xfId="0" applyNumberFormat="1" applyBorder="1" applyAlignment="1">
      <alignment/>
    </xf>
    <xf numFmtId="165" fontId="45" fillId="0" borderId="39" xfId="0" applyNumberFormat="1" applyFont="1" applyBorder="1" applyAlignment="1">
      <alignment/>
    </xf>
    <xf numFmtId="164" fontId="35" fillId="0" borderId="40" xfId="58" applyFont="1" applyFill="1" applyBorder="1" applyAlignment="1">
      <alignment horizontal="center" wrapText="1"/>
      <protection/>
    </xf>
    <xf numFmtId="165" fontId="35" fillId="0" borderId="12" xfId="58" applyNumberFormat="1" applyFont="1" applyFill="1" applyBorder="1">
      <alignment/>
      <protection/>
    </xf>
    <xf numFmtId="165" fontId="50" fillId="0" borderId="12" xfId="58" applyNumberFormat="1" applyFont="1" applyFill="1" applyBorder="1">
      <alignment/>
      <protection/>
    </xf>
    <xf numFmtId="164" fontId="35" fillId="0" borderId="18" xfId="58" applyFont="1" applyFill="1" applyBorder="1" applyAlignment="1">
      <alignment horizontal="left"/>
      <protection/>
    </xf>
    <xf numFmtId="165" fontId="35" fillId="0" borderId="12" xfId="0" applyNumberFormat="1" applyFont="1" applyBorder="1" applyAlignment="1">
      <alignment/>
    </xf>
    <xf numFmtId="165" fontId="50" fillId="0" borderId="41" xfId="0" applyNumberFormat="1" applyFont="1" applyBorder="1" applyAlignment="1">
      <alignment/>
    </xf>
    <xf numFmtId="164" fontId="50" fillId="0" borderId="42" xfId="58" applyFont="1" applyFill="1" applyBorder="1" applyAlignment="1">
      <alignment horizontal="center"/>
      <protection/>
    </xf>
    <xf numFmtId="165" fontId="1" fillId="0" borderId="43" xfId="58" applyNumberFormat="1" applyFont="1" applyFill="1" applyBorder="1">
      <alignment/>
      <protection/>
    </xf>
    <xf numFmtId="165" fontId="45" fillId="0" borderId="43" xfId="58" applyNumberFormat="1" applyFont="1" applyFill="1" applyBorder="1">
      <alignment/>
      <protection/>
    </xf>
    <xf numFmtId="164" fontId="35" fillId="0" borderId="44" xfId="58" applyFont="1" applyFill="1" applyBorder="1">
      <alignment/>
      <protection/>
    </xf>
    <xf numFmtId="165" fontId="35" fillId="0" borderId="13" xfId="58" applyNumberFormat="1" applyFont="1" applyFill="1" applyBorder="1">
      <alignment/>
      <protection/>
    </xf>
    <xf numFmtId="164" fontId="1" fillId="0" borderId="13" xfId="0" applyFont="1" applyBorder="1" applyAlignment="1">
      <alignment/>
    </xf>
    <xf numFmtId="164" fontId="1" fillId="0" borderId="19" xfId="0" applyFont="1" applyBorder="1" applyAlignment="1">
      <alignment/>
    </xf>
    <xf numFmtId="165" fontId="35" fillId="0" borderId="45" xfId="0" applyNumberFormat="1" applyFont="1" applyBorder="1" applyAlignment="1">
      <alignment/>
    </xf>
    <xf numFmtId="165" fontId="50" fillId="0" borderId="46" xfId="0" applyNumberFormat="1" applyFont="1" applyBorder="1" applyAlignment="1">
      <alignment/>
    </xf>
    <xf numFmtId="164" fontId="35" fillId="0" borderId="30" xfId="58" applyFont="1" applyFill="1" applyBorder="1" applyAlignment="1">
      <alignment horizontal="left"/>
      <protection/>
    </xf>
    <xf numFmtId="164" fontId="58" fillId="0" borderId="22" xfId="58" applyFont="1" applyFill="1" applyBorder="1" applyAlignment="1">
      <alignment horizontal="center"/>
      <protection/>
    </xf>
    <xf numFmtId="164" fontId="48" fillId="0" borderId="30" xfId="58" applyFont="1" applyBorder="1" applyAlignment="1">
      <alignment horizontal="left"/>
      <protection/>
    </xf>
    <xf numFmtId="164" fontId="56" fillId="0" borderId="10" xfId="58" applyFont="1" applyBorder="1">
      <alignment/>
      <protection/>
    </xf>
    <xf numFmtId="165" fontId="1" fillId="0" borderId="30" xfId="58" applyNumberFormat="1" applyFont="1" applyFill="1" applyBorder="1">
      <alignment/>
      <protection/>
    </xf>
    <xf numFmtId="164" fontId="63" fillId="22" borderId="10" xfId="58" applyFont="1" applyFill="1" applyBorder="1">
      <alignment/>
      <protection/>
    </xf>
    <xf numFmtId="165" fontId="35" fillId="22" borderId="30" xfId="58" applyNumberFormat="1" applyFont="1" applyFill="1" applyBorder="1">
      <alignment/>
      <protection/>
    </xf>
    <xf numFmtId="165" fontId="35" fillId="22" borderId="31" xfId="58" applyNumberFormat="1" applyFont="1" applyFill="1" applyBorder="1">
      <alignment/>
      <protection/>
    </xf>
    <xf numFmtId="165" fontId="50" fillId="22" borderId="31" xfId="58" applyNumberFormat="1" applyFont="1" applyFill="1" applyBorder="1">
      <alignment/>
      <protection/>
    </xf>
    <xf numFmtId="164" fontId="35" fillId="22" borderId="22" xfId="58" applyFont="1" applyFill="1" applyBorder="1" applyAlignment="1">
      <alignment horizontal="left"/>
      <protection/>
    </xf>
    <xf numFmtId="165" fontId="35" fillId="22" borderId="32" xfId="0" applyNumberFormat="1" applyFont="1" applyFill="1" applyBorder="1" applyAlignment="1">
      <alignment/>
    </xf>
    <xf numFmtId="165" fontId="50" fillId="22" borderId="33" xfId="0" applyNumberFormat="1" applyFont="1" applyFill="1" applyBorder="1" applyAlignment="1">
      <alignment/>
    </xf>
    <xf numFmtId="164" fontId="0" fillId="0" borderId="37" xfId="0" applyFont="1" applyBorder="1" applyAlignment="1">
      <alignment horizontal="left"/>
    </xf>
    <xf numFmtId="165" fontId="42" fillId="0" borderId="0" xfId="0" applyNumberFormat="1" applyFont="1" applyAlignment="1">
      <alignment/>
    </xf>
    <xf numFmtId="164" fontId="0" fillId="0" borderId="37" xfId="0" applyFont="1" applyBorder="1" applyAlignment="1">
      <alignment horizontal="center"/>
    </xf>
    <xf numFmtId="165" fontId="0" fillId="0" borderId="0" xfId="0" applyNumberFormat="1" applyAlignment="1">
      <alignment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al_KTRSZJ" xfId="57"/>
    <cellStyle name="Normál 11" xfId="58"/>
    <cellStyle name="Normál 2 2" xfId="59"/>
    <cellStyle name="Rossz" xfId="60"/>
    <cellStyle name="Semleges" xfId="61"/>
    <cellStyle name="Számítás" xfId="62"/>
    <cellStyle name="Összes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SheetLayoutView="100" workbookViewId="0" topLeftCell="A1">
      <selection activeCell="B18" sqref="B18"/>
    </sheetView>
  </sheetViews>
  <sheetFormatPr defaultColWidth="9.140625" defaultRowHeight="15"/>
  <cols>
    <col min="1" max="1" width="77.421875" style="0" customWidth="1"/>
    <col min="2" max="2" width="15.7109375" style="0" customWidth="1"/>
  </cols>
  <sheetData>
    <row r="1" spans="1:2" ht="12.75">
      <c r="A1" s="1" t="s">
        <v>0</v>
      </c>
      <c r="B1" s="1"/>
    </row>
    <row r="2" ht="50.25" customHeight="1">
      <c r="A2" s="2" t="s">
        <v>1</v>
      </c>
    </row>
    <row r="3" ht="12.75">
      <c r="B3" s="3" t="s">
        <v>2</v>
      </c>
    </row>
    <row r="4" spans="1:9" ht="12.75">
      <c r="A4" s="4" t="s">
        <v>3</v>
      </c>
      <c r="B4" s="5"/>
      <c r="C4" s="5"/>
      <c r="D4" s="5"/>
      <c r="E4" s="5"/>
      <c r="F4" s="5"/>
      <c r="G4" s="5"/>
      <c r="H4" s="5"/>
      <c r="I4" s="5"/>
    </row>
    <row r="5" spans="1:9" ht="12.75">
      <c r="A5" s="6" t="s">
        <v>4</v>
      </c>
      <c r="B5" s="7">
        <f>'5.kiadások működés,felh Összese'!F24</f>
        <v>211699918</v>
      </c>
      <c r="C5" s="5"/>
      <c r="D5" s="5"/>
      <c r="E5" s="5"/>
      <c r="F5" s="5"/>
      <c r="G5" s="5"/>
      <c r="H5" s="5"/>
      <c r="I5" s="5"/>
    </row>
    <row r="6" spans="1:9" ht="12.75">
      <c r="A6" s="6" t="s">
        <v>5</v>
      </c>
      <c r="B6" s="7">
        <f>'5.kiadások működés,felh Összese'!F25</f>
        <v>34846112</v>
      </c>
      <c r="C6" s="5"/>
      <c r="D6" s="5"/>
      <c r="E6" s="5"/>
      <c r="F6" s="5"/>
      <c r="G6" s="5"/>
      <c r="H6" s="5"/>
      <c r="I6" s="5"/>
    </row>
    <row r="7" spans="1:9" ht="12.75">
      <c r="A7" s="6" t="s">
        <v>6</v>
      </c>
      <c r="B7" s="7">
        <f>'5.kiadások működés,felh Összese'!F50</f>
        <v>121705319</v>
      </c>
      <c r="C7" s="5"/>
      <c r="D7" s="5"/>
      <c r="E7" s="5"/>
      <c r="F7" s="5"/>
      <c r="G7" s="5"/>
      <c r="H7" s="5"/>
      <c r="I7" s="5"/>
    </row>
    <row r="8" spans="1:9" ht="12.75">
      <c r="A8" s="6" t="s">
        <v>7</v>
      </c>
      <c r="B8" s="7">
        <f>'5.kiadások működés,felh Összese'!F59</f>
        <v>28137230</v>
      </c>
      <c r="C8" s="5"/>
      <c r="D8" s="5"/>
      <c r="E8" s="5"/>
      <c r="F8" s="5"/>
      <c r="G8" s="5"/>
      <c r="H8" s="5"/>
      <c r="I8" s="5"/>
    </row>
    <row r="9" spans="1:9" ht="12.75">
      <c r="A9" s="6" t="s">
        <v>8</v>
      </c>
      <c r="B9" s="7">
        <f>'5.kiadások működés,felh Összese'!F73</f>
        <v>16740040</v>
      </c>
      <c r="C9" s="5"/>
      <c r="D9" s="5"/>
      <c r="E9" s="5"/>
      <c r="F9" s="5"/>
      <c r="G9" s="5"/>
      <c r="H9" s="5"/>
      <c r="I9" s="5"/>
    </row>
    <row r="10" spans="1:9" ht="12.75">
      <c r="A10" s="6" t="s">
        <v>9</v>
      </c>
      <c r="B10" s="7">
        <f>'5.kiadások működés,felh Összese'!F82</f>
        <v>14838154</v>
      </c>
      <c r="C10" s="5"/>
      <c r="D10" s="5"/>
      <c r="E10" s="5"/>
      <c r="F10" s="5"/>
      <c r="G10" s="5"/>
      <c r="H10" s="5"/>
      <c r="I10" s="5"/>
    </row>
    <row r="11" spans="1:9" ht="12.75">
      <c r="A11" s="6" t="s">
        <v>10</v>
      </c>
      <c r="B11" s="7">
        <f>'5.kiadások működés,felh Összese'!F87</f>
        <v>23852473</v>
      </c>
      <c r="C11" s="5"/>
      <c r="D11" s="5"/>
      <c r="E11" s="5"/>
      <c r="F11" s="5"/>
      <c r="G11" s="5"/>
      <c r="H11" s="5"/>
      <c r="I11" s="5"/>
    </row>
    <row r="12" spans="1:9" ht="12.75">
      <c r="A12" s="6" t="s">
        <v>11</v>
      </c>
      <c r="B12" s="7">
        <f>'5.kiadások működés,felh Összese'!F97</f>
        <v>5000000</v>
      </c>
      <c r="C12" s="5"/>
      <c r="D12" s="5"/>
      <c r="E12" s="5"/>
      <c r="F12" s="5"/>
      <c r="G12" s="5"/>
      <c r="H12" s="5"/>
      <c r="I12" s="5"/>
    </row>
    <row r="13" spans="1:9" ht="12.75">
      <c r="A13" s="8" t="s">
        <v>12</v>
      </c>
      <c r="B13" s="9">
        <f>SUM(B5:B12)</f>
        <v>456819246</v>
      </c>
      <c r="C13" s="5"/>
      <c r="D13" s="5"/>
      <c r="E13" s="5"/>
      <c r="F13" s="5"/>
      <c r="G13" s="5"/>
      <c r="H13" s="5"/>
      <c r="I13" s="5"/>
    </row>
    <row r="14" spans="1:9" ht="12.75">
      <c r="A14" s="10" t="s">
        <v>13</v>
      </c>
      <c r="B14" s="11">
        <f>'5.kiadások működés,felh Összese'!C118</f>
        <v>9104215</v>
      </c>
      <c r="C14" s="5"/>
      <c r="D14" s="5"/>
      <c r="E14" s="5"/>
      <c r="F14" s="5"/>
      <c r="G14" s="5"/>
      <c r="H14" s="5"/>
      <c r="I14" s="5"/>
    </row>
    <row r="15" spans="1:9" ht="12.75">
      <c r="A15" s="12" t="s">
        <v>14</v>
      </c>
      <c r="B15" s="13">
        <f>B13+B14</f>
        <v>465923461</v>
      </c>
      <c r="C15" s="5"/>
      <c r="D15" s="5"/>
      <c r="E15" s="5"/>
      <c r="F15" s="5"/>
      <c r="G15" s="5"/>
      <c r="H15" s="5"/>
      <c r="I15" s="5"/>
    </row>
    <row r="16" spans="1:9" ht="12.75">
      <c r="A16" s="14" t="s">
        <v>15</v>
      </c>
      <c r="B16" s="15">
        <f>'9.bevételek működés,felh.Összes'!F18</f>
        <v>294164910</v>
      </c>
      <c r="C16" s="5"/>
      <c r="D16" s="5"/>
      <c r="E16" s="5"/>
      <c r="F16" s="5"/>
      <c r="G16" s="5"/>
      <c r="H16" s="5"/>
      <c r="I16" s="5"/>
    </row>
    <row r="17" spans="1:9" ht="12.75">
      <c r="A17" s="6" t="s">
        <v>16</v>
      </c>
      <c r="B17" s="7">
        <f>'9.bevételek működés,felh.Összes'!F52</f>
        <v>3684537</v>
      </c>
      <c r="C17" s="5"/>
      <c r="D17" s="5"/>
      <c r="E17" s="5"/>
      <c r="F17" s="5"/>
      <c r="G17" s="5"/>
      <c r="H17" s="5"/>
      <c r="I17" s="5"/>
    </row>
    <row r="18" spans="1:9" ht="12.75">
      <c r="A18" s="6" t="s">
        <v>17</v>
      </c>
      <c r="B18" s="7">
        <f>'9.bevételek működés,felh.Összes'!F32</f>
        <v>35600000</v>
      </c>
      <c r="C18" s="5"/>
      <c r="D18" s="5"/>
      <c r="E18" s="5"/>
      <c r="F18" s="5"/>
      <c r="G18" s="5"/>
      <c r="H18" s="5"/>
      <c r="I18" s="5"/>
    </row>
    <row r="19" spans="1:9" ht="12.75">
      <c r="A19" s="6" t="s">
        <v>18</v>
      </c>
      <c r="B19" s="7">
        <f>'9.bevételek működés,felh.Összes'!F44</f>
        <v>33716005</v>
      </c>
      <c r="C19" s="5"/>
      <c r="D19" s="5"/>
      <c r="E19" s="5"/>
      <c r="F19" s="5"/>
      <c r="G19" s="5"/>
      <c r="H19" s="5"/>
      <c r="I19" s="5"/>
    </row>
    <row r="20" spans="1:9" ht="12.75">
      <c r="A20" s="6" t="s">
        <v>19</v>
      </c>
      <c r="B20" s="7">
        <f>'9.bevételek működés,felh.Összes'!F63</f>
        <v>0</v>
      </c>
      <c r="C20" s="5"/>
      <c r="D20" s="5"/>
      <c r="E20" s="5"/>
      <c r="F20" s="5"/>
      <c r="G20" s="5"/>
      <c r="H20" s="5"/>
      <c r="I20" s="5"/>
    </row>
    <row r="21" spans="1:9" ht="12.75">
      <c r="A21" s="6" t="s">
        <v>20</v>
      </c>
      <c r="B21" s="7">
        <f>'9.bevételek működés,felh.Összes'!F50</f>
        <v>2640711</v>
      </c>
      <c r="C21" s="5"/>
      <c r="D21" s="5"/>
      <c r="E21" s="5"/>
      <c r="F21" s="5"/>
      <c r="G21" s="5"/>
      <c r="H21" s="5"/>
      <c r="I21" s="5"/>
    </row>
    <row r="22" spans="1:9" ht="12.75">
      <c r="A22" s="6" t="s">
        <v>21</v>
      </c>
      <c r="B22" s="7">
        <f>'9.bevételek működés,felh.Összes'!F69</f>
        <v>0</v>
      </c>
      <c r="C22" s="5"/>
      <c r="D22" s="5"/>
      <c r="E22" s="5"/>
      <c r="F22" s="5"/>
      <c r="G22" s="5"/>
      <c r="H22" s="5"/>
      <c r="I22" s="5"/>
    </row>
    <row r="23" spans="1:9" ht="12.75">
      <c r="A23" s="8" t="s">
        <v>22</v>
      </c>
      <c r="B23" s="9">
        <f>SUM(B16:B22)</f>
        <v>369806163</v>
      </c>
      <c r="C23" s="5"/>
      <c r="D23" s="5"/>
      <c r="E23" s="5"/>
      <c r="F23" s="5"/>
      <c r="G23" s="5"/>
      <c r="H23" s="5"/>
      <c r="I23" s="5"/>
    </row>
    <row r="24" spans="1:9" ht="12.75">
      <c r="A24" s="10" t="s">
        <v>23</v>
      </c>
      <c r="B24" s="11">
        <f>'9.bevételek működés,felh.Összes'!F87</f>
        <v>96117298</v>
      </c>
      <c r="C24" s="5"/>
      <c r="D24" s="5"/>
      <c r="E24" s="5"/>
      <c r="F24" s="5"/>
      <c r="G24" s="5"/>
      <c r="H24" s="5"/>
      <c r="I24" s="5"/>
    </row>
    <row r="25" spans="1:9" ht="12.75">
      <c r="A25" s="12" t="s">
        <v>24</v>
      </c>
      <c r="B25" s="13">
        <f>B23+B24</f>
        <v>465923461</v>
      </c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</sheetData>
  <sheetProtection selectLockedCells="1" selectUnlockedCells="1"/>
  <mergeCells count="1">
    <mergeCell ref="A1:B1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80"/>
  <headerFooter alignWithMargins="0">
    <oddHeader>&amp;C&amp;"Times New Roman,Normál"&amp;12 1. melléklet a 13/2020. (IX. 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view="pageBreakPreview" zoomScaleSheetLayoutView="100" workbookViewId="0" topLeftCell="A1">
      <selection activeCell="A36" sqref="A36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6" width="18.7109375" style="0" customWidth="1"/>
  </cols>
  <sheetData>
    <row r="1" spans="1:6" ht="21.75" customHeight="1">
      <c r="A1" s="68" t="s">
        <v>0</v>
      </c>
      <c r="B1" s="68"/>
      <c r="C1" s="68"/>
      <c r="D1" s="68"/>
      <c r="E1" s="68"/>
      <c r="F1" s="68"/>
    </row>
    <row r="2" spans="1:6" ht="26.25" customHeight="1">
      <c r="A2" s="69" t="s">
        <v>510</v>
      </c>
      <c r="B2" s="69"/>
      <c r="C2" s="69"/>
      <c r="D2" s="69"/>
      <c r="E2" s="69"/>
      <c r="F2" s="69"/>
    </row>
    <row r="4" spans="1:6" ht="12.75">
      <c r="A4" s="72" t="s">
        <v>27</v>
      </c>
      <c r="B4" s="73" t="s">
        <v>28</v>
      </c>
      <c r="C4" s="187" t="s">
        <v>26</v>
      </c>
      <c r="D4" s="188" t="s">
        <v>511</v>
      </c>
      <c r="E4" s="188" t="s">
        <v>512</v>
      </c>
      <c r="F4" s="189" t="s">
        <v>513</v>
      </c>
    </row>
    <row r="5" spans="1:6" ht="12.75">
      <c r="A5" s="121"/>
      <c r="B5" s="121"/>
      <c r="C5" s="190"/>
      <c r="D5" s="121"/>
      <c r="E5" s="121"/>
      <c r="F5" s="191"/>
    </row>
    <row r="6" spans="1:6" ht="12.75">
      <c r="A6" s="121"/>
      <c r="B6" s="121"/>
      <c r="C6" s="190"/>
      <c r="D6" s="121"/>
      <c r="E6" s="121"/>
      <c r="F6" s="191"/>
    </row>
    <row r="7" spans="1:6" ht="12.75">
      <c r="A7" s="121"/>
      <c r="B7" s="121"/>
      <c r="C7" s="190"/>
      <c r="D7" s="121"/>
      <c r="E7" s="121"/>
      <c r="F7" s="191"/>
    </row>
    <row r="8" spans="1:6" ht="12.75">
      <c r="A8" s="121"/>
      <c r="B8" s="121"/>
      <c r="C8" s="190"/>
      <c r="D8" s="121"/>
      <c r="E8" s="121"/>
      <c r="F8" s="191"/>
    </row>
    <row r="9" spans="1:6" s="4" customFormat="1" ht="12.75">
      <c r="A9" s="110" t="s">
        <v>196</v>
      </c>
      <c r="B9" s="155" t="s">
        <v>197</v>
      </c>
      <c r="C9" s="151">
        <f>'2.kiadások működés,felh.Önk.'!AG75</f>
        <v>0</v>
      </c>
      <c r="D9" s="144">
        <f>'3.kiadások működ,felh.KözösHiv'!D76</f>
        <v>0</v>
      </c>
      <c r="E9" s="144">
        <f>'4.kiadások működés,felh.Óvoda'!D75</f>
        <v>0</v>
      </c>
      <c r="F9" s="192">
        <f>C9+D9+E9</f>
        <v>0</v>
      </c>
    </row>
    <row r="10" spans="1:6" s="4" customFormat="1" ht="12.75">
      <c r="A10" s="110" t="s">
        <v>514</v>
      </c>
      <c r="B10" s="155" t="s">
        <v>199</v>
      </c>
      <c r="C10" s="151">
        <f>'2.kiadások működés,felh.Önk.'!AG76</f>
        <v>4294110</v>
      </c>
      <c r="D10" s="144">
        <f>'3.kiadások működ,felh.KözösHiv'!D77</f>
        <v>0</v>
      </c>
      <c r="E10" s="144">
        <f>'4.kiadások működés,felh.Óvoda'!D76</f>
        <v>0</v>
      </c>
      <c r="F10" s="192">
        <f aca="true" t="shared" si="0" ref="F10:F21">C10+D10+E10</f>
        <v>4294110</v>
      </c>
    </row>
    <row r="11" spans="1:6" s="4" customFormat="1" ht="12.75">
      <c r="A11" s="90" t="s">
        <v>200</v>
      </c>
      <c r="B11" s="155" t="s">
        <v>201</v>
      </c>
      <c r="C11" s="151">
        <f>'2.kiadások működés,felh.Önk.'!AG77</f>
        <v>29082</v>
      </c>
      <c r="D11" s="144">
        <f>'3.kiadások működ,felh.KözösHiv'!D78</f>
        <v>179055</v>
      </c>
      <c r="E11" s="144">
        <f>'4.kiadások működés,felh.Óvoda'!D77</f>
        <v>0</v>
      </c>
      <c r="F11" s="192">
        <f t="shared" si="0"/>
        <v>208137</v>
      </c>
    </row>
    <row r="12" spans="1:6" s="4" customFormat="1" ht="12.75">
      <c r="A12" s="110" t="s">
        <v>202</v>
      </c>
      <c r="B12" s="155" t="s">
        <v>203</v>
      </c>
      <c r="C12" s="151">
        <f>'2.kiadások működés,felh.Önk.'!AG78</f>
        <v>1562336</v>
      </c>
      <c r="D12" s="144">
        <f>'3.kiadások működ,felh.KözösHiv'!D79</f>
        <v>4933645</v>
      </c>
      <c r="E12" s="144">
        <f>'4.kiadások működés,felh.Óvoda'!D78</f>
        <v>1000000</v>
      </c>
      <c r="F12" s="192">
        <f t="shared" si="0"/>
        <v>7495981</v>
      </c>
    </row>
    <row r="13" spans="1:6" s="4" customFormat="1" ht="12.75">
      <c r="A13" s="110" t="s">
        <v>204</v>
      </c>
      <c r="B13" s="155" t="s">
        <v>205</v>
      </c>
      <c r="C13" s="151">
        <f>'2.kiadások működés,felh.Önk.'!AG79</f>
        <v>0</v>
      </c>
      <c r="D13" s="144">
        <f>'3.kiadások működ,felh.KözösHiv'!D80</f>
        <v>0</v>
      </c>
      <c r="E13" s="144">
        <f>'4.kiadások működés,felh.Óvoda'!D79</f>
        <v>0</v>
      </c>
      <c r="F13" s="192">
        <f t="shared" si="0"/>
        <v>0</v>
      </c>
    </row>
    <row r="14" spans="1:6" s="4" customFormat="1" ht="12.75">
      <c r="A14" s="90" t="s">
        <v>206</v>
      </c>
      <c r="B14" s="155" t="s">
        <v>207</v>
      </c>
      <c r="C14" s="151">
        <f>'2.kiadások működés,felh.Önk.'!AG80</f>
        <v>0</v>
      </c>
      <c r="D14" s="144">
        <f>'3.kiadások működ,felh.KözösHiv'!D81</f>
        <v>0</v>
      </c>
      <c r="E14" s="144">
        <f>'4.kiadások működés,felh.Óvoda'!D80</f>
        <v>0</v>
      </c>
      <c r="F14" s="192">
        <f t="shared" si="0"/>
        <v>0</v>
      </c>
    </row>
    <row r="15" spans="1:6" s="4" customFormat="1" ht="12.75">
      <c r="A15" s="170" t="s">
        <v>208</v>
      </c>
      <c r="B15" s="193" t="s">
        <v>209</v>
      </c>
      <c r="C15" s="151">
        <f>'2.kiadások működés,felh.Önk.'!AG81</f>
        <v>1184098</v>
      </c>
      <c r="D15" s="144">
        <f>'3.kiadások működ,felh.KözösHiv'!D82</f>
        <v>1385828</v>
      </c>
      <c r="E15" s="144">
        <f>'4.kiadások működés,felh.Óvoda'!D81</f>
        <v>270000</v>
      </c>
      <c r="F15" s="192">
        <f t="shared" si="0"/>
        <v>2839926</v>
      </c>
    </row>
    <row r="16" spans="1:6" ht="12.75">
      <c r="A16" s="194" t="s">
        <v>210</v>
      </c>
      <c r="B16" s="195" t="s">
        <v>211</v>
      </c>
      <c r="C16" s="162">
        <f>SUM(C9:C15)</f>
        <v>7069626</v>
      </c>
      <c r="D16" s="144">
        <f>'3.kiadások működ,felh.KözösHiv'!C83</f>
        <v>1182510</v>
      </c>
      <c r="E16" s="144">
        <f>SUM(E9:E15)</f>
        <v>1270000</v>
      </c>
      <c r="F16" s="192">
        <f t="shared" si="0"/>
        <v>9522136</v>
      </c>
    </row>
    <row r="17" spans="1:6" s="4" customFormat="1" ht="12.75">
      <c r="A17" s="110" t="s">
        <v>212</v>
      </c>
      <c r="B17" s="155" t="s">
        <v>213</v>
      </c>
      <c r="C17" s="151">
        <f>'2.kiadások működés,felh.Önk.'!AG83</f>
        <v>18781475</v>
      </c>
      <c r="D17" s="144">
        <f>'3.kiadások működ,felh.KözösHiv'!D84</f>
        <v>0</v>
      </c>
      <c r="E17" s="144">
        <f>'4.kiadások működés,felh.Óvoda'!D83</f>
        <v>0</v>
      </c>
      <c r="F17" s="192">
        <f t="shared" si="0"/>
        <v>18781475</v>
      </c>
    </row>
    <row r="18" spans="1:6" ht="12.75">
      <c r="A18" s="96" t="s">
        <v>214</v>
      </c>
      <c r="B18" s="89" t="s">
        <v>215</v>
      </c>
      <c r="C18" s="151">
        <f>'2.kiadások működés,felh.Önk.'!AG84</f>
        <v>0</v>
      </c>
      <c r="D18" s="144">
        <f>'3.kiadások működ,felh.KözösHiv'!D85</f>
        <v>0</v>
      </c>
      <c r="E18" s="144">
        <f>'4.kiadások működés,felh.Óvoda'!D84</f>
        <v>0</v>
      </c>
      <c r="F18" s="192">
        <f t="shared" si="0"/>
        <v>0</v>
      </c>
    </row>
    <row r="19" spans="1:6" ht="12.75">
      <c r="A19" s="96" t="s">
        <v>216</v>
      </c>
      <c r="B19" s="89" t="s">
        <v>217</v>
      </c>
      <c r="C19" s="151">
        <f>'2.kiadások működés,felh.Önk.'!AG85</f>
        <v>0</v>
      </c>
      <c r="D19" s="144">
        <f>'3.kiadások működ,felh.KözösHiv'!D86</f>
        <v>0</v>
      </c>
      <c r="E19" s="144">
        <f>'4.kiadások működés,felh.Óvoda'!D85</f>
        <v>0</v>
      </c>
      <c r="F19" s="192">
        <f t="shared" si="0"/>
        <v>0</v>
      </c>
    </row>
    <row r="20" spans="1:6" ht="12.75">
      <c r="A20" s="196" t="s">
        <v>218</v>
      </c>
      <c r="B20" s="197" t="s">
        <v>219</v>
      </c>
      <c r="C20" s="151">
        <f>'2.kiadások működés,felh.Önk.'!AG86</f>
        <v>5070998</v>
      </c>
      <c r="D20" s="144">
        <f>'3.kiadások működ,felh.KözösHiv'!D87</f>
        <v>0</v>
      </c>
      <c r="E20" s="144">
        <f>'4.kiadások működés,felh.Óvoda'!D86</f>
        <v>0</v>
      </c>
      <c r="F20" s="192">
        <f t="shared" si="0"/>
        <v>5070998</v>
      </c>
    </row>
    <row r="21" spans="1:6" ht="12.75">
      <c r="A21" s="198" t="s">
        <v>220</v>
      </c>
      <c r="B21" s="199" t="s">
        <v>221</v>
      </c>
      <c r="C21" s="184">
        <f>SUM(C17:C20)</f>
        <v>23852473</v>
      </c>
      <c r="D21" s="200">
        <f>'3.kiadások működ,felh.KözösHiv'!C88</f>
        <v>0</v>
      </c>
      <c r="E21" s="200">
        <f>'3.kiadások működ,felh.KözösHiv'!D88</f>
        <v>0</v>
      </c>
      <c r="F21" s="192">
        <f t="shared" si="0"/>
        <v>23852473</v>
      </c>
    </row>
    <row r="22" ht="12.75">
      <c r="E22" s="5"/>
    </row>
    <row r="23" ht="12.75">
      <c r="E23" s="5"/>
    </row>
    <row r="24" ht="12.75">
      <c r="E24" s="5"/>
    </row>
    <row r="25" ht="12.75">
      <c r="E25" s="5"/>
    </row>
    <row r="26" ht="12.75">
      <c r="E26" s="5"/>
    </row>
    <row r="27" ht="12.75">
      <c r="E27" s="5"/>
    </row>
    <row r="28" ht="12.75">
      <c r="E28" s="5"/>
    </row>
    <row r="29" ht="12.75">
      <c r="E29" s="5"/>
    </row>
    <row r="30" ht="12.75">
      <c r="E30" s="5"/>
    </row>
    <row r="31" ht="12.75">
      <c r="E31" s="5"/>
    </row>
    <row r="32" ht="12.75">
      <c r="E32" s="5"/>
    </row>
    <row r="33" ht="12.75">
      <c r="E33" s="5"/>
    </row>
    <row r="34" ht="12.75">
      <c r="E34" s="5"/>
    </row>
    <row r="35" ht="12.75">
      <c r="E35" s="5"/>
    </row>
    <row r="36" ht="12.75">
      <c r="E36" s="5"/>
    </row>
    <row r="37" ht="12.75">
      <c r="E37" s="5"/>
    </row>
    <row r="38" ht="12.75">
      <c r="E38" s="5"/>
    </row>
    <row r="39" ht="12.75">
      <c r="E39" s="5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10.melléklet a 13/2020. (IX. 1.)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view="pageBreakPreview" zoomScaleSheetLayoutView="100" workbookViewId="0" topLeftCell="A1">
      <selection activeCell="D39" sqref="D39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</cols>
  <sheetData>
    <row r="1" spans="1:6" ht="24" customHeight="1">
      <c r="A1" s="68" t="s">
        <v>0</v>
      </c>
      <c r="B1" s="68"/>
      <c r="C1" s="68"/>
      <c r="D1" s="68"/>
      <c r="E1" s="68"/>
      <c r="F1" s="68"/>
    </row>
    <row r="2" spans="1:6" ht="23.25" customHeight="1">
      <c r="A2" s="69" t="s">
        <v>515</v>
      </c>
      <c r="B2" s="69"/>
      <c r="C2" s="69"/>
      <c r="D2" s="69"/>
      <c r="E2" s="69"/>
      <c r="F2" s="69"/>
    </row>
    <row r="3" ht="12.75">
      <c r="A3" s="70"/>
    </row>
    <row r="5" spans="1:6" ht="12.75">
      <c r="A5" s="72" t="s">
        <v>27</v>
      </c>
      <c r="B5" s="73" t="s">
        <v>28</v>
      </c>
      <c r="C5" s="188" t="s">
        <v>26</v>
      </c>
      <c r="D5" s="188" t="s">
        <v>511</v>
      </c>
      <c r="E5" s="188" t="s">
        <v>516</v>
      </c>
      <c r="F5" s="201" t="s">
        <v>513</v>
      </c>
    </row>
    <row r="6" spans="1:6" ht="12.75">
      <c r="A6" s="121"/>
      <c r="B6" s="121"/>
      <c r="C6" s="121"/>
      <c r="D6" s="121"/>
      <c r="E6" s="121"/>
      <c r="F6" s="121"/>
    </row>
    <row r="7" spans="1:6" ht="12.75">
      <c r="A7" s="121"/>
      <c r="B7" s="121"/>
      <c r="C7" s="121"/>
      <c r="D7" s="121"/>
      <c r="E7" s="121"/>
      <c r="F7" s="121"/>
    </row>
    <row r="8" spans="1:6" ht="12.75">
      <c r="A8" s="121"/>
      <c r="B8" s="121"/>
      <c r="C8" s="121"/>
      <c r="D8" s="121"/>
      <c r="E8" s="121"/>
      <c r="F8" s="121"/>
    </row>
    <row r="9" spans="1:6" ht="12.75">
      <c r="A9" s="121"/>
      <c r="B9" s="121"/>
      <c r="C9" s="121"/>
      <c r="D9" s="121"/>
      <c r="E9" s="121"/>
      <c r="F9" s="121"/>
    </row>
    <row r="10" spans="1:6" ht="12.75">
      <c r="A10" s="110" t="s">
        <v>517</v>
      </c>
      <c r="B10" s="155" t="s">
        <v>192</v>
      </c>
      <c r="C10" s="144">
        <f>'2.kiadások működés,felh.Önk.'!AG72</f>
        <v>1834540</v>
      </c>
      <c r="D10" s="144"/>
      <c r="E10" s="144"/>
      <c r="F10" s="144">
        <f>SUM(C10:E10)</f>
        <v>1834540</v>
      </c>
    </row>
    <row r="11" spans="1:6" ht="12.75">
      <c r="A11" s="110"/>
      <c r="B11" s="155"/>
      <c r="C11" s="125"/>
      <c r="D11" s="125"/>
      <c r="E11" s="125"/>
      <c r="F11" s="125"/>
    </row>
    <row r="12" spans="1:6" ht="12.75">
      <c r="A12" s="110"/>
      <c r="B12" s="155"/>
      <c r="C12" s="125"/>
      <c r="D12" s="125"/>
      <c r="E12" s="125"/>
      <c r="F12" s="125"/>
    </row>
    <row r="13" spans="1:6" ht="12.75">
      <c r="A13" s="110"/>
      <c r="B13" s="155"/>
      <c r="C13" s="125"/>
      <c r="D13" s="125"/>
      <c r="E13" s="125"/>
      <c r="F13" s="125"/>
    </row>
    <row r="14" spans="1:6" ht="12.75">
      <c r="A14" s="110"/>
      <c r="B14" s="155"/>
      <c r="C14" s="125"/>
      <c r="D14" s="125"/>
      <c r="E14" s="125"/>
      <c r="F14" s="125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11. melléklet a 13/2020. (IX. 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view="pageBreakPreview" zoomScaleSheetLayoutView="100" workbookViewId="0" topLeftCell="A1">
      <selection activeCell="B38" sqref="B38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19.57421875" style="0" customWidth="1"/>
  </cols>
  <sheetData>
    <row r="1" spans="1:5" ht="23.25" customHeight="1">
      <c r="A1" s="68" t="s">
        <v>0</v>
      </c>
      <c r="B1" s="68"/>
      <c r="C1" s="68"/>
      <c r="D1" s="68"/>
      <c r="E1" s="68"/>
    </row>
    <row r="2" spans="1:5" ht="25.5" customHeight="1">
      <c r="A2" s="202" t="s">
        <v>518</v>
      </c>
      <c r="B2" s="202"/>
      <c r="C2" s="202"/>
      <c r="D2" s="202"/>
      <c r="E2" s="202"/>
    </row>
    <row r="3" spans="1:5" ht="21.75" customHeight="1">
      <c r="A3" s="202"/>
      <c r="B3" s="203"/>
      <c r="C3" s="203"/>
      <c r="D3" s="203"/>
      <c r="E3" s="203"/>
    </row>
    <row r="4" ht="20.25" customHeight="1">
      <c r="A4" s="71" t="s">
        <v>26</v>
      </c>
    </row>
    <row r="5" spans="1:5" ht="12.75">
      <c r="A5" s="8" t="s">
        <v>519</v>
      </c>
      <c r="B5" s="73" t="s">
        <v>28</v>
      </c>
      <c r="C5" s="204" t="s">
        <v>520</v>
      </c>
      <c r="D5" s="204" t="s">
        <v>521</v>
      </c>
      <c r="E5" s="8" t="s">
        <v>309</v>
      </c>
    </row>
    <row r="6" spans="1:5" ht="26.25" customHeight="1">
      <c r="A6" s="205" t="s">
        <v>522</v>
      </c>
      <c r="B6" s="84" t="s">
        <v>271</v>
      </c>
      <c r="C6" s="125">
        <f>'7.bevételek műk,felh.KözösHiv'!D91</f>
        <v>112087065</v>
      </c>
      <c r="D6" s="125">
        <f>'8.bevételek működés,felh.Óvoda'!D90</f>
        <v>93389282</v>
      </c>
      <c r="E6" s="144">
        <f>SUM(C6:D6)</f>
        <v>205476347</v>
      </c>
    </row>
    <row r="7" spans="1:5" ht="22.5" customHeight="1">
      <c r="A7" s="206" t="s">
        <v>523</v>
      </c>
      <c r="B7" s="206"/>
      <c r="C7" s="184">
        <f>SUM(C6)</f>
        <v>112087065</v>
      </c>
      <c r="D7" s="184">
        <f>SUM(D6)</f>
        <v>93389282</v>
      </c>
      <c r="E7" s="184">
        <f>SUM(E6)</f>
        <v>205476347</v>
      </c>
    </row>
  </sheetData>
  <sheetProtection selectLockedCells="1" selectUnlockedCells="1"/>
  <mergeCells count="2">
    <mergeCell ref="A1:E1"/>
    <mergeCell ref="A2:E2"/>
  </mergeCells>
  <printOptions/>
  <pageMargins left="0.7083333333333334" right="0.7083333333333334" top="0.7604166666666666" bottom="0.7479166666666667" header="0.5951388888888889" footer="0.5118055555555555"/>
  <pageSetup fitToHeight="1" fitToWidth="1" horizontalDpi="300" verticalDpi="300" orientation="landscape" paperSize="9"/>
  <headerFooter alignWithMargins="0">
    <oddHeader>&amp;C&amp;"Times New Roman,Normál"&amp;12 12. melléklet a 13/2020. (IX. 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8"/>
  <sheetViews>
    <sheetView view="pageBreakPreview" zoomScaleSheetLayoutView="100" workbookViewId="0" topLeftCell="A49">
      <selection activeCell="E81" sqref="E81"/>
    </sheetView>
  </sheetViews>
  <sheetFormatPr defaultColWidth="9.140625" defaultRowHeight="15"/>
  <cols>
    <col min="1" max="1" width="56.140625" style="0" customWidth="1"/>
    <col min="2" max="2" width="10.8515625" style="0" customWidth="1"/>
    <col min="3" max="3" width="16.140625" style="0" customWidth="1"/>
  </cols>
  <sheetData>
    <row r="1" spans="1:3" ht="27" customHeight="1">
      <c r="A1" s="68" t="s">
        <v>524</v>
      </c>
      <c r="B1" s="68"/>
      <c r="C1" s="68"/>
    </row>
    <row r="2" spans="1:3" ht="27" customHeight="1">
      <c r="A2" s="69" t="s">
        <v>525</v>
      </c>
      <c r="B2" s="69"/>
      <c r="C2" s="69"/>
    </row>
    <row r="3" spans="1:3" ht="19.5" customHeight="1">
      <c r="A3" s="2"/>
      <c r="B3" s="203"/>
      <c r="C3" s="203"/>
    </row>
    <row r="4" ht="12.75">
      <c r="A4" s="71" t="s">
        <v>26</v>
      </c>
    </row>
    <row r="5" spans="1:3" ht="12.75">
      <c r="A5" s="8" t="s">
        <v>519</v>
      </c>
      <c r="B5" s="73" t="s">
        <v>28</v>
      </c>
      <c r="C5" s="207" t="s">
        <v>301</v>
      </c>
    </row>
    <row r="6" spans="1:3" ht="12.75">
      <c r="A6" s="96" t="s">
        <v>526</v>
      </c>
      <c r="B6" s="89" t="s">
        <v>174</v>
      </c>
      <c r="C6" s="125"/>
    </row>
    <row r="7" spans="1:3" ht="12.75">
      <c r="A7" s="96" t="s">
        <v>527</v>
      </c>
      <c r="B7" s="89" t="s">
        <v>174</v>
      </c>
      <c r="C7" s="125"/>
    </row>
    <row r="8" spans="1:3" ht="12.75">
      <c r="A8" s="96" t="s">
        <v>528</v>
      </c>
      <c r="B8" s="89" t="s">
        <v>174</v>
      </c>
      <c r="C8" s="125"/>
    </row>
    <row r="9" spans="1:3" ht="12.75">
      <c r="A9" s="96" t="s">
        <v>529</v>
      </c>
      <c r="B9" s="89" t="s">
        <v>174</v>
      </c>
      <c r="C9" s="125"/>
    </row>
    <row r="10" spans="1:3" ht="12.75">
      <c r="A10" s="96" t="s">
        <v>530</v>
      </c>
      <c r="B10" s="89" t="s">
        <v>174</v>
      </c>
      <c r="C10" s="125"/>
    </row>
    <row r="11" spans="1:3" ht="12.75">
      <c r="A11" s="96" t="s">
        <v>531</v>
      </c>
      <c r="B11" s="89" t="s">
        <v>174</v>
      </c>
      <c r="C11" s="125"/>
    </row>
    <row r="12" spans="1:3" ht="12.75">
      <c r="A12" s="96" t="s">
        <v>532</v>
      </c>
      <c r="B12" s="89" t="s">
        <v>174</v>
      </c>
      <c r="C12" s="125"/>
    </row>
    <row r="13" spans="1:3" ht="12.75">
      <c r="A13" s="96" t="s">
        <v>533</v>
      </c>
      <c r="B13" s="89" t="s">
        <v>174</v>
      </c>
      <c r="C13" s="125"/>
    </row>
    <row r="14" spans="1:3" ht="12.75">
      <c r="A14" s="96" t="s">
        <v>534</v>
      </c>
      <c r="B14" s="89" t="s">
        <v>174</v>
      </c>
      <c r="C14" s="125"/>
    </row>
    <row r="15" spans="1:3" ht="12.75">
      <c r="A15" s="96" t="s">
        <v>535</v>
      </c>
      <c r="B15" s="89" t="s">
        <v>174</v>
      </c>
      <c r="C15" s="125"/>
    </row>
    <row r="16" spans="1:3" ht="12.75">
      <c r="A16" s="208" t="s">
        <v>173</v>
      </c>
      <c r="B16" s="155" t="s">
        <v>174</v>
      </c>
      <c r="C16" s="125"/>
    </row>
    <row r="17" spans="1:3" ht="12.75">
      <c r="A17" s="96" t="s">
        <v>526</v>
      </c>
      <c r="B17" s="89" t="s">
        <v>176</v>
      </c>
      <c r="C17" s="125"/>
    </row>
    <row r="18" spans="1:3" ht="12.75">
      <c r="A18" s="96" t="s">
        <v>527</v>
      </c>
      <c r="B18" s="89" t="s">
        <v>176</v>
      </c>
      <c r="C18" s="125"/>
    </row>
    <row r="19" spans="1:3" ht="12.75">
      <c r="A19" s="96" t="s">
        <v>528</v>
      </c>
      <c r="B19" s="89" t="s">
        <v>176</v>
      </c>
      <c r="C19" s="125"/>
    </row>
    <row r="20" spans="1:3" ht="12.75">
      <c r="A20" s="96" t="s">
        <v>529</v>
      </c>
      <c r="B20" s="89" t="s">
        <v>176</v>
      </c>
      <c r="C20" s="125"/>
    </row>
    <row r="21" spans="1:3" ht="12.75">
      <c r="A21" s="96" t="s">
        <v>530</v>
      </c>
      <c r="B21" s="89" t="s">
        <v>176</v>
      </c>
      <c r="C21" s="125"/>
    </row>
    <row r="22" spans="1:3" ht="12.75">
      <c r="A22" s="96" t="s">
        <v>531</v>
      </c>
      <c r="B22" s="89" t="s">
        <v>176</v>
      </c>
      <c r="C22" s="125"/>
    </row>
    <row r="23" spans="1:3" ht="12.75">
      <c r="A23" s="96" t="s">
        <v>532</v>
      </c>
      <c r="B23" s="89" t="s">
        <v>176</v>
      </c>
      <c r="C23" s="125"/>
    </row>
    <row r="24" spans="1:3" ht="12.75">
      <c r="A24" s="96" t="s">
        <v>533</v>
      </c>
      <c r="B24" s="89" t="s">
        <v>176</v>
      </c>
      <c r="C24" s="125"/>
    </row>
    <row r="25" spans="1:3" ht="12.75">
      <c r="A25" s="96" t="s">
        <v>534</v>
      </c>
      <c r="B25" s="89" t="s">
        <v>176</v>
      </c>
      <c r="C25" s="125"/>
    </row>
    <row r="26" spans="1:3" ht="12.75">
      <c r="A26" s="96" t="s">
        <v>535</v>
      </c>
      <c r="B26" s="89" t="s">
        <v>176</v>
      </c>
      <c r="C26" s="125"/>
    </row>
    <row r="27" spans="1:3" ht="12.75">
      <c r="A27" s="208" t="s">
        <v>536</v>
      </c>
      <c r="B27" s="155" t="s">
        <v>176</v>
      </c>
      <c r="C27" s="125"/>
    </row>
    <row r="28" spans="1:3" ht="12.75">
      <c r="A28" s="96" t="s">
        <v>526</v>
      </c>
      <c r="B28" s="89" t="s">
        <v>178</v>
      </c>
      <c r="C28" s="125"/>
    </row>
    <row r="29" spans="1:3" ht="12.75">
      <c r="A29" s="96" t="s">
        <v>527</v>
      </c>
      <c r="B29" s="89" t="s">
        <v>178</v>
      </c>
      <c r="C29" s="125"/>
    </row>
    <row r="30" spans="1:3" ht="12.75">
      <c r="A30" s="96" t="s">
        <v>528</v>
      </c>
      <c r="B30" s="89" t="s">
        <v>178</v>
      </c>
      <c r="C30" s="125"/>
    </row>
    <row r="31" spans="1:3" ht="12.75">
      <c r="A31" s="96" t="s">
        <v>529</v>
      </c>
      <c r="B31" s="89" t="s">
        <v>178</v>
      </c>
      <c r="C31" s="125"/>
    </row>
    <row r="32" spans="1:3" ht="12.75">
      <c r="A32" s="96" t="s">
        <v>530</v>
      </c>
      <c r="B32" s="89" t="s">
        <v>178</v>
      </c>
      <c r="C32" s="125"/>
    </row>
    <row r="33" spans="1:3" ht="12.75">
      <c r="A33" s="96" t="s">
        <v>531</v>
      </c>
      <c r="B33" s="89" t="s">
        <v>178</v>
      </c>
      <c r="C33" s="125"/>
    </row>
    <row r="34" spans="1:3" ht="12.75">
      <c r="A34" s="96" t="s">
        <v>532</v>
      </c>
      <c r="B34" s="89" t="s">
        <v>178</v>
      </c>
      <c r="C34" s="125"/>
    </row>
    <row r="35" spans="1:3" ht="12.75">
      <c r="A35" s="96" t="s">
        <v>533</v>
      </c>
      <c r="B35" s="89" t="s">
        <v>178</v>
      </c>
      <c r="C35" s="125">
        <v>5843500</v>
      </c>
    </row>
    <row r="36" spans="1:3" ht="12.75">
      <c r="A36" s="96" t="s">
        <v>534</v>
      </c>
      <c r="B36" s="89" t="s">
        <v>178</v>
      </c>
      <c r="C36" s="125"/>
    </row>
    <row r="37" spans="1:3" ht="12.75">
      <c r="A37" s="196" t="s">
        <v>535</v>
      </c>
      <c r="B37" s="197" t="s">
        <v>178</v>
      </c>
      <c r="C37" s="183"/>
    </row>
    <row r="38" spans="1:3" ht="12.75">
      <c r="A38" s="209" t="s">
        <v>177</v>
      </c>
      <c r="B38" s="210" t="s">
        <v>178</v>
      </c>
      <c r="C38" s="184">
        <f>SUM(C28:C37)</f>
        <v>5843500</v>
      </c>
    </row>
    <row r="39" spans="1:3" ht="12.75">
      <c r="A39" s="211" t="s">
        <v>537</v>
      </c>
      <c r="B39" s="212" t="s">
        <v>182</v>
      </c>
      <c r="C39" s="185"/>
    </row>
    <row r="40" spans="1:3" ht="12.75">
      <c r="A40" s="96" t="s">
        <v>538</v>
      </c>
      <c r="B40" s="84" t="s">
        <v>182</v>
      </c>
      <c r="C40" s="125"/>
    </row>
    <row r="41" spans="1:3" ht="12.75">
      <c r="A41" s="96" t="s">
        <v>539</v>
      </c>
      <c r="B41" s="84" t="s">
        <v>182</v>
      </c>
      <c r="C41" s="125">
        <v>1000000</v>
      </c>
    </row>
    <row r="42" spans="1:3" ht="12.75">
      <c r="A42" s="84" t="s">
        <v>540</v>
      </c>
      <c r="B42" s="84" t="s">
        <v>182</v>
      </c>
      <c r="C42" s="125"/>
    </row>
    <row r="43" spans="1:3" ht="12.75">
      <c r="A43" s="84" t="s">
        <v>541</v>
      </c>
      <c r="B43" s="84" t="s">
        <v>182</v>
      </c>
      <c r="C43" s="125"/>
    </row>
    <row r="44" spans="1:3" ht="12.75">
      <c r="A44" s="84" t="s">
        <v>542</v>
      </c>
      <c r="B44" s="84" t="s">
        <v>182</v>
      </c>
      <c r="C44" s="125"/>
    </row>
    <row r="45" spans="1:3" ht="12.75">
      <c r="A45" s="96" t="s">
        <v>543</v>
      </c>
      <c r="B45" s="84" t="s">
        <v>182</v>
      </c>
      <c r="C45" s="125"/>
    </row>
    <row r="46" spans="1:3" ht="12.75">
      <c r="A46" s="96" t="s">
        <v>544</v>
      </c>
      <c r="B46" s="84" t="s">
        <v>182</v>
      </c>
      <c r="C46" s="125"/>
    </row>
    <row r="47" spans="1:3" ht="12.75">
      <c r="A47" s="96" t="s">
        <v>545</v>
      </c>
      <c r="B47" s="84" t="s">
        <v>182</v>
      </c>
      <c r="C47" s="125"/>
    </row>
    <row r="48" spans="1:3" ht="12.75">
      <c r="A48" s="96" t="s">
        <v>546</v>
      </c>
      <c r="B48" s="84" t="s">
        <v>182</v>
      </c>
      <c r="C48" s="125"/>
    </row>
    <row r="49" spans="1:3" ht="12.75">
      <c r="A49" s="208" t="s">
        <v>547</v>
      </c>
      <c r="B49" s="155" t="s">
        <v>182</v>
      </c>
      <c r="C49" s="125">
        <f>SUM(C39:C48)</f>
        <v>1000000</v>
      </c>
    </row>
    <row r="50" spans="1:3" ht="12.75">
      <c r="A50" s="213" t="s">
        <v>187</v>
      </c>
      <c r="B50" s="214" t="s">
        <v>188</v>
      </c>
      <c r="C50" s="215"/>
    </row>
    <row r="51" spans="1:3" ht="12.75">
      <c r="A51" s="110" t="s">
        <v>548</v>
      </c>
      <c r="B51" s="155" t="s">
        <v>190</v>
      </c>
      <c r="C51" s="144">
        <v>8062000</v>
      </c>
    </row>
    <row r="52" spans="1:3" ht="12.75">
      <c r="A52" s="96" t="s">
        <v>549</v>
      </c>
      <c r="B52" s="155" t="s">
        <v>190</v>
      </c>
      <c r="C52" s="144"/>
    </row>
    <row r="53" spans="1:3" ht="12.75">
      <c r="A53" s="96" t="s">
        <v>537</v>
      </c>
      <c r="B53" s="155" t="s">
        <v>190</v>
      </c>
      <c r="C53" s="144"/>
    </row>
    <row r="54" spans="1:3" ht="12.75">
      <c r="A54" s="96" t="s">
        <v>538</v>
      </c>
      <c r="B54" s="155" t="s">
        <v>190</v>
      </c>
      <c r="C54" s="144">
        <v>7762000</v>
      </c>
    </row>
    <row r="55" spans="1:3" ht="12.75">
      <c r="A55" s="96" t="s">
        <v>539</v>
      </c>
      <c r="B55" s="155" t="s">
        <v>190</v>
      </c>
      <c r="C55" s="144"/>
    </row>
    <row r="56" spans="1:3" ht="12.75">
      <c r="A56" s="84" t="s">
        <v>540</v>
      </c>
      <c r="B56" s="155" t="s">
        <v>190</v>
      </c>
      <c r="C56" s="144"/>
    </row>
    <row r="57" spans="1:3" ht="12.75">
      <c r="A57" s="84" t="s">
        <v>541</v>
      </c>
      <c r="B57" s="155" t="s">
        <v>190</v>
      </c>
      <c r="C57" s="144"/>
    </row>
    <row r="58" spans="1:3" ht="12.75">
      <c r="A58" s="84" t="s">
        <v>542</v>
      </c>
      <c r="B58" s="155" t="s">
        <v>190</v>
      </c>
      <c r="C58" s="144"/>
    </row>
    <row r="59" spans="1:3" ht="12.75">
      <c r="A59" s="96" t="s">
        <v>543</v>
      </c>
      <c r="B59" s="155" t="s">
        <v>190</v>
      </c>
      <c r="C59" s="144">
        <v>300000</v>
      </c>
    </row>
    <row r="60" spans="1:3" ht="12.75">
      <c r="A60" s="96" t="s">
        <v>550</v>
      </c>
      <c r="B60" s="155" t="s">
        <v>190</v>
      </c>
      <c r="C60" s="144"/>
    </row>
    <row r="61" spans="1:3" ht="12.75">
      <c r="A61" s="96" t="s">
        <v>545</v>
      </c>
      <c r="B61" s="155" t="s">
        <v>190</v>
      </c>
      <c r="C61" s="144"/>
    </row>
    <row r="62" spans="1:3" ht="12.75">
      <c r="A62" s="96" t="s">
        <v>546</v>
      </c>
      <c r="B62" s="155" t="s">
        <v>190</v>
      </c>
      <c r="C62" s="144"/>
    </row>
    <row r="63" spans="1:3" ht="12.75">
      <c r="A63" s="216" t="s">
        <v>551</v>
      </c>
      <c r="B63" s="217" t="s">
        <v>225</v>
      </c>
      <c r="C63" s="185"/>
    </row>
    <row r="64" spans="1:3" ht="12.75">
      <c r="A64" s="208" t="s">
        <v>552</v>
      </c>
      <c r="B64" s="155" t="s">
        <v>227</v>
      </c>
      <c r="C64" s="125"/>
    </row>
    <row r="65" spans="1:3" ht="12.75">
      <c r="A65" s="208" t="s">
        <v>553</v>
      </c>
      <c r="B65" s="155" t="s">
        <v>229</v>
      </c>
      <c r="C65" s="125"/>
    </row>
    <row r="66" spans="1:3" ht="12.75">
      <c r="A66" s="208" t="s">
        <v>554</v>
      </c>
      <c r="B66" s="155" t="s">
        <v>233</v>
      </c>
      <c r="C66" s="125"/>
    </row>
    <row r="67" spans="1:3" ht="12.75">
      <c r="A67" s="169" t="s">
        <v>236</v>
      </c>
      <c r="B67" s="193" t="s">
        <v>237</v>
      </c>
      <c r="C67" s="183"/>
    </row>
    <row r="68" spans="1:3" ht="12.75">
      <c r="A68" s="96" t="s">
        <v>555</v>
      </c>
      <c r="B68" s="84" t="s">
        <v>239</v>
      </c>
      <c r="C68" s="121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63"/>
  <headerFooter alignWithMargins="0">
    <oddHeader>&amp;C&amp;"Times New Roman,Normál"&amp;12 13.melléklet a 13/2020. (IX. 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79"/>
  <sheetViews>
    <sheetView view="pageBreakPreview" zoomScaleSheetLayoutView="100" workbookViewId="0" topLeftCell="A52">
      <selection activeCell="D84" sqref="D8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68" t="s">
        <v>0</v>
      </c>
      <c r="B1" s="68"/>
      <c r="C1" s="68"/>
    </row>
    <row r="2" spans="1:3" ht="25.5" customHeight="1">
      <c r="A2" s="69" t="s">
        <v>556</v>
      </c>
      <c r="B2" s="69"/>
      <c r="C2" s="69"/>
    </row>
    <row r="3" spans="1:3" ht="15.75" customHeight="1">
      <c r="A3" s="2"/>
      <c r="B3" s="203"/>
      <c r="C3" s="203"/>
    </row>
    <row r="4" ht="21" customHeight="1">
      <c r="A4" s="71" t="s">
        <v>26</v>
      </c>
    </row>
    <row r="5" spans="1:3" ht="12.75">
      <c r="A5" s="8" t="s">
        <v>519</v>
      </c>
      <c r="B5" s="73" t="s">
        <v>28</v>
      </c>
      <c r="C5" s="207" t="s">
        <v>301</v>
      </c>
    </row>
    <row r="6" spans="1:3" ht="12.75">
      <c r="A6" s="96" t="s">
        <v>557</v>
      </c>
      <c r="B6" s="89" t="s">
        <v>337</v>
      </c>
      <c r="C6" s="125"/>
    </row>
    <row r="7" spans="1:3" ht="12.75">
      <c r="A7" s="96" t="s">
        <v>558</v>
      </c>
      <c r="B7" s="89" t="s">
        <v>337</v>
      </c>
      <c r="C7" s="125"/>
    </row>
    <row r="8" spans="1:3" ht="12.75">
      <c r="A8" s="96" t="s">
        <v>559</v>
      </c>
      <c r="B8" s="89" t="s">
        <v>337</v>
      </c>
      <c r="C8" s="125"/>
    </row>
    <row r="9" spans="1:3" ht="12.75">
      <c r="A9" s="96" t="s">
        <v>560</v>
      </c>
      <c r="B9" s="89" t="s">
        <v>337</v>
      </c>
      <c r="C9" s="125"/>
    </row>
    <row r="10" spans="1:3" ht="12.75">
      <c r="A10" s="96" t="s">
        <v>561</v>
      </c>
      <c r="B10" s="89" t="s">
        <v>337</v>
      </c>
      <c r="C10" s="125"/>
    </row>
    <row r="11" spans="1:3" ht="12.75">
      <c r="A11" s="96" t="s">
        <v>562</v>
      </c>
      <c r="B11" s="89" t="s">
        <v>337</v>
      </c>
      <c r="C11" s="125"/>
    </row>
    <row r="12" spans="1:3" ht="12.75">
      <c r="A12" s="96" t="s">
        <v>563</v>
      </c>
      <c r="B12" s="89" t="s">
        <v>337</v>
      </c>
      <c r="C12" s="125"/>
    </row>
    <row r="13" spans="1:3" ht="12.75">
      <c r="A13" s="96" t="s">
        <v>564</v>
      </c>
      <c r="B13" s="89" t="s">
        <v>337</v>
      </c>
      <c r="C13" s="125"/>
    </row>
    <row r="14" spans="1:3" ht="12.75">
      <c r="A14" s="96" t="s">
        <v>565</v>
      </c>
      <c r="B14" s="89" t="s">
        <v>337</v>
      </c>
      <c r="C14" s="125"/>
    </row>
    <row r="15" spans="1:3" ht="12.75">
      <c r="A15" s="96" t="s">
        <v>566</v>
      </c>
      <c r="B15" s="89" t="s">
        <v>337</v>
      </c>
      <c r="C15" s="125"/>
    </row>
    <row r="16" spans="1:3" ht="12.75">
      <c r="A16" s="90" t="s">
        <v>336</v>
      </c>
      <c r="B16" s="155" t="s">
        <v>337</v>
      </c>
      <c r="C16" s="125"/>
    </row>
    <row r="17" spans="1:3" ht="12.75">
      <c r="A17" s="96" t="s">
        <v>557</v>
      </c>
      <c r="B17" s="89" t="s">
        <v>339</v>
      </c>
      <c r="C17" s="125"/>
    </row>
    <row r="18" spans="1:3" ht="12.75">
      <c r="A18" s="96" t="s">
        <v>558</v>
      </c>
      <c r="B18" s="89" t="s">
        <v>339</v>
      </c>
      <c r="C18" s="125"/>
    </row>
    <row r="19" spans="1:3" ht="12.75">
      <c r="A19" s="96" t="s">
        <v>559</v>
      </c>
      <c r="B19" s="89" t="s">
        <v>339</v>
      </c>
      <c r="C19" s="125"/>
    </row>
    <row r="20" spans="1:3" ht="12.75">
      <c r="A20" s="96" t="s">
        <v>560</v>
      </c>
      <c r="B20" s="89" t="s">
        <v>339</v>
      </c>
      <c r="C20" s="125"/>
    </row>
    <row r="21" spans="1:3" ht="12.75">
      <c r="A21" s="96" t="s">
        <v>561</v>
      </c>
      <c r="B21" s="89" t="s">
        <v>339</v>
      </c>
      <c r="C21" s="125"/>
    </row>
    <row r="22" spans="1:3" ht="12.75">
      <c r="A22" s="96" t="s">
        <v>562</v>
      </c>
      <c r="B22" s="89" t="s">
        <v>339</v>
      </c>
      <c r="C22" s="125"/>
    </row>
    <row r="23" spans="1:3" ht="12.75">
      <c r="A23" s="96" t="s">
        <v>563</v>
      </c>
      <c r="B23" s="89" t="s">
        <v>339</v>
      </c>
      <c r="C23" s="125"/>
    </row>
    <row r="24" spans="1:3" ht="12.75">
      <c r="A24" s="96" t="s">
        <v>564</v>
      </c>
      <c r="B24" s="89" t="s">
        <v>339</v>
      </c>
      <c r="C24" s="125"/>
    </row>
    <row r="25" spans="1:3" ht="12.75">
      <c r="A25" s="96" t="s">
        <v>565</v>
      </c>
      <c r="B25" s="89" t="s">
        <v>339</v>
      </c>
      <c r="C25" s="125"/>
    </row>
    <row r="26" spans="1:3" ht="12.75">
      <c r="A26" s="96" t="s">
        <v>566</v>
      </c>
      <c r="B26" s="89" t="s">
        <v>339</v>
      </c>
      <c r="C26" s="125"/>
    </row>
    <row r="27" spans="1:3" ht="12.75">
      <c r="A27" s="90" t="s">
        <v>567</v>
      </c>
      <c r="B27" s="155" t="s">
        <v>339</v>
      </c>
      <c r="C27" s="125"/>
    </row>
    <row r="28" spans="1:3" ht="12.75">
      <c r="A28" s="96" t="s">
        <v>557</v>
      </c>
      <c r="B28" s="89" t="s">
        <v>341</v>
      </c>
      <c r="C28" s="125">
        <v>20000</v>
      </c>
    </row>
    <row r="29" spans="1:3" ht="12.75">
      <c r="A29" s="96" t="s">
        <v>568</v>
      </c>
      <c r="B29" s="89" t="s">
        <v>341</v>
      </c>
      <c r="C29" s="125">
        <v>32937344</v>
      </c>
    </row>
    <row r="30" spans="1:3" ht="12.75">
      <c r="A30" s="96" t="s">
        <v>569</v>
      </c>
      <c r="B30" s="89" t="s">
        <v>341</v>
      </c>
      <c r="C30" s="125"/>
    </row>
    <row r="31" spans="1:3" ht="12.75">
      <c r="A31" s="96" t="s">
        <v>559</v>
      </c>
      <c r="B31" s="89" t="s">
        <v>341</v>
      </c>
      <c r="C31" s="125"/>
    </row>
    <row r="32" spans="1:3" ht="12.75">
      <c r="A32" s="96" t="s">
        <v>560</v>
      </c>
      <c r="B32" s="89" t="s">
        <v>341</v>
      </c>
      <c r="C32" s="125"/>
    </row>
    <row r="33" spans="1:3" ht="12.75">
      <c r="A33" s="96" t="s">
        <v>561</v>
      </c>
      <c r="B33" s="89" t="s">
        <v>341</v>
      </c>
      <c r="C33" s="125">
        <v>10429200</v>
      </c>
    </row>
    <row r="34" spans="1:3" ht="12.75">
      <c r="A34" s="96" t="s">
        <v>562</v>
      </c>
      <c r="B34" s="89" t="s">
        <v>341</v>
      </c>
      <c r="C34" s="125"/>
    </row>
    <row r="35" spans="1:3" ht="12.75">
      <c r="A35" s="96" t="s">
        <v>563</v>
      </c>
      <c r="B35" s="89" t="s">
        <v>341</v>
      </c>
      <c r="C35" s="125">
        <v>1997262</v>
      </c>
    </row>
    <row r="36" spans="1:3" ht="12.75">
      <c r="A36" s="96" t="s">
        <v>564</v>
      </c>
      <c r="B36" s="89" t="s">
        <v>341</v>
      </c>
      <c r="C36" s="125"/>
    </row>
    <row r="37" spans="1:3" ht="12.75">
      <c r="A37" s="96" t="s">
        <v>565</v>
      </c>
      <c r="B37" s="89" t="s">
        <v>341</v>
      </c>
      <c r="C37" s="125"/>
    </row>
    <row r="38" spans="1:3" ht="12.75">
      <c r="A38" s="196" t="s">
        <v>566</v>
      </c>
      <c r="B38" s="197" t="s">
        <v>341</v>
      </c>
      <c r="C38" s="183"/>
    </row>
    <row r="39" spans="1:3" ht="12.75">
      <c r="A39" s="218" t="s">
        <v>570</v>
      </c>
      <c r="B39" s="210" t="s">
        <v>341</v>
      </c>
      <c r="C39" s="219">
        <f>SUM(C28:C38)</f>
        <v>45383806</v>
      </c>
    </row>
    <row r="40" spans="1:3" ht="12.75">
      <c r="A40" s="211" t="s">
        <v>557</v>
      </c>
      <c r="B40" s="220" t="s">
        <v>413</v>
      </c>
      <c r="C40" s="185"/>
    </row>
    <row r="41" spans="1:3" ht="12.75">
      <c r="A41" s="96" t="s">
        <v>558</v>
      </c>
      <c r="B41" s="89" t="s">
        <v>413</v>
      </c>
      <c r="C41" s="125"/>
    </row>
    <row r="42" spans="1:3" ht="12.75">
      <c r="A42" s="96" t="s">
        <v>559</v>
      </c>
      <c r="B42" s="89" t="s">
        <v>413</v>
      </c>
      <c r="C42" s="125"/>
    </row>
    <row r="43" spans="1:3" ht="12.75">
      <c r="A43" s="96" t="s">
        <v>560</v>
      </c>
      <c r="B43" s="89" t="s">
        <v>413</v>
      </c>
      <c r="C43" s="125"/>
    </row>
    <row r="44" spans="1:3" ht="12.75">
      <c r="A44" s="96" t="s">
        <v>561</v>
      </c>
      <c r="B44" s="89" t="s">
        <v>413</v>
      </c>
      <c r="C44" s="125"/>
    </row>
    <row r="45" spans="1:3" ht="12.75">
      <c r="A45" s="96" t="s">
        <v>562</v>
      </c>
      <c r="B45" s="89" t="s">
        <v>413</v>
      </c>
      <c r="C45" s="125"/>
    </row>
    <row r="46" spans="1:3" ht="12.75">
      <c r="A46" s="96" t="s">
        <v>563</v>
      </c>
      <c r="B46" s="89" t="s">
        <v>413</v>
      </c>
      <c r="C46" s="125"/>
    </row>
    <row r="47" spans="1:3" ht="12.75">
      <c r="A47" s="96" t="s">
        <v>564</v>
      </c>
      <c r="B47" s="89" t="s">
        <v>413</v>
      </c>
      <c r="C47" s="125"/>
    </row>
    <row r="48" spans="1:3" ht="12.75">
      <c r="A48" s="96" t="s">
        <v>565</v>
      </c>
      <c r="B48" s="89" t="s">
        <v>413</v>
      </c>
      <c r="C48" s="125"/>
    </row>
    <row r="49" spans="1:3" ht="12.75">
      <c r="A49" s="96" t="s">
        <v>566</v>
      </c>
      <c r="B49" s="89" t="s">
        <v>413</v>
      </c>
      <c r="C49" s="125"/>
    </row>
    <row r="50" spans="1:3" ht="12.75">
      <c r="A50" s="90" t="s">
        <v>571</v>
      </c>
      <c r="B50" s="155" t="s">
        <v>413</v>
      </c>
      <c r="C50" s="125"/>
    </row>
    <row r="51" spans="1:3" ht="12.75">
      <c r="A51" s="96" t="s">
        <v>572</v>
      </c>
      <c r="B51" s="89" t="s">
        <v>415</v>
      </c>
      <c r="C51" s="125"/>
    </row>
    <row r="52" spans="1:3" ht="12.75">
      <c r="A52" s="96" t="s">
        <v>558</v>
      </c>
      <c r="B52" s="89" t="s">
        <v>415</v>
      </c>
      <c r="C52" s="125"/>
    </row>
    <row r="53" spans="1:3" ht="12.75">
      <c r="A53" s="96" t="s">
        <v>559</v>
      </c>
      <c r="B53" s="89" t="s">
        <v>415</v>
      </c>
      <c r="C53" s="125"/>
    </row>
    <row r="54" spans="1:3" ht="12.75">
      <c r="A54" s="96" t="s">
        <v>560</v>
      </c>
      <c r="B54" s="89" t="s">
        <v>415</v>
      </c>
      <c r="C54" s="125"/>
    </row>
    <row r="55" spans="1:3" ht="12.75">
      <c r="A55" s="96" t="s">
        <v>561</v>
      </c>
      <c r="B55" s="89" t="s">
        <v>415</v>
      </c>
      <c r="C55" s="125"/>
    </row>
    <row r="56" spans="1:3" ht="12.75">
      <c r="A56" s="96" t="s">
        <v>562</v>
      </c>
      <c r="B56" s="89" t="s">
        <v>415</v>
      </c>
      <c r="C56" s="125"/>
    </row>
    <row r="57" spans="1:3" ht="12.75">
      <c r="A57" s="96" t="s">
        <v>563</v>
      </c>
      <c r="B57" s="89" t="s">
        <v>415</v>
      </c>
      <c r="C57" s="125"/>
    </row>
    <row r="58" spans="1:3" ht="12.75">
      <c r="A58" s="96" t="s">
        <v>564</v>
      </c>
      <c r="B58" s="89" t="s">
        <v>415</v>
      </c>
      <c r="C58" s="125"/>
    </row>
    <row r="59" spans="1:3" ht="12.75">
      <c r="A59" s="96" t="s">
        <v>565</v>
      </c>
      <c r="B59" s="89" t="s">
        <v>415</v>
      </c>
      <c r="C59" s="125"/>
    </row>
    <row r="60" spans="1:3" ht="12.75">
      <c r="A60" s="96" t="s">
        <v>566</v>
      </c>
      <c r="B60" s="89" t="s">
        <v>415</v>
      </c>
      <c r="C60" s="125"/>
    </row>
    <row r="61" spans="1:3" ht="12.75">
      <c r="A61" s="90" t="s">
        <v>573</v>
      </c>
      <c r="B61" s="155" t="s">
        <v>415</v>
      </c>
      <c r="C61" s="125"/>
    </row>
    <row r="62" spans="1:3" ht="12.75">
      <c r="A62" s="96" t="s">
        <v>557</v>
      </c>
      <c r="B62" s="89" t="s">
        <v>417</v>
      </c>
      <c r="C62" s="125"/>
    </row>
    <row r="63" spans="1:3" ht="12.75">
      <c r="A63" s="96" t="s">
        <v>558</v>
      </c>
      <c r="B63" s="89" t="s">
        <v>417</v>
      </c>
      <c r="C63" s="125"/>
    </row>
    <row r="64" spans="1:3" ht="12.75">
      <c r="A64" s="96" t="s">
        <v>559</v>
      </c>
      <c r="B64" s="89" t="s">
        <v>417</v>
      </c>
      <c r="C64" s="125"/>
    </row>
    <row r="65" spans="1:3" ht="12.75">
      <c r="A65" s="96" t="s">
        <v>560</v>
      </c>
      <c r="B65" s="89" t="s">
        <v>417</v>
      </c>
      <c r="C65" s="125"/>
    </row>
    <row r="66" spans="1:3" ht="12.75">
      <c r="A66" s="96" t="s">
        <v>561</v>
      </c>
      <c r="B66" s="89" t="s">
        <v>417</v>
      </c>
      <c r="C66" s="125"/>
    </row>
    <row r="67" spans="1:3" ht="12.75">
      <c r="A67" s="96" t="s">
        <v>562</v>
      </c>
      <c r="B67" s="89" t="s">
        <v>417</v>
      </c>
      <c r="C67" s="125"/>
    </row>
    <row r="68" spans="1:3" ht="12.75">
      <c r="A68" s="96" t="s">
        <v>563</v>
      </c>
      <c r="B68" s="89" t="s">
        <v>417</v>
      </c>
      <c r="C68" s="125"/>
    </row>
    <row r="69" spans="1:3" ht="12.75">
      <c r="A69" s="96" t="s">
        <v>564</v>
      </c>
      <c r="B69" s="89" t="s">
        <v>417</v>
      </c>
      <c r="C69" s="125"/>
    </row>
    <row r="70" spans="1:3" ht="12.75">
      <c r="A70" s="96" t="s">
        <v>565</v>
      </c>
      <c r="B70" s="89" t="s">
        <v>417</v>
      </c>
      <c r="C70" s="125"/>
    </row>
    <row r="71" spans="1:3" ht="12.75">
      <c r="A71" s="96" t="s">
        <v>566</v>
      </c>
      <c r="B71" s="89" t="s">
        <v>417</v>
      </c>
      <c r="C71" s="125"/>
    </row>
    <row r="72" spans="1:3" ht="12.75">
      <c r="A72" s="90" t="s">
        <v>416</v>
      </c>
      <c r="B72" s="155" t="s">
        <v>417</v>
      </c>
      <c r="C72" s="125"/>
    </row>
    <row r="73" spans="1:3" ht="12.75">
      <c r="A73" s="218" t="s">
        <v>398</v>
      </c>
      <c r="B73" s="210" t="s">
        <v>399</v>
      </c>
      <c r="C73" s="184"/>
    </row>
    <row r="74" spans="1:3" ht="12.75">
      <c r="A74" s="110" t="s">
        <v>574</v>
      </c>
      <c r="B74" s="155" t="s">
        <v>401</v>
      </c>
      <c r="C74" s="125"/>
    </row>
    <row r="75" spans="1:3" ht="12.75">
      <c r="A75" s="110" t="s">
        <v>575</v>
      </c>
      <c r="B75" s="155" t="s">
        <v>403</v>
      </c>
      <c r="C75" s="221">
        <v>1000000</v>
      </c>
    </row>
    <row r="76" spans="1:3" ht="12.75">
      <c r="A76" s="96" t="s">
        <v>404</v>
      </c>
      <c r="B76" s="155" t="s">
        <v>405</v>
      </c>
      <c r="C76" s="221"/>
    </row>
    <row r="77" spans="1:3" ht="12.75">
      <c r="A77" s="90" t="s">
        <v>434</v>
      </c>
      <c r="B77" s="155" t="s">
        <v>435</v>
      </c>
      <c r="C77" s="125"/>
    </row>
    <row r="78" spans="1:3" ht="12.75">
      <c r="A78" s="169" t="s">
        <v>576</v>
      </c>
      <c r="B78" s="193" t="s">
        <v>437</v>
      </c>
      <c r="C78" s="183"/>
    </row>
    <row r="79" spans="1:3" ht="12.75">
      <c r="A79" s="96" t="s">
        <v>577</v>
      </c>
      <c r="B79" s="84" t="s">
        <v>439</v>
      </c>
      <c r="C79" s="121"/>
    </row>
  </sheetData>
  <sheetProtection selectLockedCells="1" selectUnlockedCells="1"/>
  <mergeCells count="2">
    <mergeCell ref="A1:C1"/>
    <mergeCell ref="A2:C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70"/>
  <headerFooter alignWithMargins="0">
    <oddHeader>&amp;C&amp;"Times New Roman,Normál"&amp;12 14.melléklet a 13/2020. (IX. 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 topLeftCell="A1">
      <selection activeCell="F31" sqref="F31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68" t="s">
        <v>0</v>
      </c>
      <c r="B1" s="68"/>
      <c r="C1" s="68"/>
    </row>
    <row r="2" spans="1:3" ht="26.25" customHeight="1">
      <c r="A2" s="69" t="s">
        <v>578</v>
      </c>
      <c r="B2" s="69"/>
      <c r="C2" s="69"/>
    </row>
    <row r="4" spans="1:3" ht="12.75">
      <c r="A4" s="8" t="s">
        <v>519</v>
      </c>
      <c r="B4" s="73" t="s">
        <v>28</v>
      </c>
      <c r="C4" s="207" t="s">
        <v>301</v>
      </c>
    </row>
    <row r="5" spans="1:3" ht="12.75">
      <c r="A5" s="84" t="s">
        <v>579</v>
      </c>
      <c r="B5" s="84" t="s">
        <v>355</v>
      </c>
      <c r="C5" s="125">
        <v>2500000</v>
      </c>
    </row>
    <row r="6" spans="1:3" ht="12.75">
      <c r="A6" s="84" t="s">
        <v>580</v>
      </c>
      <c r="B6" s="84" t="s">
        <v>355</v>
      </c>
      <c r="C6" s="125"/>
    </row>
    <row r="7" spans="1:3" ht="12.75">
      <c r="A7" s="84" t="s">
        <v>581</v>
      </c>
      <c r="B7" s="84" t="s">
        <v>355</v>
      </c>
      <c r="C7" s="125"/>
    </row>
    <row r="8" spans="1:3" ht="12.75">
      <c r="A8" s="222" t="s">
        <v>582</v>
      </c>
      <c r="B8" s="222" t="s">
        <v>355</v>
      </c>
      <c r="C8" s="183">
        <v>2800000</v>
      </c>
    </row>
    <row r="9" spans="1:3" ht="12.75">
      <c r="A9" s="218" t="s">
        <v>354</v>
      </c>
      <c r="B9" s="210" t="s">
        <v>355</v>
      </c>
      <c r="C9" s="184">
        <f>SUM(C5:C8)</f>
        <v>5300000</v>
      </c>
    </row>
    <row r="10" spans="1:3" ht="12.75">
      <c r="A10" s="218" t="s">
        <v>356</v>
      </c>
      <c r="B10" s="210" t="s">
        <v>357</v>
      </c>
      <c r="C10" s="184">
        <f>SUM(C11:C12)</f>
        <v>30000000</v>
      </c>
    </row>
    <row r="11" spans="1:3" ht="12.75">
      <c r="A11" s="223" t="s">
        <v>583</v>
      </c>
      <c r="B11" s="223" t="s">
        <v>357</v>
      </c>
      <c r="C11" s="185">
        <v>30000000</v>
      </c>
    </row>
    <row r="12" spans="1:3" ht="12.75">
      <c r="A12" s="224" t="s">
        <v>584</v>
      </c>
      <c r="B12" s="224" t="s">
        <v>357</v>
      </c>
      <c r="C12" s="183"/>
    </row>
    <row r="13" spans="1:3" ht="12.75">
      <c r="A13" s="218" t="s">
        <v>362</v>
      </c>
      <c r="B13" s="210" t="s">
        <v>363</v>
      </c>
      <c r="C13" s="184">
        <v>0</v>
      </c>
    </row>
    <row r="14" spans="1:3" ht="12.75">
      <c r="A14" s="223" t="s">
        <v>585</v>
      </c>
      <c r="B14" s="223" t="s">
        <v>363</v>
      </c>
      <c r="C14" s="185"/>
    </row>
    <row r="15" spans="1:3" ht="12.75">
      <c r="A15" s="225" t="s">
        <v>586</v>
      </c>
      <c r="B15" s="225" t="s">
        <v>363</v>
      </c>
      <c r="C15" s="125">
        <v>0</v>
      </c>
    </row>
    <row r="16" spans="1:3" ht="12.75">
      <c r="A16" s="225" t="s">
        <v>587</v>
      </c>
      <c r="B16" s="225" t="s">
        <v>363</v>
      </c>
      <c r="C16" s="125"/>
    </row>
    <row r="17" spans="1:3" ht="12.75">
      <c r="A17" s="224" t="s">
        <v>588</v>
      </c>
      <c r="B17" s="224" t="s">
        <v>363</v>
      </c>
      <c r="C17" s="183"/>
    </row>
    <row r="18" spans="1:3" ht="12.75">
      <c r="A18" s="218" t="s">
        <v>589</v>
      </c>
      <c r="B18" s="210" t="s">
        <v>365</v>
      </c>
      <c r="C18" s="184">
        <v>300000</v>
      </c>
    </row>
    <row r="19" spans="1:3" ht="12.75">
      <c r="A19" s="223" t="s">
        <v>590</v>
      </c>
      <c r="B19" s="223" t="s">
        <v>365</v>
      </c>
      <c r="C19" s="185">
        <v>300000</v>
      </c>
    </row>
    <row r="20" spans="1:3" ht="12.75">
      <c r="A20" s="224" t="s">
        <v>591</v>
      </c>
      <c r="B20" s="224" t="s">
        <v>365</v>
      </c>
      <c r="C20" s="183"/>
    </row>
    <row r="21" spans="1:3" ht="12.75">
      <c r="A21" s="218" t="s">
        <v>366</v>
      </c>
      <c r="B21" s="210" t="s">
        <v>367</v>
      </c>
      <c r="C21" s="184">
        <v>30300000</v>
      </c>
    </row>
    <row r="22" spans="1:3" ht="12.75">
      <c r="A22" s="212" t="s">
        <v>592</v>
      </c>
      <c r="B22" s="212" t="s">
        <v>369</v>
      </c>
      <c r="C22" s="185"/>
    </row>
    <row r="23" spans="1:3" ht="12.75">
      <c r="A23" s="84" t="s">
        <v>593</v>
      </c>
      <c r="B23" s="84" t="s">
        <v>369</v>
      </c>
      <c r="C23" s="125"/>
    </row>
    <row r="24" spans="1:3" ht="12.75">
      <c r="A24" s="84" t="s">
        <v>594</v>
      </c>
      <c r="B24" s="84" t="s">
        <v>369</v>
      </c>
      <c r="C24" s="125"/>
    </row>
    <row r="25" spans="1:3" ht="12.75">
      <c r="A25" s="84" t="s">
        <v>595</v>
      </c>
      <c r="B25" s="84" t="s">
        <v>369</v>
      </c>
      <c r="C25" s="125"/>
    </row>
    <row r="26" spans="1:3" ht="12.75">
      <c r="A26" s="84" t="s">
        <v>596</v>
      </c>
      <c r="B26" s="84" t="s">
        <v>369</v>
      </c>
      <c r="C26" s="125"/>
    </row>
    <row r="27" spans="1:3" ht="12.75">
      <c r="A27" s="84" t="s">
        <v>597</v>
      </c>
      <c r="B27" s="84" t="s">
        <v>369</v>
      </c>
      <c r="C27" s="125"/>
    </row>
    <row r="28" spans="1:3" ht="12.75">
      <c r="A28" s="84" t="s">
        <v>598</v>
      </c>
      <c r="B28" s="84" t="s">
        <v>369</v>
      </c>
      <c r="C28" s="125"/>
    </row>
    <row r="29" spans="1:3" ht="12.75">
      <c r="A29" s="84" t="s">
        <v>599</v>
      </c>
      <c r="B29" s="84" t="s">
        <v>369</v>
      </c>
      <c r="C29" s="125"/>
    </row>
    <row r="30" spans="1:3" ht="12.75">
      <c r="A30" s="84" t="s">
        <v>600</v>
      </c>
      <c r="B30" s="84" t="s">
        <v>369</v>
      </c>
      <c r="C30" s="125"/>
    </row>
    <row r="31" spans="1:3" ht="12.75">
      <c r="A31" s="222" t="s">
        <v>601</v>
      </c>
      <c r="B31" s="222" t="s">
        <v>369</v>
      </c>
      <c r="C31" s="183"/>
    </row>
    <row r="32" spans="1:3" ht="12.75">
      <c r="A32" s="218" t="s">
        <v>368</v>
      </c>
      <c r="B32" s="210" t="s">
        <v>369</v>
      </c>
      <c r="C32" s="184"/>
    </row>
  </sheetData>
  <sheetProtection selectLockedCells="1" selectUnlockedCells="1"/>
  <mergeCells count="2">
    <mergeCell ref="A1:C1"/>
    <mergeCell ref="A2:C2"/>
  </mergeCells>
  <printOptions/>
  <pageMargins left="0.7" right="0.7" top="0.7645833333333333" bottom="0.75" header="0.5993055555555555" footer="0.5118055555555555"/>
  <pageSetup horizontalDpi="300" verticalDpi="300" orientation="portrait" paperSize="9" scale="80"/>
  <headerFooter alignWithMargins="0">
    <oddHeader>&amp;C&amp;"Times New Roman,Normál"&amp;12 15. melléklet a 13/2020. (IX. 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workbookViewId="0" topLeftCell="A18">
      <selection activeCell="M54" sqref="M54"/>
    </sheetView>
  </sheetViews>
  <sheetFormatPr defaultColWidth="9.140625" defaultRowHeight="15"/>
  <cols>
    <col min="2" max="2" width="28.28125" style="0" customWidth="1"/>
    <col min="3" max="3" width="0" style="0" hidden="1" customWidth="1"/>
    <col min="4" max="4" width="14.140625" style="0" customWidth="1"/>
    <col min="8" max="8" width="7.140625" style="0" customWidth="1"/>
    <col min="9" max="9" width="0" style="0" hidden="1" customWidth="1"/>
    <col min="10" max="10" width="0.13671875" style="0" customWidth="1"/>
    <col min="11" max="11" width="14.140625" style="0" customWidth="1"/>
  </cols>
  <sheetData>
    <row r="1" spans="4:11" ht="12.75">
      <c r="D1" s="226"/>
      <c r="K1" s="226"/>
    </row>
    <row r="2" spans="1:11" ht="15" customHeight="1">
      <c r="A2" s="227" t="s">
        <v>602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4:11" ht="12.75">
      <c r="D3" s="226"/>
      <c r="I3" s="228"/>
      <c r="J3" s="228"/>
      <c r="K3" s="226"/>
    </row>
    <row r="4" spans="1:11" ht="12.75">
      <c r="A4" s="229" t="s">
        <v>603</v>
      </c>
      <c r="B4" s="229"/>
      <c r="C4" s="229"/>
      <c r="D4" s="229"/>
      <c r="E4" s="229" t="s">
        <v>604</v>
      </c>
      <c r="F4" s="229"/>
      <c r="G4" s="229"/>
      <c r="H4" s="229"/>
      <c r="I4" s="229"/>
      <c r="J4" s="229"/>
      <c r="K4" s="229"/>
    </row>
    <row r="5" spans="1:11" ht="12.75">
      <c r="A5" s="230" t="s">
        <v>519</v>
      </c>
      <c r="B5" s="230"/>
      <c r="C5" s="231"/>
      <c r="D5" s="232"/>
      <c r="E5" s="233" t="s">
        <v>519</v>
      </c>
      <c r="F5" s="233"/>
      <c r="G5" s="233"/>
      <c r="H5" s="233"/>
      <c r="I5" s="233"/>
      <c r="J5" s="234"/>
      <c r="K5" s="235"/>
    </row>
    <row r="6" spans="1:11" ht="12.75">
      <c r="A6" s="236" t="s">
        <v>605</v>
      </c>
      <c r="B6" s="236"/>
      <c r="C6" s="237"/>
      <c r="D6" s="238"/>
      <c r="E6" s="239" t="s">
        <v>606</v>
      </c>
      <c r="F6" s="239"/>
      <c r="G6" s="239"/>
      <c r="H6" s="239"/>
      <c r="I6" s="239"/>
      <c r="J6" s="240"/>
      <c r="K6" s="241"/>
    </row>
    <row r="7" spans="1:11" ht="12.75">
      <c r="A7" s="242" t="s">
        <v>607</v>
      </c>
      <c r="B7" s="243"/>
      <c r="C7" s="244"/>
      <c r="D7" s="245"/>
      <c r="E7" s="246" t="s">
        <v>608</v>
      </c>
      <c r="F7" s="246"/>
      <c r="G7" s="246"/>
      <c r="H7" s="246"/>
      <c r="I7" s="246"/>
      <c r="J7" s="247"/>
      <c r="K7" s="248"/>
    </row>
    <row r="8" spans="1:11" ht="12.75">
      <c r="A8" s="249" t="s">
        <v>609</v>
      </c>
      <c r="B8" s="249"/>
      <c r="C8" s="250"/>
      <c r="D8" s="251"/>
      <c r="E8" s="252" t="s">
        <v>609</v>
      </c>
      <c r="F8" s="252"/>
      <c r="G8" s="252"/>
      <c r="H8" s="252"/>
      <c r="I8" s="252"/>
      <c r="J8" s="253"/>
      <c r="K8" s="254">
        <f>SUM(K9:K13)</f>
        <v>413128619</v>
      </c>
    </row>
    <row r="9" spans="1:11" ht="12.75">
      <c r="A9" s="255" t="s">
        <v>610</v>
      </c>
      <c r="B9" s="255"/>
      <c r="C9" s="244"/>
      <c r="D9" s="245">
        <f>SUM(D10:D13)</f>
        <v>366121626</v>
      </c>
      <c r="E9" s="256" t="s">
        <v>611</v>
      </c>
      <c r="F9" s="256"/>
      <c r="G9" s="256"/>
      <c r="H9" s="256"/>
      <c r="I9" s="256"/>
      <c r="J9" s="257"/>
      <c r="K9" s="258">
        <f>'5.kiadások működés,felh Összese'!F24</f>
        <v>211699918</v>
      </c>
    </row>
    <row r="10" spans="1:11" ht="12.75">
      <c r="A10" s="259" t="s">
        <v>612</v>
      </c>
      <c r="B10" s="259"/>
      <c r="C10" s="260"/>
      <c r="D10" s="261">
        <f>'9.bevételek működés,felh.Összes'!F18</f>
        <v>294164910</v>
      </c>
      <c r="E10" s="256" t="s">
        <v>613</v>
      </c>
      <c r="F10" s="256"/>
      <c r="G10" s="256"/>
      <c r="H10" s="256"/>
      <c r="I10" s="256"/>
      <c r="J10" s="257"/>
      <c r="K10" s="258">
        <f>'5.kiadások működés,felh Összese'!F25</f>
        <v>34846112</v>
      </c>
    </row>
    <row r="11" spans="1:11" ht="12.75">
      <c r="A11" s="262" t="s">
        <v>614</v>
      </c>
      <c r="B11" s="262"/>
      <c r="C11" s="260"/>
      <c r="D11" s="261">
        <f>'9.bevételek működés,felh.Összes'!F32</f>
        <v>35600000</v>
      </c>
      <c r="E11" s="256" t="s">
        <v>615</v>
      </c>
      <c r="F11" s="256"/>
      <c r="G11" s="256"/>
      <c r="H11" s="256"/>
      <c r="I11" s="256"/>
      <c r="J11" s="257"/>
      <c r="K11" s="258">
        <f>'5.kiadások működés,felh Összese'!F50</f>
        <v>121705319</v>
      </c>
    </row>
    <row r="12" spans="1:11" ht="12.75">
      <c r="A12" s="262" t="s">
        <v>610</v>
      </c>
      <c r="B12" s="262"/>
      <c r="C12" s="260"/>
      <c r="D12" s="261">
        <f>'9.bevételek működés,felh.Összes'!F44</f>
        <v>33716005</v>
      </c>
      <c r="E12" s="256" t="s">
        <v>616</v>
      </c>
      <c r="F12" s="256"/>
      <c r="G12" s="256"/>
      <c r="H12" s="256"/>
      <c r="I12" s="256"/>
      <c r="J12" s="257">
        <v>41581</v>
      </c>
      <c r="K12" s="258">
        <f>'5.kiadások működés,felh Összese'!F59</f>
        <v>28137230</v>
      </c>
    </row>
    <row r="13" spans="1:11" ht="12.75">
      <c r="A13" s="262" t="s">
        <v>617</v>
      </c>
      <c r="B13" s="262"/>
      <c r="C13" s="260"/>
      <c r="D13" s="261">
        <f>'9.bevételek működés,felh.Összes'!F50</f>
        <v>2640711</v>
      </c>
      <c r="E13" s="256" t="s">
        <v>618</v>
      </c>
      <c r="F13" s="256"/>
      <c r="G13" s="256"/>
      <c r="H13" s="256"/>
      <c r="I13" s="256"/>
      <c r="J13" s="257">
        <v>1</v>
      </c>
      <c r="K13" s="258">
        <f>'5.kiadások működés,felh Összese'!F73</f>
        <v>16740040</v>
      </c>
    </row>
    <row r="14" spans="1:11" ht="12.75">
      <c r="A14" s="263"/>
      <c r="B14" s="263"/>
      <c r="C14" s="264"/>
      <c r="D14" s="261"/>
      <c r="E14" s="256"/>
      <c r="F14" s="256"/>
      <c r="G14" s="256"/>
      <c r="H14" s="256"/>
      <c r="I14" s="256"/>
      <c r="J14" s="257"/>
      <c r="K14" s="258"/>
    </row>
    <row r="15" spans="1:11" ht="12.75">
      <c r="A15" s="262"/>
      <c r="B15" s="262"/>
      <c r="C15" s="260"/>
      <c r="D15" s="261"/>
      <c r="E15" s="256"/>
      <c r="F15" s="256"/>
      <c r="G15" s="256"/>
      <c r="H15" s="256"/>
      <c r="I15" s="256"/>
      <c r="J15" s="257"/>
      <c r="K15" s="258"/>
    </row>
    <row r="16" spans="1:11" ht="12.75">
      <c r="A16" s="262"/>
      <c r="B16" s="262"/>
      <c r="C16" s="260"/>
      <c r="D16" s="261"/>
      <c r="E16" s="256"/>
      <c r="F16" s="256"/>
      <c r="G16" s="256"/>
      <c r="H16" s="256"/>
      <c r="I16" s="256"/>
      <c r="J16" s="257"/>
      <c r="K16" s="258"/>
    </row>
    <row r="17" spans="1:11" ht="12.75">
      <c r="A17" s="265"/>
      <c r="B17" s="265"/>
      <c r="C17" s="266"/>
      <c r="D17" s="267"/>
      <c r="E17" s="256"/>
      <c r="F17" s="256"/>
      <c r="G17" s="256"/>
      <c r="H17" s="256"/>
      <c r="I17" s="256"/>
      <c r="J17" s="257"/>
      <c r="K17" s="258"/>
    </row>
    <row r="18" spans="1:11" ht="12.75">
      <c r="A18" s="255"/>
      <c r="B18" s="255"/>
      <c r="C18" s="244"/>
      <c r="D18" s="245"/>
      <c r="E18" s="268"/>
      <c r="F18" s="268"/>
      <c r="G18" s="268"/>
      <c r="H18" s="268"/>
      <c r="I18" s="268"/>
      <c r="J18" s="247"/>
      <c r="K18" s="248"/>
    </row>
    <row r="19" spans="1:11" ht="12.75">
      <c r="A19" s="269" t="s">
        <v>619</v>
      </c>
      <c r="B19" s="269"/>
      <c r="C19" s="270"/>
      <c r="D19" s="271">
        <f>SUM(D20)</f>
        <v>3684537</v>
      </c>
      <c r="E19" s="272" t="s">
        <v>620</v>
      </c>
      <c r="F19" s="272"/>
      <c r="G19" s="272"/>
      <c r="H19" s="272"/>
      <c r="I19" s="272"/>
      <c r="J19" s="273"/>
      <c r="K19" s="274">
        <f>SUM(K20:K25)</f>
        <v>43690627</v>
      </c>
    </row>
    <row r="20" spans="1:11" ht="12.75">
      <c r="A20" s="262" t="s">
        <v>621</v>
      </c>
      <c r="B20" s="262"/>
      <c r="C20" s="260"/>
      <c r="D20" s="261">
        <v>3684537</v>
      </c>
      <c r="E20" s="256" t="s">
        <v>622</v>
      </c>
      <c r="F20" s="256"/>
      <c r="G20" s="256"/>
      <c r="H20" s="256"/>
      <c r="I20" s="256"/>
      <c r="J20" s="275"/>
      <c r="K20" s="258">
        <f>'5.kiadások működés,felh Összese'!F82</f>
        <v>14838154</v>
      </c>
    </row>
    <row r="21" spans="1:11" ht="12.75">
      <c r="A21" s="276"/>
      <c r="B21" s="276"/>
      <c r="C21" s="260"/>
      <c r="D21" s="261"/>
      <c r="E21" s="256" t="s">
        <v>623</v>
      </c>
      <c r="F21" s="256"/>
      <c r="G21" s="256"/>
      <c r="H21" s="256"/>
      <c r="I21" s="256"/>
      <c r="J21" s="275"/>
      <c r="K21" s="258">
        <f>'5.kiadások működés,felh Összese'!F87</f>
        <v>23852473</v>
      </c>
    </row>
    <row r="22" spans="1:11" ht="12.75">
      <c r="A22" s="276"/>
      <c r="B22" s="276"/>
      <c r="C22" s="260"/>
      <c r="D22" s="261"/>
      <c r="E22" s="256" t="s">
        <v>624</v>
      </c>
      <c r="F22" s="256"/>
      <c r="G22" s="256"/>
      <c r="H22" s="256"/>
      <c r="I22" s="256"/>
      <c r="J22" s="275"/>
      <c r="K22" s="277"/>
    </row>
    <row r="23" spans="1:11" ht="12.75">
      <c r="A23" s="262"/>
      <c r="B23" s="262"/>
      <c r="C23" s="260"/>
      <c r="D23" s="261"/>
      <c r="E23" s="256" t="s">
        <v>234</v>
      </c>
      <c r="F23" s="256"/>
      <c r="G23" s="256"/>
      <c r="H23" s="256"/>
      <c r="I23" s="256"/>
      <c r="J23" s="275"/>
      <c r="K23" s="277"/>
    </row>
    <row r="24" spans="1:11" ht="12.75">
      <c r="A24" s="262"/>
      <c r="B24" s="262"/>
      <c r="C24" s="260"/>
      <c r="D24" s="261"/>
      <c r="E24" s="278" t="s">
        <v>625</v>
      </c>
      <c r="F24" s="278"/>
      <c r="G24" s="278"/>
      <c r="H24" s="278"/>
      <c r="I24" s="278"/>
      <c r="J24" s="275"/>
      <c r="K24" s="277"/>
    </row>
    <row r="25" spans="1:11" ht="12.75">
      <c r="A25" s="279"/>
      <c r="B25" s="279"/>
      <c r="C25" s="260"/>
      <c r="D25" s="261"/>
      <c r="E25" s="256" t="s">
        <v>626</v>
      </c>
      <c r="F25" s="256"/>
      <c r="G25" s="256"/>
      <c r="H25" s="256"/>
      <c r="I25" s="256"/>
      <c r="J25" s="275"/>
      <c r="K25" s="258">
        <f>'5.kiadások működés,felh Összese'!F97</f>
        <v>5000000</v>
      </c>
    </row>
    <row r="26" spans="1:11" ht="12.75">
      <c r="A26" s="280" t="s">
        <v>627</v>
      </c>
      <c r="B26" s="281"/>
      <c r="C26" s="260"/>
      <c r="D26" s="261"/>
      <c r="E26" s="246" t="s">
        <v>628</v>
      </c>
      <c r="F26" s="246"/>
      <c r="G26" s="246"/>
      <c r="H26" s="246"/>
      <c r="I26" s="246"/>
      <c r="J26" s="247"/>
      <c r="K26" s="248"/>
    </row>
    <row r="27" spans="1:11" ht="12.75">
      <c r="A27" s="280"/>
      <c r="B27" s="281"/>
      <c r="C27" s="260"/>
      <c r="D27" s="261"/>
      <c r="E27" s="246" t="s">
        <v>629</v>
      </c>
      <c r="F27" s="246"/>
      <c r="G27" s="246"/>
      <c r="H27" s="246"/>
      <c r="I27" s="246"/>
      <c r="J27" s="247"/>
      <c r="K27" s="248"/>
    </row>
    <row r="28" spans="1:11" ht="12.75">
      <c r="A28" s="280"/>
      <c r="B28" s="281"/>
      <c r="C28" s="260"/>
      <c r="D28" s="261"/>
      <c r="E28" s="246" t="s">
        <v>630</v>
      </c>
      <c r="F28" s="246"/>
      <c r="G28" s="246"/>
      <c r="H28" s="246"/>
      <c r="I28" s="246"/>
      <c r="J28" s="247"/>
      <c r="K28" s="248"/>
    </row>
    <row r="29" spans="1:11" ht="12.75">
      <c r="A29" s="280"/>
      <c r="B29" s="281"/>
      <c r="C29" s="260"/>
      <c r="D29" s="261"/>
      <c r="E29" s="256" t="s">
        <v>631</v>
      </c>
      <c r="F29" s="256"/>
      <c r="G29" s="256"/>
      <c r="H29" s="256"/>
      <c r="I29" s="256"/>
      <c r="J29" s="257"/>
      <c r="K29" s="258"/>
    </row>
    <row r="30" spans="1:14" ht="12.75">
      <c r="A30" s="282"/>
      <c r="B30" s="283"/>
      <c r="C30" s="260"/>
      <c r="D30" s="261"/>
      <c r="E30" s="284" t="s">
        <v>632</v>
      </c>
      <c r="F30" s="284"/>
      <c r="G30" s="284"/>
      <c r="H30" s="284"/>
      <c r="I30" s="284"/>
      <c r="J30" s="257"/>
      <c r="K30" s="258"/>
      <c r="N30" s="285"/>
    </row>
    <row r="31" spans="1:11" ht="12.75">
      <c r="A31" s="282"/>
      <c r="B31" s="283"/>
      <c r="C31" s="260"/>
      <c r="D31" s="261"/>
      <c r="E31" s="256" t="s">
        <v>633</v>
      </c>
      <c r="F31" s="256"/>
      <c r="G31" s="256"/>
      <c r="H31" s="256"/>
      <c r="I31" s="256"/>
      <c r="J31" s="257"/>
      <c r="K31" s="258"/>
    </row>
    <row r="32" spans="1:11" ht="12.75">
      <c r="A32" s="282"/>
      <c r="B32" s="283"/>
      <c r="C32" s="260"/>
      <c r="D32" s="261"/>
      <c r="E32" s="256" t="s">
        <v>634</v>
      </c>
      <c r="F32" s="256"/>
      <c r="G32" s="256"/>
      <c r="H32" s="256"/>
      <c r="I32" s="256"/>
      <c r="J32" s="257"/>
      <c r="K32" s="258"/>
    </row>
    <row r="33" spans="1:11" ht="12.75">
      <c r="A33" s="282"/>
      <c r="B33" s="283"/>
      <c r="C33" s="260"/>
      <c r="D33" s="261"/>
      <c r="E33" s="284" t="s">
        <v>635</v>
      </c>
      <c r="F33" s="284"/>
      <c r="G33" s="284"/>
      <c r="H33" s="284"/>
      <c r="I33" s="284"/>
      <c r="J33" s="247"/>
      <c r="K33" s="248">
        <f>'5.kiadások működés,felh Összese'!C118</f>
        <v>9104215</v>
      </c>
    </row>
    <row r="34" spans="1:14" ht="12.75">
      <c r="A34" s="282"/>
      <c r="B34" s="283"/>
      <c r="C34" s="260"/>
      <c r="D34" s="261"/>
      <c r="E34" s="286" t="s">
        <v>636</v>
      </c>
      <c r="F34" s="286"/>
      <c r="G34" s="286"/>
      <c r="H34" s="286"/>
      <c r="I34" s="286"/>
      <c r="J34" s="257"/>
      <c r="K34" s="258"/>
      <c r="N34" s="287"/>
    </row>
    <row r="35" spans="1:11" ht="12.75">
      <c r="A35" s="282"/>
      <c r="B35" s="283"/>
      <c r="C35" s="288"/>
      <c r="D35" s="289"/>
      <c r="E35" s="290"/>
      <c r="F35" s="290"/>
      <c r="G35" s="290"/>
      <c r="H35" s="290"/>
      <c r="I35" s="290"/>
      <c r="J35" s="291"/>
      <c r="K35" s="292"/>
    </row>
    <row r="36" spans="1:11" ht="12.75" customHeight="1">
      <c r="A36" s="293" t="s">
        <v>637</v>
      </c>
      <c r="B36" s="293"/>
      <c r="C36" s="294"/>
      <c r="D36" s="295"/>
      <c r="E36" s="296" t="s">
        <v>638</v>
      </c>
      <c r="F36" s="296"/>
      <c r="G36" s="296"/>
      <c r="H36" s="296"/>
      <c r="I36" s="296"/>
      <c r="J36" s="297"/>
      <c r="K36" s="298">
        <f>K8+K19+K33</f>
        <v>465923461</v>
      </c>
    </row>
    <row r="37" spans="1:11" ht="12.75">
      <c r="A37" s="299"/>
      <c r="B37" s="299"/>
      <c r="C37" s="300"/>
      <c r="D37" s="301"/>
      <c r="E37" s="302" t="s">
        <v>639</v>
      </c>
      <c r="F37" s="303"/>
      <c r="G37" s="304"/>
      <c r="H37" s="304"/>
      <c r="I37" s="305"/>
      <c r="J37" s="306"/>
      <c r="K37" s="307"/>
    </row>
    <row r="38" spans="1:11" ht="12.75">
      <c r="A38" s="299"/>
      <c r="B38" s="299"/>
      <c r="C38" s="260"/>
      <c r="D38" s="261"/>
      <c r="E38" s="256" t="s">
        <v>633</v>
      </c>
      <c r="F38" s="256"/>
      <c r="G38" s="256"/>
      <c r="H38" s="256"/>
      <c r="I38" s="256"/>
      <c r="J38" s="257"/>
      <c r="K38" s="258"/>
    </row>
    <row r="39" spans="1:11" ht="12.75">
      <c r="A39" s="299"/>
      <c r="B39" s="299"/>
      <c r="C39" s="260"/>
      <c r="D39" s="261"/>
      <c r="E39" s="256" t="s">
        <v>634</v>
      </c>
      <c r="F39" s="256"/>
      <c r="G39" s="256"/>
      <c r="H39" s="256"/>
      <c r="I39" s="256"/>
      <c r="J39" s="257"/>
      <c r="K39" s="258"/>
    </row>
    <row r="40" spans="1:11" ht="12.75">
      <c r="A40" s="308" t="s">
        <v>640</v>
      </c>
      <c r="B40" s="308"/>
      <c r="C40" s="245"/>
      <c r="D40" s="245"/>
      <c r="E40" s="309"/>
      <c r="F40" s="309"/>
      <c r="G40" s="309"/>
      <c r="H40" s="309"/>
      <c r="I40" s="309"/>
      <c r="J40" s="257"/>
      <c r="K40" s="258"/>
    </row>
    <row r="41" spans="1:11" ht="12.75">
      <c r="A41" s="310" t="s">
        <v>641</v>
      </c>
      <c r="B41" s="310"/>
      <c r="C41" s="244"/>
      <c r="D41" s="245">
        <f>SUM(D42:D43)</f>
        <v>96117298</v>
      </c>
      <c r="E41" s="309"/>
      <c r="F41" s="309"/>
      <c r="G41" s="309"/>
      <c r="H41" s="309"/>
      <c r="I41" s="309"/>
      <c r="J41" s="257"/>
      <c r="K41" s="258"/>
    </row>
    <row r="42" spans="1:11" ht="12.75">
      <c r="A42" s="311" t="s">
        <v>642</v>
      </c>
      <c r="B42" s="312"/>
      <c r="C42" s="260"/>
      <c r="D42" s="261">
        <f>'9.bevételek működés,felh.Összes'!F83</f>
        <v>39435176</v>
      </c>
      <c r="E42" s="309"/>
      <c r="F42" s="309"/>
      <c r="G42" s="309"/>
      <c r="H42" s="309"/>
      <c r="I42" s="309"/>
      <c r="J42" s="257"/>
      <c r="K42" s="258"/>
    </row>
    <row r="43" spans="1:11" ht="12.75">
      <c r="A43" s="311" t="s">
        <v>643</v>
      </c>
      <c r="B43" s="312"/>
      <c r="C43" s="260"/>
      <c r="D43" s="261">
        <f>'9.bevételek működés,felh.Összes'!F84</f>
        <v>56682122</v>
      </c>
      <c r="E43" s="309"/>
      <c r="F43" s="309"/>
      <c r="G43" s="309"/>
      <c r="H43" s="309"/>
      <c r="I43" s="309"/>
      <c r="J43" s="257"/>
      <c r="K43" s="258"/>
    </row>
    <row r="44" spans="1:11" ht="12.75">
      <c r="A44" s="310" t="s">
        <v>644</v>
      </c>
      <c r="B44" s="310"/>
      <c r="C44" s="244"/>
      <c r="D44" s="245"/>
      <c r="E44" s="309"/>
      <c r="F44" s="309"/>
      <c r="G44" s="309"/>
      <c r="H44" s="309"/>
      <c r="I44" s="309"/>
      <c r="J44" s="257"/>
      <c r="K44" s="258"/>
    </row>
    <row r="45" spans="1:11" ht="12.75">
      <c r="A45" s="279" t="s">
        <v>645</v>
      </c>
      <c r="B45" s="279"/>
      <c r="C45" s="260"/>
      <c r="D45" s="261"/>
      <c r="E45" s="309"/>
      <c r="F45" s="309"/>
      <c r="G45" s="309"/>
      <c r="H45" s="309"/>
      <c r="I45" s="309"/>
      <c r="J45" s="257"/>
      <c r="K45" s="258"/>
    </row>
    <row r="46" spans="1:11" ht="12.75">
      <c r="A46" s="279" t="s">
        <v>646</v>
      </c>
      <c r="B46" s="279"/>
      <c r="C46" s="260"/>
      <c r="D46" s="261"/>
      <c r="E46" s="309"/>
      <c r="F46" s="309"/>
      <c r="G46" s="309"/>
      <c r="H46" s="309"/>
      <c r="I46" s="309"/>
      <c r="J46" s="257"/>
      <c r="K46" s="258"/>
    </row>
    <row r="47" spans="1:11" ht="12.75">
      <c r="A47" s="313" t="s">
        <v>647</v>
      </c>
      <c r="B47" s="314"/>
      <c r="C47" s="315"/>
      <c r="D47" s="316">
        <f>D9+D20+D41</f>
        <v>465923461</v>
      </c>
      <c r="E47" s="317" t="s">
        <v>648</v>
      </c>
      <c r="F47" s="317"/>
      <c r="G47" s="317"/>
      <c r="H47" s="317"/>
      <c r="I47" s="317"/>
      <c r="J47" s="318"/>
      <c r="K47" s="319">
        <f>K36</f>
        <v>465923461</v>
      </c>
    </row>
    <row r="48" spans="1:11" ht="12.75">
      <c r="A48" s="279" t="s">
        <v>649</v>
      </c>
      <c r="B48" s="279"/>
      <c r="C48" s="260"/>
      <c r="D48" s="261">
        <f>D9</f>
        <v>366121626</v>
      </c>
      <c r="E48" s="256" t="s">
        <v>650</v>
      </c>
      <c r="F48" s="256"/>
      <c r="G48" s="256"/>
      <c r="H48" s="256"/>
      <c r="I48" s="256"/>
      <c r="J48" s="257"/>
      <c r="K48" s="258">
        <f>K8</f>
        <v>413128619</v>
      </c>
    </row>
    <row r="49" spans="1:11" ht="12.75">
      <c r="A49" s="279" t="s">
        <v>651</v>
      </c>
      <c r="B49" s="279"/>
      <c r="C49" s="260"/>
      <c r="D49" s="261">
        <f>D20</f>
        <v>3684537</v>
      </c>
      <c r="E49" s="256" t="s">
        <v>652</v>
      </c>
      <c r="F49" s="256"/>
      <c r="G49" s="256"/>
      <c r="H49" s="256"/>
      <c r="I49" s="256"/>
      <c r="J49" s="257"/>
      <c r="K49" s="258">
        <f>K19</f>
        <v>43690627</v>
      </c>
    </row>
    <row r="50" spans="1:11" ht="12.75">
      <c r="A50" s="320" t="s">
        <v>653</v>
      </c>
      <c r="B50" s="320"/>
      <c r="D50" s="321">
        <f>D41</f>
        <v>96117298</v>
      </c>
      <c r="E50" s="322" t="s">
        <v>654</v>
      </c>
      <c r="F50" s="322"/>
      <c r="G50" s="322"/>
      <c r="H50" s="322"/>
      <c r="K50" s="323">
        <f>K33</f>
        <v>9104215</v>
      </c>
    </row>
  </sheetData>
  <sheetProtection selectLockedCells="1" selectUnlockedCells="1"/>
  <mergeCells count="72">
    <mergeCell ref="A2:K2"/>
    <mergeCell ref="A4:D4"/>
    <mergeCell ref="E4:K4"/>
    <mergeCell ref="A5:B5"/>
    <mergeCell ref="E5:I5"/>
    <mergeCell ref="A6:B6"/>
    <mergeCell ref="E6:I6"/>
    <mergeCell ref="E7:I7"/>
    <mergeCell ref="A8:B8"/>
    <mergeCell ref="E8:I8"/>
    <mergeCell ref="A9:B9"/>
    <mergeCell ref="E9:I9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A36:B36"/>
    <mergeCell ref="E36:I36"/>
    <mergeCell ref="A37:B39"/>
    <mergeCell ref="E38:I38"/>
    <mergeCell ref="E39:I39"/>
    <mergeCell ref="A40:B40"/>
    <mergeCell ref="E40:I46"/>
    <mergeCell ref="A41:B41"/>
    <mergeCell ref="A44:B44"/>
    <mergeCell ref="A45:B45"/>
    <mergeCell ref="A46:B46"/>
    <mergeCell ref="E47:I47"/>
    <mergeCell ref="A48:B48"/>
    <mergeCell ref="E48:I48"/>
    <mergeCell ref="A49:B49"/>
    <mergeCell ref="E49:I49"/>
    <mergeCell ref="A50:B50"/>
    <mergeCell ref="E50:H50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scale="84"/>
  <headerFooter alignWithMargins="0">
    <oddHeader>&amp;C16.melléklet a 13/2020. (IX. 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D177"/>
  <sheetViews>
    <sheetView view="pageBreakPreview" zoomScaleSheetLayoutView="100" workbookViewId="0" topLeftCell="A1">
      <pane xSplit="2" ySplit="5" topLeftCell="X63" activePane="bottomRight" state="frozen"/>
      <selection pane="topLeft" activeCell="A1" sqref="A1"/>
      <selection pane="topRight" activeCell="X1" sqref="X1"/>
      <selection pane="bottomLeft" activeCell="A63" sqref="A63"/>
      <selection pane="bottomRight" activeCell="A64" sqref="A64"/>
    </sheetView>
  </sheetViews>
  <sheetFormatPr defaultColWidth="9.140625" defaultRowHeight="15"/>
  <cols>
    <col min="1" max="1" width="83.8515625" style="16" customWidth="1"/>
    <col min="2" max="2" width="8.7109375" style="16" customWidth="1"/>
    <col min="3" max="3" width="11.28125" style="16" customWidth="1"/>
    <col min="4" max="4" width="11.140625" style="16" customWidth="1"/>
    <col min="5" max="5" width="12.421875" style="16" customWidth="1"/>
    <col min="6" max="6" width="11.421875" style="16" customWidth="1"/>
    <col min="7" max="8" width="12.7109375" style="16" customWidth="1"/>
    <col min="9" max="9" width="11.421875" style="16" customWidth="1"/>
    <col min="10" max="10" width="9.57421875" style="16" customWidth="1"/>
    <col min="11" max="11" width="11.421875" style="16" customWidth="1"/>
    <col min="12" max="13" width="15.28125" style="16" customWidth="1"/>
    <col min="14" max="15" width="9.57421875" style="16" customWidth="1"/>
    <col min="16" max="18" width="12.421875" style="16" customWidth="1"/>
    <col min="19" max="20" width="12.7109375" style="16" customWidth="1"/>
    <col min="21" max="21" width="9.57421875" style="16" customWidth="1"/>
    <col min="22" max="22" width="11.421875" style="16" customWidth="1"/>
    <col min="23" max="23" width="12.7109375" style="17" customWidth="1"/>
    <col min="24" max="24" width="11.28125" style="16" customWidth="1"/>
    <col min="25" max="25" width="12.57421875" style="16" customWidth="1"/>
    <col min="26" max="28" width="11.421875" style="16" customWidth="1"/>
    <col min="29" max="30" width="14.00390625" style="16" customWidth="1"/>
    <col min="31" max="31" width="12.421875" style="16" customWidth="1"/>
    <col min="32" max="32" width="12.7109375" style="16" customWidth="1"/>
    <col min="33" max="33" width="10.8515625" style="16" customWidth="1"/>
    <col min="34" max="56" width="9.140625" style="18" customWidth="1"/>
  </cols>
  <sheetData>
    <row r="1" spans="1:6" ht="21" customHeight="1">
      <c r="A1" s="19" t="s">
        <v>0</v>
      </c>
      <c r="B1" s="19"/>
      <c r="C1" s="19"/>
      <c r="D1" s="19"/>
      <c r="E1" s="19"/>
      <c r="F1" s="19"/>
    </row>
    <row r="2" spans="1:6" ht="18.75" customHeight="1">
      <c r="A2" s="20" t="s">
        <v>25</v>
      </c>
      <c r="B2" s="20"/>
      <c r="C2" s="20"/>
      <c r="D2" s="20"/>
      <c r="E2" s="20"/>
      <c r="F2" s="20"/>
    </row>
    <row r="3" ht="12.75">
      <c r="A3" s="21"/>
    </row>
    <row r="4" ht="12.75">
      <c r="A4" s="22" t="s">
        <v>26</v>
      </c>
    </row>
    <row r="5" spans="1:56" s="4" customFormat="1" ht="12.75">
      <c r="A5" s="23" t="s">
        <v>27</v>
      </c>
      <c r="B5" s="24" t="s">
        <v>28</v>
      </c>
      <c r="C5" s="25" t="s">
        <v>29</v>
      </c>
      <c r="D5" s="25" t="s">
        <v>30</v>
      </c>
      <c r="E5" s="25" t="s">
        <v>31</v>
      </c>
      <c r="F5" s="26" t="s">
        <v>32</v>
      </c>
      <c r="G5" s="27" t="s">
        <v>33</v>
      </c>
      <c r="H5" s="27" t="s">
        <v>34</v>
      </c>
      <c r="I5" s="27" t="s">
        <v>35</v>
      </c>
      <c r="J5" s="27" t="s">
        <v>36</v>
      </c>
      <c r="K5" s="27" t="s">
        <v>37</v>
      </c>
      <c r="L5" s="27" t="s">
        <v>38</v>
      </c>
      <c r="M5" s="27" t="s">
        <v>39</v>
      </c>
      <c r="N5" s="27" t="s">
        <v>40</v>
      </c>
      <c r="O5" s="27" t="s">
        <v>41</v>
      </c>
      <c r="P5" s="27" t="s">
        <v>42</v>
      </c>
      <c r="Q5" s="27" t="s">
        <v>43</v>
      </c>
      <c r="R5" s="27" t="s">
        <v>44</v>
      </c>
      <c r="S5" s="27" t="s">
        <v>45</v>
      </c>
      <c r="T5" s="27" t="s">
        <v>46</v>
      </c>
      <c r="U5" s="27" t="s">
        <v>47</v>
      </c>
      <c r="V5" s="27" t="s">
        <v>48</v>
      </c>
      <c r="W5" s="27" t="s">
        <v>49</v>
      </c>
      <c r="X5" s="27" t="s">
        <v>50</v>
      </c>
      <c r="Y5" s="27" t="s">
        <v>51</v>
      </c>
      <c r="Z5" s="27" t="s">
        <v>52</v>
      </c>
      <c r="AA5" s="27" t="s">
        <v>53</v>
      </c>
      <c r="AB5" s="27" t="s">
        <v>54</v>
      </c>
      <c r="AC5" s="27" t="s">
        <v>55</v>
      </c>
      <c r="AD5" s="27" t="s">
        <v>56</v>
      </c>
      <c r="AE5" s="28">
        <v>107060</v>
      </c>
      <c r="AF5" s="28" t="s">
        <v>57</v>
      </c>
      <c r="AG5" s="28" t="s">
        <v>58</v>
      </c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33" ht="12.75">
      <c r="A6" s="30" t="s">
        <v>59</v>
      </c>
      <c r="B6" s="31" t="s">
        <v>60</v>
      </c>
      <c r="C6" s="32">
        <v>1004640</v>
      </c>
      <c r="D6" s="32"/>
      <c r="E6" s="32"/>
      <c r="F6" s="33"/>
      <c r="G6" s="34">
        <v>11476500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28">
        <v>9897568</v>
      </c>
      <c r="X6" s="34"/>
      <c r="Y6" s="34">
        <v>5576000</v>
      </c>
      <c r="Z6" s="34"/>
      <c r="AA6" s="34"/>
      <c r="AB6" s="34"/>
      <c r="AC6" s="34">
        <v>31991793</v>
      </c>
      <c r="AD6" s="34"/>
      <c r="AE6" s="34"/>
      <c r="AF6" s="34"/>
      <c r="AG6" s="33">
        <f>SUM(C6:AF6)</f>
        <v>59946501</v>
      </c>
    </row>
    <row r="7" spans="1:33" ht="12.75">
      <c r="A7" s="30" t="s">
        <v>61</v>
      </c>
      <c r="B7" s="35" t="s">
        <v>62</v>
      </c>
      <c r="C7" s="32"/>
      <c r="D7" s="32"/>
      <c r="E7" s="32"/>
      <c r="F7" s="33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28"/>
      <c r="X7" s="34"/>
      <c r="Y7" s="34"/>
      <c r="Z7" s="34"/>
      <c r="AA7" s="34"/>
      <c r="AB7" s="34"/>
      <c r="AC7" s="34"/>
      <c r="AD7" s="34"/>
      <c r="AE7" s="34"/>
      <c r="AF7" s="34"/>
      <c r="AG7" s="33">
        <f aca="true" t="shared" si="0" ref="AG7:AG69">SUM(C7:AF7)</f>
        <v>0</v>
      </c>
    </row>
    <row r="8" spans="1:33" ht="12.75">
      <c r="A8" s="30" t="s">
        <v>63</v>
      </c>
      <c r="B8" s="35" t="s">
        <v>64</v>
      </c>
      <c r="C8" s="32"/>
      <c r="D8" s="32"/>
      <c r="E8" s="32"/>
      <c r="F8" s="33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28"/>
      <c r="X8" s="34"/>
      <c r="Y8" s="34"/>
      <c r="Z8" s="34"/>
      <c r="AA8" s="34"/>
      <c r="AB8" s="34"/>
      <c r="AC8" s="34"/>
      <c r="AD8" s="34"/>
      <c r="AE8" s="34"/>
      <c r="AF8" s="34"/>
      <c r="AG8" s="33">
        <f t="shared" si="0"/>
        <v>0</v>
      </c>
    </row>
    <row r="9" spans="1:33" ht="12.75">
      <c r="A9" s="36" t="s">
        <v>65</v>
      </c>
      <c r="B9" s="35" t="s">
        <v>66</v>
      </c>
      <c r="C9" s="32"/>
      <c r="D9" s="32"/>
      <c r="E9" s="32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28"/>
      <c r="X9" s="34"/>
      <c r="Y9" s="34"/>
      <c r="Z9" s="34"/>
      <c r="AA9" s="34"/>
      <c r="AB9" s="34"/>
      <c r="AC9" s="34"/>
      <c r="AD9" s="34"/>
      <c r="AE9" s="34"/>
      <c r="AF9" s="34"/>
      <c r="AG9" s="33">
        <f t="shared" si="0"/>
        <v>0</v>
      </c>
    </row>
    <row r="10" spans="1:33" ht="12.75">
      <c r="A10" s="36" t="s">
        <v>67</v>
      </c>
      <c r="B10" s="35" t="s">
        <v>68</v>
      </c>
      <c r="C10" s="32"/>
      <c r="D10" s="32"/>
      <c r="E10" s="32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28"/>
      <c r="X10" s="34"/>
      <c r="Y10" s="34"/>
      <c r="Z10" s="34"/>
      <c r="AA10" s="34"/>
      <c r="AB10" s="34"/>
      <c r="AC10" s="34"/>
      <c r="AD10" s="34"/>
      <c r="AE10" s="34"/>
      <c r="AF10" s="34"/>
      <c r="AG10" s="33">
        <f t="shared" si="0"/>
        <v>0</v>
      </c>
    </row>
    <row r="11" spans="1:33" ht="12.75">
      <c r="A11" s="36" t="s">
        <v>69</v>
      </c>
      <c r="B11" s="35" t="s">
        <v>70</v>
      </c>
      <c r="C11" s="32"/>
      <c r="D11" s="32"/>
      <c r="E11" s="32"/>
      <c r="F11" s="33"/>
      <c r="G11" s="34">
        <v>631800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28"/>
      <c r="X11" s="34"/>
      <c r="Y11" s="34"/>
      <c r="Z11" s="34"/>
      <c r="AA11" s="34"/>
      <c r="AB11" s="34"/>
      <c r="AC11" s="34"/>
      <c r="AD11" s="34"/>
      <c r="AE11" s="34"/>
      <c r="AF11" s="34"/>
      <c r="AG11" s="33">
        <f t="shared" si="0"/>
        <v>631800</v>
      </c>
    </row>
    <row r="12" spans="1:33" ht="12.75">
      <c r="A12" s="36" t="s">
        <v>71</v>
      </c>
      <c r="B12" s="35" t="s">
        <v>72</v>
      </c>
      <c r="C12" s="32">
        <v>44907</v>
      </c>
      <c r="D12" s="32"/>
      <c r="E12" s="32"/>
      <c r="F12" s="33"/>
      <c r="G12" s="34">
        <v>457576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28">
        <v>228789</v>
      </c>
      <c r="X12" s="34"/>
      <c r="Y12" s="34">
        <v>284905</v>
      </c>
      <c r="Z12" s="34"/>
      <c r="AA12" s="34"/>
      <c r="AB12" s="34"/>
      <c r="AC12" s="34"/>
      <c r="AD12" s="34"/>
      <c r="AE12" s="34"/>
      <c r="AF12" s="34"/>
      <c r="AG12" s="33">
        <f t="shared" si="0"/>
        <v>1016177</v>
      </c>
    </row>
    <row r="13" spans="1:33" ht="12.75">
      <c r="A13" s="36" t="s">
        <v>73</v>
      </c>
      <c r="B13" s="35" t="s">
        <v>74</v>
      </c>
      <c r="C13" s="32"/>
      <c r="D13" s="32"/>
      <c r="E13" s="32"/>
      <c r="F13" s="33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28"/>
      <c r="X13" s="34"/>
      <c r="Y13" s="34"/>
      <c r="Z13" s="34"/>
      <c r="AA13" s="34"/>
      <c r="AB13" s="34"/>
      <c r="AC13" s="34"/>
      <c r="AD13" s="34"/>
      <c r="AE13" s="34"/>
      <c r="AF13" s="34"/>
      <c r="AG13" s="33">
        <f t="shared" si="0"/>
        <v>0</v>
      </c>
    </row>
    <row r="14" spans="1:33" ht="12.75">
      <c r="A14" s="37" t="s">
        <v>75</v>
      </c>
      <c r="B14" s="35" t="s">
        <v>76</v>
      </c>
      <c r="C14" s="32"/>
      <c r="D14" s="32"/>
      <c r="E14" s="32"/>
      <c r="F14" s="33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28">
        <v>50000</v>
      </c>
      <c r="X14" s="34"/>
      <c r="Y14" s="34"/>
      <c r="Z14" s="34"/>
      <c r="AA14" s="34"/>
      <c r="AB14" s="34"/>
      <c r="AC14" s="34"/>
      <c r="AD14" s="34"/>
      <c r="AE14" s="34"/>
      <c r="AF14" s="34"/>
      <c r="AG14" s="33">
        <f t="shared" si="0"/>
        <v>50000</v>
      </c>
    </row>
    <row r="15" spans="1:33" ht="12.75">
      <c r="A15" s="37" t="s">
        <v>77</v>
      </c>
      <c r="B15" s="35" t="s">
        <v>78</v>
      </c>
      <c r="C15" s="32"/>
      <c r="D15" s="32"/>
      <c r="E15" s="32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28"/>
      <c r="X15" s="34"/>
      <c r="Y15" s="34"/>
      <c r="Z15" s="34"/>
      <c r="AA15" s="34"/>
      <c r="AB15" s="34"/>
      <c r="AC15" s="34"/>
      <c r="AD15" s="34"/>
      <c r="AE15" s="34"/>
      <c r="AF15" s="34"/>
      <c r="AG15" s="33">
        <f t="shared" si="0"/>
        <v>0</v>
      </c>
    </row>
    <row r="16" spans="1:33" ht="12.75">
      <c r="A16" s="37" t="s">
        <v>79</v>
      </c>
      <c r="B16" s="35" t="s">
        <v>80</v>
      </c>
      <c r="C16" s="32"/>
      <c r="D16" s="32"/>
      <c r="E16" s="32"/>
      <c r="F16" s="33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28"/>
      <c r="X16" s="34"/>
      <c r="Y16" s="34"/>
      <c r="Z16" s="34"/>
      <c r="AA16" s="34"/>
      <c r="AB16" s="34"/>
      <c r="AC16" s="34"/>
      <c r="AD16" s="34"/>
      <c r="AE16" s="34"/>
      <c r="AF16" s="34"/>
      <c r="AG16" s="33">
        <f t="shared" si="0"/>
        <v>0</v>
      </c>
    </row>
    <row r="17" spans="1:33" ht="12.75">
      <c r="A17" s="37" t="s">
        <v>81</v>
      </c>
      <c r="B17" s="35" t="s">
        <v>82</v>
      </c>
      <c r="C17" s="32"/>
      <c r="D17" s="32"/>
      <c r="E17" s="32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28"/>
      <c r="X17" s="34"/>
      <c r="Y17" s="34"/>
      <c r="Z17" s="34"/>
      <c r="AA17" s="34"/>
      <c r="AB17" s="34"/>
      <c r="AC17" s="34"/>
      <c r="AD17" s="34"/>
      <c r="AE17" s="34"/>
      <c r="AF17" s="34"/>
      <c r="AG17" s="33">
        <f t="shared" si="0"/>
        <v>0</v>
      </c>
    </row>
    <row r="18" spans="1:33" ht="12.75">
      <c r="A18" s="37" t="s">
        <v>83</v>
      </c>
      <c r="B18" s="35" t="s">
        <v>84</v>
      </c>
      <c r="C18" s="32"/>
      <c r="D18" s="32"/>
      <c r="E18" s="32"/>
      <c r="F18" s="33"/>
      <c r="G18" s="34">
        <v>300000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28"/>
      <c r="X18" s="34"/>
      <c r="Y18" s="34"/>
      <c r="Z18" s="34"/>
      <c r="AA18" s="34"/>
      <c r="AB18" s="34"/>
      <c r="AC18" s="34">
        <v>100000</v>
      </c>
      <c r="AD18" s="34"/>
      <c r="AE18" s="34"/>
      <c r="AF18" s="34"/>
      <c r="AG18" s="33">
        <f t="shared" si="0"/>
        <v>400000</v>
      </c>
    </row>
    <row r="19" spans="1:56" s="4" customFormat="1" ht="12.75">
      <c r="A19" s="38" t="s">
        <v>85</v>
      </c>
      <c r="B19" s="39" t="s">
        <v>86</v>
      </c>
      <c r="C19" s="40">
        <f>SUM(C6:C18)</f>
        <v>1049547</v>
      </c>
      <c r="D19" s="40">
        <f aca="true" t="shared" si="1" ref="D19:AF19">SUM(D6:D18)</f>
        <v>0</v>
      </c>
      <c r="E19" s="40">
        <f t="shared" si="1"/>
        <v>0</v>
      </c>
      <c r="F19" s="40">
        <f t="shared" si="1"/>
        <v>0</v>
      </c>
      <c r="G19" s="40">
        <f t="shared" si="1"/>
        <v>12865876</v>
      </c>
      <c r="H19" s="40">
        <f t="shared" si="1"/>
        <v>0</v>
      </c>
      <c r="I19" s="40">
        <f t="shared" si="1"/>
        <v>0</v>
      </c>
      <c r="J19" s="40">
        <f t="shared" si="1"/>
        <v>0</v>
      </c>
      <c r="K19" s="40">
        <f t="shared" si="1"/>
        <v>0</v>
      </c>
      <c r="L19" s="40">
        <f t="shared" si="1"/>
        <v>0</v>
      </c>
      <c r="M19" s="40">
        <f t="shared" si="1"/>
        <v>0</v>
      </c>
      <c r="N19" s="40">
        <f t="shared" si="1"/>
        <v>0</v>
      </c>
      <c r="O19" s="40">
        <f t="shared" si="1"/>
        <v>0</v>
      </c>
      <c r="P19" s="40">
        <f>SUM(P6:P18)</f>
        <v>0</v>
      </c>
      <c r="Q19" s="40">
        <f>SUM(Q6:Q18)</f>
        <v>0</v>
      </c>
      <c r="R19" s="40">
        <f>SUM(R6:R18)</f>
        <v>0</v>
      </c>
      <c r="S19" s="40">
        <f>SUM(S6:S18)</f>
        <v>0</v>
      </c>
      <c r="T19" s="40">
        <f>SUM(T6:T18)</f>
        <v>0</v>
      </c>
      <c r="U19" s="40">
        <f t="shared" si="1"/>
        <v>0</v>
      </c>
      <c r="V19" s="40">
        <f t="shared" si="1"/>
        <v>0</v>
      </c>
      <c r="W19" s="40">
        <f t="shared" si="1"/>
        <v>10176357</v>
      </c>
      <c r="X19" s="40">
        <f t="shared" si="1"/>
        <v>0</v>
      </c>
      <c r="Y19" s="40">
        <f t="shared" si="1"/>
        <v>5860905</v>
      </c>
      <c r="Z19" s="40">
        <f t="shared" si="1"/>
        <v>0</v>
      </c>
      <c r="AA19" s="40">
        <f t="shared" si="1"/>
        <v>0</v>
      </c>
      <c r="AB19" s="40"/>
      <c r="AC19" s="40">
        <f t="shared" si="1"/>
        <v>32091793</v>
      </c>
      <c r="AD19" s="40"/>
      <c r="AE19" s="40">
        <f t="shared" si="1"/>
        <v>0</v>
      </c>
      <c r="AF19" s="40">
        <f t="shared" si="1"/>
        <v>0</v>
      </c>
      <c r="AG19" s="33">
        <f t="shared" si="0"/>
        <v>62044478</v>
      </c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1:33" ht="12.75">
      <c r="A20" s="37" t="s">
        <v>87</v>
      </c>
      <c r="B20" s="35" t="s">
        <v>88</v>
      </c>
      <c r="C20" s="32"/>
      <c r="D20" s="32"/>
      <c r="E20" s="32"/>
      <c r="F20" s="33"/>
      <c r="G20" s="34"/>
      <c r="H20" s="34">
        <v>12221989</v>
      </c>
      <c r="I20" s="34"/>
      <c r="J20" s="34">
        <v>120000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28"/>
      <c r="X20" s="34"/>
      <c r="Y20" s="34"/>
      <c r="Z20" s="34"/>
      <c r="AA20" s="34"/>
      <c r="AB20" s="34"/>
      <c r="AC20" s="34"/>
      <c r="AD20" s="34"/>
      <c r="AE20" s="34"/>
      <c r="AF20" s="34"/>
      <c r="AG20" s="33">
        <f t="shared" si="0"/>
        <v>12341989</v>
      </c>
    </row>
    <row r="21" spans="1:33" ht="12.75">
      <c r="A21" s="37" t="s">
        <v>89</v>
      </c>
      <c r="B21" s="35" t="s">
        <v>90</v>
      </c>
      <c r="C21" s="32"/>
      <c r="D21" s="32"/>
      <c r="E21" s="32"/>
      <c r="F21" s="33"/>
      <c r="G21" s="34"/>
      <c r="H21" s="34"/>
      <c r="I21" s="34"/>
      <c r="J21" s="34"/>
      <c r="K21" s="34">
        <v>115460</v>
      </c>
      <c r="L21" s="34">
        <v>100000</v>
      </c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28"/>
      <c r="X21" s="34"/>
      <c r="Y21" s="34"/>
      <c r="Z21" s="34"/>
      <c r="AA21" s="34"/>
      <c r="AB21" s="34"/>
      <c r="AC21" s="34"/>
      <c r="AD21" s="34"/>
      <c r="AE21" s="34"/>
      <c r="AF21" s="34"/>
      <c r="AG21" s="33">
        <f t="shared" si="0"/>
        <v>215460</v>
      </c>
    </row>
    <row r="22" spans="1:33" ht="12.75">
      <c r="A22" s="41" t="s">
        <v>91</v>
      </c>
      <c r="B22" s="35" t="s">
        <v>92</v>
      </c>
      <c r="C22" s="32"/>
      <c r="D22" s="32"/>
      <c r="E22" s="32"/>
      <c r="F22" s="33"/>
      <c r="G22" s="34"/>
      <c r="H22" s="34">
        <v>379004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28"/>
      <c r="X22" s="34"/>
      <c r="Y22" s="34"/>
      <c r="Z22" s="34"/>
      <c r="AA22" s="34"/>
      <c r="AB22" s="34"/>
      <c r="AC22" s="34"/>
      <c r="AD22" s="34"/>
      <c r="AE22" s="34"/>
      <c r="AF22" s="34"/>
      <c r="AG22" s="33">
        <f t="shared" si="0"/>
        <v>379004</v>
      </c>
    </row>
    <row r="23" spans="1:56" s="4" customFormat="1" ht="12.75">
      <c r="A23" s="42" t="s">
        <v>93</v>
      </c>
      <c r="B23" s="39" t="s">
        <v>94</v>
      </c>
      <c r="C23" s="40">
        <f>SUM(C20:C22)</f>
        <v>0</v>
      </c>
      <c r="D23" s="40">
        <f aca="true" t="shared" si="2" ref="D23:AF23">SUM(D20:D22)</f>
        <v>0</v>
      </c>
      <c r="E23" s="40">
        <f t="shared" si="2"/>
        <v>0</v>
      </c>
      <c r="F23" s="40">
        <f t="shared" si="2"/>
        <v>0</v>
      </c>
      <c r="G23" s="40">
        <f t="shared" si="2"/>
        <v>0</v>
      </c>
      <c r="H23" s="40">
        <f t="shared" si="2"/>
        <v>12600993</v>
      </c>
      <c r="I23" s="40">
        <f t="shared" si="2"/>
        <v>0</v>
      </c>
      <c r="J23" s="40">
        <f>SUM(J20:J22)</f>
        <v>120000</v>
      </c>
      <c r="K23" s="40">
        <f t="shared" si="2"/>
        <v>115460</v>
      </c>
      <c r="L23" s="40">
        <f t="shared" si="2"/>
        <v>100000</v>
      </c>
      <c r="M23" s="40">
        <f t="shared" si="2"/>
        <v>0</v>
      </c>
      <c r="N23" s="40">
        <f t="shared" si="2"/>
        <v>0</v>
      </c>
      <c r="O23" s="40">
        <f t="shared" si="2"/>
        <v>0</v>
      </c>
      <c r="P23" s="40">
        <f>SUM(P20:P22)</f>
        <v>0</v>
      </c>
      <c r="Q23" s="40">
        <f>SUM(Q20:Q22)</f>
        <v>0</v>
      </c>
      <c r="R23" s="40">
        <f>SUM(R20:R22)</f>
        <v>0</v>
      </c>
      <c r="S23" s="40">
        <f>SUM(S20:S22)</f>
        <v>0</v>
      </c>
      <c r="T23" s="40">
        <f>SUM(T20:T22)</f>
        <v>0</v>
      </c>
      <c r="U23" s="40">
        <f t="shared" si="2"/>
        <v>0</v>
      </c>
      <c r="V23" s="40">
        <f t="shared" si="2"/>
        <v>0</v>
      </c>
      <c r="W23" s="40">
        <f t="shared" si="2"/>
        <v>0</v>
      </c>
      <c r="X23" s="40">
        <f t="shared" si="2"/>
        <v>0</v>
      </c>
      <c r="Y23" s="40">
        <f t="shared" si="2"/>
        <v>0</v>
      </c>
      <c r="Z23" s="40">
        <f t="shared" si="2"/>
        <v>0</v>
      </c>
      <c r="AA23" s="40">
        <f t="shared" si="2"/>
        <v>0</v>
      </c>
      <c r="AB23" s="40"/>
      <c r="AC23" s="40">
        <f t="shared" si="2"/>
        <v>0</v>
      </c>
      <c r="AD23" s="40">
        <f t="shared" si="2"/>
        <v>0</v>
      </c>
      <c r="AE23" s="40">
        <f t="shared" si="2"/>
        <v>0</v>
      </c>
      <c r="AF23" s="40">
        <f t="shared" si="2"/>
        <v>0</v>
      </c>
      <c r="AG23" s="33">
        <f t="shared" si="0"/>
        <v>12936453</v>
      </c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</row>
    <row r="24" spans="1:56" s="4" customFormat="1" ht="12.75">
      <c r="A24" s="43" t="s">
        <v>95</v>
      </c>
      <c r="B24" s="44" t="s">
        <v>96</v>
      </c>
      <c r="C24" s="40">
        <f>C19+C23</f>
        <v>1049547</v>
      </c>
      <c r="D24" s="40">
        <f aca="true" t="shared" si="3" ref="D24:AF24">D19+D23</f>
        <v>0</v>
      </c>
      <c r="E24" s="40">
        <f t="shared" si="3"/>
        <v>0</v>
      </c>
      <c r="F24" s="40">
        <f t="shared" si="3"/>
        <v>0</v>
      </c>
      <c r="G24" s="40">
        <f t="shared" si="3"/>
        <v>12865876</v>
      </c>
      <c r="H24" s="40">
        <f t="shared" si="3"/>
        <v>12600993</v>
      </c>
      <c r="I24" s="40">
        <f t="shared" si="3"/>
        <v>0</v>
      </c>
      <c r="J24" s="40">
        <f t="shared" si="3"/>
        <v>120000</v>
      </c>
      <c r="K24" s="40">
        <f t="shared" si="3"/>
        <v>115460</v>
      </c>
      <c r="L24" s="40">
        <f>L19+L23</f>
        <v>100000</v>
      </c>
      <c r="M24" s="40">
        <f>M19+M23</f>
        <v>0</v>
      </c>
      <c r="N24" s="40">
        <f t="shared" si="3"/>
        <v>0</v>
      </c>
      <c r="O24" s="40">
        <f t="shared" si="3"/>
        <v>0</v>
      </c>
      <c r="P24" s="40">
        <f>P19+P23</f>
        <v>0</v>
      </c>
      <c r="Q24" s="40">
        <f>Q19+Q23</f>
        <v>0</v>
      </c>
      <c r="R24" s="40">
        <f>R19+R23</f>
        <v>0</v>
      </c>
      <c r="S24" s="40">
        <f>S19+S23</f>
        <v>0</v>
      </c>
      <c r="T24" s="40">
        <f>T19+T23</f>
        <v>0</v>
      </c>
      <c r="U24" s="40">
        <f t="shared" si="3"/>
        <v>0</v>
      </c>
      <c r="V24" s="40">
        <f t="shared" si="3"/>
        <v>0</v>
      </c>
      <c r="W24" s="40">
        <f t="shared" si="3"/>
        <v>10176357</v>
      </c>
      <c r="X24" s="40">
        <f t="shared" si="3"/>
        <v>0</v>
      </c>
      <c r="Y24" s="40">
        <f>Y19+Y23</f>
        <v>5860905</v>
      </c>
      <c r="Z24" s="40">
        <f t="shared" si="3"/>
        <v>0</v>
      </c>
      <c r="AA24" s="40">
        <f t="shared" si="3"/>
        <v>0</v>
      </c>
      <c r="AB24" s="40"/>
      <c r="AC24" s="40">
        <f t="shared" si="3"/>
        <v>32091793</v>
      </c>
      <c r="AD24" s="40">
        <f t="shared" si="3"/>
        <v>0</v>
      </c>
      <c r="AE24" s="40">
        <f t="shared" si="3"/>
        <v>0</v>
      </c>
      <c r="AF24" s="40">
        <f t="shared" si="3"/>
        <v>0</v>
      </c>
      <c r="AG24" s="33">
        <f t="shared" si="0"/>
        <v>74980931</v>
      </c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s="4" customFormat="1" ht="12.75">
      <c r="A25" s="45" t="s">
        <v>97</v>
      </c>
      <c r="B25" s="44" t="s">
        <v>98</v>
      </c>
      <c r="C25" s="40">
        <v>200000</v>
      </c>
      <c r="D25" s="40"/>
      <c r="E25" s="40"/>
      <c r="F25" s="46"/>
      <c r="G25" s="28">
        <v>2320165</v>
      </c>
      <c r="H25" s="28">
        <v>2227815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>
        <v>1806430</v>
      </c>
      <c r="X25" s="28"/>
      <c r="Y25" s="28">
        <v>1068499</v>
      </c>
      <c r="Z25" s="28"/>
      <c r="AA25" s="28"/>
      <c r="AB25" s="28"/>
      <c r="AC25" s="28">
        <v>3028111</v>
      </c>
      <c r="AD25" s="28"/>
      <c r="AE25" s="28"/>
      <c r="AF25" s="28"/>
      <c r="AG25" s="33">
        <f t="shared" si="0"/>
        <v>10651020</v>
      </c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33" ht="12.75">
      <c r="A26" s="37" t="s">
        <v>99</v>
      </c>
      <c r="B26" s="35" t="s">
        <v>100</v>
      </c>
      <c r="C26" s="32">
        <v>10000</v>
      </c>
      <c r="D26" s="32"/>
      <c r="E26" s="32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28">
        <v>50000</v>
      </c>
      <c r="X26" s="34"/>
      <c r="Y26" s="34"/>
      <c r="Z26" s="34"/>
      <c r="AA26" s="34"/>
      <c r="AB26" s="34"/>
      <c r="AC26" s="34"/>
      <c r="AD26" s="34"/>
      <c r="AE26" s="34"/>
      <c r="AF26" s="34"/>
      <c r="AG26" s="33">
        <f t="shared" si="0"/>
        <v>60000</v>
      </c>
    </row>
    <row r="27" spans="1:33" ht="12.75">
      <c r="A27" s="37" t="s">
        <v>101</v>
      </c>
      <c r="B27" s="35" t="s">
        <v>102</v>
      </c>
      <c r="C27" s="32">
        <v>100000</v>
      </c>
      <c r="D27" s="32"/>
      <c r="E27" s="32">
        <v>100000</v>
      </c>
      <c r="F27" s="33">
        <v>200000</v>
      </c>
      <c r="G27" s="34">
        <v>1500000</v>
      </c>
      <c r="H27" s="34">
        <v>150000</v>
      </c>
      <c r="I27" s="34"/>
      <c r="J27" s="34">
        <v>50000</v>
      </c>
      <c r="K27" s="34"/>
      <c r="L27" s="34"/>
      <c r="M27" s="34"/>
      <c r="N27" s="34">
        <v>300000</v>
      </c>
      <c r="O27" s="34"/>
      <c r="P27" s="34"/>
      <c r="Q27" s="34"/>
      <c r="R27" s="34"/>
      <c r="S27" s="34"/>
      <c r="T27" s="34"/>
      <c r="U27" s="34">
        <v>10000</v>
      </c>
      <c r="V27" s="34">
        <v>30000</v>
      </c>
      <c r="W27" s="28">
        <v>30000</v>
      </c>
      <c r="X27" s="34"/>
      <c r="Y27" s="34">
        <v>200000</v>
      </c>
      <c r="Z27" s="34"/>
      <c r="AA27" s="34">
        <v>500000</v>
      </c>
      <c r="AB27" s="34"/>
      <c r="AC27" s="34">
        <v>1342797</v>
      </c>
      <c r="AD27" s="34"/>
      <c r="AE27" s="34">
        <v>5746371</v>
      </c>
      <c r="AF27" s="34"/>
      <c r="AG27" s="33">
        <f t="shared" si="0"/>
        <v>10259168</v>
      </c>
    </row>
    <row r="28" spans="1:33" ht="12.75">
      <c r="A28" s="37" t="s">
        <v>103</v>
      </c>
      <c r="B28" s="35" t="s">
        <v>104</v>
      </c>
      <c r="C28" s="32"/>
      <c r="D28" s="32"/>
      <c r="E28" s="32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28"/>
      <c r="X28" s="34"/>
      <c r="Y28" s="34"/>
      <c r="Z28" s="34"/>
      <c r="AA28" s="34"/>
      <c r="AB28" s="34"/>
      <c r="AC28" s="34"/>
      <c r="AD28" s="34"/>
      <c r="AE28" s="34"/>
      <c r="AF28" s="34"/>
      <c r="AG28" s="33">
        <f t="shared" si="0"/>
        <v>0</v>
      </c>
    </row>
    <row r="29" spans="1:56" s="4" customFormat="1" ht="12.75">
      <c r="A29" s="42" t="s">
        <v>105</v>
      </c>
      <c r="B29" s="39" t="s">
        <v>106</v>
      </c>
      <c r="C29" s="40">
        <f>SUM(C26:C28)</f>
        <v>110000</v>
      </c>
      <c r="D29" s="40">
        <f aca="true" t="shared" si="4" ref="D29:AF29">SUM(D26:D28)</f>
        <v>0</v>
      </c>
      <c r="E29" s="40">
        <f t="shared" si="4"/>
        <v>100000</v>
      </c>
      <c r="F29" s="40">
        <f t="shared" si="4"/>
        <v>200000</v>
      </c>
      <c r="G29" s="40">
        <f t="shared" si="4"/>
        <v>1500000</v>
      </c>
      <c r="H29" s="40">
        <f t="shared" si="4"/>
        <v>150000</v>
      </c>
      <c r="I29" s="40">
        <f t="shared" si="4"/>
        <v>0</v>
      </c>
      <c r="J29" s="40">
        <f t="shared" si="4"/>
        <v>50000</v>
      </c>
      <c r="K29" s="40">
        <f t="shared" si="4"/>
        <v>0</v>
      </c>
      <c r="L29" s="40">
        <f t="shared" si="4"/>
        <v>0</v>
      </c>
      <c r="M29" s="40">
        <f t="shared" si="4"/>
        <v>0</v>
      </c>
      <c r="N29" s="40">
        <f t="shared" si="4"/>
        <v>300000</v>
      </c>
      <c r="O29" s="40">
        <f t="shared" si="4"/>
        <v>0</v>
      </c>
      <c r="P29" s="40">
        <f>SUM(P26:P28)</f>
        <v>0</v>
      </c>
      <c r="Q29" s="40">
        <f>SUM(Q26:Q28)</f>
        <v>0</v>
      </c>
      <c r="R29" s="40">
        <f>SUM(R26:R28)</f>
        <v>0</v>
      </c>
      <c r="S29" s="40">
        <f>SUM(S26:S28)</f>
        <v>0</v>
      </c>
      <c r="T29" s="40">
        <f>SUM(T26:T28)</f>
        <v>0</v>
      </c>
      <c r="U29" s="40">
        <f t="shared" si="4"/>
        <v>10000</v>
      </c>
      <c r="V29" s="40">
        <f t="shared" si="4"/>
        <v>30000</v>
      </c>
      <c r="W29" s="40">
        <f t="shared" si="4"/>
        <v>80000</v>
      </c>
      <c r="X29" s="40">
        <f t="shared" si="4"/>
        <v>0</v>
      </c>
      <c r="Y29" s="40">
        <f t="shared" si="4"/>
        <v>200000</v>
      </c>
      <c r="Z29" s="40">
        <f t="shared" si="4"/>
        <v>0</v>
      </c>
      <c r="AA29" s="40">
        <f t="shared" si="4"/>
        <v>500000</v>
      </c>
      <c r="AB29" s="40">
        <f>SUM(AB26:AB28)</f>
        <v>0</v>
      </c>
      <c r="AC29" s="40">
        <f>SUM(AC26:AC28)</f>
        <v>1342797</v>
      </c>
      <c r="AD29" s="40"/>
      <c r="AE29" s="40">
        <f t="shared" si="4"/>
        <v>5746371</v>
      </c>
      <c r="AF29" s="40">
        <f t="shared" si="4"/>
        <v>0</v>
      </c>
      <c r="AG29" s="33">
        <f t="shared" si="0"/>
        <v>10319168</v>
      </c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33" ht="12.75">
      <c r="A30" s="37" t="s">
        <v>107</v>
      </c>
      <c r="B30" s="35" t="s">
        <v>108</v>
      </c>
      <c r="C30" s="32"/>
      <c r="D30" s="32"/>
      <c r="E30" s="32"/>
      <c r="F30" s="33"/>
      <c r="G30" s="34"/>
      <c r="H30" s="34">
        <v>100000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>
        <v>100000</v>
      </c>
      <c r="W30" s="28">
        <v>93000</v>
      </c>
      <c r="X30" s="34"/>
      <c r="Y30" s="34"/>
      <c r="Z30" s="34">
        <v>100000</v>
      </c>
      <c r="AA30" s="34"/>
      <c r="AB30" s="34"/>
      <c r="AC30" s="34"/>
      <c r="AD30" s="34"/>
      <c r="AE30" s="34"/>
      <c r="AF30" s="34"/>
      <c r="AG30" s="33">
        <f t="shared" si="0"/>
        <v>393000</v>
      </c>
    </row>
    <row r="31" spans="1:33" ht="12.75">
      <c r="A31" s="37" t="s">
        <v>109</v>
      </c>
      <c r="B31" s="35" t="s">
        <v>110</v>
      </c>
      <c r="C31" s="32"/>
      <c r="D31" s="32"/>
      <c r="E31" s="32"/>
      <c r="F31" s="33"/>
      <c r="G31" s="34">
        <v>40000</v>
      </c>
      <c r="H31" s="34">
        <v>200000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>
        <v>40000</v>
      </c>
      <c r="W31" s="28">
        <v>50000</v>
      </c>
      <c r="X31" s="34"/>
      <c r="Y31" s="34">
        <v>40000</v>
      </c>
      <c r="Z31" s="34"/>
      <c r="AA31" s="34"/>
      <c r="AB31" s="34"/>
      <c r="AC31" s="34"/>
      <c r="AD31" s="34"/>
      <c r="AE31" s="34"/>
      <c r="AF31" s="34"/>
      <c r="AG31" s="33">
        <f t="shared" si="0"/>
        <v>370000</v>
      </c>
    </row>
    <row r="32" spans="1:56" s="4" customFormat="1" ht="15" customHeight="1">
      <c r="A32" s="42" t="s">
        <v>111</v>
      </c>
      <c r="B32" s="39" t="s">
        <v>112</v>
      </c>
      <c r="C32" s="40">
        <f aca="true" t="shared" si="5" ref="C32:AF32">SUM(C30:C31)</f>
        <v>0</v>
      </c>
      <c r="D32" s="40">
        <f t="shared" si="5"/>
        <v>0</v>
      </c>
      <c r="E32" s="40">
        <f t="shared" si="5"/>
        <v>0</v>
      </c>
      <c r="F32" s="40">
        <f t="shared" si="5"/>
        <v>0</v>
      </c>
      <c r="G32" s="40">
        <f t="shared" si="5"/>
        <v>40000</v>
      </c>
      <c r="H32" s="40">
        <f t="shared" si="5"/>
        <v>300000</v>
      </c>
      <c r="I32" s="40">
        <f t="shared" si="5"/>
        <v>0</v>
      </c>
      <c r="J32" s="40">
        <f t="shared" si="5"/>
        <v>0</v>
      </c>
      <c r="K32" s="40">
        <f t="shared" si="5"/>
        <v>0</v>
      </c>
      <c r="L32" s="40">
        <f t="shared" si="5"/>
        <v>0</v>
      </c>
      <c r="M32" s="40">
        <f t="shared" si="5"/>
        <v>0</v>
      </c>
      <c r="N32" s="40">
        <f t="shared" si="5"/>
        <v>0</v>
      </c>
      <c r="O32" s="40">
        <f t="shared" si="5"/>
        <v>0</v>
      </c>
      <c r="P32" s="40">
        <f>SUM(P30:P31)</f>
        <v>0</v>
      </c>
      <c r="Q32" s="40">
        <f>SUM(Q30:Q31)</f>
        <v>0</v>
      </c>
      <c r="R32" s="40">
        <f>SUM(R30:R31)</f>
        <v>0</v>
      </c>
      <c r="S32" s="40">
        <f>SUM(S30:S31)</f>
        <v>0</v>
      </c>
      <c r="T32" s="40">
        <f>SUM(T30:T31)</f>
        <v>0</v>
      </c>
      <c r="U32" s="40">
        <f t="shared" si="5"/>
        <v>0</v>
      </c>
      <c r="V32" s="40">
        <f t="shared" si="5"/>
        <v>140000</v>
      </c>
      <c r="W32" s="40">
        <f t="shared" si="5"/>
        <v>143000</v>
      </c>
      <c r="X32" s="40">
        <f t="shared" si="5"/>
        <v>0</v>
      </c>
      <c r="Y32" s="40">
        <f t="shared" si="5"/>
        <v>40000</v>
      </c>
      <c r="Z32" s="40">
        <f t="shared" si="5"/>
        <v>100000</v>
      </c>
      <c r="AA32" s="40">
        <f t="shared" si="5"/>
        <v>0</v>
      </c>
      <c r="AB32" s="40"/>
      <c r="AC32" s="40">
        <f t="shared" si="5"/>
        <v>0</v>
      </c>
      <c r="AD32" s="40"/>
      <c r="AE32" s="40">
        <f t="shared" si="5"/>
        <v>0</v>
      </c>
      <c r="AF32" s="40">
        <f t="shared" si="5"/>
        <v>0</v>
      </c>
      <c r="AG32" s="33">
        <f t="shared" si="0"/>
        <v>763000</v>
      </c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  <row r="33" spans="1:33" ht="12.75">
      <c r="A33" s="37" t="s">
        <v>113</v>
      </c>
      <c r="B33" s="35" t="s">
        <v>114</v>
      </c>
      <c r="C33" s="32"/>
      <c r="D33" s="32"/>
      <c r="E33" s="32"/>
      <c r="F33" s="33">
        <v>900000</v>
      </c>
      <c r="G33" s="34">
        <v>15000</v>
      </c>
      <c r="H33" s="34"/>
      <c r="I33" s="34">
        <v>3823740</v>
      </c>
      <c r="J33" s="34"/>
      <c r="K33" s="34"/>
      <c r="L33" s="34"/>
      <c r="M33" s="34"/>
      <c r="N33" s="34"/>
      <c r="O33" s="34">
        <v>180000</v>
      </c>
      <c r="P33" s="34"/>
      <c r="Q33" s="34"/>
      <c r="R33" s="34"/>
      <c r="S33" s="34"/>
      <c r="T33" s="34"/>
      <c r="U33" s="34">
        <v>20000</v>
      </c>
      <c r="V33" s="34">
        <v>550000</v>
      </c>
      <c r="W33" s="28">
        <v>140000</v>
      </c>
      <c r="X33" s="34"/>
      <c r="Y33" s="34">
        <v>1700000</v>
      </c>
      <c r="Z33" s="34"/>
      <c r="AA33" s="34">
        <v>20000</v>
      </c>
      <c r="AB33" s="34"/>
      <c r="AC33" s="34"/>
      <c r="AD33" s="34"/>
      <c r="AE33" s="34"/>
      <c r="AF33" s="34"/>
      <c r="AG33" s="33">
        <f t="shared" si="0"/>
        <v>7348740</v>
      </c>
    </row>
    <row r="34" spans="1:33" ht="12.75">
      <c r="A34" s="37" t="s">
        <v>115</v>
      </c>
      <c r="B34" s="35" t="s">
        <v>116</v>
      </c>
      <c r="C34" s="32"/>
      <c r="D34" s="32"/>
      <c r="E34" s="32"/>
      <c r="F34" s="33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28"/>
      <c r="X34" s="34"/>
      <c r="Y34" s="34"/>
      <c r="Z34" s="34"/>
      <c r="AA34" s="34"/>
      <c r="AB34" s="34">
        <v>3139937</v>
      </c>
      <c r="AC34" s="34"/>
      <c r="AD34" s="34"/>
      <c r="AE34" s="34"/>
      <c r="AF34" s="34"/>
      <c r="AG34" s="33">
        <f t="shared" si="0"/>
        <v>3139937</v>
      </c>
    </row>
    <row r="35" spans="1:33" ht="12.75">
      <c r="A35" s="37" t="s">
        <v>117</v>
      </c>
      <c r="B35" s="35" t="s">
        <v>118</v>
      </c>
      <c r="C35" s="32">
        <v>3352700</v>
      </c>
      <c r="D35" s="32"/>
      <c r="E35" s="32"/>
      <c r="F35" s="33"/>
      <c r="G35" s="34">
        <v>10000</v>
      </c>
      <c r="H35" s="34">
        <v>100000</v>
      </c>
      <c r="I35" s="34"/>
      <c r="J35" s="34"/>
      <c r="K35" s="34"/>
      <c r="L35" s="34"/>
      <c r="M35" s="34"/>
      <c r="N35" s="34"/>
      <c r="O35" s="34">
        <v>18000</v>
      </c>
      <c r="P35" s="34"/>
      <c r="Q35" s="34"/>
      <c r="R35" s="34"/>
      <c r="S35" s="34"/>
      <c r="T35" s="34"/>
      <c r="U35" s="34"/>
      <c r="V35" s="34"/>
      <c r="W35" s="28">
        <v>14000</v>
      </c>
      <c r="X35" s="34"/>
      <c r="Y35" s="34">
        <v>7000</v>
      </c>
      <c r="Z35" s="34"/>
      <c r="AA35" s="34"/>
      <c r="AB35" s="34"/>
      <c r="AC35" s="34"/>
      <c r="AD35" s="34"/>
      <c r="AE35" s="34"/>
      <c r="AF35" s="34"/>
      <c r="AG35" s="33">
        <f t="shared" si="0"/>
        <v>3501700</v>
      </c>
    </row>
    <row r="36" spans="1:33" ht="12.75">
      <c r="A36" s="37" t="s">
        <v>119</v>
      </c>
      <c r="B36" s="35" t="s">
        <v>120</v>
      </c>
      <c r="C36" s="32">
        <v>200000</v>
      </c>
      <c r="D36" s="32"/>
      <c r="E36" s="32"/>
      <c r="F36" s="33">
        <v>0</v>
      </c>
      <c r="G36" s="34">
        <v>500000</v>
      </c>
      <c r="H36" s="34"/>
      <c r="I36" s="34">
        <v>600000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>
        <v>50000</v>
      </c>
      <c r="W36" s="28">
        <v>40000</v>
      </c>
      <c r="X36" s="34"/>
      <c r="Y36" s="34">
        <v>50000</v>
      </c>
      <c r="Z36" s="34"/>
      <c r="AA36" s="34"/>
      <c r="AB36" s="34"/>
      <c r="AC36" s="34"/>
      <c r="AD36" s="34"/>
      <c r="AE36" s="34"/>
      <c r="AF36" s="34"/>
      <c r="AG36" s="33">
        <f t="shared" si="0"/>
        <v>1440000</v>
      </c>
    </row>
    <row r="37" spans="1:33" ht="12.75">
      <c r="A37" s="47" t="s">
        <v>121</v>
      </c>
      <c r="B37" s="35" t="s">
        <v>122</v>
      </c>
      <c r="C37" s="32"/>
      <c r="D37" s="32"/>
      <c r="E37" s="32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28"/>
      <c r="X37" s="34"/>
      <c r="Y37" s="34"/>
      <c r="Z37" s="34"/>
      <c r="AA37" s="34"/>
      <c r="AB37" s="34"/>
      <c r="AC37" s="34"/>
      <c r="AD37" s="34"/>
      <c r="AE37" s="34"/>
      <c r="AF37" s="34"/>
      <c r="AG37" s="33">
        <f t="shared" si="0"/>
        <v>0</v>
      </c>
    </row>
    <row r="38" spans="1:33" ht="12.75">
      <c r="A38" s="41" t="s">
        <v>123</v>
      </c>
      <c r="B38" s="35" t="s">
        <v>124</v>
      </c>
      <c r="C38" s="32"/>
      <c r="D38" s="32"/>
      <c r="E38" s="32"/>
      <c r="F38" s="33"/>
      <c r="G38" s="34"/>
      <c r="H38" s="34"/>
      <c r="I38" s="34"/>
      <c r="J38" s="34"/>
      <c r="K38" s="34">
        <v>600000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28"/>
      <c r="X38" s="34"/>
      <c r="Y38" s="34"/>
      <c r="Z38" s="34"/>
      <c r="AA38" s="34"/>
      <c r="AB38" s="34"/>
      <c r="AC38" s="34"/>
      <c r="AD38" s="34"/>
      <c r="AE38" s="34"/>
      <c r="AF38" s="34"/>
      <c r="AG38" s="33">
        <f t="shared" si="0"/>
        <v>600000</v>
      </c>
    </row>
    <row r="39" spans="1:33" ht="12.75">
      <c r="A39" s="37" t="s">
        <v>125</v>
      </c>
      <c r="B39" s="35" t="s">
        <v>126</v>
      </c>
      <c r="C39" s="32">
        <v>2483801</v>
      </c>
      <c r="D39" s="32">
        <v>0</v>
      </c>
      <c r="E39" s="32">
        <v>1000000</v>
      </c>
      <c r="F39" s="33">
        <v>50000</v>
      </c>
      <c r="G39" s="34">
        <v>550000</v>
      </c>
      <c r="H39" s="34">
        <v>3100000</v>
      </c>
      <c r="I39" s="34"/>
      <c r="J39" s="34">
        <v>60000</v>
      </c>
      <c r="K39" s="34">
        <v>300000</v>
      </c>
      <c r="L39" s="34">
        <v>5925170</v>
      </c>
      <c r="M39" s="34">
        <v>200000</v>
      </c>
      <c r="N39" s="34">
        <v>100000</v>
      </c>
      <c r="O39" s="34">
        <v>30000</v>
      </c>
      <c r="P39" s="34">
        <v>8389189</v>
      </c>
      <c r="Q39" s="34"/>
      <c r="R39" s="34"/>
      <c r="S39" s="34">
        <v>1940987</v>
      </c>
      <c r="T39" s="34"/>
      <c r="U39" s="34">
        <v>10000</v>
      </c>
      <c r="V39" s="34">
        <v>30000</v>
      </c>
      <c r="W39" s="28">
        <v>50000</v>
      </c>
      <c r="X39" s="34"/>
      <c r="Y39" s="34">
        <v>150000</v>
      </c>
      <c r="Z39" s="34">
        <v>100000</v>
      </c>
      <c r="AA39" s="34">
        <v>400000</v>
      </c>
      <c r="AB39" s="34"/>
      <c r="AC39" s="34"/>
      <c r="AD39" s="34"/>
      <c r="AE39" s="34">
        <v>651000</v>
      </c>
      <c r="AF39" s="34"/>
      <c r="AG39" s="33">
        <f t="shared" si="0"/>
        <v>25520147</v>
      </c>
    </row>
    <row r="40" spans="1:56" s="4" customFormat="1" ht="12.75">
      <c r="A40" s="42" t="s">
        <v>127</v>
      </c>
      <c r="B40" s="39" t="s">
        <v>128</v>
      </c>
      <c r="C40" s="40">
        <f>SUM(C33:C39)</f>
        <v>6036501</v>
      </c>
      <c r="D40" s="40">
        <v>0</v>
      </c>
      <c r="E40" s="40">
        <f aca="true" t="shared" si="6" ref="E40:AF40">SUM(E33:E39)</f>
        <v>1000000</v>
      </c>
      <c r="F40" s="40">
        <f t="shared" si="6"/>
        <v>950000</v>
      </c>
      <c r="G40" s="40">
        <f t="shared" si="6"/>
        <v>1075000</v>
      </c>
      <c r="H40" s="40">
        <f t="shared" si="6"/>
        <v>3200000</v>
      </c>
      <c r="I40" s="40">
        <f t="shared" si="6"/>
        <v>4423740</v>
      </c>
      <c r="J40" s="40">
        <f t="shared" si="6"/>
        <v>60000</v>
      </c>
      <c r="K40" s="40">
        <f t="shared" si="6"/>
        <v>900000</v>
      </c>
      <c r="L40" s="40">
        <f t="shared" si="6"/>
        <v>5925170</v>
      </c>
      <c r="M40" s="40">
        <f t="shared" si="6"/>
        <v>200000</v>
      </c>
      <c r="N40" s="40">
        <f t="shared" si="6"/>
        <v>100000</v>
      </c>
      <c r="O40" s="40">
        <f t="shared" si="6"/>
        <v>228000</v>
      </c>
      <c r="P40" s="40">
        <f>SUM(P33:P39)</f>
        <v>8389189</v>
      </c>
      <c r="Q40" s="40">
        <f>SUM(Q33:Q39)</f>
        <v>0</v>
      </c>
      <c r="R40" s="40">
        <f>SUM(R33:R39)</f>
        <v>0</v>
      </c>
      <c r="S40" s="40">
        <f>SUM(S33:S39)</f>
        <v>1940987</v>
      </c>
      <c r="T40" s="40">
        <f>SUM(T33:T39)</f>
        <v>0</v>
      </c>
      <c r="U40" s="40">
        <f t="shared" si="6"/>
        <v>30000</v>
      </c>
      <c r="V40" s="40">
        <f t="shared" si="6"/>
        <v>630000</v>
      </c>
      <c r="W40" s="40">
        <f t="shared" si="6"/>
        <v>244000</v>
      </c>
      <c r="X40" s="40">
        <f t="shared" si="6"/>
        <v>0</v>
      </c>
      <c r="Y40" s="40">
        <f t="shared" si="6"/>
        <v>1907000</v>
      </c>
      <c r="Z40" s="40">
        <f t="shared" si="6"/>
        <v>100000</v>
      </c>
      <c r="AA40" s="40">
        <f t="shared" si="6"/>
        <v>420000</v>
      </c>
      <c r="AB40" s="40">
        <f t="shared" si="6"/>
        <v>3139937</v>
      </c>
      <c r="AC40" s="40">
        <f t="shared" si="6"/>
        <v>0</v>
      </c>
      <c r="AD40" s="40"/>
      <c r="AE40" s="40">
        <f t="shared" si="6"/>
        <v>651000</v>
      </c>
      <c r="AF40" s="40">
        <f t="shared" si="6"/>
        <v>0</v>
      </c>
      <c r="AG40" s="33">
        <f t="shared" si="0"/>
        <v>41550524</v>
      </c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</row>
    <row r="41" spans="1:33" ht="12.75">
      <c r="A41" s="37" t="s">
        <v>129</v>
      </c>
      <c r="B41" s="35" t="s">
        <v>130</v>
      </c>
      <c r="C41" s="32"/>
      <c r="D41" s="32"/>
      <c r="E41" s="32"/>
      <c r="F41" s="33"/>
      <c r="G41" s="34">
        <v>200000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28">
        <v>70000</v>
      </c>
      <c r="X41" s="34"/>
      <c r="Y41" s="34">
        <v>50000</v>
      </c>
      <c r="Z41" s="34"/>
      <c r="AA41" s="34"/>
      <c r="AB41" s="34"/>
      <c r="AC41" s="34"/>
      <c r="AD41" s="34"/>
      <c r="AE41" s="34"/>
      <c r="AF41" s="34"/>
      <c r="AG41" s="33">
        <f t="shared" si="0"/>
        <v>320000</v>
      </c>
    </row>
    <row r="42" spans="1:33" ht="12.75">
      <c r="A42" s="37" t="s">
        <v>131</v>
      </c>
      <c r="B42" s="35" t="s">
        <v>132</v>
      </c>
      <c r="C42" s="32"/>
      <c r="D42" s="32"/>
      <c r="E42" s="32"/>
      <c r="F42" s="33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28"/>
      <c r="X42" s="34"/>
      <c r="Y42" s="34"/>
      <c r="Z42" s="34"/>
      <c r="AA42" s="34"/>
      <c r="AB42" s="34"/>
      <c r="AC42" s="34"/>
      <c r="AD42" s="34"/>
      <c r="AE42" s="34"/>
      <c r="AF42" s="34"/>
      <c r="AG42" s="33">
        <f t="shared" si="0"/>
        <v>0</v>
      </c>
    </row>
    <row r="43" spans="1:56" s="4" customFormat="1" ht="12.75">
      <c r="A43" s="42" t="s">
        <v>133</v>
      </c>
      <c r="B43" s="39" t="s">
        <v>134</v>
      </c>
      <c r="C43" s="40">
        <f>SUM(C41:C42)</f>
        <v>0</v>
      </c>
      <c r="D43" s="40">
        <f aca="true" t="shared" si="7" ref="D43:AF43">SUM(D41:D42)</f>
        <v>0</v>
      </c>
      <c r="E43" s="40">
        <f t="shared" si="7"/>
        <v>0</v>
      </c>
      <c r="F43" s="40">
        <f t="shared" si="7"/>
        <v>0</v>
      </c>
      <c r="G43" s="40">
        <f t="shared" si="7"/>
        <v>200000</v>
      </c>
      <c r="H43" s="40">
        <f t="shared" si="7"/>
        <v>0</v>
      </c>
      <c r="I43" s="40">
        <f t="shared" si="7"/>
        <v>0</v>
      </c>
      <c r="J43" s="40">
        <f t="shared" si="7"/>
        <v>0</v>
      </c>
      <c r="K43" s="40">
        <f t="shared" si="7"/>
        <v>0</v>
      </c>
      <c r="L43" s="40">
        <f t="shared" si="7"/>
        <v>0</v>
      </c>
      <c r="M43" s="40">
        <f t="shared" si="7"/>
        <v>0</v>
      </c>
      <c r="N43" s="40">
        <f t="shared" si="7"/>
        <v>0</v>
      </c>
      <c r="O43" s="40">
        <f t="shared" si="7"/>
        <v>0</v>
      </c>
      <c r="P43" s="40">
        <f>SUM(P41:P42)</f>
        <v>0</v>
      </c>
      <c r="Q43" s="40">
        <f>SUM(Q41:Q42)</f>
        <v>0</v>
      </c>
      <c r="R43" s="40">
        <f>SUM(R41:R42)</f>
        <v>0</v>
      </c>
      <c r="S43" s="40"/>
      <c r="T43" s="40"/>
      <c r="U43" s="40">
        <f t="shared" si="7"/>
        <v>0</v>
      </c>
      <c r="V43" s="40">
        <f t="shared" si="7"/>
        <v>0</v>
      </c>
      <c r="W43" s="40">
        <f>SUM(W41:W42)</f>
        <v>70000</v>
      </c>
      <c r="X43" s="40">
        <f t="shared" si="7"/>
        <v>0</v>
      </c>
      <c r="Y43" s="40">
        <f t="shared" si="7"/>
        <v>50000</v>
      </c>
      <c r="Z43" s="40">
        <f t="shared" si="7"/>
        <v>0</v>
      </c>
      <c r="AA43" s="40">
        <f t="shared" si="7"/>
        <v>0</v>
      </c>
      <c r="AB43" s="40"/>
      <c r="AC43" s="40">
        <f t="shared" si="7"/>
        <v>0</v>
      </c>
      <c r="AD43" s="40"/>
      <c r="AE43" s="40">
        <f t="shared" si="7"/>
        <v>0</v>
      </c>
      <c r="AF43" s="40">
        <f t="shared" si="7"/>
        <v>0</v>
      </c>
      <c r="AG43" s="33">
        <f t="shared" si="0"/>
        <v>320000</v>
      </c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</row>
    <row r="44" spans="1:33" ht="12.75">
      <c r="A44" s="37" t="s">
        <v>135</v>
      </c>
      <c r="B44" s="35" t="s">
        <v>136</v>
      </c>
      <c r="C44" s="32">
        <v>216999</v>
      </c>
      <c r="D44" s="32">
        <v>0</v>
      </c>
      <c r="E44" s="32">
        <v>297000</v>
      </c>
      <c r="F44" s="33">
        <v>310500</v>
      </c>
      <c r="G44" s="34">
        <v>706050</v>
      </c>
      <c r="H44" s="34">
        <v>985500</v>
      </c>
      <c r="I44" s="34">
        <v>1576260</v>
      </c>
      <c r="J44" s="34">
        <v>29700</v>
      </c>
      <c r="K44" s="34">
        <v>243000</v>
      </c>
      <c r="L44" s="34">
        <v>1626796</v>
      </c>
      <c r="M44" s="34"/>
      <c r="N44" s="34">
        <v>81000</v>
      </c>
      <c r="O44" s="34">
        <v>61560</v>
      </c>
      <c r="P44" s="34">
        <v>2265081</v>
      </c>
      <c r="Q44" s="34"/>
      <c r="R44" s="34"/>
      <c r="S44" s="34">
        <v>524067</v>
      </c>
      <c r="T44" s="34"/>
      <c r="U44" s="34">
        <v>10800</v>
      </c>
      <c r="V44" s="34">
        <v>216000</v>
      </c>
      <c r="W44" s="28">
        <v>126090</v>
      </c>
      <c r="X44" s="34"/>
      <c r="Y44" s="34">
        <v>579690</v>
      </c>
      <c r="Z44" s="34">
        <v>54000</v>
      </c>
      <c r="AA44" s="34">
        <v>248400</v>
      </c>
      <c r="AB44" s="34">
        <v>847783</v>
      </c>
      <c r="AC44" s="34">
        <v>362549</v>
      </c>
      <c r="AD44" s="34"/>
      <c r="AE44" s="34">
        <v>1727290</v>
      </c>
      <c r="AF44" s="34"/>
      <c r="AG44" s="33">
        <f t="shared" si="0"/>
        <v>13096115</v>
      </c>
    </row>
    <row r="45" spans="1:33" ht="12.75">
      <c r="A45" s="37" t="s">
        <v>137</v>
      </c>
      <c r="B45" s="35" t="s">
        <v>138</v>
      </c>
      <c r="C45" s="32"/>
      <c r="D45" s="32"/>
      <c r="E45" s="32"/>
      <c r="F45" s="33"/>
      <c r="G45" s="34"/>
      <c r="H45" s="34">
        <v>3000000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28"/>
      <c r="X45" s="34"/>
      <c r="Y45" s="34"/>
      <c r="Z45" s="34"/>
      <c r="AA45" s="34"/>
      <c r="AB45" s="34"/>
      <c r="AC45" s="34"/>
      <c r="AD45" s="34"/>
      <c r="AE45" s="34"/>
      <c r="AF45" s="34"/>
      <c r="AG45" s="33">
        <f t="shared" si="0"/>
        <v>3000000</v>
      </c>
    </row>
    <row r="46" spans="1:33" ht="12.75">
      <c r="A46" s="37" t="s">
        <v>139</v>
      </c>
      <c r="B46" s="35" t="s">
        <v>140</v>
      </c>
      <c r="C46" s="32"/>
      <c r="D46" s="32"/>
      <c r="E46" s="32"/>
      <c r="F46" s="33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28"/>
      <c r="X46" s="34"/>
      <c r="Y46" s="34"/>
      <c r="Z46" s="34"/>
      <c r="AA46" s="34"/>
      <c r="AB46" s="34"/>
      <c r="AC46" s="34"/>
      <c r="AD46" s="34"/>
      <c r="AE46" s="34"/>
      <c r="AF46" s="34"/>
      <c r="AG46" s="33">
        <f t="shared" si="0"/>
        <v>0</v>
      </c>
    </row>
    <row r="47" spans="1:33" ht="12.75">
      <c r="A47" s="37" t="s">
        <v>141</v>
      </c>
      <c r="B47" s="35" t="s">
        <v>142</v>
      </c>
      <c r="C47" s="32"/>
      <c r="D47" s="32"/>
      <c r="E47" s="32"/>
      <c r="F47" s="33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28"/>
      <c r="X47" s="34"/>
      <c r="Y47" s="34"/>
      <c r="Z47" s="34"/>
      <c r="AA47" s="34"/>
      <c r="AB47" s="34"/>
      <c r="AC47" s="34"/>
      <c r="AD47" s="34"/>
      <c r="AE47" s="34"/>
      <c r="AF47" s="34"/>
      <c r="AG47" s="33">
        <f t="shared" si="0"/>
        <v>0</v>
      </c>
    </row>
    <row r="48" spans="1:33" ht="12.75">
      <c r="A48" s="37" t="s">
        <v>143</v>
      </c>
      <c r="B48" s="35" t="s">
        <v>144</v>
      </c>
      <c r="C48" s="32">
        <v>100000</v>
      </c>
      <c r="D48" s="32"/>
      <c r="E48" s="32"/>
      <c r="F48" s="33"/>
      <c r="G48" s="34"/>
      <c r="H48" s="34">
        <v>100000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28"/>
      <c r="X48" s="34"/>
      <c r="Y48" s="34"/>
      <c r="Z48" s="34"/>
      <c r="AA48" s="34"/>
      <c r="AB48" s="34"/>
      <c r="AC48" s="34"/>
      <c r="AD48" s="34"/>
      <c r="AE48" s="34"/>
      <c r="AF48" s="34"/>
      <c r="AG48" s="33">
        <f t="shared" si="0"/>
        <v>200000</v>
      </c>
    </row>
    <row r="49" spans="1:56" s="4" customFormat="1" ht="12.75">
      <c r="A49" s="42" t="s">
        <v>145</v>
      </c>
      <c r="B49" s="39" t="s">
        <v>146</v>
      </c>
      <c r="C49" s="40">
        <f>SUM(C44:C48)</f>
        <v>316999</v>
      </c>
      <c r="D49" s="40">
        <f aca="true" t="shared" si="8" ref="D49:AF49">SUM(D44:D48)</f>
        <v>0</v>
      </c>
      <c r="E49" s="40">
        <f t="shared" si="8"/>
        <v>297000</v>
      </c>
      <c r="F49" s="40">
        <f t="shared" si="8"/>
        <v>310500</v>
      </c>
      <c r="G49" s="40">
        <f t="shared" si="8"/>
        <v>706050</v>
      </c>
      <c r="H49" s="40">
        <f t="shared" si="8"/>
        <v>4085500</v>
      </c>
      <c r="I49" s="40">
        <f t="shared" si="8"/>
        <v>1576260</v>
      </c>
      <c r="J49" s="40">
        <f t="shared" si="8"/>
        <v>29700</v>
      </c>
      <c r="K49" s="40">
        <f t="shared" si="8"/>
        <v>243000</v>
      </c>
      <c r="L49" s="40">
        <f t="shared" si="8"/>
        <v>1626796</v>
      </c>
      <c r="M49" s="40">
        <f t="shared" si="8"/>
        <v>0</v>
      </c>
      <c r="N49" s="40">
        <f>SUM(N44:N48)</f>
        <v>81000</v>
      </c>
      <c r="O49" s="40">
        <f t="shared" si="8"/>
        <v>61560</v>
      </c>
      <c r="P49" s="40">
        <f t="shared" si="8"/>
        <v>2265081</v>
      </c>
      <c r="Q49" s="40">
        <f t="shared" si="8"/>
        <v>0</v>
      </c>
      <c r="R49" s="40">
        <f t="shared" si="8"/>
        <v>0</v>
      </c>
      <c r="S49" s="40">
        <f t="shared" si="8"/>
        <v>524067</v>
      </c>
      <c r="T49" s="40">
        <f>SUM(T44:T48)</f>
        <v>0</v>
      </c>
      <c r="U49" s="40">
        <f t="shared" si="8"/>
        <v>10800</v>
      </c>
      <c r="V49" s="40">
        <f t="shared" si="8"/>
        <v>216000</v>
      </c>
      <c r="W49" s="40">
        <f>SUM(W44:W48)</f>
        <v>126090</v>
      </c>
      <c r="X49" s="40">
        <f t="shared" si="8"/>
        <v>0</v>
      </c>
      <c r="Y49" s="40">
        <f t="shared" si="8"/>
        <v>579690</v>
      </c>
      <c r="Z49" s="40">
        <f t="shared" si="8"/>
        <v>54000</v>
      </c>
      <c r="AA49" s="40">
        <f t="shared" si="8"/>
        <v>248400</v>
      </c>
      <c r="AB49" s="40">
        <f t="shared" si="8"/>
        <v>847783</v>
      </c>
      <c r="AC49" s="40">
        <f t="shared" si="8"/>
        <v>362549</v>
      </c>
      <c r="AD49" s="40"/>
      <c r="AE49" s="40">
        <f t="shared" si="8"/>
        <v>1727290</v>
      </c>
      <c r="AF49" s="40">
        <f t="shared" si="8"/>
        <v>0</v>
      </c>
      <c r="AG49" s="33">
        <f t="shared" si="0"/>
        <v>16296115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1:56" s="4" customFormat="1" ht="12.75">
      <c r="A50" s="45" t="s">
        <v>147</v>
      </c>
      <c r="B50" s="44" t="s">
        <v>148</v>
      </c>
      <c r="C50" s="40">
        <f>C29+C32+C40+C43+C49</f>
        <v>6463500</v>
      </c>
      <c r="D50" s="40">
        <f aca="true" t="shared" si="9" ref="D50:AF50">D29+D32+D40+D43+D49</f>
        <v>0</v>
      </c>
      <c r="E50" s="40">
        <f t="shared" si="9"/>
        <v>1397000</v>
      </c>
      <c r="F50" s="40">
        <f t="shared" si="9"/>
        <v>1460500</v>
      </c>
      <c r="G50" s="40">
        <f t="shared" si="9"/>
        <v>3521050</v>
      </c>
      <c r="H50" s="40">
        <f t="shared" si="9"/>
        <v>7735500</v>
      </c>
      <c r="I50" s="40">
        <f t="shared" si="9"/>
        <v>6000000</v>
      </c>
      <c r="J50" s="40">
        <f t="shared" si="9"/>
        <v>139700</v>
      </c>
      <c r="K50" s="40">
        <f t="shared" si="9"/>
        <v>1143000</v>
      </c>
      <c r="L50" s="40">
        <f t="shared" si="9"/>
        <v>7551966</v>
      </c>
      <c r="M50" s="40">
        <f t="shared" si="9"/>
        <v>200000</v>
      </c>
      <c r="N50" s="40">
        <f t="shared" si="9"/>
        <v>481000</v>
      </c>
      <c r="O50" s="40">
        <f t="shared" si="9"/>
        <v>289560</v>
      </c>
      <c r="P50" s="40">
        <f>P29+P32+P40+P43+P49</f>
        <v>10654270</v>
      </c>
      <c r="Q50" s="40">
        <f>Q29+Q32+Q40+Q43+Q49</f>
        <v>0</v>
      </c>
      <c r="R50" s="40">
        <f>R29+R32+R40+R43+R49</f>
        <v>0</v>
      </c>
      <c r="S50" s="40">
        <f>S29+S32+S40+S43+S49</f>
        <v>2465054</v>
      </c>
      <c r="T50" s="40">
        <f>T29+T32+T40+T43+T49</f>
        <v>0</v>
      </c>
      <c r="U50" s="40">
        <f t="shared" si="9"/>
        <v>50800</v>
      </c>
      <c r="V50" s="40">
        <f t="shared" si="9"/>
        <v>1016000</v>
      </c>
      <c r="W50" s="40">
        <f t="shared" si="9"/>
        <v>663090</v>
      </c>
      <c r="X50" s="40">
        <f t="shared" si="9"/>
        <v>0</v>
      </c>
      <c r="Y50" s="40">
        <f t="shared" si="9"/>
        <v>2776690</v>
      </c>
      <c r="Z50" s="40">
        <f t="shared" si="9"/>
        <v>254000</v>
      </c>
      <c r="AA50" s="40">
        <f t="shared" si="9"/>
        <v>1168400</v>
      </c>
      <c r="AB50" s="40">
        <f t="shared" si="9"/>
        <v>3987720</v>
      </c>
      <c r="AC50" s="40">
        <f t="shared" si="9"/>
        <v>1705346</v>
      </c>
      <c r="AD50" s="40"/>
      <c r="AE50" s="40">
        <f t="shared" si="9"/>
        <v>8124661</v>
      </c>
      <c r="AF50" s="40">
        <f t="shared" si="9"/>
        <v>0</v>
      </c>
      <c r="AG50" s="33">
        <f t="shared" si="0"/>
        <v>69248807</v>
      </c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</row>
    <row r="51" spans="1:33" ht="12.75">
      <c r="A51" s="37" t="s">
        <v>149</v>
      </c>
      <c r="B51" s="35" t="s">
        <v>150</v>
      </c>
      <c r="C51" s="32"/>
      <c r="D51" s="32"/>
      <c r="E51" s="32"/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28"/>
      <c r="X51" s="34"/>
      <c r="Y51" s="34"/>
      <c r="Z51" s="34"/>
      <c r="AA51" s="34"/>
      <c r="AB51" s="34"/>
      <c r="AC51" s="34"/>
      <c r="AD51" s="34"/>
      <c r="AE51" s="34"/>
      <c r="AF51" s="34"/>
      <c r="AG51" s="33">
        <f t="shared" si="0"/>
        <v>0</v>
      </c>
    </row>
    <row r="52" spans="1:33" ht="12.75">
      <c r="A52" s="37" t="s">
        <v>151</v>
      </c>
      <c r="B52" s="35" t="s">
        <v>152</v>
      </c>
      <c r="C52" s="32"/>
      <c r="D52" s="32"/>
      <c r="E52" s="32"/>
      <c r="F52" s="33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28"/>
      <c r="X52" s="34"/>
      <c r="Y52" s="34"/>
      <c r="Z52" s="34"/>
      <c r="AA52" s="34"/>
      <c r="AB52" s="34"/>
      <c r="AC52" s="34"/>
      <c r="AD52" s="34"/>
      <c r="AE52" s="34"/>
      <c r="AF52" s="34"/>
      <c r="AG52" s="33">
        <f t="shared" si="0"/>
        <v>0</v>
      </c>
    </row>
    <row r="53" spans="1:33" ht="12.75">
      <c r="A53" s="47" t="s">
        <v>153</v>
      </c>
      <c r="B53" s="35" t="s">
        <v>154</v>
      </c>
      <c r="C53" s="32"/>
      <c r="D53" s="32"/>
      <c r="E53" s="32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28"/>
      <c r="X53" s="34"/>
      <c r="Y53" s="34"/>
      <c r="Z53" s="34"/>
      <c r="AA53" s="34"/>
      <c r="AB53" s="34"/>
      <c r="AC53" s="34"/>
      <c r="AD53" s="34"/>
      <c r="AE53" s="34"/>
      <c r="AF53" s="34"/>
      <c r="AG53" s="33">
        <f t="shared" si="0"/>
        <v>0</v>
      </c>
    </row>
    <row r="54" spans="1:33" ht="12.75">
      <c r="A54" s="47" t="s">
        <v>155</v>
      </c>
      <c r="B54" s="35" t="s">
        <v>156</v>
      </c>
      <c r="C54" s="32"/>
      <c r="D54" s="32"/>
      <c r="E54" s="32"/>
      <c r="F54" s="33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28"/>
      <c r="X54" s="34"/>
      <c r="Y54" s="34"/>
      <c r="Z54" s="34"/>
      <c r="AA54" s="34"/>
      <c r="AB54" s="34"/>
      <c r="AC54" s="34"/>
      <c r="AD54" s="34"/>
      <c r="AE54" s="34"/>
      <c r="AF54" s="34"/>
      <c r="AG54" s="33">
        <f t="shared" si="0"/>
        <v>0</v>
      </c>
    </row>
    <row r="55" spans="1:33" ht="12.75">
      <c r="A55" s="47" t="s">
        <v>157</v>
      </c>
      <c r="B55" s="35" t="s">
        <v>158</v>
      </c>
      <c r="C55" s="32"/>
      <c r="D55" s="32"/>
      <c r="E55" s="32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28"/>
      <c r="X55" s="34"/>
      <c r="Y55" s="34"/>
      <c r="Z55" s="34"/>
      <c r="AA55" s="34"/>
      <c r="AB55" s="34"/>
      <c r="AC55" s="34"/>
      <c r="AD55" s="34"/>
      <c r="AE55" s="34"/>
      <c r="AF55" s="34"/>
      <c r="AG55" s="33">
        <f t="shared" si="0"/>
        <v>0</v>
      </c>
    </row>
    <row r="56" spans="1:33" ht="12.75">
      <c r="A56" s="37" t="s">
        <v>159</v>
      </c>
      <c r="B56" s="35" t="s">
        <v>160</v>
      </c>
      <c r="C56" s="32"/>
      <c r="D56" s="32"/>
      <c r="E56" s="32"/>
      <c r="F56" s="33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28"/>
      <c r="X56" s="34"/>
      <c r="Y56" s="34"/>
      <c r="Z56" s="34"/>
      <c r="AA56" s="34"/>
      <c r="AB56" s="34"/>
      <c r="AC56" s="34"/>
      <c r="AD56" s="34"/>
      <c r="AE56" s="34"/>
      <c r="AF56" s="34"/>
      <c r="AG56" s="33">
        <f t="shared" si="0"/>
        <v>0</v>
      </c>
    </row>
    <row r="57" spans="1:33" ht="12.75">
      <c r="A57" s="37" t="s">
        <v>161</v>
      </c>
      <c r="B57" s="35" t="s">
        <v>162</v>
      </c>
      <c r="C57" s="32"/>
      <c r="D57" s="32"/>
      <c r="E57" s="32"/>
      <c r="F57" s="33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28"/>
      <c r="X57" s="34"/>
      <c r="Y57" s="34"/>
      <c r="Z57" s="34"/>
      <c r="AA57" s="34"/>
      <c r="AB57" s="34"/>
      <c r="AC57" s="34"/>
      <c r="AD57" s="34"/>
      <c r="AE57" s="34"/>
      <c r="AF57" s="34"/>
      <c r="AG57" s="33">
        <f t="shared" si="0"/>
        <v>0</v>
      </c>
    </row>
    <row r="58" spans="1:33" ht="12.75">
      <c r="A58" s="37" t="s">
        <v>163</v>
      </c>
      <c r="B58" s="35" t="s">
        <v>164</v>
      </c>
      <c r="C58" s="32"/>
      <c r="D58" s="32"/>
      <c r="E58" s="32"/>
      <c r="F58" s="33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28"/>
      <c r="X58" s="34"/>
      <c r="Y58" s="34"/>
      <c r="Z58" s="34"/>
      <c r="AA58" s="34"/>
      <c r="AB58" s="34"/>
      <c r="AC58" s="34"/>
      <c r="AD58" s="34"/>
      <c r="AE58" s="34">
        <v>28137230</v>
      </c>
      <c r="AF58" s="34"/>
      <c r="AG58" s="33">
        <f t="shared" si="0"/>
        <v>28137230</v>
      </c>
    </row>
    <row r="59" spans="1:56" s="4" customFormat="1" ht="12.75">
      <c r="A59" s="45" t="s">
        <v>165</v>
      </c>
      <c r="B59" s="44" t="s">
        <v>166</v>
      </c>
      <c r="C59" s="40">
        <f>SUM(C51:C58)</f>
        <v>0</v>
      </c>
      <c r="D59" s="40">
        <f aca="true" t="shared" si="10" ref="D59:AF59">SUM(D51:D58)</f>
        <v>0</v>
      </c>
      <c r="E59" s="40">
        <f t="shared" si="10"/>
        <v>0</v>
      </c>
      <c r="F59" s="40">
        <f t="shared" si="10"/>
        <v>0</v>
      </c>
      <c r="G59" s="40">
        <f t="shared" si="10"/>
        <v>0</v>
      </c>
      <c r="H59" s="40">
        <f t="shared" si="10"/>
        <v>0</v>
      </c>
      <c r="I59" s="40">
        <f t="shared" si="10"/>
        <v>0</v>
      </c>
      <c r="J59" s="40">
        <f t="shared" si="10"/>
        <v>0</v>
      </c>
      <c r="K59" s="40">
        <f t="shared" si="10"/>
        <v>0</v>
      </c>
      <c r="L59" s="40">
        <f t="shared" si="10"/>
        <v>0</v>
      </c>
      <c r="M59" s="40">
        <f t="shared" si="10"/>
        <v>0</v>
      </c>
      <c r="N59" s="40">
        <f t="shared" si="10"/>
        <v>0</v>
      </c>
      <c r="O59" s="40">
        <f t="shared" si="10"/>
        <v>0</v>
      </c>
      <c r="P59" s="40">
        <f t="shared" si="10"/>
        <v>0</v>
      </c>
      <c r="Q59" s="40">
        <f t="shared" si="10"/>
        <v>0</v>
      </c>
      <c r="R59" s="40">
        <f>SUM(R51:R58)</f>
        <v>0</v>
      </c>
      <c r="S59" s="40">
        <f>SUM(S51:S58)</f>
        <v>0</v>
      </c>
      <c r="T59" s="40">
        <f>SUM(T51:T58)</f>
        <v>0</v>
      </c>
      <c r="U59" s="40">
        <f t="shared" si="10"/>
        <v>0</v>
      </c>
      <c r="V59" s="40">
        <f t="shared" si="10"/>
        <v>0</v>
      </c>
      <c r="W59" s="40">
        <f t="shared" si="10"/>
        <v>0</v>
      </c>
      <c r="X59" s="40">
        <f t="shared" si="10"/>
        <v>0</v>
      </c>
      <c r="Y59" s="40">
        <f t="shared" si="10"/>
        <v>0</v>
      </c>
      <c r="Z59" s="40">
        <f t="shared" si="10"/>
        <v>0</v>
      </c>
      <c r="AA59" s="40">
        <f t="shared" si="10"/>
        <v>0</v>
      </c>
      <c r="AB59" s="40">
        <f>SUM(AB51:AB58)</f>
        <v>0</v>
      </c>
      <c r="AC59" s="40">
        <f t="shared" si="10"/>
        <v>0</v>
      </c>
      <c r="AD59" s="40"/>
      <c r="AE59" s="40">
        <f t="shared" si="10"/>
        <v>28137230</v>
      </c>
      <c r="AF59" s="40">
        <f t="shared" si="10"/>
        <v>0</v>
      </c>
      <c r="AG59" s="33">
        <f t="shared" si="0"/>
        <v>28137230</v>
      </c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</row>
    <row r="60" spans="1:33" ht="12.75">
      <c r="A60" s="36" t="s">
        <v>167</v>
      </c>
      <c r="B60" s="35" t="s">
        <v>168</v>
      </c>
      <c r="C60" s="32"/>
      <c r="D60" s="32"/>
      <c r="E60" s="32"/>
      <c r="F60" s="33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28"/>
      <c r="X60" s="34"/>
      <c r="Y60" s="34"/>
      <c r="Z60" s="34"/>
      <c r="AA60" s="34"/>
      <c r="AB60" s="34"/>
      <c r="AC60" s="34"/>
      <c r="AD60" s="34"/>
      <c r="AE60" s="34"/>
      <c r="AF60" s="34"/>
      <c r="AG60" s="33">
        <f t="shared" si="0"/>
        <v>0</v>
      </c>
    </row>
    <row r="61" spans="1:33" ht="12.75">
      <c r="A61" s="36" t="s">
        <v>169</v>
      </c>
      <c r="B61" s="35" t="s">
        <v>170</v>
      </c>
      <c r="C61" s="32"/>
      <c r="D61" s="32"/>
      <c r="E61" s="32"/>
      <c r="F61" s="33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28"/>
      <c r="X61" s="34"/>
      <c r="Y61" s="34"/>
      <c r="Z61" s="34"/>
      <c r="AA61" s="34"/>
      <c r="AB61" s="34"/>
      <c r="AC61" s="34"/>
      <c r="AD61" s="34"/>
      <c r="AE61" s="34"/>
      <c r="AF61" s="34"/>
      <c r="AG61" s="33">
        <f t="shared" si="0"/>
        <v>0</v>
      </c>
    </row>
    <row r="62" spans="1:33" ht="12.75">
      <c r="A62" s="36" t="s">
        <v>171</v>
      </c>
      <c r="B62" s="35" t="s">
        <v>172</v>
      </c>
      <c r="C62" s="32"/>
      <c r="D62" s="32"/>
      <c r="E62" s="32"/>
      <c r="F62" s="33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8"/>
      <c r="X62" s="34"/>
      <c r="Y62" s="34"/>
      <c r="Z62" s="34"/>
      <c r="AA62" s="34"/>
      <c r="AB62" s="34"/>
      <c r="AC62" s="34"/>
      <c r="AD62" s="34"/>
      <c r="AE62" s="34"/>
      <c r="AF62" s="34"/>
      <c r="AG62" s="33">
        <f t="shared" si="0"/>
        <v>0</v>
      </c>
    </row>
    <row r="63" spans="1:33" ht="12.75">
      <c r="A63" s="36" t="s">
        <v>173</v>
      </c>
      <c r="B63" s="35" t="s">
        <v>174</v>
      </c>
      <c r="C63" s="32"/>
      <c r="D63" s="32"/>
      <c r="E63" s="32"/>
      <c r="F63" s="33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28"/>
      <c r="X63" s="34"/>
      <c r="Y63" s="34"/>
      <c r="Z63" s="34"/>
      <c r="AA63" s="34"/>
      <c r="AB63" s="34"/>
      <c r="AC63" s="34"/>
      <c r="AD63" s="34"/>
      <c r="AE63" s="34"/>
      <c r="AF63" s="34"/>
      <c r="AG63" s="33">
        <f t="shared" si="0"/>
        <v>0</v>
      </c>
    </row>
    <row r="64" spans="1:33" ht="12.75">
      <c r="A64" s="36" t="s">
        <v>175</v>
      </c>
      <c r="B64" s="35" t="s">
        <v>176</v>
      </c>
      <c r="C64" s="32"/>
      <c r="D64" s="32"/>
      <c r="E64" s="32"/>
      <c r="F64" s="33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28"/>
      <c r="X64" s="34"/>
      <c r="Y64" s="34"/>
      <c r="Z64" s="34"/>
      <c r="AA64" s="34"/>
      <c r="AB64" s="34"/>
      <c r="AC64" s="34"/>
      <c r="AD64" s="34"/>
      <c r="AE64" s="34"/>
      <c r="AF64" s="34"/>
      <c r="AG64" s="33">
        <f t="shared" si="0"/>
        <v>0</v>
      </c>
    </row>
    <row r="65" spans="1:33" ht="12.75">
      <c r="A65" s="36" t="s">
        <v>177</v>
      </c>
      <c r="B65" s="35" t="s">
        <v>178</v>
      </c>
      <c r="C65" s="32"/>
      <c r="D65" s="32"/>
      <c r="E65" s="32"/>
      <c r="F65" s="33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>
        <v>3003500</v>
      </c>
      <c r="S65" s="34"/>
      <c r="T65" s="34"/>
      <c r="U65" s="34"/>
      <c r="V65" s="34"/>
      <c r="W65" s="28"/>
      <c r="X65" s="34"/>
      <c r="Y65" s="34"/>
      <c r="Z65" s="34"/>
      <c r="AA65" s="34"/>
      <c r="AB65" s="34"/>
      <c r="AC65" s="34"/>
      <c r="AD65" s="34">
        <v>2600000</v>
      </c>
      <c r="AE65" s="34">
        <v>240000</v>
      </c>
      <c r="AF65" s="34"/>
      <c r="AG65" s="33">
        <f t="shared" si="0"/>
        <v>5843500</v>
      </c>
    </row>
    <row r="66" spans="1:33" ht="12.75">
      <c r="A66" s="36" t="s">
        <v>179</v>
      </c>
      <c r="B66" s="35" t="s">
        <v>180</v>
      </c>
      <c r="C66" s="32"/>
      <c r="D66" s="32"/>
      <c r="E66" s="32"/>
      <c r="F66" s="33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8"/>
      <c r="X66" s="34"/>
      <c r="Y66" s="34"/>
      <c r="Z66" s="34"/>
      <c r="AA66" s="34"/>
      <c r="AB66" s="34"/>
      <c r="AC66" s="34"/>
      <c r="AD66" s="34"/>
      <c r="AE66" s="34"/>
      <c r="AF66" s="34"/>
      <c r="AG66" s="33">
        <f t="shared" si="0"/>
        <v>0</v>
      </c>
    </row>
    <row r="67" spans="1:33" ht="12.75">
      <c r="A67" s="36" t="s">
        <v>181</v>
      </c>
      <c r="B67" s="35" t="s">
        <v>182</v>
      </c>
      <c r="C67" s="32"/>
      <c r="D67" s="32"/>
      <c r="E67" s="32"/>
      <c r="F67" s="33"/>
      <c r="G67" s="34"/>
      <c r="H67" s="34">
        <v>1000000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28"/>
      <c r="X67" s="34"/>
      <c r="Y67" s="34"/>
      <c r="Z67" s="34"/>
      <c r="AA67" s="34"/>
      <c r="AB67" s="34"/>
      <c r="AC67" s="34"/>
      <c r="AD67" s="34"/>
      <c r="AE67" s="34"/>
      <c r="AF67" s="34"/>
      <c r="AG67" s="33">
        <f t="shared" si="0"/>
        <v>1000000</v>
      </c>
    </row>
    <row r="68" spans="1:33" ht="12.75">
      <c r="A68" s="36" t="s">
        <v>183</v>
      </c>
      <c r="B68" s="35" t="s">
        <v>184</v>
      </c>
      <c r="C68" s="32"/>
      <c r="D68" s="32"/>
      <c r="E68" s="32"/>
      <c r="F68" s="33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28"/>
      <c r="X68" s="34"/>
      <c r="Y68" s="34"/>
      <c r="Z68" s="34"/>
      <c r="AA68" s="34"/>
      <c r="AB68" s="34"/>
      <c r="AC68" s="34"/>
      <c r="AD68" s="34"/>
      <c r="AE68" s="34"/>
      <c r="AF68" s="34"/>
      <c r="AG68" s="33">
        <f t="shared" si="0"/>
        <v>0</v>
      </c>
    </row>
    <row r="69" spans="1:33" ht="12.75">
      <c r="A69" s="30" t="s">
        <v>185</v>
      </c>
      <c r="B69" s="35" t="s">
        <v>186</v>
      </c>
      <c r="C69" s="32"/>
      <c r="D69" s="32"/>
      <c r="E69" s="32"/>
      <c r="F69" s="33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28"/>
      <c r="X69" s="34"/>
      <c r="Y69" s="34"/>
      <c r="Z69" s="34"/>
      <c r="AA69" s="34"/>
      <c r="AB69" s="34"/>
      <c r="AC69" s="34"/>
      <c r="AD69" s="34"/>
      <c r="AE69" s="34"/>
      <c r="AF69" s="34"/>
      <c r="AG69" s="33">
        <f t="shared" si="0"/>
        <v>0</v>
      </c>
    </row>
    <row r="70" spans="1:33" ht="12.75">
      <c r="A70" s="36" t="s">
        <v>187</v>
      </c>
      <c r="B70" s="35" t="s">
        <v>188</v>
      </c>
      <c r="C70" s="32"/>
      <c r="D70" s="32"/>
      <c r="E70" s="32"/>
      <c r="F70" s="33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8"/>
      <c r="X70" s="34"/>
      <c r="Y70" s="34"/>
      <c r="Z70" s="34"/>
      <c r="AA70" s="34"/>
      <c r="AB70" s="34"/>
      <c r="AC70" s="34"/>
      <c r="AD70" s="34"/>
      <c r="AE70" s="34"/>
      <c r="AF70" s="34"/>
      <c r="AG70" s="33"/>
    </row>
    <row r="71" spans="1:33" ht="12.75">
      <c r="A71" s="30" t="s">
        <v>189</v>
      </c>
      <c r="B71" s="35" t="s">
        <v>190</v>
      </c>
      <c r="C71" s="32"/>
      <c r="D71" s="32"/>
      <c r="E71" s="32"/>
      <c r="F71" s="33"/>
      <c r="G71" s="34"/>
      <c r="H71" s="34">
        <v>12000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28"/>
      <c r="X71" s="33">
        <v>8050000</v>
      </c>
      <c r="Y71" s="34"/>
      <c r="Z71" s="34"/>
      <c r="AA71" s="34"/>
      <c r="AB71" s="34"/>
      <c r="AC71" s="34"/>
      <c r="AD71" s="34"/>
      <c r="AE71" s="34"/>
      <c r="AF71" s="34"/>
      <c r="AG71" s="33">
        <f>SUM(C71:AF71)</f>
        <v>8062000</v>
      </c>
    </row>
    <row r="72" spans="1:33" ht="12.75">
      <c r="A72" s="30" t="s">
        <v>191</v>
      </c>
      <c r="B72" s="35" t="s">
        <v>192</v>
      </c>
      <c r="C72" s="32"/>
      <c r="D72" s="32"/>
      <c r="E72" s="32"/>
      <c r="F72" s="33"/>
      <c r="G72" s="34"/>
      <c r="H72" s="34">
        <v>1834540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28"/>
      <c r="X72" s="34"/>
      <c r="Y72" s="34"/>
      <c r="Z72" s="34"/>
      <c r="AA72" s="34"/>
      <c r="AB72" s="34"/>
      <c r="AC72" s="34"/>
      <c r="AD72" s="34"/>
      <c r="AE72" s="34"/>
      <c r="AF72" s="34"/>
      <c r="AG72" s="33">
        <f aca="true" t="shared" si="11" ref="AG72:AG127">SUM(C72:AF72)</f>
        <v>1834540</v>
      </c>
    </row>
    <row r="73" spans="1:56" s="4" customFormat="1" ht="12.75">
      <c r="A73" s="45" t="s">
        <v>193</v>
      </c>
      <c r="B73" s="44" t="s">
        <v>194</v>
      </c>
      <c r="C73" s="40">
        <f>SUM(C60:C72)</f>
        <v>0</v>
      </c>
      <c r="D73" s="40">
        <f aca="true" t="shared" si="12" ref="D73:AF73">SUM(D60:D72)</f>
        <v>0</v>
      </c>
      <c r="E73" s="40">
        <f t="shared" si="12"/>
        <v>0</v>
      </c>
      <c r="F73" s="40">
        <f t="shared" si="12"/>
        <v>0</v>
      </c>
      <c r="G73" s="40">
        <f t="shared" si="12"/>
        <v>0</v>
      </c>
      <c r="H73" s="40">
        <f t="shared" si="12"/>
        <v>2846540</v>
      </c>
      <c r="I73" s="40">
        <f t="shared" si="12"/>
        <v>0</v>
      </c>
      <c r="J73" s="40">
        <f t="shared" si="12"/>
        <v>0</v>
      </c>
      <c r="K73" s="40">
        <f t="shared" si="12"/>
        <v>0</v>
      </c>
      <c r="L73" s="40">
        <f t="shared" si="12"/>
        <v>0</v>
      </c>
      <c r="M73" s="40">
        <f t="shared" si="12"/>
        <v>0</v>
      </c>
      <c r="N73" s="40">
        <f t="shared" si="12"/>
        <v>0</v>
      </c>
      <c r="O73" s="40">
        <f t="shared" si="12"/>
        <v>0</v>
      </c>
      <c r="P73" s="40">
        <f t="shared" si="12"/>
        <v>0</v>
      </c>
      <c r="Q73" s="40">
        <f t="shared" si="12"/>
        <v>0</v>
      </c>
      <c r="R73" s="40">
        <f t="shared" si="12"/>
        <v>3003500</v>
      </c>
      <c r="S73" s="40">
        <f>SUM(S60:S72)</f>
        <v>0</v>
      </c>
      <c r="T73" s="40"/>
      <c r="U73" s="40">
        <f t="shared" si="12"/>
        <v>0</v>
      </c>
      <c r="V73" s="40">
        <f t="shared" si="12"/>
        <v>0</v>
      </c>
      <c r="W73" s="40">
        <f t="shared" si="12"/>
        <v>0</v>
      </c>
      <c r="X73" s="40">
        <f t="shared" si="12"/>
        <v>8050000</v>
      </c>
      <c r="Y73" s="40">
        <f t="shared" si="12"/>
        <v>0</v>
      </c>
      <c r="Z73" s="40">
        <f t="shared" si="12"/>
        <v>0</v>
      </c>
      <c r="AA73" s="40">
        <f t="shared" si="12"/>
        <v>0</v>
      </c>
      <c r="AB73" s="40"/>
      <c r="AC73" s="40">
        <f t="shared" si="12"/>
        <v>0</v>
      </c>
      <c r="AD73" s="40">
        <f t="shared" si="12"/>
        <v>2600000</v>
      </c>
      <c r="AE73" s="40">
        <f t="shared" si="12"/>
        <v>240000</v>
      </c>
      <c r="AF73" s="40">
        <f t="shared" si="12"/>
        <v>0</v>
      </c>
      <c r="AG73" s="33">
        <f t="shared" si="11"/>
        <v>16740040</v>
      </c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</row>
    <row r="74" spans="1:56" s="4" customFormat="1" ht="12.75">
      <c r="A74" s="48" t="s">
        <v>195</v>
      </c>
      <c r="B74" s="44"/>
      <c r="C74" s="40"/>
      <c r="D74" s="40"/>
      <c r="E74" s="40"/>
      <c r="F74" s="46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33">
        <f t="shared" si="11"/>
        <v>0</v>
      </c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</row>
    <row r="75" spans="1:33" ht="12.75">
      <c r="A75" s="49" t="s">
        <v>196</v>
      </c>
      <c r="B75" s="35" t="s">
        <v>197</v>
      </c>
      <c r="C75" s="32"/>
      <c r="D75" s="32"/>
      <c r="E75" s="32"/>
      <c r="F75" s="33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28"/>
      <c r="X75" s="34"/>
      <c r="Y75" s="34"/>
      <c r="Z75" s="34"/>
      <c r="AA75" s="34"/>
      <c r="AB75" s="34"/>
      <c r="AC75" s="34"/>
      <c r="AD75" s="34"/>
      <c r="AE75" s="34"/>
      <c r="AF75" s="34"/>
      <c r="AG75" s="33">
        <f t="shared" si="11"/>
        <v>0</v>
      </c>
    </row>
    <row r="76" spans="1:33" ht="12.75">
      <c r="A76" s="49" t="s">
        <v>198</v>
      </c>
      <c r="B76" s="35" t="s">
        <v>199</v>
      </c>
      <c r="C76" s="32"/>
      <c r="D76" s="32"/>
      <c r="E76" s="32">
        <v>2794110</v>
      </c>
      <c r="F76" s="33"/>
      <c r="G76" s="34"/>
      <c r="H76" s="34"/>
      <c r="I76" s="34"/>
      <c r="J76" s="34"/>
      <c r="K76" s="34">
        <v>1500000</v>
      </c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28"/>
      <c r="X76" s="34"/>
      <c r="Y76" s="34"/>
      <c r="Z76" s="34"/>
      <c r="AA76" s="34"/>
      <c r="AB76" s="34"/>
      <c r="AC76" s="34"/>
      <c r="AD76" s="34"/>
      <c r="AE76" s="34"/>
      <c r="AF76" s="34"/>
      <c r="AG76" s="33">
        <f t="shared" si="11"/>
        <v>4294110</v>
      </c>
    </row>
    <row r="77" spans="1:33" ht="12.75">
      <c r="A77" s="49" t="s">
        <v>200</v>
      </c>
      <c r="B77" s="35" t="s">
        <v>201</v>
      </c>
      <c r="C77" s="32"/>
      <c r="D77" s="32"/>
      <c r="E77" s="32"/>
      <c r="F77" s="33"/>
      <c r="G77" s="34">
        <v>19527</v>
      </c>
      <c r="H77" s="34">
        <v>9555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8"/>
      <c r="X77" s="34"/>
      <c r="Y77" s="34"/>
      <c r="Z77" s="34"/>
      <c r="AA77" s="34"/>
      <c r="AB77" s="34"/>
      <c r="AC77" s="34"/>
      <c r="AD77" s="34"/>
      <c r="AE77" s="34"/>
      <c r="AF77" s="34"/>
      <c r="AG77" s="33">
        <f t="shared" si="11"/>
        <v>29082</v>
      </c>
    </row>
    <row r="78" spans="1:33" ht="12.75">
      <c r="A78" s="49" t="s">
        <v>202</v>
      </c>
      <c r="B78" s="35" t="s">
        <v>203</v>
      </c>
      <c r="C78" s="32"/>
      <c r="D78" s="32"/>
      <c r="E78" s="32"/>
      <c r="F78" s="33"/>
      <c r="G78" s="34">
        <v>180473</v>
      </c>
      <c r="H78" s="34">
        <v>-9555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28"/>
      <c r="X78" s="34"/>
      <c r="Y78" s="34">
        <v>50000</v>
      </c>
      <c r="Z78" s="34"/>
      <c r="AA78" s="34"/>
      <c r="AB78" s="34"/>
      <c r="AC78" s="34">
        <v>1341418</v>
      </c>
      <c r="AD78" s="34"/>
      <c r="AE78" s="34"/>
      <c r="AF78" s="34"/>
      <c r="AG78" s="33">
        <f t="shared" si="11"/>
        <v>1562336</v>
      </c>
    </row>
    <row r="79" spans="1:33" ht="12.75">
      <c r="A79" s="41" t="s">
        <v>204</v>
      </c>
      <c r="B79" s="35" t="s">
        <v>205</v>
      </c>
      <c r="C79" s="32"/>
      <c r="D79" s="32"/>
      <c r="E79" s="32"/>
      <c r="F79" s="33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28"/>
      <c r="X79" s="34"/>
      <c r="Y79" s="34"/>
      <c r="Z79" s="34"/>
      <c r="AA79" s="34"/>
      <c r="AB79" s="34"/>
      <c r="AC79" s="34"/>
      <c r="AD79" s="34"/>
      <c r="AE79" s="34"/>
      <c r="AF79" s="34"/>
      <c r="AG79" s="33">
        <f t="shared" si="11"/>
        <v>0</v>
      </c>
    </row>
    <row r="80" spans="1:33" ht="12.75">
      <c r="A80" s="41" t="s">
        <v>206</v>
      </c>
      <c r="B80" s="35" t="s">
        <v>207</v>
      </c>
      <c r="C80" s="32"/>
      <c r="D80" s="32"/>
      <c r="E80" s="32"/>
      <c r="F80" s="33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28"/>
      <c r="X80" s="34"/>
      <c r="Y80" s="34"/>
      <c r="Z80" s="34"/>
      <c r="AA80" s="34"/>
      <c r="AB80" s="34"/>
      <c r="AC80" s="34"/>
      <c r="AD80" s="34"/>
      <c r="AE80" s="34"/>
      <c r="AF80" s="34"/>
      <c r="AG80" s="33">
        <f t="shared" si="11"/>
        <v>0</v>
      </c>
    </row>
    <row r="81" spans="1:33" ht="12.75">
      <c r="A81" s="41" t="s">
        <v>208</v>
      </c>
      <c r="B81" s="35" t="s">
        <v>209</v>
      </c>
      <c r="C81" s="32"/>
      <c r="D81" s="32"/>
      <c r="E81" s="32">
        <v>754409</v>
      </c>
      <c r="F81" s="33"/>
      <c r="G81" s="34">
        <v>54000</v>
      </c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28"/>
      <c r="X81" s="34"/>
      <c r="Y81" s="34">
        <v>13500</v>
      </c>
      <c r="Z81" s="34"/>
      <c r="AA81" s="34"/>
      <c r="AB81" s="34"/>
      <c r="AC81" s="34">
        <v>362189</v>
      </c>
      <c r="AD81" s="34"/>
      <c r="AE81" s="34"/>
      <c r="AF81" s="34"/>
      <c r="AG81" s="33">
        <f t="shared" si="11"/>
        <v>1184098</v>
      </c>
    </row>
    <row r="82" spans="1:56" s="4" customFormat="1" ht="12.75">
      <c r="A82" s="50" t="s">
        <v>210</v>
      </c>
      <c r="B82" s="44" t="s">
        <v>211</v>
      </c>
      <c r="C82" s="40">
        <f>SUM(C75:C81)</f>
        <v>0</v>
      </c>
      <c r="D82" s="40">
        <f aca="true" t="shared" si="13" ref="D82:AF82">SUM(D75:D81)</f>
        <v>0</v>
      </c>
      <c r="E82" s="40">
        <f t="shared" si="13"/>
        <v>3548519</v>
      </c>
      <c r="F82" s="40">
        <f t="shared" si="13"/>
        <v>0</v>
      </c>
      <c r="G82" s="40">
        <f t="shared" si="13"/>
        <v>254000</v>
      </c>
      <c r="H82" s="40">
        <f t="shared" si="13"/>
        <v>0</v>
      </c>
      <c r="I82" s="40">
        <f t="shared" si="13"/>
        <v>0</v>
      </c>
      <c r="J82" s="40">
        <f t="shared" si="13"/>
        <v>0</v>
      </c>
      <c r="K82" s="40">
        <f t="shared" si="13"/>
        <v>1500000</v>
      </c>
      <c r="L82" s="40">
        <f t="shared" si="13"/>
        <v>0</v>
      </c>
      <c r="M82" s="40">
        <f t="shared" si="13"/>
        <v>0</v>
      </c>
      <c r="N82" s="40">
        <f t="shared" si="13"/>
        <v>0</v>
      </c>
      <c r="O82" s="40">
        <f t="shared" si="13"/>
        <v>0</v>
      </c>
      <c r="P82" s="40">
        <f t="shared" si="13"/>
        <v>0</v>
      </c>
      <c r="Q82" s="40">
        <f>SUM(P75:P81)</f>
        <v>0</v>
      </c>
      <c r="R82" s="40">
        <f>SUM(Q75:Q81)</f>
        <v>0</v>
      </c>
      <c r="S82" s="40">
        <f>SUM(S75:S81)</f>
        <v>0</v>
      </c>
      <c r="T82" s="40"/>
      <c r="U82" s="40">
        <f t="shared" si="13"/>
        <v>0</v>
      </c>
      <c r="V82" s="40">
        <f t="shared" si="13"/>
        <v>0</v>
      </c>
      <c r="W82" s="40">
        <f t="shared" si="13"/>
        <v>0</v>
      </c>
      <c r="X82" s="40">
        <f t="shared" si="13"/>
        <v>0</v>
      </c>
      <c r="Y82" s="40">
        <f t="shared" si="13"/>
        <v>63500</v>
      </c>
      <c r="Z82" s="40">
        <f t="shared" si="13"/>
        <v>0</v>
      </c>
      <c r="AA82" s="40">
        <f t="shared" si="13"/>
        <v>0</v>
      </c>
      <c r="AB82" s="40"/>
      <c r="AC82" s="40">
        <f t="shared" si="13"/>
        <v>1703607</v>
      </c>
      <c r="AD82" s="40">
        <f t="shared" si="13"/>
        <v>0</v>
      </c>
      <c r="AE82" s="40">
        <f t="shared" si="13"/>
        <v>0</v>
      </c>
      <c r="AF82" s="40">
        <f t="shared" si="13"/>
        <v>0</v>
      </c>
      <c r="AG82" s="33">
        <f t="shared" si="11"/>
        <v>7069626</v>
      </c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</row>
    <row r="83" spans="1:33" ht="12.75">
      <c r="A83" s="37" t="s">
        <v>212</v>
      </c>
      <c r="B83" s="35" t="s">
        <v>213</v>
      </c>
      <c r="C83" s="32"/>
      <c r="D83" s="32"/>
      <c r="E83" s="32">
        <v>4031676</v>
      </c>
      <c r="F83" s="33">
        <v>200000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>
        <v>9272328</v>
      </c>
      <c r="U83" s="34"/>
      <c r="V83" s="34"/>
      <c r="W83" s="28"/>
      <c r="X83" s="34"/>
      <c r="Y83" s="34">
        <v>300000</v>
      </c>
      <c r="Z83" s="34"/>
      <c r="AA83" s="34"/>
      <c r="AB83" s="34"/>
      <c r="AC83" s="34"/>
      <c r="AD83" s="34"/>
      <c r="AE83" s="34"/>
      <c r="AF83" s="34">
        <v>4977471</v>
      </c>
      <c r="AG83" s="33">
        <f t="shared" si="11"/>
        <v>18781475</v>
      </c>
    </row>
    <row r="84" spans="1:33" ht="12.75">
      <c r="A84" s="37" t="s">
        <v>214</v>
      </c>
      <c r="B84" s="35" t="s">
        <v>215</v>
      </c>
      <c r="C84" s="32"/>
      <c r="D84" s="32"/>
      <c r="E84" s="32"/>
      <c r="F84" s="33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28"/>
      <c r="X84" s="34"/>
      <c r="Y84" s="34"/>
      <c r="Z84" s="34"/>
      <c r="AA84" s="34"/>
      <c r="AB84" s="34"/>
      <c r="AC84" s="34"/>
      <c r="AD84" s="34"/>
      <c r="AE84" s="34"/>
      <c r="AF84" s="34"/>
      <c r="AG84" s="33">
        <f t="shared" si="11"/>
        <v>0</v>
      </c>
    </row>
    <row r="85" spans="1:33" ht="12.75">
      <c r="A85" s="37" t="s">
        <v>216</v>
      </c>
      <c r="B85" s="35" t="s">
        <v>217</v>
      </c>
      <c r="C85" s="32"/>
      <c r="D85" s="32"/>
      <c r="E85" s="32"/>
      <c r="F85" s="33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28"/>
      <c r="X85" s="34"/>
      <c r="Y85" s="34"/>
      <c r="Z85" s="34"/>
      <c r="AA85" s="34"/>
      <c r="AB85" s="34"/>
      <c r="AC85" s="34"/>
      <c r="AD85" s="34"/>
      <c r="AE85" s="34"/>
      <c r="AF85" s="34"/>
      <c r="AG85" s="33">
        <f t="shared" si="11"/>
        <v>0</v>
      </c>
    </row>
    <row r="86" spans="1:33" ht="12.75">
      <c r="A86" s="37" t="s">
        <v>218</v>
      </c>
      <c r="B86" s="35" t="s">
        <v>219</v>
      </c>
      <c r="C86" s="32"/>
      <c r="D86" s="32"/>
      <c r="E86" s="32">
        <v>1079554</v>
      </c>
      <c r="F86" s="33">
        <v>54000</v>
      </c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>
        <v>2503528</v>
      </c>
      <c r="U86" s="34"/>
      <c r="V86" s="34"/>
      <c r="W86" s="28"/>
      <c r="X86" s="34"/>
      <c r="Y86" s="34">
        <v>81000</v>
      </c>
      <c r="Z86" s="34"/>
      <c r="AA86" s="34"/>
      <c r="AB86" s="34"/>
      <c r="AC86" s="34"/>
      <c r="AD86" s="34"/>
      <c r="AE86" s="34"/>
      <c r="AF86" s="34">
        <v>1352916</v>
      </c>
      <c r="AG86" s="33">
        <f t="shared" si="11"/>
        <v>5070998</v>
      </c>
    </row>
    <row r="87" spans="1:56" s="4" customFormat="1" ht="12.75">
      <c r="A87" s="45" t="s">
        <v>220</v>
      </c>
      <c r="B87" s="44" t="s">
        <v>221</v>
      </c>
      <c r="C87" s="40">
        <f>SUM(C83:C86)</f>
        <v>0</v>
      </c>
      <c r="D87" s="40">
        <f aca="true" t="shared" si="14" ref="D87:AF87">SUM(D83:D86)</f>
        <v>0</v>
      </c>
      <c r="E87" s="40">
        <f t="shared" si="14"/>
        <v>5111230</v>
      </c>
      <c r="F87" s="40">
        <f t="shared" si="14"/>
        <v>254000</v>
      </c>
      <c r="G87" s="40">
        <f t="shared" si="14"/>
        <v>0</v>
      </c>
      <c r="H87" s="40">
        <f t="shared" si="14"/>
        <v>0</v>
      </c>
      <c r="I87" s="40">
        <f t="shared" si="14"/>
        <v>0</v>
      </c>
      <c r="J87" s="40">
        <f t="shared" si="14"/>
        <v>0</v>
      </c>
      <c r="K87" s="40">
        <f t="shared" si="14"/>
        <v>0</v>
      </c>
      <c r="L87" s="40">
        <f t="shared" si="14"/>
        <v>0</v>
      </c>
      <c r="M87" s="40">
        <f t="shared" si="14"/>
        <v>0</v>
      </c>
      <c r="N87" s="40">
        <f t="shared" si="14"/>
        <v>0</v>
      </c>
      <c r="O87" s="40">
        <f t="shared" si="14"/>
        <v>0</v>
      </c>
      <c r="P87" s="40">
        <f t="shared" si="14"/>
        <v>0</v>
      </c>
      <c r="Q87" s="40">
        <f t="shared" si="14"/>
        <v>0</v>
      </c>
      <c r="R87" s="40">
        <f t="shared" si="14"/>
        <v>0</v>
      </c>
      <c r="S87" s="40">
        <f t="shared" si="14"/>
        <v>0</v>
      </c>
      <c r="T87" s="40">
        <f t="shared" si="14"/>
        <v>11775856</v>
      </c>
      <c r="U87" s="40">
        <f t="shared" si="14"/>
        <v>0</v>
      </c>
      <c r="V87" s="40">
        <f t="shared" si="14"/>
        <v>0</v>
      </c>
      <c r="W87" s="40">
        <f t="shared" si="14"/>
        <v>0</v>
      </c>
      <c r="X87" s="40">
        <f t="shared" si="14"/>
        <v>0</v>
      </c>
      <c r="Y87" s="40">
        <f t="shared" si="14"/>
        <v>381000</v>
      </c>
      <c r="Z87" s="40">
        <f t="shared" si="14"/>
        <v>0</v>
      </c>
      <c r="AA87" s="40">
        <f t="shared" si="14"/>
        <v>0</v>
      </c>
      <c r="AB87" s="40"/>
      <c r="AC87" s="40">
        <f t="shared" si="14"/>
        <v>0</v>
      </c>
      <c r="AD87" s="40">
        <f t="shared" si="14"/>
        <v>0</v>
      </c>
      <c r="AE87" s="40">
        <f t="shared" si="14"/>
        <v>0</v>
      </c>
      <c r="AF87" s="40">
        <f t="shared" si="14"/>
        <v>6330387</v>
      </c>
      <c r="AG87" s="33">
        <f t="shared" si="11"/>
        <v>23852473</v>
      </c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</row>
    <row r="88" spans="1:33" ht="12.75">
      <c r="A88" s="37" t="s">
        <v>222</v>
      </c>
      <c r="B88" s="35" t="s">
        <v>223</v>
      </c>
      <c r="C88" s="32"/>
      <c r="D88" s="32"/>
      <c r="E88" s="32"/>
      <c r="F88" s="33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28"/>
      <c r="X88" s="34"/>
      <c r="Y88" s="34"/>
      <c r="Z88" s="34"/>
      <c r="AA88" s="34"/>
      <c r="AB88" s="34"/>
      <c r="AC88" s="34"/>
      <c r="AD88" s="34"/>
      <c r="AE88" s="34"/>
      <c r="AF88" s="34"/>
      <c r="AG88" s="33">
        <f t="shared" si="11"/>
        <v>0</v>
      </c>
    </row>
    <row r="89" spans="1:33" ht="12.75">
      <c r="A89" s="37" t="s">
        <v>224</v>
      </c>
      <c r="B89" s="35" t="s">
        <v>225</v>
      </c>
      <c r="C89" s="32"/>
      <c r="D89" s="32"/>
      <c r="E89" s="32"/>
      <c r="F89" s="33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28"/>
      <c r="X89" s="34"/>
      <c r="Y89" s="34"/>
      <c r="Z89" s="34"/>
      <c r="AA89" s="34"/>
      <c r="AB89" s="34"/>
      <c r="AC89" s="34"/>
      <c r="AD89" s="34"/>
      <c r="AE89" s="34"/>
      <c r="AF89" s="34"/>
      <c r="AG89" s="33">
        <f t="shared" si="11"/>
        <v>0</v>
      </c>
    </row>
    <row r="90" spans="1:33" ht="12.75">
      <c r="A90" s="37" t="s">
        <v>226</v>
      </c>
      <c r="B90" s="35" t="s">
        <v>227</v>
      </c>
      <c r="C90" s="32"/>
      <c r="D90" s="32"/>
      <c r="E90" s="32"/>
      <c r="F90" s="33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28"/>
      <c r="X90" s="34"/>
      <c r="Y90" s="34"/>
      <c r="Z90" s="34"/>
      <c r="AA90" s="34"/>
      <c r="AB90" s="34"/>
      <c r="AC90" s="34"/>
      <c r="AD90" s="34"/>
      <c r="AE90" s="34"/>
      <c r="AF90" s="34"/>
      <c r="AG90" s="33">
        <f t="shared" si="11"/>
        <v>0</v>
      </c>
    </row>
    <row r="91" spans="1:33" ht="12.75">
      <c r="A91" s="37" t="s">
        <v>228</v>
      </c>
      <c r="B91" s="35" t="s">
        <v>229</v>
      </c>
      <c r="C91" s="32"/>
      <c r="D91" s="32"/>
      <c r="E91" s="32"/>
      <c r="F91" s="33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>
        <v>5000000</v>
      </c>
      <c r="R91" s="34"/>
      <c r="S91" s="34"/>
      <c r="T91" s="34"/>
      <c r="U91" s="34"/>
      <c r="V91" s="34"/>
      <c r="W91" s="28"/>
      <c r="X91" s="34"/>
      <c r="Y91" s="34"/>
      <c r="Z91" s="34"/>
      <c r="AA91" s="34"/>
      <c r="AB91" s="34"/>
      <c r="AC91" s="34"/>
      <c r="AD91" s="34"/>
      <c r="AE91" s="34"/>
      <c r="AF91" s="34"/>
      <c r="AG91" s="33">
        <f t="shared" si="11"/>
        <v>5000000</v>
      </c>
    </row>
    <row r="92" spans="1:33" ht="12.75">
      <c r="A92" s="37" t="s">
        <v>230</v>
      </c>
      <c r="B92" s="35" t="s">
        <v>231</v>
      </c>
      <c r="C92" s="32"/>
      <c r="D92" s="32"/>
      <c r="E92" s="32"/>
      <c r="F92" s="33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28"/>
      <c r="X92" s="34"/>
      <c r="Y92" s="34"/>
      <c r="Z92" s="34"/>
      <c r="AA92" s="34"/>
      <c r="AB92" s="34"/>
      <c r="AC92" s="34"/>
      <c r="AD92" s="34"/>
      <c r="AE92" s="34"/>
      <c r="AF92" s="34"/>
      <c r="AG92" s="33">
        <f t="shared" si="11"/>
        <v>0</v>
      </c>
    </row>
    <row r="93" spans="1:33" ht="12.75">
      <c r="A93" s="37" t="s">
        <v>232</v>
      </c>
      <c r="B93" s="35" t="s">
        <v>233</v>
      </c>
      <c r="C93" s="32"/>
      <c r="D93" s="32"/>
      <c r="E93" s="32"/>
      <c r="F93" s="33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28"/>
      <c r="X93" s="34"/>
      <c r="Y93" s="34"/>
      <c r="Z93" s="34"/>
      <c r="AA93" s="34"/>
      <c r="AB93" s="34"/>
      <c r="AC93" s="34"/>
      <c r="AD93" s="34"/>
      <c r="AE93" s="34"/>
      <c r="AF93" s="34"/>
      <c r="AG93" s="33">
        <f t="shared" si="11"/>
        <v>0</v>
      </c>
    </row>
    <row r="94" spans="1:33" ht="12.75">
      <c r="A94" s="37" t="s">
        <v>234</v>
      </c>
      <c r="B94" s="35" t="s">
        <v>235</v>
      </c>
      <c r="C94" s="32"/>
      <c r="D94" s="32"/>
      <c r="E94" s="32"/>
      <c r="F94" s="33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28"/>
      <c r="X94" s="34"/>
      <c r="Y94" s="34"/>
      <c r="Z94" s="34"/>
      <c r="AA94" s="34"/>
      <c r="AB94" s="34"/>
      <c r="AC94" s="34"/>
      <c r="AD94" s="34"/>
      <c r="AE94" s="34"/>
      <c r="AF94" s="34"/>
      <c r="AG94" s="33">
        <f t="shared" si="11"/>
        <v>0</v>
      </c>
    </row>
    <row r="95" spans="1:33" ht="12.75">
      <c r="A95" s="37" t="s">
        <v>236</v>
      </c>
      <c r="B95" s="35" t="s">
        <v>237</v>
      </c>
      <c r="C95" s="32"/>
      <c r="D95" s="32"/>
      <c r="E95" s="32"/>
      <c r="F95" s="33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28"/>
      <c r="X95" s="34"/>
      <c r="Y95" s="34"/>
      <c r="Z95" s="34"/>
      <c r="AA95" s="34"/>
      <c r="AB95" s="34"/>
      <c r="AC95" s="34"/>
      <c r="AD95" s="34"/>
      <c r="AE95" s="34"/>
      <c r="AF95" s="34"/>
      <c r="AG95" s="33">
        <f t="shared" si="11"/>
        <v>0</v>
      </c>
    </row>
    <row r="96" spans="1:33" ht="12.75">
      <c r="A96" s="37" t="s">
        <v>238</v>
      </c>
      <c r="B96" s="35" t="s">
        <v>239</v>
      </c>
      <c r="C96" s="32"/>
      <c r="D96" s="32"/>
      <c r="E96" s="32"/>
      <c r="F96" s="33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28"/>
      <c r="X96" s="34"/>
      <c r="Y96" s="34"/>
      <c r="Z96" s="34"/>
      <c r="AA96" s="34"/>
      <c r="AB96" s="34"/>
      <c r="AC96" s="34"/>
      <c r="AD96" s="34"/>
      <c r="AE96" s="34"/>
      <c r="AF96" s="34"/>
      <c r="AG96" s="33"/>
    </row>
    <row r="97" spans="1:56" s="4" customFormat="1" ht="12.75">
      <c r="A97" s="45" t="s">
        <v>240</v>
      </c>
      <c r="B97" s="44" t="s">
        <v>241</v>
      </c>
      <c r="C97" s="40">
        <f aca="true" t="shared" si="15" ref="C97:AF97">SUM(C88:C95)</f>
        <v>0</v>
      </c>
      <c r="D97" s="40">
        <f t="shared" si="15"/>
        <v>0</v>
      </c>
      <c r="E97" s="40">
        <f t="shared" si="15"/>
        <v>0</v>
      </c>
      <c r="F97" s="40">
        <f t="shared" si="15"/>
        <v>0</v>
      </c>
      <c r="G97" s="40">
        <f t="shared" si="15"/>
        <v>0</v>
      </c>
      <c r="H97" s="40">
        <f t="shared" si="15"/>
        <v>0</v>
      </c>
      <c r="I97" s="40">
        <f t="shared" si="15"/>
        <v>0</v>
      </c>
      <c r="J97" s="40">
        <f t="shared" si="15"/>
        <v>0</v>
      </c>
      <c r="K97" s="40">
        <f t="shared" si="15"/>
        <v>0</v>
      </c>
      <c r="L97" s="40">
        <f t="shared" si="15"/>
        <v>0</v>
      </c>
      <c r="M97" s="40">
        <f t="shared" si="15"/>
        <v>0</v>
      </c>
      <c r="N97" s="40">
        <f t="shared" si="15"/>
        <v>0</v>
      </c>
      <c r="O97" s="40">
        <f t="shared" si="15"/>
        <v>0</v>
      </c>
      <c r="P97" s="40">
        <f t="shared" si="15"/>
        <v>0</v>
      </c>
      <c r="Q97" s="40">
        <f t="shared" si="15"/>
        <v>5000000</v>
      </c>
      <c r="R97" s="40">
        <f t="shared" si="15"/>
        <v>0</v>
      </c>
      <c r="S97" s="40">
        <f t="shared" si="15"/>
        <v>0</v>
      </c>
      <c r="T97" s="40"/>
      <c r="U97" s="40">
        <f t="shared" si="15"/>
        <v>0</v>
      </c>
      <c r="V97" s="40">
        <f t="shared" si="15"/>
        <v>0</v>
      </c>
      <c r="W97" s="40">
        <f t="shared" si="15"/>
        <v>0</v>
      </c>
      <c r="X97" s="40">
        <f t="shared" si="15"/>
        <v>0</v>
      </c>
      <c r="Y97" s="40">
        <f t="shared" si="15"/>
        <v>0</v>
      </c>
      <c r="Z97" s="40">
        <f t="shared" si="15"/>
        <v>0</v>
      </c>
      <c r="AA97" s="40">
        <f t="shared" si="15"/>
        <v>0</v>
      </c>
      <c r="AB97" s="40"/>
      <c r="AC97" s="40">
        <f t="shared" si="15"/>
        <v>0</v>
      </c>
      <c r="AD97" s="40">
        <f t="shared" si="15"/>
        <v>0</v>
      </c>
      <c r="AE97" s="40">
        <f t="shared" si="15"/>
        <v>0</v>
      </c>
      <c r="AF97" s="40">
        <f t="shared" si="15"/>
        <v>0</v>
      </c>
      <c r="AG97" s="33">
        <f t="shared" si="11"/>
        <v>5000000</v>
      </c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</row>
    <row r="98" spans="1:56" s="4" customFormat="1" ht="12.75">
      <c r="A98" s="48" t="s">
        <v>242</v>
      </c>
      <c r="B98" s="44"/>
      <c r="C98" s="40"/>
      <c r="D98" s="40"/>
      <c r="E98" s="40"/>
      <c r="F98" s="46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33">
        <f t="shared" si="11"/>
        <v>0</v>
      </c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</row>
    <row r="99" spans="1:56" s="4" customFormat="1" ht="12.75">
      <c r="A99" s="51" t="s">
        <v>243</v>
      </c>
      <c r="B99" s="52" t="s">
        <v>244</v>
      </c>
      <c r="C99" s="40">
        <f aca="true" t="shared" si="16" ref="C99:AF99">C24+C25+C50+C59+C73+C82+C87+C97</f>
        <v>7713047</v>
      </c>
      <c r="D99" s="40">
        <f t="shared" si="16"/>
        <v>0</v>
      </c>
      <c r="E99" s="40">
        <f t="shared" si="16"/>
        <v>10056749</v>
      </c>
      <c r="F99" s="40">
        <f t="shared" si="16"/>
        <v>1714500</v>
      </c>
      <c r="G99" s="40">
        <f t="shared" si="16"/>
        <v>18961091</v>
      </c>
      <c r="H99" s="40">
        <f t="shared" si="16"/>
        <v>25410848</v>
      </c>
      <c r="I99" s="40">
        <f t="shared" si="16"/>
        <v>6000000</v>
      </c>
      <c r="J99" s="40">
        <f t="shared" si="16"/>
        <v>259700</v>
      </c>
      <c r="K99" s="40">
        <f t="shared" si="16"/>
        <v>2758460</v>
      </c>
      <c r="L99" s="40">
        <f>L24+L25+L50+L59+L73+L82+L87+L97</f>
        <v>7651966</v>
      </c>
      <c r="M99" s="40">
        <f>M24+M25+M50+M59+M73+M82+M87+M97</f>
        <v>200000</v>
      </c>
      <c r="N99" s="40">
        <f t="shared" si="16"/>
        <v>481000</v>
      </c>
      <c r="O99" s="40">
        <f t="shared" si="16"/>
        <v>289560</v>
      </c>
      <c r="P99" s="40">
        <f>P24+P25+P50+P59+P73+Q82+P87+P97</f>
        <v>10654270</v>
      </c>
      <c r="Q99" s="40">
        <f>Q24+Q25+Q50+Q59+Q73+R82+Q87+Q97</f>
        <v>5000000</v>
      </c>
      <c r="R99" s="40">
        <f>R24+R25+R50+R59+R73+S82+R87+R97</f>
        <v>3003500</v>
      </c>
      <c r="S99" s="40">
        <f>S24+S25+S50+S59+S73+S82+S87+S97</f>
        <v>2465054</v>
      </c>
      <c r="T99" s="40">
        <f>T24+T25+T50+T59+T73+T82+T87+T97</f>
        <v>11775856</v>
      </c>
      <c r="U99" s="40">
        <f t="shared" si="16"/>
        <v>50800</v>
      </c>
      <c r="V99" s="40">
        <f t="shared" si="16"/>
        <v>1016000</v>
      </c>
      <c r="W99" s="40">
        <f t="shared" si="16"/>
        <v>12645877</v>
      </c>
      <c r="X99" s="40">
        <f t="shared" si="16"/>
        <v>8050000</v>
      </c>
      <c r="Y99" s="40">
        <f t="shared" si="16"/>
        <v>10150594</v>
      </c>
      <c r="Z99" s="40">
        <f t="shared" si="16"/>
        <v>254000</v>
      </c>
      <c r="AA99" s="40">
        <f t="shared" si="16"/>
        <v>1168400</v>
      </c>
      <c r="AB99" s="40">
        <f t="shared" si="16"/>
        <v>3987720</v>
      </c>
      <c r="AC99" s="40">
        <f t="shared" si="16"/>
        <v>38528857</v>
      </c>
      <c r="AD99" s="40">
        <f t="shared" si="16"/>
        <v>2600000</v>
      </c>
      <c r="AE99" s="40">
        <f t="shared" si="16"/>
        <v>36501891</v>
      </c>
      <c r="AF99" s="40">
        <f t="shared" si="16"/>
        <v>6330387</v>
      </c>
      <c r="AG99" s="33">
        <f t="shared" si="11"/>
        <v>235680127</v>
      </c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</row>
    <row r="100" spans="1:33" ht="19.5" customHeight="1">
      <c r="A100" s="37" t="s">
        <v>245</v>
      </c>
      <c r="B100" s="37" t="s">
        <v>246</v>
      </c>
      <c r="C100" s="53"/>
      <c r="D100" s="53"/>
      <c r="E100" s="53"/>
      <c r="F100" s="3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5"/>
      <c r="X100" s="54"/>
      <c r="Y100" s="54"/>
      <c r="Z100" s="54"/>
      <c r="AA100" s="54"/>
      <c r="AB100" s="54"/>
      <c r="AC100" s="54"/>
      <c r="AD100" s="54"/>
      <c r="AE100" s="34"/>
      <c r="AF100" s="34"/>
      <c r="AG100" s="33">
        <f t="shared" si="11"/>
        <v>0</v>
      </c>
    </row>
    <row r="101" spans="1:33" ht="16.5" customHeight="1">
      <c r="A101" s="37" t="s">
        <v>247</v>
      </c>
      <c r="B101" s="37" t="s">
        <v>248</v>
      </c>
      <c r="C101" s="53"/>
      <c r="D101" s="53"/>
      <c r="E101" s="53"/>
      <c r="F101" s="33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5"/>
      <c r="X101" s="54"/>
      <c r="Y101" s="54"/>
      <c r="Z101" s="54"/>
      <c r="AA101" s="54"/>
      <c r="AB101" s="54"/>
      <c r="AC101" s="54"/>
      <c r="AD101" s="54"/>
      <c r="AE101" s="34"/>
      <c r="AF101" s="34"/>
      <c r="AG101" s="33">
        <f t="shared" si="11"/>
        <v>0</v>
      </c>
    </row>
    <row r="102" spans="1:33" ht="16.5" customHeight="1">
      <c r="A102" s="37" t="s">
        <v>249</v>
      </c>
      <c r="B102" s="37" t="s">
        <v>250</v>
      </c>
      <c r="C102" s="53"/>
      <c r="D102" s="53"/>
      <c r="E102" s="53"/>
      <c r="F102" s="3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5"/>
      <c r="X102" s="54"/>
      <c r="Y102" s="54"/>
      <c r="Z102" s="54"/>
      <c r="AA102" s="54"/>
      <c r="AB102" s="54"/>
      <c r="AC102" s="54"/>
      <c r="AD102" s="54"/>
      <c r="AE102" s="34"/>
      <c r="AF102" s="34"/>
      <c r="AG102" s="33">
        <f t="shared" si="11"/>
        <v>0</v>
      </c>
    </row>
    <row r="103" spans="1:56" s="4" customFormat="1" ht="12.75">
      <c r="A103" s="42" t="s">
        <v>251</v>
      </c>
      <c r="B103" s="42" t="s">
        <v>252</v>
      </c>
      <c r="C103" s="56">
        <f>SUM(C100:C102)</f>
        <v>0</v>
      </c>
      <c r="D103" s="56">
        <f aca="true" t="shared" si="17" ref="D103:AF103">SUM(D100:D102)</f>
        <v>0</v>
      </c>
      <c r="E103" s="56">
        <f t="shared" si="17"/>
        <v>0</v>
      </c>
      <c r="F103" s="56">
        <f t="shared" si="17"/>
        <v>0</v>
      </c>
      <c r="G103" s="56">
        <f t="shared" si="17"/>
        <v>0</v>
      </c>
      <c r="H103" s="56">
        <f t="shared" si="17"/>
        <v>0</v>
      </c>
      <c r="I103" s="56">
        <f t="shared" si="17"/>
        <v>0</v>
      </c>
      <c r="J103" s="56">
        <f t="shared" si="17"/>
        <v>0</v>
      </c>
      <c r="K103" s="56">
        <f t="shared" si="17"/>
        <v>0</v>
      </c>
      <c r="L103" s="56">
        <f t="shared" si="17"/>
        <v>0</v>
      </c>
      <c r="M103" s="56"/>
      <c r="N103" s="56">
        <f t="shared" si="17"/>
        <v>0</v>
      </c>
      <c r="O103" s="56">
        <f t="shared" si="17"/>
        <v>0</v>
      </c>
      <c r="P103" s="56">
        <f t="shared" si="17"/>
        <v>0</v>
      </c>
      <c r="Q103" s="56">
        <f t="shared" si="17"/>
        <v>0</v>
      </c>
      <c r="R103" s="56">
        <f t="shared" si="17"/>
        <v>0</v>
      </c>
      <c r="S103" s="56">
        <f>SUM(S100:S102)</f>
        <v>0</v>
      </c>
      <c r="T103" s="56">
        <f>SUM(T100:T102)</f>
        <v>0</v>
      </c>
      <c r="U103" s="56">
        <f t="shared" si="17"/>
        <v>0</v>
      </c>
      <c r="V103" s="56">
        <f t="shared" si="17"/>
        <v>0</v>
      </c>
      <c r="W103" s="56">
        <f t="shared" si="17"/>
        <v>0</v>
      </c>
      <c r="X103" s="56">
        <f t="shared" si="17"/>
        <v>0</v>
      </c>
      <c r="Y103" s="56">
        <f t="shared" si="17"/>
        <v>0</v>
      </c>
      <c r="Z103" s="56">
        <f t="shared" si="17"/>
        <v>0</v>
      </c>
      <c r="AA103" s="56">
        <f t="shared" si="17"/>
        <v>0</v>
      </c>
      <c r="AB103" s="56">
        <f>SUM(AC100:AC102)</f>
        <v>0</v>
      </c>
      <c r="AC103" s="56">
        <f>SUM(AE100:AE102)</f>
        <v>0</v>
      </c>
      <c r="AD103" s="56">
        <f t="shared" si="17"/>
        <v>0</v>
      </c>
      <c r="AE103" s="56">
        <f t="shared" si="17"/>
        <v>0</v>
      </c>
      <c r="AF103" s="56">
        <f t="shared" si="17"/>
        <v>0</v>
      </c>
      <c r="AG103" s="33">
        <f t="shared" si="11"/>
        <v>0</v>
      </c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</row>
    <row r="104" spans="1:33" ht="12.75">
      <c r="A104" s="41" t="s">
        <v>253</v>
      </c>
      <c r="B104" s="37" t="s">
        <v>254</v>
      </c>
      <c r="C104" s="57"/>
      <c r="D104" s="57"/>
      <c r="E104" s="57"/>
      <c r="F104" s="33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9"/>
      <c r="X104" s="58"/>
      <c r="Y104" s="58"/>
      <c r="Z104" s="58"/>
      <c r="AA104" s="58"/>
      <c r="AB104" s="58"/>
      <c r="AC104" s="58"/>
      <c r="AD104" s="58"/>
      <c r="AE104" s="34"/>
      <c r="AF104" s="34"/>
      <c r="AG104" s="33">
        <f t="shared" si="11"/>
        <v>0</v>
      </c>
    </row>
    <row r="105" spans="1:33" ht="12.75">
      <c r="A105" s="41" t="s">
        <v>253</v>
      </c>
      <c r="B105" s="37" t="s">
        <v>255</v>
      </c>
      <c r="C105" s="57"/>
      <c r="D105" s="57"/>
      <c r="E105" s="57"/>
      <c r="F105" s="33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9"/>
      <c r="X105" s="58"/>
      <c r="Y105" s="58"/>
      <c r="Z105" s="58"/>
      <c r="AA105" s="58"/>
      <c r="AB105" s="58"/>
      <c r="AC105" s="58"/>
      <c r="AD105" s="58"/>
      <c r="AE105" s="34"/>
      <c r="AF105" s="34"/>
      <c r="AG105" s="33">
        <f t="shared" si="11"/>
        <v>0</v>
      </c>
    </row>
    <row r="106" spans="1:33" ht="12.75">
      <c r="A106" s="37" t="s">
        <v>256</v>
      </c>
      <c r="B106" s="37" t="s">
        <v>257</v>
      </c>
      <c r="C106" s="53"/>
      <c r="D106" s="53"/>
      <c r="E106" s="53"/>
      <c r="F106" s="3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5"/>
      <c r="X106" s="54"/>
      <c r="Y106" s="54"/>
      <c r="Z106" s="54"/>
      <c r="AA106" s="54"/>
      <c r="AB106" s="54"/>
      <c r="AC106" s="54"/>
      <c r="AD106" s="54"/>
      <c r="AE106" s="34"/>
      <c r="AF106" s="34"/>
      <c r="AG106" s="33">
        <f t="shared" si="11"/>
        <v>0</v>
      </c>
    </row>
    <row r="107" spans="1:33" ht="12.75">
      <c r="A107" s="37" t="s">
        <v>258</v>
      </c>
      <c r="B107" s="37" t="s">
        <v>259</v>
      </c>
      <c r="C107" s="53"/>
      <c r="D107" s="53"/>
      <c r="E107" s="53"/>
      <c r="F107" s="3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5"/>
      <c r="X107" s="54"/>
      <c r="Y107" s="54"/>
      <c r="Z107" s="54"/>
      <c r="AA107" s="54"/>
      <c r="AB107" s="54"/>
      <c r="AC107" s="54"/>
      <c r="AD107" s="54"/>
      <c r="AE107" s="34"/>
      <c r="AF107" s="34"/>
      <c r="AG107" s="33">
        <f t="shared" si="11"/>
        <v>0</v>
      </c>
    </row>
    <row r="108" spans="1:33" ht="12.75">
      <c r="A108" s="37" t="s">
        <v>260</v>
      </c>
      <c r="B108" s="37" t="s">
        <v>261</v>
      </c>
      <c r="C108" s="53"/>
      <c r="D108" s="53"/>
      <c r="E108" s="53"/>
      <c r="F108" s="3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5"/>
      <c r="X108" s="54"/>
      <c r="Y108" s="54"/>
      <c r="Z108" s="54"/>
      <c r="AA108" s="54"/>
      <c r="AB108" s="54"/>
      <c r="AC108" s="54"/>
      <c r="AD108" s="54"/>
      <c r="AE108" s="34"/>
      <c r="AF108" s="34"/>
      <c r="AG108" s="33"/>
    </row>
    <row r="109" spans="1:33" ht="12.75">
      <c r="A109" s="37" t="s">
        <v>262</v>
      </c>
      <c r="B109" s="37" t="s">
        <v>263</v>
      </c>
      <c r="C109" s="53"/>
      <c r="D109" s="53"/>
      <c r="E109" s="53"/>
      <c r="F109" s="33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5"/>
      <c r="X109" s="54"/>
      <c r="Y109" s="54"/>
      <c r="Z109" s="54"/>
      <c r="AA109" s="54"/>
      <c r="AB109" s="54"/>
      <c r="AC109" s="54"/>
      <c r="AD109" s="54"/>
      <c r="AE109" s="34"/>
      <c r="AF109" s="34"/>
      <c r="AG109" s="33"/>
    </row>
    <row r="110" spans="1:56" s="4" customFormat="1" ht="12.75">
      <c r="A110" s="60" t="s">
        <v>264</v>
      </c>
      <c r="B110" s="42" t="s">
        <v>265</v>
      </c>
      <c r="C110" s="61">
        <f>SUM(C104:C107)</f>
        <v>0</v>
      </c>
      <c r="D110" s="61">
        <f aca="true" t="shared" si="18" ref="D110:AF110">SUM(D104:D107)</f>
        <v>0</v>
      </c>
      <c r="E110" s="61">
        <f t="shared" si="18"/>
        <v>0</v>
      </c>
      <c r="F110" s="61">
        <f t="shared" si="18"/>
        <v>0</v>
      </c>
      <c r="G110" s="61">
        <f t="shared" si="18"/>
        <v>0</v>
      </c>
      <c r="H110" s="61">
        <f t="shared" si="18"/>
        <v>0</v>
      </c>
      <c r="I110" s="61">
        <f t="shared" si="18"/>
        <v>0</v>
      </c>
      <c r="J110" s="61">
        <f t="shared" si="18"/>
        <v>0</v>
      </c>
      <c r="K110" s="61">
        <f t="shared" si="18"/>
        <v>0</v>
      </c>
      <c r="L110" s="61">
        <f t="shared" si="18"/>
        <v>0</v>
      </c>
      <c r="M110" s="61"/>
      <c r="N110" s="61">
        <f t="shared" si="18"/>
        <v>0</v>
      </c>
      <c r="O110" s="61">
        <f t="shared" si="18"/>
        <v>0</v>
      </c>
      <c r="P110" s="61">
        <f t="shared" si="18"/>
        <v>0</v>
      </c>
      <c r="Q110" s="61">
        <f t="shared" si="18"/>
        <v>0</v>
      </c>
      <c r="R110" s="61">
        <f t="shared" si="18"/>
        <v>0</v>
      </c>
      <c r="S110" s="61">
        <f t="shared" si="18"/>
        <v>0</v>
      </c>
      <c r="T110" s="61">
        <f t="shared" si="18"/>
        <v>0</v>
      </c>
      <c r="U110" s="61">
        <f t="shared" si="18"/>
        <v>0</v>
      </c>
      <c r="V110" s="61">
        <f t="shared" si="18"/>
        <v>0</v>
      </c>
      <c r="W110" s="61">
        <f t="shared" si="18"/>
        <v>0</v>
      </c>
      <c r="X110" s="61">
        <f t="shared" si="18"/>
        <v>0</v>
      </c>
      <c r="Y110" s="61">
        <f t="shared" si="18"/>
        <v>0</v>
      </c>
      <c r="Z110" s="61">
        <f t="shared" si="18"/>
        <v>0</v>
      </c>
      <c r="AA110" s="61">
        <f t="shared" si="18"/>
        <v>0</v>
      </c>
      <c r="AB110" s="61">
        <f t="shared" si="18"/>
        <v>0</v>
      </c>
      <c r="AC110" s="61">
        <f t="shared" si="18"/>
        <v>0</v>
      </c>
      <c r="AD110" s="61">
        <f t="shared" si="18"/>
        <v>0</v>
      </c>
      <c r="AE110" s="61">
        <f t="shared" si="18"/>
        <v>0</v>
      </c>
      <c r="AF110" s="61">
        <f t="shared" si="18"/>
        <v>0</v>
      </c>
      <c r="AG110" s="33">
        <f t="shared" si="11"/>
        <v>0</v>
      </c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</row>
    <row r="111" spans="1:33" ht="12.75">
      <c r="A111" s="41" t="s">
        <v>266</v>
      </c>
      <c r="B111" s="37" t="s">
        <v>267</v>
      </c>
      <c r="C111" s="57"/>
      <c r="D111" s="57"/>
      <c r="E111" s="57"/>
      <c r="F111" s="33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9"/>
      <c r="X111" s="58"/>
      <c r="Y111" s="58"/>
      <c r="Z111" s="58"/>
      <c r="AA111" s="58"/>
      <c r="AB111" s="58"/>
      <c r="AC111" s="58"/>
      <c r="AD111" s="58"/>
      <c r="AE111" s="34"/>
      <c r="AF111" s="34"/>
      <c r="AG111" s="33">
        <f t="shared" si="11"/>
        <v>0</v>
      </c>
    </row>
    <row r="112" spans="1:33" ht="12.75">
      <c r="A112" s="41" t="s">
        <v>268</v>
      </c>
      <c r="B112" s="37" t="s">
        <v>269</v>
      </c>
      <c r="C112" s="57"/>
      <c r="D112" s="57">
        <v>9104215</v>
      </c>
      <c r="E112" s="57"/>
      <c r="F112" s="33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9"/>
      <c r="X112" s="58"/>
      <c r="Y112" s="58"/>
      <c r="Z112" s="58"/>
      <c r="AA112" s="58"/>
      <c r="AB112" s="58"/>
      <c r="AC112" s="58"/>
      <c r="AD112" s="58"/>
      <c r="AE112" s="34"/>
      <c r="AF112" s="34"/>
      <c r="AG112" s="33">
        <f t="shared" si="11"/>
        <v>9104215</v>
      </c>
    </row>
    <row r="113" spans="1:56" s="4" customFormat="1" ht="12.75">
      <c r="A113" s="60" t="s">
        <v>270</v>
      </c>
      <c r="B113" s="42" t="s">
        <v>271</v>
      </c>
      <c r="C113" s="61"/>
      <c r="D113" s="61"/>
      <c r="E113" s="61"/>
      <c r="F113" s="46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28"/>
      <c r="AF113" s="28"/>
      <c r="AG113" s="33">
        <f t="shared" si="11"/>
        <v>0</v>
      </c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</row>
    <row r="114" spans="1:33" ht="12.75">
      <c r="A114" s="41" t="s">
        <v>272</v>
      </c>
      <c r="B114" s="37" t="s">
        <v>273</v>
      </c>
      <c r="C114" s="57"/>
      <c r="D114" s="57"/>
      <c r="E114" s="57"/>
      <c r="F114" s="33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9"/>
      <c r="X114" s="58"/>
      <c r="Y114" s="58"/>
      <c r="Z114" s="58"/>
      <c r="AA114" s="58"/>
      <c r="AB114" s="58"/>
      <c r="AC114" s="58"/>
      <c r="AD114" s="58"/>
      <c r="AE114" s="34"/>
      <c r="AF114" s="34"/>
      <c r="AG114" s="33">
        <f t="shared" si="11"/>
        <v>0</v>
      </c>
    </row>
    <row r="115" spans="1:33" ht="12.75">
      <c r="A115" s="41" t="s">
        <v>274</v>
      </c>
      <c r="B115" s="37" t="s">
        <v>275</v>
      </c>
      <c r="C115" s="57"/>
      <c r="D115" s="57"/>
      <c r="E115" s="57"/>
      <c r="F115" s="33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9"/>
      <c r="X115" s="58"/>
      <c r="Y115" s="58"/>
      <c r="Z115" s="58"/>
      <c r="AA115" s="58"/>
      <c r="AB115" s="58"/>
      <c r="AC115" s="58"/>
      <c r="AD115" s="58"/>
      <c r="AE115" s="34"/>
      <c r="AF115" s="34"/>
      <c r="AG115" s="33">
        <f t="shared" si="11"/>
        <v>0</v>
      </c>
    </row>
    <row r="116" spans="1:33" ht="12.75">
      <c r="A116" s="41" t="s">
        <v>276</v>
      </c>
      <c r="B116" s="37" t="s">
        <v>277</v>
      </c>
      <c r="C116" s="57"/>
      <c r="D116" s="57"/>
      <c r="E116" s="57"/>
      <c r="F116" s="33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9"/>
      <c r="X116" s="58"/>
      <c r="Y116" s="58"/>
      <c r="Z116" s="58"/>
      <c r="AA116" s="58"/>
      <c r="AB116" s="58"/>
      <c r="AC116" s="58"/>
      <c r="AD116" s="58"/>
      <c r="AE116" s="34"/>
      <c r="AF116" s="34"/>
      <c r="AG116" s="33">
        <f t="shared" si="11"/>
        <v>0</v>
      </c>
    </row>
    <row r="117" spans="1:33" ht="12.75">
      <c r="A117" s="41" t="s">
        <v>278</v>
      </c>
      <c r="B117" s="37" t="s">
        <v>279</v>
      </c>
      <c r="C117" s="57"/>
      <c r="D117" s="57"/>
      <c r="E117" s="57"/>
      <c r="F117" s="33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9"/>
      <c r="X117" s="58"/>
      <c r="Y117" s="58"/>
      <c r="Z117" s="58"/>
      <c r="AA117" s="58"/>
      <c r="AB117" s="58"/>
      <c r="AC117" s="58"/>
      <c r="AD117" s="58"/>
      <c r="AE117" s="34"/>
      <c r="AF117" s="34"/>
      <c r="AG117" s="33"/>
    </row>
    <row r="118" spans="1:56" s="4" customFormat="1" ht="12.75">
      <c r="A118" s="50" t="s">
        <v>280</v>
      </c>
      <c r="B118" s="45" t="s">
        <v>281</v>
      </c>
      <c r="C118" s="61">
        <f>C103+C110+C111+C112+C113+C114+C115+C116</f>
        <v>0</v>
      </c>
      <c r="D118" s="61">
        <f aca="true" t="shared" si="19" ref="D118:AF118">D103+D110+D111+D112+D113+D114+D115+D116</f>
        <v>9104215</v>
      </c>
      <c r="E118" s="61">
        <f t="shared" si="19"/>
        <v>0</v>
      </c>
      <c r="F118" s="61">
        <f t="shared" si="19"/>
        <v>0</v>
      </c>
      <c r="G118" s="61">
        <f t="shared" si="19"/>
        <v>0</v>
      </c>
      <c r="H118" s="61">
        <f t="shared" si="19"/>
        <v>0</v>
      </c>
      <c r="I118" s="61">
        <f t="shared" si="19"/>
        <v>0</v>
      </c>
      <c r="J118" s="61">
        <f t="shared" si="19"/>
        <v>0</v>
      </c>
      <c r="K118" s="61">
        <f t="shared" si="19"/>
        <v>0</v>
      </c>
      <c r="L118" s="61">
        <f t="shared" si="19"/>
        <v>0</v>
      </c>
      <c r="M118" s="61"/>
      <c r="N118" s="61">
        <f t="shared" si="19"/>
        <v>0</v>
      </c>
      <c r="O118" s="61">
        <f t="shared" si="19"/>
        <v>0</v>
      </c>
      <c r="P118" s="61">
        <f t="shared" si="19"/>
        <v>0</v>
      </c>
      <c r="Q118" s="61">
        <f t="shared" si="19"/>
        <v>0</v>
      </c>
      <c r="R118" s="61">
        <f t="shared" si="19"/>
        <v>0</v>
      </c>
      <c r="S118" s="61">
        <f t="shared" si="19"/>
        <v>0</v>
      </c>
      <c r="T118" s="61">
        <f t="shared" si="19"/>
        <v>0</v>
      </c>
      <c r="U118" s="61">
        <f t="shared" si="19"/>
        <v>0</v>
      </c>
      <c r="V118" s="61">
        <f t="shared" si="19"/>
        <v>0</v>
      </c>
      <c r="W118" s="61">
        <f t="shared" si="19"/>
        <v>0</v>
      </c>
      <c r="X118" s="61">
        <f t="shared" si="19"/>
        <v>0</v>
      </c>
      <c r="Y118" s="61">
        <f t="shared" si="19"/>
        <v>0</v>
      </c>
      <c r="Z118" s="61">
        <f t="shared" si="19"/>
        <v>0</v>
      </c>
      <c r="AA118" s="61">
        <f t="shared" si="19"/>
        <v>0</v>
      </c>
      <c r="AB118" s="61">
        <f t="shared" si="19"/>
        <v>0</v>
      </c>
      <c r="AC118" s="61">
        <f>AB103+AC110+AC111+AC112+AC113+AC114+AC115+AC116</f>
        <v>0</v>
      </c>
      <c r="AD118" s="61">
        <f>AC103+AD110+AD111+AD112+AD113+AD114+AD115+AD116</f>
        <v>0</v>
      </c>
      <c r="AE118" s="61">
        <f t="shared" si="19"/>
        <v>0</v>
      </c>
      <c r="AF118" s="61">
        <f t="shared" si="19"/>
        <v>0</v>
      </c>
      <c r="AG118" s="33">
        <f t="shared" si="11"/>
        <v>9104215</v>
      </c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</row>
    <row r="119" spans="1:33" ht="12.75">
      <c r="A119" s="41" t="s">
        <v>282</v>
      </c>
      <c r="B119" s="37" t="s">
        <v>283</v>
      </c>
      <c r="C119" s="57"/>
      <c r="D119" s="57"/>
      <c r="E119" s="57"/>
      <c r="F119" s="33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9"/>
      <c r="X119" s="58"/>
      <c r="Y119" s="58"/>
      <c r="Z119" s="58"/>
      <c r="AA119" s="58"/>
      <c r="AB119" s="58"/>
      <c r="AC119" s="58"/>
      <c r="AD119" s="58"/>
      <c r="AE119" s="34"/>
      <c r="AF119" s="34"/>
      <c r="AG119" s="33">
        <f t="shared" si="11"/>
        <v>0</v>
      </c>
    </row>
    <row r="120" spans="1:33" ht="12.75">
      <c r="A120" s="37" t="s">
        <v>284</v>
      </c>
      <c r="B120" s="37" t="s">
        <v>285</v>
      </c>
      <c r="C120" s="53"/>
      <c r="D120" s="53"/>
      <c r="E120" s="53"/>
      <c r="F120" s="3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5"/>
      <c r="X120" s="54"/>
      <c r="Y120" s="54"/>
      <c r="Z120" s="54"/>
      <c r="AA120" s="54"/>
      <c r="AB120" s="54"/>
      <c r="AC120" s="54"/>
      <c r="AD120" s="54"/>
      <c r="AE120" s="34"/>
      <c r="AF120" s="34"/>
      <c r="AG120" s="33">
        <f t="shared" si="11"/>
        <v>0</v>
      </c>
    </row>
    <row r="121" spans="1:33" ht="12.75">
      <c r="A121" s="41" t="s">
        <v>286</v>
      </c>
      <c r="B121" s="37" t="s">
        <v>287</v>
      </c>
      <c r="C121" s="57"/>
      <c r="D121" s="57"/>
      <c r="E121" s="57"/>
      <c r="F121" s="33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9"/>
      <c r="X121" s="58"/>
      <c r="Y121" s="58"/>
      <c r="Z121" s="58"/>
      <c r="AA121" s="58"/>
      <c r="AB121" s="58"/>
      <c r="AC121" s="58"/>
      <c r="AD121" s="58"/>
      <c r="AE121" s="34"/>
      <c r="AF121" s="34"/>
      <c r="AG121" s="33">
        <f t="shared" si="11"/>
        <v>0</v>
      </c>
    </row>
    <row r="122" spans="1:33" ht="17.25" customHeight="1">
      <c r="A122" s="41" t="s">
        <v>288</v>
      </c>
      <c r="B122" s="37" t="s">
        <v>289</v>
      </c>
      <c r="C122" s="57"/>
      <c r="D122" s="57"/>
      <c r="E122" s="57"/>
      <c r="F122" s="33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9"/>
      <c r="X122" s="58"/>
      <c r="Y122" s="58"/>
      <c r="Z122" s="58"/>
      <c r="AA122" s="58"/>
      <c r="AB122" s="58"/>
      <c r="AC122" s="58"/>
      <c r="AD122" s="58"/>
      <c r="AE122" s="34"/>
      <c r="AF122" s="34"/>
      <c r="AG122" s="33">
        <f t="shared" si="11"/>
        <v>0</v>
      </c>
    </row>
    <row r="123" spans="1:33" ht="12.75">
      <c r="A123" s="41" t="s">
        <v>290</v>
      </c>
      <c r="B123" s="37" t="s">
        <v>291</v>
      </c>
      <c r="C123" s="57"/>
      <c r="D123" s="57"/>
      <c r="E123" s="57"/>
      <c r="F123" s="33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9"/>
      <c r="X123" s="58"/>
      <c r="Y123" s="58"/>
      <c r="Z123" s="58"/>
      <c r="AA123" s="58"/>
      <c r="AB123" s="58"/>
      <c r="AC123" s="58"/>
      <c r="AD123" s="58"/>
      <c r="AE123" s="34"/>
      <c r="AF123" s="34"/>
      <c r="AG123" s="33"/>
    </row>
    <row r="124" spans="1:56" s="4" customFormat="1" ht="12.75">
      <c r="A124" s="50" t="s">
        <v>292</v>
      </c>
      <c r="B124" s="45" t="s">
        <v>293</v>
      </c>
      <c r="C124" s="61">
        <f>SUM(C119:C122)</f>
        <v>0</v>
      </c>
      <c r="D124" s="61">
        <f aca="true" t="shared" si="20" ref="D124:AF124">SUM(D119:D122)</f>
        <v>0</v>
      </c>
      <c r="E124" s="61">
        <f t="shared" si="20"/>
        <v>0</v>
      </c>
      <c r="F124" s="61">
        <f t="shared" si="20"/>
        <v>0</v>
      </c>
      <c r="G124" s="61">
        <f t="shared" si="20"/>
        <v>0</v>
      </c>
      <c r="H124" s="61">
        <f t="shared" si="20"/>
        <v>0</v>
      </c>
      <c r="I124" s="61">
        <f t="shared" si="20"/>
        <v>0</v>
      </c>
      <c r="J124" s="61">
        <f t="shared" si="20"/>
        <v>0</v>
      </c>
      <c r="K124" s="61">
        <f t="shared" si="20"/>
        <v>0</v>
      </c>
      <c r="L124" s="61">
        <f t="shared" si="20"/>
        <v>0</v>
      </c>
      <c r="M124" s="61"/>
      <c r="N124" s="61">
        <f t="shared" si="20"/>
        <v>0</v>
      </c>
      <c r="O124" s="61">
        <f t="shared" si="20"/>
        <v>0</v>
      </c>
      <c r="P124" s="61">
        <f t="shared" si="20"/>
        <v>0</v>
      </c>
      <c r="Q124" s="61">
        <f t="shared" si="20"/>
        <v>0</v>
      </c>
      <c r="R124" s="61">
        <f t="shared" si="20"/>
        <v>0</v>
      </c>
      <c r="S124" s="61">
        <f t="shared" si="20"/>
        <v>0</v>
      </c>
      <c r="T124" s="61">
        <f t="shared" si="20"/>
        <v>0</v>
      </c>
      <c r="U124" s="61">
        <f t="shared" si="20"/>
        <v>0</v>
      </c>
      <c r="V124" s="61">
        <f t="shared" si="20"/>
        <v>0</v>
      </c>
      <c r="W124" s="61">
        <f t="shared" si="20"/>
        <v>0</v>
      </c>
      <c r="X124" s="61">
        <f t="shared" si="20"/>
        <v>0</v>
      </c>
      <c r="Y124" s="61">
        <f t="shared" si="20"/>
        <v>0</v>
      </c>
      <c r="Z124" s="61">
        <f t="shared" si="20"/>
        <v>0</v>
      </c>
      <c r="AA124" s="61">
        <f t="shared" si="20"/>
        <v>0</v>
      </c>
      <c r="AB124" s="61">
        <f t="shared" si="20"/>
        <v>0</v>
      </c>
      <c r="AC124" s="61">
        <f t="shared" si="20"/>
        <v>0</v>
      </c>
      <c r="AD124" s="61">
        <f t="shared" si="20"/>
        <v>0</v>
      </c>
      <c r="AE124" s="61">
        <f t="shared" si="20"/>
        <v>0</v>
      </c>
      <c r="AF124" s="61">
        <f t="shared" si="20"/>
        <v>0</v>
      </c>
      <c r="AG124" s="33">
        <f t="shared" si="11"/>
        <v>0</v>
      </c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</row>
    <row r="125" spans="1:33" ht="12.75">
      <c r="A125" s="37" t="s">
        <v>294</v>
      </c>
      <c r="B125" s="37" t="s">
        <v>295</v>
      </c>
      <c r="C125" s="53"/>
      <c r="D125" s="53"/>
      <c r="E125" s="53"/>
      <c r="F125" s="33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5"/>
      <c r="X125" s="54"/>
      <c r="Y125" s="54"/>
      <c r="Z125" s="54"/>
      <c r="AA125" s="54"/>
      <c r="AB125" s="54"/>
      <c r="AC125" s="54"/>
      <c r="AD125" s="54"/>
      <c r="AE125" s="34"/>
      <c r="AF125" s="34"/>
      <c r="AG125" s="33">
        <f t="shared" si="11"/>
        <v>0</v>
      </c>
    </row>
    <row r="126" spans="1:33" ht="12.75">
      <c r="A126" s="37" t="s">
        <v>296</v>
      </c>
      <c r="B126" s="37" t="s">
        <v>297</v>
      </c>
      <c r="C126" s="53"/>
      <c r="D126" s="53"/>
      <c r="E126" s="53"/>
      <c r="F126" s="33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5"/>
      <c r="X126" s="54"/>
      <c r="Y126" s="54"/>
      <c r="Z126" s="54"/>
      <c r="AA126" s="54"/>
      <c r="AB126" s="54"/>
      <c r="AC126" s="54"/>
      <c r="AD126" s="54"/>
      <c r="AE126" s="34"/>
      <c r="AF126" s="34"/>
      <c r="AG126" s="33"/>
    </row>
    <row r="127" spans="1:56" s="4" customFormat="1" ht="12.75">
      <c r="A127" s="51" t="s">
        <v>298</v>
      </c>
      <c r="B127" s="62" t="s">
        <v>299</v>
      </c>
      <c r="C127" s="61">
        <f>C118+C124+C125</f>
        <v>0</v>
      </c>
      <c r="D127" s="61">
        <f>D118+D124+D125+D126</f>
        <v>9104215</v>
      </c>
      <c r="E127" s="61"/>
      <c r="F127" s="46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28"/>
      <c r="AF127" s="28"/>
      <c r="AG127" s="33">
        <f t="shared" si="11"/>
        <v>9104215</v>
      </c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</row>
    <row r="128" spans="1:56" s="4" customFormat="1" ht="12.75">
      <c r="A128" s="63" t="s">
        <v>14</v>
      </c>
      <c r="B128" s="63"/>
      <c r="C128" s="40">
        <f>C99+C127</f>
        <v>7713047</v>
      </c>
      <c r="D128" s="40">
        <f>D99+D127</f>
        <v>9104215</v>
      </c>
      <c r="E128" s="40">
        <f aca="true" t="shared" si="21" ref="E128:AF128">E99+E127</f>
        <v>10056749</v>
      </c>
      <c r="F128" s="40">
        <f t="shared" si="21"/>
        <v>1714500</v>
      </c>
      <c r="G128" s="40">
        <f t="shared" si="21"/>
        <v>18961091</v>
      </c>
      <c r="H128" s="40">
        <f t="shared" si="21"/>
        <v>25410848</v>
      </c>
      <c r="I128" s="40">
        <f t="shared" si="21"/>
        <v>6000000</v>
      </c>
      <c r="J128" s="40">
        <f t="shared" si="21"/>
        <v>259700</v>
      </c>
      <c r="K128" s="40">
        <f t="shared" si="21"/>
        <v>2758460</v>
      </c>
      <c r="L128" s="40">
        <f t="shared" si="21"/>
        <v>7651966</v>
      </c>
      <c r="M128" s="40">
        <f t="shared" si="21"/>
        <v>200000</v>
      </c>
      <c r="N128" s="40">
        <f t="shared" si="21"/>
        <v>481000</v>
      </c>
      <c r="O128" s="40">
        <f t="shared" si="21"/>
        <v>289560</v>
      </c>
      <c r="P128" s="40">
        <f t="shared" si="21"/>
        <v>10654270</v>
      </c>
      <c r="Q128" s="40">
        <f t="shared" si="21"/>
        <v>5000000</v>
      </c>
      <c r="R128" s="40">
        <f t="shared" si="21"/>
        <v>3003500</v>
      </c>
      <c r="S128" s="40">
        <f t="shared" si="21"/>
        <v>2465054</v>
      </c>
      <c r="T128" s="40">
        <f t="shared" si="21"/>
        <v>11775856</v>
      </c>
      <c r="U128" s="40">
        <f t="shared" si="21"/>
        <v>50800</v>
      </c>
      <c r="V128" s="40">
        <f t="shared" si="21"/>
        <v>1016000</v>
      </c>
      <c r="W128" s="40">
        <f t="shared" si="21"/>
        <v>12645877</v>
      </c>
      <c r="X128" s="40">
        <f t="shared" si="21"/>
        <v>8050000</v>
      </c>
      <c r="Y128" s="40">
        <f t="shared" si="21"/>
        <v>10150594</v>
      </c>
      <c r="Z128" s="40">
        <f t="shared" si="21"/>
        <v>254000</v>
      </c>
      <c r="AA128" s="40">
        <f t="shared" si="21"/>
        <v>1168400</v>
      </c>
      <c r="AB128" s="40">
        <f t="shared" si="21"/>
        <v>3987720</v>
      </c>
      <c r="AC128" s="40">
        <f t="shared" si="21"/>
        <v>38528857</v>
      </c>
      <c r="AD128" s="40">
        <f t="shared" si="21"/>
        <v>2600000</v>
      </c>
      <c r="AE128" s="40">
        <f>AE99+AE127</f>
        <v>36501891</v>
      </c>
      <c r="AF128" s="40">
        <f t="shared" si="21"/>
        <v>6330387</v>
      </c>
      <c r="AG128" s="33">
        <f>SUM(C128:AF128)</f>
        <v>244784342</v>
      </c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</row>
    <row r="129" spans="2:33" ht="12.7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5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</row>
    <row r="130" spans="2:32" ht="12.7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5"/>
      <c r="X130" s="64"/>
      <c r="Y130" s="64"/>
      <c r="Z130" s="64"/>
      <c r="AA130" s="64"/>
      <c r="AB130" s="64"/>
      <c r="AC130" s="64"/>
      <c r="AD130" s="64"/>
      <c r="AE130" s="64"/>
      <c r="AF130" s="64"/>
    </row>
    <row r="131" spans="2:32" ht="12.7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5"/>
      <c r="X131" s="64"/>
      <c r="Y131" s="64"/>
      <c r="Z131" s="64"/>
      <c r="AA131" s="64"/>
      <c r="AB131" s="64"/>
      <c r="AC131" s="64"/>
      <c r="AD131" s="64"/>
      <c r="AE131" s="64"/>
      <c r="AF131" s="64"/>
    </row>
    <row r="132" spans="2:32" ht="12.7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5"/>
      <c r="X132" s="64"/>
      <c r="Y132" s="64"/>
      <c r="Z132" s="64"/>
      <c r="AA132" s="64"/>
      <c r="AB132" s="64"/>
      <c r="AC132" s="64"/>
      <c r="AD132" s="64"/>
      <c r="AE132" s="64"/>
      <c r="AF132" s="64"/>
    </row>
    <row r="133" spans="2:32" ht="12.7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5"/>
      <c r="X133" s="64"/>
      <c r="Y133" s="64"/>
      <c r="Z133" s="64"/>
      <c r="AA133" s="64"/>
      <c r="AB133" s="64"/>
      <c r="AC133" s="64"/>
      <c r="AD133" s="64"/>
      <c r="AE133" s="64"/>
      <c r="AF133" s="64"/>
    </row>
    <row r="134" spans="2:32" ht="12.7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5"/>
      <c r="X134" s="64"/>
      <c r="Y134" s="64"/>
      <c r="Z134" s="64"/>
      <c r="AA134" s="64"/>
      <c r="AB134" s="64"/>
      <c r="AC134" s="64"/>
      <c r="AD134" s="64"/>
      <c r="AE134" s="64"/>
      <c r="AF134" s="64"/>
    </row>
    <row r="135" spans="2:32" ht="12.7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5"/>
      <c r="X135" s="64"/>
      <c r="Y135" s="64"/>
      <c r="Z135" s="64"/>
      <c r="AA135" s="64"/>
      <c r="AB135" s="64"/>
      <c r="AC135" s="64"/>
      <c r="AD135" s="64"/>
      <c r="AE135" s="64"/>
      <c r="AF135" s="64"/>
    </row>
    <row r="136" spans="2:32" ht="12.7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5"/>
      <c r="X136" s="64"/>
      <c r="Y136" s="64"/>
      <c r="Z136" s="64"/>
      <c r="AA136" s="64"/>
      <c r="AB136" s="64"/>
      <c r="AC136" s="64"/>
      <c r="AD136" s="64"/>
      <c r="AE136" s="64"/>
      <c r="AF136" s="64"/>
    </row>
    <row r="137" spans="2:32" ht="12.7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5"/>
      <c r="X137" s="64"/>
      <c r="Y137" s="64"/>
      <c r="Z137" s="64"/>
      <c r="AA137" s="64"/>
      <c r="AB137" s="64"/>
      <c r="AC137" s="64"/>
      <c r="AD137" s="64"/>
      <c r="AE137" s="64"/>
      <c r="AF137" s="64"/>
    </row>
    <row r="138" spans="2:32" ht="12.7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5"/>
      <c r="X138" s="64"/>
      <c r="Y138" s="64"/>
      <c r="Z138" s="64"/>
      <c r="AA138" s="64"/>
      <c r="AB138" s="64"/>
      <c r="AC138" s="64"/>
      <c r="AD138" s="64"/>
      <c r="AE138" s="64"/>
      <c r="AF138" s="64"/>
    </row>
    <row r="139" spans="2:32" ht="12.7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5"/>
      <c r="X139" s="64"/>
      <c r="Y139" s="64"/>
      <c r="Z139" s="64"/>
      <c r="AA139" s="64"/>
      <c r="AB139" s="64"/>
      <c r="AC139" s="64"/>
      <c r="AD139" s="64"/>
      <c r="AE139" s="64"/>
      <c r="AF139" s="64"/>
    </row>
    <row r="140" spans="2:32" ht="12.7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5"/>
      <c r="X140" s="64"/>
      <c r="Y140" s="64"/>
      <c r="Z140" s="64"/>
      <c r="AA140" s="64"/>
      <c r="AB140" s="64"/>
      <c r="AC140" s="64"/>
      <c r="AD140" s="64"/>
      <c r="AE140" s="64"/>
      <c r="AF140" s="64"/>
    </row>
    <row r="141" spans="2:32" ht="12.7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5"/>
      <c r="X141" s="64"/>
      <c r="Y141" s="64"/>
      <c r="Z141" s="64"/>
      <c r="AA141" s="64"/>
      <c r="AB141" s="64"/>
      <c r="AC141" s="64"/>
      <c r="AD141" s="64"/>
      <c r="AE141" s="64"/>
      <c r="AF141" s="64"/>
    </row>
    <row r="142" spans="2:32" ht="12.7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5"/>
      <c r="X142" s="64"/>
      <c r="Y142" s="64"/>
      <c r="Z142" s="64"/>
      <c r="AA142" s="64"/>
      <c r="AB142" s="64"/>
      <c r="AC142" s="64"/>
      <c r="AD142" s="64"/>
      <c r="AE142" s="64"/>
      <c r="AF142" s="64"/>
    </row>
    <row r="143" spans="2:32" ht="12.7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5"/>
      <c r="X143" s="64"/>
      <c r="Y143" s="64"/>
      <c r="Z143" s="64"/>
      <c r="AA143" s="64"/>
      <c r="AB143" s="64"/>
      <c r="AC143" s="64"/>
      <c r="AD143" s="64"/>
      <c r="AE143" s="64"/>
      <c r="AF143" s="64"/>
    </row>
    <row r="144" spans="2:32" ht="12.7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5"/>
      <c r="X144" s="64"/>
      <c r="Y144" s="64"/>
      <c r="Z144" s="64"/>
      <c r="AA144" s="64"/>
      <c r="AB144" s="64"/>
      <c r="AC144" s="64"/>
      <c r="AD144" s="64"/>
      <c r="AE144" s="64"/>
      <c r="AF144" s="64"/>
    </row>
    <row r="145" spans="2:32" ht="12.7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5"/>
      <c r="X145" s="64"/>
      <c r="Y145" s="64"/>
      <c r="Z145" s="64"/>
      <c r="AA145" s="64"/>
      <c r="AB145" s="64"/>
      <c r="AC145" s="64"/>
      <c r="AD145" s="64"/>
      <c r="AE145" s="64"/>
      <c r="AF145" s="64"/>
    </row>
    <row r="146" spans="2:32" ht="12.7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5"/>
      <c r="X146" s="64"/>
      <c r="Y146" s="64"/>
      <c r="Z146" s="64"/>
      <c r="AA146" s="64"/>
      <c r="AB146" s="64"/>
      <c r="AC146" s="64"/>
      <c r="AD146" s="64"/>
      <c r="AE146" s="64"/>
      <c r="AF146" s="64"/>
    </row>
    <row r="147" spans="2:32" ht="12.7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5"/>
      <c r="X147" s="64"/>
      <c r="Y147" s="64"/>
      <c r="Z147" s="64"/>
      <c r="AA147" s="64"/>
      <c r="AB147" s="64"/>
      <c r="AC147" s="64"/>
      <c r="AD147" s="64"/>
      <c r="AE147" s="64"/>
      <c r="AF147" s="64"/>
    </row>
    <row r="148" spans="2:32" ht="12.7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5"/>
      <c r="X148" s="64"/>
      <c r="Y148" s="64"/>
      <c r="Z148" s="64"/>
      <c r="AA148" s="64"/>
      <c r="AB148" s="64"/>
      <c r="AC148" s="64"/>
      <c r="AD148" s="64"/>
      <c r="AE148" s="64"/>
      <c r="AF148" s="64"/>
    </row>
    <row r="149" spans="2:32" ht="12.7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5"/>
      <c r="X149" s="64"/>
      <c r="Y149" s="64"/>
      <c r="Z149" s="64"/>
      <c r="AA149" s="64"/>
      <c r="AB149" s="64"/>
      <c r="AC149" s="64"/>
      <c r="AD149" s="64"/>
      <c r="AE149" s="64"/>
      <c r="AF149" s="64"/>
    </row>
    <row r="150" spans="2:32" ht="12.7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5"/>
      <c r="X150" s="64"/>
      <c r="Y150" s="64"/>
      <c r="Z150" s="64"/>
      <c r="AA150" s="64"/>
      <c r="AB150" s="64"/>
      <c r="AC150" s="64"/>
      <c r="AD150" s="64"/>
      <c r="AE150" s="64"/>
      <c r="AF150" s="64"/>
    </row>
    <row r="151" spans="2:32" ht="12.7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5"/>
      <c r="X151" s="64"/>
      <c r="Y151" s="64"/>
      <c r="Z151" s="64"/>
      <c r="AA151" s="64"/>
      <c r="AB151" s="64"/>
      <c r="AC151" s="64"/>
      <c r="AD151" s="64"/>
      <c r="AE151" s="64"/>
      <c r="AF151" s="64"/>
    </row>
    <row r="152" spans="2:32" ht="12.7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5"/>
      <c r="X152" s="64"/>
      <c r="Y152" s="64"/>
      <c r="Z152" s="64"/>
      <c r="AA152" s="64"/>
      <c r="AB152" s="64"/>
      <c r="AC152" s="64"/>
      <c r="AD152" s="64"/>
      <c r="AE152" s="64"/>
      <c r="AF152" s="64"/>
    </row>
    <row r="153" spans="2:32" ht="12.7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5"/>
      <c r="X153" s="64"/>
      <c r="Y153" s="64"/>
      <c r="Z153" s="64"/>
      <c r="AA153" s="64"/>
      <c r="AB153" s="64"/>
      <c r="AC153" s="64"/>
      <c r="AD153" s="64"/>
      <c r="AE153" s="64"/>
      <c r="AF153" s="64"/>
    </row>
    <row r="154" spans="2:32" ht="12.7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5"/>
      <c r="X154" s="64"/>
      <c r="Y154" s="64"/>
      <c r="Z154" s="64"/>
      <c r="AA154" s="64"/>
      <c r="AB154" s="64"/>
      <c r="AC154" s="64"/>
      <c r="AD154" s="64"/>
      <c r="AE154" s="64"/>
      <c r="AF154" s="64"/>
    </row>
    <row r="155" spans="2:32" ht="12.7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5"/>
      <c r="X155" s="64"/>
      <c r="Y155" s="64"/>
      <c r="Z155" s="64"/>
      <c r="AA155" s="64"/>
      <c r="AB155" s="64"/>
      <c r="AC155" s="64"/>
      <c r="AD155" s="64"/>
      <c r="AE155" s="64"/>
      <c r="AF155" s="64"/>
    </row>
    <row r="156" spans="2:32" ht="12.7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5"/>
      <c r="X156" s="64"/>
      <c r="Y156" s="64"/>
      <c r="Z156" s="64"/>
      <c r="AA156" s="64"/>
      <c r="AB156" s="64"/>
      <c r="AC156" s="64"/>
      <c r="AD156" s="64"/>
      <c r="AE156" s="64"/>
      <c r="AF156" s="64"/>
    </row>
    <row r="157" spans="2:32" ht="12.7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5"/>
      <c r="X157" s="64"/>
      <c r="Y157" s="64"/>
      <c r="Z157" s="64"/>
      <c r="AA157" s="64"/>
      <c r="AB157" s="64"/>
      <c r="AC157" s="64"/>
      <c r="AD157" s="64"/>
      <c r="AE157" s="64"/>
      <c r="AF157" s="64"/>
    </row>
    <row r="158" spans="2:32" ht="12.7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5"/>
      <c r="X158" s="64"/>
      <c r="Y158" s="64"/>
      <c r="Z158" s="64"/>
      <c r="AA158" s="64"/>
      <c r="AB158" s="64"/>
      <c r="AC158" s="64"/>
      <c r="AD158" s="64"/>
      <c r="AE158" s="64"/>
      <c r="AF158" s="64"/>
    </row>
    <row r="159" spans="2:32" ht="12.7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5"/>
      <c r="X159" s="64"/>
      <c r="Y159" s="64"/>
      <c r="Z159" s="64"/>
      <c r="AA159" s="64"/>
      <c r="AB159" s="64"/>
      <c r="AC159" s="64"/>
      <c r="AD159" s="64"/>
      <c r="AE159" s="64"/>
      <c r="AF159" s="64"/>
    </row>
    <row r="160" spans="2:32" ht="12.7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5"/>
      <c r="X160" s="64"/>
      <c r="Y160" s="64"/>
      <c r="Z160" s="64"/>
      <c r="AA160" s="64"/>
      <c r="AB160" s="64"/>
      <c r="AC160" s="64"/>
      <c r="AD160" s="64"/>
      <c r="AE160" s="64"/>
      <c r="AF160" s="64"/>
    </row>
    <row r="161" spans="2:32" ht="12.7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5"/>
      <c r="X161" s="64"/>
      <c r="Y161" s="64"/>
      <c r="Z161" s="64"/>
      <c r="AA161" s="64"/>
      <c r="AB161" s="64"/>
      <c r="AC161" s="64"/>
      <c r="AD161" s="64"/>
      <c r="AE161" s="64"/>
      <c r="AF161" s="64"/>
    </row>
    <row r="162" spans="2:32" ht="12.7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5"/>
      <c r="X162" s="64"/>
      <c r="Y162" s="64"/>
      <c r="Z162" s="64"/>
      <c r="AA162" s="64"/>
      <c r="AB162" s="64"/>
      <c r="AC162" s="64"/>
      <c r="AD162" s="64"/>
      <c r="AE162" s="64"/>
      <c r="AF162" s="64"/>
    </row>
    <row r="163" spans="2:32" ht="12.7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5"/>
      <c r="X163" s="64"/>
      <c r="Y163" s="64"/>
      <c r="Z163" s="64"/>
      <c r="AA163" s="64"/>
      <c r="AB163" s="64"/>
      <c r="AC163" s="64"/>
      <c r="AD163" s="64"/>
      <c r="AE163" s="64"/>
      <c r="AF163" s="64"/>
    </row>
    <row r="164" spans="2:32" ht="12.7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5"/>
      <c r="X164" s="64"/>
      <c r="Y164" s="64"/>
      <c r="Z164" s="64"/>
      <c r="AA164" s="64"/>
      <c r="AB164" s="64"/>
      <c r="AC164" s="64"/>
      <c r="AD164" s="64"/>
      <c r="AE164" s="64"/>
      <c r="AF164" s="64"/>
    </row>
    <row r="165" spans="2:32" ht="12.7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5"/>
      <c r="X165" s="64"/>
      <c r="Y165" s="64"/>
      <c r="Z165" s="64"/>
      <c r="AA165" s="64"/>
      <c r="AB165" s="64"/>
      <c r="AC165" s="64"/>
      <c r="AD165" s="64"/>
      <c r="AE165" s="64"/>
      <c r="AF165" s="64"/>
    </row>
    <row r="166" spans="2:32" ht="12.7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5"/>
      <c r="X166" s="64"/>
      <c r="Y166" s="64"/>
      <c r="Z166" s="64"/>
      <c r="AA166" s="64"/>
      <c r="AB166" s="64"/>
      <c r="AC166" s="64"/>
      <c r="AD166" s="64"/>
      <c r="AE166" s="64"/>
      <c r="AF166" s="64"/>
    </row>
    <row r="167" spans="2:32" ht="12.7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5"/>
      <c r="X167" s="64"/>
      <c r="Y167" s="64"/>
      <c r="Z167" s="64"/>
      <c r="AA167" s="64"/>
      <c r="AB167" s="64"/>
      <c r="AC167" s="64"/>
      <c r="AD167" s="64"/>
      <c r="AE167" s="64"/>
      <c r="AF167" s="64"/>
    </row>
    <row r="168" spans="2:32" ht="12.7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5"/>
      <c r="X168" s="64"/>
      <c r="Y168" s="64"/>
      <c r="Z168" s="64"/>
      <c r="AA168" s="64"/>
      <c r="AB168" s="64"/>
      <c r="AC168" s="64"/>
      <c r="AD168" s="64"/>
      <c r="AE168" s="64"/>
      <c r="AF168" s="64"/>
    </row>
    <row r="169" spans="2:32" ht="12.7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5"/>
      <c r="X169" s="64"/>
      <c r="Y169" s="64"/>
      <c r="Z169" s="64"/>
      <c r="AA169" s="64"/>
      <c r="AB169" s="64"/>
      <c r="AC169" s="64"/>
      <c r="AD169" s="64"/>
      <c r="AE169" s="64"/>
      <c r="AF169" s="64"/>
    </row>
    <row r="170" spans="2:32" ht="12.7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5"/>
      <c r="X170" s="64"/>
      <c r="Y170" s="64"/>
      <c r="Z170" s="64"/>
      <c r="AA170" s="64"/>
      <c r="AB170" s="64"/>
      <c r="AC170" s="64"/>
      <c r="AD170" s="64"/>
      <c r="AE170" s="64"/>
      <c r="AF170" s="64"/>
    </row>
    <row r="171" spans="2:32" ht="12.7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5"/>
      <c r="X171" s="64"/>
      <c r="Y171" s="64"/>
      <c r="Z171" s="64"/>
      <c r="AA171" s="64"/>
      <c r="AB171" s="64"/>
      <c r="AC171" s="64"/>
      <c r="AD171" s="64"/>
      <c r="AE171" s="64"/>
      <c r="AF171" s="64"/>
    </row>
    <row r="172" spans="2:32" ht="12.7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5"/>
      <c r="X172" s="64"/>
      <c r="Y172" s="64"/>
      <c r="Z172" s="64"/>
      <c r="AA172" s="64"/>
      <c r="AB172" s="64"/>
      <c r="AC172" s="64"/>
      <c r="AD172" s="64"/>
      <c r="AE172" s="64"/>
      <c r="AF172" s="64"/>
    </row>
    <row r="173" spans="2:32" ht="12.7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5"/>
      <c r="X173" s="64"/>
      <c r="Y173" s="64"/>
      <c r="Z173" s="64"/>
      <c r="AA173" s="64"/>
      <c r="AB173" s="64"/>
      <c r="AC173" s="64"/>
      <c r="AD173" s="64"/>
      <c r="AE173" s="64"/>
      <c r="AF173" s="64"/>
    </row>
    <row r="174" spans="2:32" ht="12.7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5"/>
      <c r="X174" s="64"/>
      <c r="Y174" s="64"/>
      <c r="Z174" s="64"/>
      <c r="AA174" s="64"/>
      <c r="AB174" s="64"/>
      <c r="AC174" s="64"/>
      <c r="AD174" s="64"/>
      <c r="AE174" s="64"/>
      <c r="AF174" s="64"/>
    </row>
    <row r="175" spans="2:32" ht="12.7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5"/>
      <c r="X175" s="64"/>
      <c r="Y175" s="64"/>
      <c r="Z175" s="64"/>
      <c r="AA175" s="64"/>
      <c r="AB175" s="64"/>
      <c r="AC175" s="64"/>
      <c r="AD175" s="64"/>
      <c r="AE175" s="64"/>
      <c r="AF175" s="64"/>
    </row>
    <row r="176" spans="2:32" ht="12.7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5"/>
      <c r="X176" s="64"/>
      <c r="Y176" s="64"/>
      <c r="Z176" s="64"/>
      <c r="AA176" s="64"/>
      <c r="AB176" s="64"/>
      <c r="AC176" s="64"/>
      <c r="AD176" s="64"/>
      <c r="AE176" s="64"/>
      <c r="AF176" s="64"/>
    </row>
    <row r="177" spans="2:32" ht="12.7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5"/>
      <c r="X177" s="64"/>
      <c r="Y177" s="64"/>
      <c r="Z177" s="64"/>
      <c r="AA177" s="64"/>
      <c r="AB177" s="64"/>
      <c r="AC177" s="64"/>
      <c r="AD177" s="64"/>
      <c r="AE177" s="64"/>
      <c r="AF177" s="64"/>
    </row>
  </sheetData>
  <sheetProtection selectLockedCells="1" selectUnlockedCells="1"/>
  <mergeCells count="2">
    <mergeCell ref="A1:F1"/>
    <mergeCell ref="A2:F2"/>
  </mergeCells>
  <printOptions/>
  <pageMargins left="0.39375" right="0.39375" top="0.7604166666666666" bottom="0.7479166666666667" header="0.5951388888888889" footer="0.5118055555555555"/>
  <pageSetup horizontalDpi="300" verticalDpi="300" orientation="landscape" paperSize="9" scale="29"/>
  <headerFooter alignWithMargins="0">
    <oddHeader>&amp;C&amp;"Times New Roman,Normál"&amp;12 2. melléklet a 13/2020. (IX. 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view="pageBreakPreview" zoomScaleSheetLayoutView="100" workbookViewId="0" topLeftCell="A61">
      <selection activeCell="E18" sqref="E18"/>
    </sheetView>
  </sheetViews>
  <sheetFormatPr defaultColWidth="9.140625" defaultRowHeight="15"/>
  <cols>
    <col min="1" max="1" width="72.28125" style="0" customWidth="1"/>
    <col min="2" max="2" width="16.28125" style="0" customWidth="1"/>
    <col min="3" max="3" width="14.28125" style="0" customWidth="1"/>
    <col min="4" max="4" width="18.8515625" style="0" customWidth="1"/>
    <col min="5" max="5" width="17.7109375" style="0" customWidth="1"/>
    <col min="6" max="6" width="15.140625" style="0" customWidth="1"/>
  </cols>
  <sheetData>
    <row r="1" spans="1:6" ht="12.75">
      <c r="A1" s="5"/>
      <c r="B1" s="5"/>
      <c r="C1" s="5"/>
      <c r="D1" s="66"/>
      <c r="E1" s="67"/>
      <c r="F1" s="5"/>
    </row>
    <row r="2" spans="1:6" ht="15" customHeight="1">
      <c r="A2" s="68" t="s">
        <v>0</v>
      </c>
      <c r="B2" s="68"/>
      <c r="C2" s="68"/>
      <c r="D2" s="68"/>
      <c r="E2" s="68"/>
      <c r="F2" s="68"/>
    </row>
    <row r="3" spans="1:6" ht="12.75" customHeight="1">
      <c r="A3" s="69" t="s">
        <v>25</v>
      </c>
      <c r="B3" s="69"/>
      <c r="C3" s="69"/>
      <c r="D3" s="69"/>
      <c r="E3" s="69"/>
      <c r="F3" s="69"/>
    </row>
    <row r="4" spans="1:6" ht="12.75">
      <c r="A4" s="70"/>
      <c r="B4" s="5"/>
      <c r="C4" s="5"/>
      <c r="D4" s="5"/>
      <c r="E4" s="5"/>
      <c r="F4" s="5"/>
    </row>
    <row r="5" spans="1:6" ht="15.75" customHeight="1">
      <c r="A5" s="71" t="s">
        <v>300</v>
      </c>
      <c r="B5" s="5"/>
      <c r="C5" s="5"/>
      <c r="D5" s="5"/>
      <c r="E5" s="5"/>
      <c r="F5" s="5"/>
    </row>
    <row r="6" spans="1:6" ht="43.5" customHeight="1">
      <c r="A6" s="72" t="s">
        <v>27</v>
      </c>
      <c r="B6" s="73" t="s">
        <v>28</v>
      </c>
      <c r="C6" s="74" t="s">
        <v>301</v>
      </c>
      <c r="D6" s="75" t="s">
        <v>302</v>
      </c>
      <c r="E6" s="76"/>
      <c r="F6" s="77"/>
    </row>
    <row r="7" spans="1:6" ht="12.75">
      <c r="A7" s="78" t="s">
        <v>59</v>
      </c>
      <c r="B7" s="79" t="s">
        <v>60</v>
      </c>
      <c r="C7" s="80">
        <v>67876600</v>
      </c>
      <c r="D7" s="80">
        <v>70048800</v>
      </c>
      <c r="E7" s="81"/>
      <c r="F7" s="81"/>
    </row>
    <row r="8" spans="1:6" ht="12.75">
      <c r="A8" s="78" t="s">
        <v>61</v>
      </c>
      <c r="B8" s="82" t="s">
        <v>62</v>
      </c>
      <c r="C8" s="80"/>
      <c r="D8" s="80"/>
      <c r="E8" s="81"/>
      <c r="F8" s="81"/>
    </row>
    <row r="9" spans="1:6" ht="12.75">
      <c r="A9" s="78" t="s">
        <v>63</v>
      </c>
      <c r="B9" s="82" t="s">
        <v>64</v>
      </c>
      <c r="C9" s="80"/>
      <c r="D9" s="80">
        <v>2954181</v>
      </c>
      <c r="E9" s="81"/>
      <c r="F9" s="81"/>
    </row>
    <row r="10" spans="1:6" ht="20.25" customHeight="1">
      <c r="A10" s="83" t="s">
        <v>65</v>
      </c>
      <c r="B10" s="82" t="s">
        <v>66</v>
      </c>
      <c r="C10" s="80"/>
      <c r="D10" s="80"/>
      <c r="E10" s="81"/>
      <c r="F10" s="81"/>
    </row>
    <row r="11" spans="1:6" ht="18.75" customHeight="1">
      <c r="A11" s="83" t="s">
        <v>67</v>
      </c>
      <c r="B11" s="82" t="s">
        <v>68</v>
      </c>
      <c r="C11" s="80"/>
      <c r="D11" s="80"/>
      <c r="E11" s="81"/>
      <c r="F11" s="81"/>
    </row>
    <row r="12" spans="1:6" ht="16.5" customHeight="1">
      <c r="A12" s="83" t="s">
        <v>69</v>
      </c>
      <c r="B12" s="82" t="s">
        <v>70</v>
      </c>
      <c r="C12" s="80">
        <v>1325000</v>
      </c>
      <c r="D12" s="80">
        <v>1400000</v>
      </c>
      <c r="E12" s="81"/>
      <c r="F12" s="81"/>
    </row>
    <row r="13" spans="1:6" ht="15.75" customHeight="1">
      <c r="A13" s="83" t="s">
        <v>71</v>
      </c>
      <c r="B13" s="82" t="s">
        <v>72</v>
      </c>
      <c r="C13" s="80">
        <v>3057351</v>
      </c>
      <c r="D13" s="80">
        <v>3057351</v>
      </c>
      <c r="E13" s="81"/>
      <c r="F13" s="81"/>
    </row>
    <row r="14" spans="1:6" ht="16.5" customHeight="1">
      <c r="A14" s="83" t="s">
        <v>73</v>
      </c>
      <c r="B14" s="82" t="s">
        <v>74</v>
      </c>
      <c r="C14" s="80"/>
      <c r="D14" s="80"/>
      <c r="E14" s="81"/>
      <c r="F14" s="81"/>
    </row>
    <row r="15" spans="1:6" ht="18" customHeight="1">
      <c r="A15" s="84" t="s">
        <v>75</v>
      </c>
      <c r="B15" s="82" t="s">
        <v>76</v>
      </c>
      <c r="C15" s="80">
        <v>745000</v>
      </c>
      <c r="D15" s="80">
        <v>745000</v>
      </c>
      <c r="E15" s="81"/>
      <c r="F15" s="81"/>
    </row>
    <row r="16" spans="1:6" ht="20.25" customHeight="1">
      <c r="A16" s="84" t="s">
        <v>77</v>
      </c>
      <c r="B16" s="82" t="s">
        <v>78</v>
      </c>
      <c r="C16" s="80"/>
      <c r="D16" s="80"/>
      <c r="E16" s="81"/>
      <c r="F16" s="81"/>
    </row>
    <row r="17" spans="1:6" ht="21" customHeight="1">
      <c r="A17" s="84" t="s">
        <v>79</v>
      </c>
      <c r="B17" s="82" t="s">
        <v>80</v>
      </c>
      <c r="C17" s="80"/>
      <c r="D17" s="80"/>
      <c r="E17" s="81"/>
      <c r="F17" s="81"/>
    </row>
    <row r="18" spans="1:6" ht="19.5" customHeight="1">
      <c r="A18" s="84" t="s">
        <v>81</v>
      </c>
      <c r="B18" s="82" t="s">
        <v>82</v>
      </c>
      <c r="C18" s="80"/>
      <c r="D18" s="80"/>
      <c r="E18" s="81"/>
      <c r="F18" s="81"/>
    </row>
    <row r="19" spans="1:6" ht="20.25" customHeight="1">
      <c r="A19" s="84" t="s">
        <v>83</v>
      </c>
      <c r="B19" s="82" t="s">
        <v>84</v>
      </c>
      <c r="C19" s="80"/>
      <c r="D19" s="80">
        <v>50000</v>
      </c>
      <c r="E19" s="81"/>
      <c r="F19" s="81"/>
    </row>
    <row r="20" spans="1:6" ht="21.75" customHeight="1">
      <c r="A20" s="85" t="s">
        <v>85</v>
      </c>
      <c r="B20" s="86" t="s">
        <v>86</v>
      </c>
      <c r="C20" s="87">
        <f>SUM(C7:C19)</f>
        <v>73003951</v>
      </c>
      <c r="D20" s="87">
        <f>SUM(D7:D19)</f>
        <v>78255332</v>
      </c>
      <c r="E20" s="88"/>
      <c r="F20" s="88"/>
    </row>
    <row r="21" spans="1:6" ht="18.75" customHeight="1">
      <c r="A21" s="84" t="s">
        <v>87</v>
      </c>
      <c r="B21" s="82" t="s">
        <v>88</v>
      </c>
      <c r="C21" s="80"/>
      <c r="D21" s="80"/>
      <c r="E21" s="81"/>
      <c r="F21" s="81"/>
    </row>
    <row r="22" spans="1:6" ht="30.75" customHeight="1">
      <c r="A22" s="84" t="s">
        <v>89</v>
      </c>
      <c r="B22" s="82" t="s">
        <v>90</v>
      </c>
      <c r="C22" s="80"/>
      <c r="D22" s="80"/>
      <c r="E22" s="81"/>
      <c r="F22" s="81"/>
    </row>
    <row r="23" spans="1:6" ht="12.75">
      <c r="A23" s="89" t="s">
        <v>91</v>
      </c>
      <c r="B23" s="82" t="s">
        <v>92</v>
      </c>
      <c r="C23" s="80">
        <v>100000</v>
      </c>
      <c r="D23" s="80">
        <v>25000</v>
      </c>
      <c r="E23" s="81"/>
      <c r="F23" s="81"/>
    </row>
    <row r="24" spans="1:6" ht="15" customHeight="1">
      <c r="A24" s="90" t="s">
        <v>93</v>
      </c>
      <c r="B24" s="86" t="s">
        <v>94</v>
      </c>
      <c r="C24" s="87">
        <f>SUM(C21:C23)</f>
        <v>100000</v>
      </c>
      <c r="D24" s="87">
        <f>SUM(D21:D23)</f>
        <v>25000</v>
      </c>
      <c r="E24" s="88"/>
      <c r="F24" s="88"/>
    </row>
    <row r="25" spans="1:6" ht="16.5" customHeight="1">
      <c r="A25" s="91" t="s">
        <v>95</v>
      </c>
      <c r="B25" s="92" t="s">
        <v>96</v>
      </c>
      <c r="C25" s="9">
        <f>C20+C24</f>
        <v>73103951</v>
      </c>
      <c r="D25" s="9">
        <f>D20+D24</f>
        <v>78280332</v>
      </c>
      <c r="E25" s="93"/>
      <c r="F25" s="93"/>
    </row>
    <row r="26" spans="1:6" ht="32.25" customHeight="1">
      <c r="A26" s="94" t="s">
        <v>97</v>
      </c>
      <c r="B26" s="92" t="s">
        <v>98</v>
      </c>
      <c r="C26" s="9">
        <v>13142260</v>
      </c>
      <c r="D26" s="9">
        <v>14035877</v>
      </c>
      <c r="E26" s="93"/>
      <c r="F26" s="93"/>
    </row>
    <row r="27" spans="1:6" ht="19.5" customHeight="1">
      <c r="A27" s="84" t="s">
        <v>99</v>
      </c>
      <c r="B27" s="82" t="s">
        <v>100</v>
      </c>
      <c r="C27" s="80">
        <v>30000</v>
      </c>
      <c r="D27" s="80">
        <v>37400</v>
      </c>
      <c r="E27" s="81"/>
      <c r="F27" s="81"/>
    </row>
    <row r="28" spans="1:6" ht="21" customHeight="1">
      <c r="A28" s="84" t="s">
        <v>101</v>
      </c>
      <c r="B28" s="82" t="s">
        <v>102</v>
      </c>
      <c r="C28" s="80">
        <v>2215748</v>
      </c>
      <c r="D28" s="80">
        <v>2208348</v>
      </c>
      <c r="E28" s="81"/>
      <c r="F28" s="81"/>
    </row>
    <row r="29" spans="1:6" ht="15.75" customHeight="1">
      <c r="A29" s="84" t="s">
        <v>103</v>
      </c>
      <c r="B29" s="82" t="s">
        <v>104</v>
      </c>
      <c r="C29" s="80"/>
      <c r="D29" s="80"/>
      <c r="E29" s="81"/>
      <c r="F29" s="81"/>
    </row>
    <row r="30" spans="1:6" ht="19.5" customHeight="1">
      <c r="A30" s="90" t="s">
        <v>105</v>
      </c>
      <c r="B30" s="86" t="s">
        <v>106</v>
      </c>
      <c r="C30" s="87">
        <f>SUM(C27:C29)</f>
        <v>2245748</v>
      </c>
      <c r="D30" s="87">
        <f>SUM(D27:D29)</f>
        <v>2245748</v>
      </c>
      <c r="E30" s="88"/>
      <c r="F30" s="88"/>
    </row>
    <row r="31" spans="1:6" ht="21" customHeight="1">
      <c r="A31" s="84" t="s">
        <v>107</v>
      </c>
      <c r="B31" s="82" t="s">
        <v>108</v>
      </c>
      <c r="C31" s="80">
        <v>1773780</v>
      </c>
      <c r="D31" s="80">
        <v>1773780</v>
      </c>
      <c r="E31" s="81"/>
      <c r="F31" s="81"/>
    </row>
    <row r="32" spans="1:6" ht="20.25" customHeight="1">
      <c r="A32" s="84" t="s">
        <v>109</v>
      </c>
      <c r="B32" s="82" t="s">
        <v>110</v>
      </c>
      <c r="C32" s="80">
        <v>452087</v>
      </c>
      <c r="D32" s="80">
        <v>452087</v>
      </c>
      <c r="E32" s="81"/>
      <c r="F32" s="81"/>
    </row>
    <row r="33" spans="1:6" ht="16.5" customHeight="1">
      <c r="A33" s="90" t="s">
        <v>111</v>
      </c>
      <c r="B33" s="86" t="s">
        <v>112</v>
      </c>
      <c r="C33" s="87">
        <f>SUM(C31:C32)</f>
        <v>2225867</v>
      </c>
      <c r="D33" s="87">
        <f>SUM(D31:D32)</f>
        <v>2225867</v>
      </c>
      <c r="E33" s="88"/>
      <c r="F33" s="88"/>
    </row>
    <row r="34" spans="1:6" ht="17.25" customHeight="1">
      <c r="A34" s="84" t="s">
        <v>113</v>
      </c>
      <c r="B34" s="82" t="s">
        <v>114</v>
      </c>
      <c r="C34" s="80">
        <v>1655984</v>
      </c>
      <c r="D34" s="80">
        <v>1655984</v>
      </c>
      <c r="E34" s="81"/>
      <c r="F34" s="81"/>
    </row>
    <row r="35" spans="1:6" ht="16.5" customHeight="1">
      <c r="A35" s="84" t="s">
        <v>115</v>
      </c>
      <c r="B35" s="82" t="s">
        <v>116</v>
      </c>
      <c r="C35" s="80"/>
      <c r="D35" s="80"/>
      <c r="E35" s="81"/>
      <c r="F35" s="81"/>
    </row>
    <row r="36" spans="1:6" ht="17.25" customHeight="1">
      <c r="A36" s="84" t="s">
        <v>117</v>
      </c>
      <c r="B36" s="82" t="s">
        <v>118</v>
      </c>
      <c r="C36" s="80">
        <v>379528</v>
      </c>
      <c r="D36" s="80">
        <v>379528</v>
      </c>
      <c r="E36" s="81"/>
      <c r="F36" s="81"/>
    </row>
    <row r="37" spans="1:6" ht="19.5" customHeight="1">
      <c r="A37" s="84" t="s">
        <v>119</v>
      </c>
      <c r="B37" s="82" t="s">
        <v>120</v>
      </c>
      <c r="C37" s="80">
        <v>35000</v>
      </c>
      <c r="D37" s="80">
        <v>35000</v>
      </c>
      <c r="E37" s="81"/>
      <c r="F37" s="81"/>
    </row>
    <row r="38" spans="1:6" ht="18.75" customHeight="1">
      <c r="A38" s="95" t="s">
        <v>121</v>
      </c>
      <c r="B38" s="82" t="s">
        <v>122</v>
      </c>
      <c r="C38" s="80"/>
      <c r="D38" s="80"/>
      <c r="E38" s="81"/>
      <c r="F38" s="81"/>
    </row>
    <row r="39" spans="1:6" ht="12.75">
      <c r="A39" s="89" t="s">
        <v>123</v>
      </c>
      <c r="B39" s="82" t="s">
        <v>124</v>
      </c>
      <c r="C39" s="80">
        <v>830000</v>
      </c>
      <c r="D39" s="80">
        <v>830000</v>
      </c>
      <c r="E39" s="81"/>
      <c r="F39" s="81"/>
    </row>
    <row r="40" spans="1:6" ht="19.5" customHeight="1">
      <c r="A40" s="84" t="s">
        <v>125</v>
      </c>
      <c r="B40" s="82" t="s">
        <v>126</v>
      </c>
      <c r="C40" s="80">
        <v>2570000</v>
      </c>
      <c r="D40" s="80">
        <v>2570000</v>
      </c>
      <c r="E40" s="81"/>
      <c r="F40" s="81"/>
    </row>
    <row r="41" spans="1:6" ht="21" customHeight="1">
      <c r="A41" s="90" t="s">
        <v>127</v>
      </c>
      <c r="B41" s="86" t="s">
        <v>128</v>
      </c>
      <c r="C41" s="87">
        <f>SUM(C34:C40)</f>
        <v>5470512</v>
      </c>
      <c r="D41" s="87">
        <f>SUM(D34:D40)</f>
        <v>5470512</v>
      </c>
      <c r="E41" s="88"/>
      <c r="F41" s="88"/>
    </row>
    <row r="42" spans="1:6" ht="21" customHeight="1">
      <c r="A42" s="84" t="s">
        <v>129</v>
      </c>
      <c r="B42" s="82" t="s">
        <v>130</v>
      </c>
      <c r="C42" s="80">
        <v>1100000</v>
      </c>
      <c r="D42" s="80">
        <v>1100000</v>
      </c>
      <c r="E42" s="81"/>
      <c r="F42" s="81"/>
    </row>
    <row r="43" spans="1:6" ht="18" customHeight="1">
      <c r="A43" s="84" t="s">
        <v>131</v>
      </c>
      <c r="B43" s="82" t="s">
        <v>132</v>
      </c>
      <c r="C43" s="80"/>
      <c r="D43" s="80"/>
      <c r="E43" s="81"/>
      <c r="F43" s="81"/>
    </row>
    <row r="44" spans="1:6" ht="19.5" customHeight="1">
      <c r="A44" s="90" t="s">
        <v>133</v>
      </c>
      <c r="B44" s="86" t="s">
        <v>134</v>
      </c>
      <c r="C44" s="87">
        <f>SUM(C42:C43)</f>
        <v>1100000</v>
      </c>
      <c r="D44" s="87">
        <f>SUM(D42:D43)</f>
        <v>1100000</v>
      </c>
      <c r="E44" s="88"/>
      <c r="F44" s="88"/>
    </row>
    <row r="45" spans="1:6" ht="25.5" customHeight="1">
      <c r="A45" s="84" t="s">
        <v>135</v>
      </c>
      <c r="B45" s="82" t="s">
        <v>136</v>
      </c>
      <c r="C45" s="80">
        <v>2684374</v>
      </c>
      <c r="D45" s="80">
        <v>2684374</v>
      </c>
      <c r="E45" s="81"/>
      <c r="F45" s="81"/>
    </row>
    <row r="46" spans="1:6" ht="15.75" customHeight="1">
      <c r="A46" s="84" t="s">
        <v>137</v>
      </c>
      <c r="B46" s="82" t="s">
        <v>138</v>
      </c>
      <c r="C46" s="80"/>
      <c r="D46" s="80"/>
      <c r="E46" s="81"/>
      <c r="F46" s="81"/>
    </row>
    <row r="47" spans="1:6" ht="16.5" customHeight="1">
      <c r="A47" s="84" t="s">
        <v>139</v>
      </c>
      <c r="B47" s="82" t="s">
        <v>140</v>
      </c>
      <c r="C47" s="80"/>
      <c r="D47" s="80"/>
      <c r="E47" s="81"/>
      <c r="F47" s="81"/>
    </row>
    <row r="48" spans="1:6" ht="21" customHeight="1">
      <c r="A48" s="84" t="s">
        <v>141</v>
      </c>
      <c r="B48" s="82" t="s">
        <v>142</v>
      </c>
      <c r="C48" s="80"/>
      <c r="D48" s="80"/>
      <c r="E48" s="81"/>
      <c r="F48" s="81"/>
    </row>
    <row r="49" spans="1:6" ht="18" customHeight="1">
      <c r="A49" s="84" t="s">
        <v>143</v>
      </c>
      <c r="B49" s="82" t="s">
        <v>144</v>
      </c>
      <c r="C49" s="80">
        <v>40000</v>
      </c>
      <c r="D49" s="80">
        <v>42571</v>
      </c>
      <c r="E49" s="81"/>
      <c r="F49" s="81"/>
    </row>
    <row r="50" spans="1:6" ht="21.75" customHeight="1">
      <c r="A50" s="90" t="s">
        <v>145</v>
      </c>
      <c r="B50" s="86" t="s">
        <v>146</v>
      </c>
      <c r="C50" s="87">
        <f>SUM(C45:C49)</f>
        <v>2724374</v>
      </c>
      <c r="D50" s="87">
        <f>SUM(D45:D49)</f>
        <v>2726945</v>
      </c>
      <c r="E50" s="88"/>
      <c r="F50" s="88"/>
    </row>
    <row r="51" spans="1:6" ht="18.75" customHeight="1">
      <c r="A51" s="94" t="s">
        <v>147</v>
      </c>
      <c r="B51" s="92" t="s">
        <v>148</v>
      </c>
      <c r="C51" s="9">
        <f>C30+C33+C41+C44+C50</f>
        <v>13766501</v>
      </c>
      <c r="D51" s="9">
        <f>D30+D33+D41+D44+D50</f>
        <v>13769072</v>
      </c>
      <c r="E51" s="93"/>
      <c r="F51" s="93"/>
    </row>
    <row r="52" spans="1:6" ht="19.5" customHeight="1">
      <c r="A52" s="96" t="s">
        <v>149</v>
      </c>
      <c r="B52" s="82" t="s">
        <v>150</v>
      </c>
      <c r="C52" s="80"/>
      <c r="D52" s="80"/>
      <c r="E52" s="81"/>
      <c r="F52" s="81"/>
    </row>
    <row r="53" spans="1:6" ht="19.5" customHeight="1">
      <c r="A53" s="96" t="s">
        <v>151</v>
      </c>
      <c r="B53" s="82" t="s">
        <v>152</v>
      </c>
      <c r="C53" s="80"/>
      <c r="D53" s="80"/>
      <c r="E53" s="81"/>
      <c r="F53" s="81"/>
    </row>
    <row r="54" spans="1:6" ht="16.5" customHeight="1">
      <c r="A54" s="97" t="s">
        <v>153</v>
      </c>
      <c r="B54" s="82" t="s">
        <v>154</v>
      </c>
      <c r="C54" s="80"/>
      <c r="D54" s="80"/>
      <c r="E54" s="81"/>
      <c r="F54" s="81"/>
    </row>
    <row r="55" spans="1:6" ht="27" customHeight="1">
      <c r="A55" s="97" t="s">
        <v>155</v>
      </c>
      <c r="B55" s="82" t="s">
        <v>156</v>
      </c>
      <c r="C55" s="80"/>
      <c r="D55" s="80"/>
      <c r="E55" s="81"/>
      <c r="F55" s="81"/>
    </row>
    <row r="56" spans="1:6" ht="28.5" customHeight="1">
      <c r="A56" s="97" t="s">
        <v>157</v>
      </c>
      <c r="B56" s="82" t="s">
        <v>158</v>
      </c>
      <c r="C56" s="80"/>
      <c r="D56" s="80"/>
      <c r="E56" s="81"/>
      <c r="F56" s="81"/>
    </row>
    <row r="57" spans="1:6" ht="21" customHeight="1">
      <c r="A57" s="96" t="s">
        <v>159</v>
      </c>
      <c r="B57" s="82" t="s">
        <v>160</v>
      </c>
      <c r="C57" s="80"/>
      <c r="D57" s="80"/>
      <c r="E57" s="81"/>
      <c r="F57" s="81"/>
    </row>
    <row r="58" spans="1:6" ht="18.75" customHeight="1">
      <c r="A58" s="96" t="s">
        <v>161</v>
      </c>
      <c r="B58" s="82" t="s">
        <v>162</v>
      </c>
      <c r="C58" s="80"/>
      <c r="D58" s="80"/>
      <c r="E58" s="81"/>
      <c r="F58" s="81"/>
    </row>
    <row r="59" spans="1:6" ht="19.5" customHeight="1">
      <c r="A59" s="96" t="s">
        <v>163</v>
      </c>
      <c r="B59" s="82" t="s">
        <v>164</v>
      </c>
      <c r="C59" s="80"/>
      <c r="D59" s="80"/>
      <c r="E59" s="81"/>
      <c r="F59" s="81"/>
    </row>
    <row r="60" spans="1:6" ht="22.5" customHeight="1">
      <c r="A60" s="98" t="s">
        <v>165</v>
      </c>
      <c r="B60" s="92" t="s">
        <v>166</v>
      </c>
      <c r="C60" s="87"/>
      <c r="D60" s="87"/>
      <c r="E60" s="88"/>
      <c r="F60" s="88"/>
    </row>
    <row r="61" spans="1:6" ht="20.25" customHeight="1">
      <c r="A61" s="99" t="s">
        <v>167</v>
      </c>
      <c r="B61" s="82" t="s">
        <v>168</v>
      </c>
      <c r="C61" s="80"/>
      <c r="D61" s="80"/>
      <c r="E61" s="81"/>
      <c r="F61" s="81"/>
    </row>
    <row r="62" spans="1:6" ht="22.5" customHeight="1">
      <c r="A62" s="99" t="s">
        <v>169</v>
      </c>
      <c r="B62" s="82" t="s">
        <v>170</v>
      </c>
      <c r="C62" s="80"/>
      <c r="D62" s="80"/>
      <c r="E62" s="81"/>
      <c r="F62" s="81"/>
    </row>
    <row r="63" spans="1:6" ht="29.25" customHeight="1">
      <c r="A63" s="99" t="s">
        <v>171</v>
      </c>
      <c r="B63" s="82" t="s">
        <v>172</v>
      </c>
      <c r="C63" s="80"/>
      <c r="D63" s="80"/>
      <c r="E63" s="81"/>
      <c r="F63" s="81"/>
    </row>
    <row r="64" spans="1:6" ht="29.25" customHeight="1">
      <c r="A64" s="99" t="s">
        <v>173</v>
      </c>
      <c r="B64" s="82" t="s">
        <v>174</v>
      </c>
      <c r="C64" s="80"/>
      <c r="D64" s="80"/>
      <c r="E64" s="81"/>
      <c r="F64" s="81"/>
    </row>
    <row r="65" spans="1:6" ht="33.75" customHeight="1">
      <c r="A65" s="99" t="s">
        <v>175</v>
      </c>
      <c r="B65" s="82" t="s">
        <v>176</v>
      </c>
      <c r="C65" s="80"/>
      <c r="D65" s="80"/>
      <c r="E65" s="81"/>
      <c r="F65" s="81"/>
    </row>
    <row r="66" spans="1:6" ht="28.5" customHeight="1">
      <c r="A66" s="99" t="s">
        <v>177</v>
      </c>
      <c r="B66" s="82" t="s">
        <v>178</v>
      </c>
      <c r="C66" s="80"/>
      <c r="D66" s="80"/>
      <c r="E66" s="81"/>
      <c r="F66" s="81"/>
    </row>
    <row r="67" spans="1:6" ht="33" customHeight="1">
      <c r="A67" s="99" t="s">
        <v>179</v>
      </c>
      <c r="B67" s="82" t="s">
        <v>180</v>
      </c>
      <c r="C67" s="80"/>
      <c r="D67" s="80"/>
      <c r="E67" s="81"/>
      <c r="F67" s="81"/>
    </row>
    <row r="68" spans="1:6" ht="35.25" customHeight="1">
      <c r="A68" s="99" t="s">
        <v>181</v>
      </c>
      <c r="B68" s="82" t="s">
        <v>182</v>
      </c>
      <c r="C68" s="80"/>
      <c r="D68" s="80"/>
      <c r="E68" s="81"/>
      <c r="F68" s="81"/>
    </row>
    <row r="69" spans="1:6" ht="24" customHeight="1">
      <c r="A69" s="99" t="s">
        <v>183</v>
      </c>
      <c r="B69" s="82" t="s">
        <v>184</v>
      </c>
      <c r="C69" s="80"/>
      <c r="D69" s="80"/>
      <c r="E69" s="81"/>
      <c r="F69" s="81"/>
    </row>
    <row r="70" spans="1:6" ht="12.75">
      <c r="A70" s="100" t="s">
        <v>185</v>
      </c>
      <c r="B70" s="82" t="s">
        <v>186</v>
      </c>
      <c r="C70" s="80"/>
      <c r="D70" s="80"/>
      <c r="E70" s="81"/>
      <c r="F70" s="81"/>
    </row>
    <row r="71" spans="1:6" ht="29.25" customHeight="1">
      <c r="A71" s="99" t="s">
        <v>187</v>
      </c>
      <c r="B71" s="82" t="s">
        <v>188</v>
      </c>
      <c r="C71" s="80"/>
      <c r="D71" s="80"/>
      <c r="E71" s="81"/>
      <c r="F71" s="81"/>
    </row>
    <row r="72" spans="1:6" ht="12.75">
      <c r="A72" s="100" t="s">
        <v>303</v>
      </c>
      <c r="B72" s="82" t="s">
        <v>190</v>
      </c>
      <c r="C72" s="80"/>
      <c r="D72" s="80"/>
      <c r="E72" s="81"/>
      <c r="F72" s="81"/>
    </row>
    <row r="73" spans="1:6" ht="12.75">
      <c r="A73" s="100" t="s">
        <v>191</v>
      </c>
      <c r="B73" s="82" t="s">
        <v>192</v>
      </c>
      <c r="C73" s="80"/>
      <c r="D73" s="80"/>
      <c r="E73" s="81"/>
      <c r="F73" s="81"/>
    </row>
    <row r="74" spans="1:6" ht="25.5" customHeight="1">
      <c r="A74" s="98" t="s">
        <v>193</v>
      </c>
      <c r="B74" s="92" t="s">
        <v>194</v>
      </c>
      <c r="C74" s="87"/>
      <c r="D74" s="87"/>
      <c r="E74" s="88"/>
      <c r="F74" s="88"/>
    </row>
    <row r="75" spans="1:6" ht="12.75">
      <c r="A75" s="101" t="s">
        <v>195</v>
      </c>
      <c r="B75" s="92"/>
      <c r="C75" s="87"/>
      <c r="D75" s="87"/>
      <c r="E75" s="88"/>
      <c r="F75" s="88"/>
    </row>
    <row r="76" spans="1:6" ht="12.75">
      <c r="A76" s="102" t="s">
        <v>196</v>
      </c>
      <c r="B76" s="82" t="s">
        <v>197</v>
      </c>
      <c r="C76" s="80"/>
      <c r="D76" s="80"/>
      <c r="E76" s="81"/>
      <c r="F76" s="81"/>
    </row>
    <row r="77" spans="1:6" ht="12.75">
      <c r="A77" s="102" t="s">
        <v>198</v>
      </c>
      <c r="B77" s="82" t="s">
        <v>199</v>
      </c>
      <c r="C77" s="80"/>
      <c r="D77" s="80"/>
      <c r="E77" s="81"/>
      <c r="F77" s="81"/>
    </row>
    <row r="78" spans="1:6" ht="12.75">
      <c r="A78" s="102" t="s">
        <v>200</v>
      </c>
      <c r="B78" s="82" t="s">
        <v>201</v>
      </c>
      <c r="C78" s="80">
        <v>150000</v>
      </c>
      <c r="D78" s="80">
        <v>179055</v>
      </c>
      <c r="E78" s="81"/>
      <c r="F78" s="81"/>
    </row>
    <row r="79" spans="1:6" ht="12.75">
      <c r="A79" s="102" t="s">
        <v>202</v>
      </c>
      <c r="B79" s="82" t="s">
        <v>203</v>
      </c>
      <c r="C79" s="80">
        <v>781111</v>
      </c>
      <c r="D79" s="80">
        <v>4933645</v>
      </c>
      <c r="E79" s="81"/>
      <c r="F79" s="81"/>
    </row>
    <row r="80" spans="1:6" ht="12.75">
      <c r="A80" s="89" t="s">
        <v>204</v>
      </c>
      <c r="B80" s="82" t="s">
        <v>205</v>
      </c>
      <c r="C80" s="80"/>
      <c r="D80" s="80"/>
      <c r="E80" s="81"/>
      <c r="F80" s="81"/>
    </row>
    <row r="81" spans="1:6" ht="12.75">
      <c r="A81" s="89" t="s">
        <v>206</v>
      </c>
      <c r="B81" s="82" t="s">
        <v>207</v>
      </c>
      <c r="C81" s="80"/>
      <c r="D81" s="80"/>
      <c r="E81" s="81"/>
      <c r="F81" s="81"/>
    </row>
    <row r="82" spans="1:6" ht="12.75">
      <c r="A82" s="89" t="s">
        <v>208</v>
      </c>
      <c r="B82" s="82" t="s">
        <v>209</v>
      </c>
      <c r="C82" s="80">
        <v>251399</v>
      </c>
      <c r="D82" s="80">
        <v>1385828</v>
      </c>
      <c r="E82" s="81"/>
      <c r="F82" s="81"/>
    </row>
    <row r="83" spans="1:6" ht="12.75">
      <c r="A83" s="103" t="s">
        <v>210</v>
      </c>
      <c r="B83" s="92" t="s">
        <v>211</v>
      </c>
      <c r="C83" s="87">
        <f>SUM(C76:C82)</f>
        <v>1182510</v>
      </c>
      <c r="D83" s="87">
        <f>SUM(D76:D82)</f>
        <v>6498528</v>
      </c>
      <c r="E83" s="88"/>
      <c r="F83" s="88"/>
    </row>
    <row r="84" spans="1:6" ht="20.25" customHeight="1">
      <c r="A84" s="96" t="s">
        <v>212</v>
      </c>
      <c r="B84" s="82" t="s">
        <v>213</v>
      </c>
      <c r="C84" s="80"/>
      <c r="D84" s="80"/>
      <c r="E84" s="81"/>
      <c r="F84" s="81"/>
    </row>
    <row r="85" spans="1:6" ht="20.25" customHeight="1">
      <c r="A85" s="96" t="s">
        <v>214</v>
      </c>
      <c r="B85" s="82" t="s">
        <v>215</v>
      </c>
      <c r="C85" s="80"/>
      <c r="D85" s="80"/>
      <c r="E85" s="81"/>
      <c r="F85" s="81"/>
    </row>
    <row r="86" spans="1:6" ht="21" customHeight="1">
      <c r="A86" s="96" t="s">
        <v>216</v>
      </c>
      <c r="B86" s="82" t="s">
        <v>217</v>
      </c>
      <c r="C86" s="80"/>
      <c r="D86" s="80"/>
      <c r="E86" s="81"/>
      <c r="F86" s="81"/>
    </row>
    <row r="87" spans="1:6" ht="19.5" customHeight="1">
      <c r="A87" s="96" t="s">
        <v>218</v>
      </c>
      <c r="B87" s="82" t="s">
        <v>219</v>
      </c>
      <c r="C87" s="80"/>
      <c r="D87" s="80"/>
      <c r="E87" s="81"/>
      <c r="F87" s="81"/>
    </row>
    <row r="88" spans="1:6" ht="12.75">
      <c r="A88" s="98" t="s">
        <v>220</v>
      </c>
      <c r="B88" s="92" t="s">
        <v>221</v>
      </c>
      <c r="C88" s="87"/>
      <c r="D88" s="87"/>
      <c r="E88" s="88"/>
      <c r="F88" s="88"/>
    </row>
    <row r="89" spans="1:6" ht="27.75" customHeight="1">
      <c r="A89" s="96" t="s">
        <v>222</v>
      </c>
      <c r="B89" s="82" t="s">
        <v>223</v>
      </c>
      <c r="C89" s="80"/>
      <c r="D89" s="80"/>
      <c r="E89" s="81"/>
      <c r="F89" s="81"/>
    </row>
    <row r="90" spans="1:6" ht="33" customHeight="1">
      <c r="A90" s="96" t="s">
        <v>224</v>
      </c>
      <c r="B90" s="82" t="s">
        <v>225</v>
      </c>
      <c r="C90" s="80"/>
      <c r="D90" s="80"/>
      <c r="E90" s="81"/>
      <c r="F90" s="81"/>
    </row>
    <row r="91" spans="1:6" ht="33" customHeight="1">
      <c r="A91" s="96" t="s">
        <v>226</v>
      </c>
      <c r="B91" s="82" t="s">
        <v>227</v>
      </c>
      <c r="C91" s="80"/>
      <c r="D91" s="80"/>
      <c r="E91" s="81"/>
      <c r="F91" s="81"/>
    </row>
    <row r="92" spans="1:6" ht="27" customHeight="1">
      <c r="A92" s="96" t="s">
        <v>228</v>
      </c>
      <c r="B92" s="82" t="s">
        <v>229</v>
      </c>
      <c r="C92" s="80"/>
      <c r="D92" s="80"/>
      <c r="E92" s="81"/>
      <c r="F92" s="81"/>
    </row>
    <row r="93" spans="1:6" ht="29.25" customHeight="1">
      <c r="A93" s="96" t="s">
        <v>230</v>
      </c>
      <c r="B93" s="82" t="s">
        <v>231</v>
      </c>
      <c r="C93" s="80"/>
      <c r="D93" s="80"/>
      <c r="E93" s="81"/>
      <c r="F93" s="81"/>
    </row>
    <row r="94" spans="1:6" ht="35.25" customHeight="1">
      <c r="A94" s="96" t="s">
        <v>232</v>
      </c>
      <c r="B94" s="82" t="s">
        <v>233</v>
      </c>
      <c r="C94" s="80"/>
      <c r="D94" s="80"/>
      <c r="E94" s="81"/>
      <c r="F94" s="81"/>
    </row>
    <row r="95" spans="1:6" ht="12.75">
      <c r="A95" s="96" t="s">
        <v>234</v>
      </c>
      <c r="B95" s="82" t="s">
        <v>235</v>
      </c>
      <c r="C95" s="80"/>
      <c r="D95" s="80"/>
      <c r="E95" s="81"/>
      <c r="F95" s="81"/>
    </row>
    <row r="96" spans="1:6" ht="29.25" customHeight="1">
      <c r="A96" s="96" t="s">
        <v>236</v>
      </c>
      <c r="B96" s="82" t="s">
        <v>237</v>
      </c>
      <c r="C96" s="80"/>
      <c r="D96" s="80"/>
      <c r="E96" s="81"/>
      <c r="F96" s="81"/>
    </row>
    <row r="97" spans="1:6" ht="20.25" customHeight="1">
      <c r="A97" s="96" t="s">
        <v>238</v>
      </c>
      <c r="B97" s="82" t="s">
        <v>239</v>
      </c>
      <c r="C97" s="87"/>
      <c r="D97" s="87"/>
      <c r="E97" s="88"/>
      <c r="F97" s="88"/>
    </row>
    <row r="98" spans="1:6" ht="12.75">
      <c r="A98" s="98" t="s">
        <v>240</v>
      </c>
      <c r="B98" s="92" t="s">
        <v>241</v>
      </c>
      <c r="C98" s="9"/>
      <c r="D98" s="9"/>
      <c r="E98" s="93"/>
      <c r="F98" s="93"/>
    </row>
    <row r="99" spans="1:6" ht="12.75">
      <c r="A99" s="101" t="s">
        <v>242</v>
      </c>
      <c r="B99" s="92"/>
      <c r="C99" s="9"/>
      <c r="D99" s="9"/>
      <c r="E99" s="93"/>
      <c r="F99" s="93"/>
    </row>
    <row r="100" spans="1:6" ht="21" customHeight="1">
      <c r="A100" s="104" t="s">
        <v>243</v>
      </c>
      <c r="B100" s="105" t="s">
        <v>244</v>
      </c>
      <c r="C100" s="106">
        <f>C25+C26+C51+C60+C74+C83+C88+C98</f>
        <v>101195222</v>
      </c>
      <c r="D100" s="106">
        <f>D25+D26+D51+D60+D74+D83+D88+D98</f>
        <v>112583809</v>
      </c>
      <c r="E100" s="107"/>
      <c r="F100" s="81"/>
    </row>
    <row r="101" spans="1:6" ht="31.5" customHeight="1">
      <c r="A101" s="96" t="s">
        <v>245</v>
      </c>
      <c r="B101" s="84" t="s">
        <v>246</v>
      </c>
      <c r="C101" s="106"/>
      <c r="D101" s="106"/>
      <c r="E101" s="107"/>
      <c r="F101" s="81"/>
    </row>
    <row r="102" spans="1:6" ht="20.25" customHeight="1">
      <c r="A102" s="96" t="s">
        <v>247</v>
      </c>
      <c r="B102" s="84" t="s">
        <v>248</v>
      </c>
      <c r="C102" s="106"/>
      <c r="D102" s="106"/>
      <c r="E102" s="107"/>
      <c r="F102" s="81"/>
    </row>
    <row r="103" spans="1:6" ht="25.5" customHeight="1">
      <c r="A103" s="96" t="s">
        <v>249</v>
      </c>
      <c r="B103" s="84" t="s">
        <v>250</v>
      </c>
      <c r="C103" s="108"/>
      <c r="D103" s="108"/>
      <c r="E103" s="109"/>
      <c r="F103" s="109"/>
    </row>
    <row r="104" spans="1:6" ht="12.75">
      <c r="A104" s="110" t="s">
        <v>251</v>
      </c>
      <c r="B104" s="90" t="s">
        <v>252</v>
      </c>
      <c r="C104" s="111"/>
      <c r="D104" s="111"/>
      <c r="E104" s="112"/>
      <c r="F104" s="81"/>
    </row>
    <row r="105" spans="1:6" ht="12.75">
      <c r="A105" s="113" t="s">
        <v>253</v>
      </c>
      <c r="B105" s="84" t="s">
        <v>254</v>
      </c>
      <c r="C105" s="111"/>
      <c r="D105" s="111"/>
      <c r="E105" s="112"/>
      <c r="F105" s="81"/>
    </row>
    <row r="106" spans="1:6" ht="19.5" customHeight="1">
      <c r="A106" s="113" t="s">
        <v>253</v>
      </c>
      <c r="B106" s="84" t="s">
        <v>255</v>
      </c>
      <c r="C106" s="106"/>
      <c r="D106" s="106"/>
      <c r="E106" s="107"/>
      <c r="F106" s="81"/>
    </row>
    <row r="107" spans="1:6" ht="17.25" customHeight="1">
      <c r="A107" s="96" t="s">
        <v>256</v>
      </c>
      <c r="B107" s="84" t="s">
        <v>257</v>
      </c>
      <c r="C107" s="106"/>
      <c r="D107" s="106"/>
      <c r="E107" s="107"/>
      <c r="F107" s="81"/>
    </row>
    <row r="108" spans="1:6" ht="12.75">
      <c r="A108" s="96" t="s">
        <v>258</v>
      </c>
      <c r="B108" s="84" t="s">
        <v>259</v>
      </c>
      <c r="C108" s="114"/>
      <c r="D108" s="114"/>
      <c r="E108" s="115"/>
      <c r="F108" s="115"/>
    </row>
    <row r="109" spans="1:6" ht="12.75">
      <c r="A109" s="96" t="s">
        <v>260</v>
      </c>
      <c r="B109" s="84" t="s">
        <v>261</v>
      </c>
      <c r="C109" s="111"/>
      <c r="D109" s="111"/>
      <c r="E109" s="112"/>
      <c r="F109" s="81"/>
    </row>
    <row r="110" spans="1:6" ht="12.75">
      <c r="A110" s="96" t="s">
        <v>262</v>
      </c>
      <c r="B110" s="84" t="s">
        <v>263</v>
      </c>
      <c r="C110" s="111"/>
      <c r="D110" s="111"/>
      <c r="E110" s="112"/>
      <c r="F110" s="81"/>
    </row>
    <row r="111" spans="1:6" ht="12.75">
      <c r="A111" s="116" t="s">
        <v>264</v>
      </c>
      <c r="B111" s="90" t="s">
        <v>265</v>
      </c>
      <c r="C111" s="117"/>
      <c r="D111" s="111"/>
      <c r="E111" s="112"/>
      <c r="F111" s="81"/>
    </row>
    <row r="112" spans="1:6" ht="12.75">
      <c r="A112" s="113" t="s">
        <v>266</v>
      </c>
      <c r="B112" s="84" t="s">
        <v>267</v>
      </c>
      <c r="C112" s="111"/>
      <c r="D112" s="111"/>
      <c r="E112" s="112"/>
      <c r="F112" s="81"/>
    </row>
    <row r="113" spans="1:6" ht="12.75">
      <c r="A113" s="113" t="s">
        <v>268</v>
      </c>
      <c r="B113" s="84" t="s">
        <v>269</v>
      </c>
      <c r="C113" s="111"/>
      <c r="D113" s="111"/>
      <c r="E113" s="112"/>
      <c r="F113" s="81"/>
    </row>
    <row r="114" spans="1:6" ht="12.75">
      <c r="A114" s="116" t="s">
        <v>270</v>
      </c>
      <c r="B114" s="90" t="s">
        <v>271</v>
      </c>
      <c r="C114" s="111"/>
      <c r="D114" s="111"/>
      <c r="E114" s="112"/>
      <c r="F114" s="81"/>
    </row>
    <row r="115" spans="1:6" ht="12.75">
      <c r="A115" s="113" t="s">
        <v>272</v>
      </c>
      <c r="B115" s="84" t="s">
        <v>273</v>
      </c>
      <c r="C115" s="114"/>
      <c r="D115" s="114"/>
      <c r="E115" s="115"/>
      <c r="F115" s="115"/>
    </row>
    <row r="116" spans="1:6" ht="12.75">
      <c r="A116" s="113" t="s">
        <v>274</v>
      </c>
      <c r="B116" s="84" t="s">
        <v>275</v>
      </c>
      <c r="C116" s="111"/>
      <c r="D116" s="111"/>
      <c r="E116" s="112"/>
      <c r="F116" s="81"/>
    </row>
    <row r="117" spans="1:6" ht="17.25" customHeight="1">
      <c r="A117" s="113" t="s">
        <v>276</v>
      </c>
      <c r="B117" s="84" t="s">
        <v>277</v>
      </c>
      <c r="C117" s="106"/>
      <c r="D117" s="106"/>
      <c r="E117" s="107"/>
      <c r="F117" s="81"/>
    </row>
    <row r="118" spans="1:6" ht="12.75">
      <c r="A118" s="113" t="s">
        <v>278</v>
      </c>
      <c r="B118" s="84" t="s">
        <v>279</v>
      </c>
      <c r="C118" s="111"/>
      <c r="D118" s="111"/>
      <c r="E118" s="112"/>
      <c r="F118" s="81"/>
    </row>
    <row r="119" spans="1:6" ht="12.75">
      <c r="A119" s="118" t="s">
        <v>280</v>
      </c>
      <c r="B119" s="94" t="s">
        <v>281</v>
      </c>
      <c r="C119" s="111"/>
      <c r="D119" s="111"/>
      <c r="E119" s="112"/>
      <c r="F119" s="81"/>
    </row>
    <row r="120" spans="1:6" ht="12.75">
      <c r="A120" s="113" t="s">
        <v>282</v>
      </c>
      <c r="B120" s="84" t="s">
        <v>283</v>
      </c>
      <c r="C120" s="114"/>
      <c r="D120" s="114"/>
      <c r="E120" s="115"/>
      <c r="F120" s="115"/>
    </row>
    <row r="121" spans="1:6" ht="33.75" customHeight="1">
      <c r="A121" s="96" t="s">
        <v>284</v>
      </c>
      <c r="B121" s="84" t="s">
        <v>285</v>
      </c>
      <c r="C121" s="106"/>
      <c r="D121" s="106"/>
      <c r="E121" s="107"/>
      <c r="F121" s="81"/>
    </row>
    <row r="122" spans="1:6" ht="12.75">
      <c r="A122" s="113" t="s">
        <v>286</v>
      </c>
      <c r="B122" s="84" t="s">
        <v>287</v>
      </c>
      <c r="C122" s="114"/>
      <c r="D122" s="114"/>
      <c r="E122" s="115"/>
      <c r="F122" s="115"/>
    </row>
    <row r="123" spans="1:6" ht="12.75">
      <c r="A123" s="113" t="s">
        <v>288</v>
      </c>
      <c r="B123" s="84" t="s">
        <v>289</v>
      </c>
      <c r="C123" s="119">
        <f>C99</f>
        <v>0</v>
      </c>
      <c r="D123" s="119"/>
      <c r="E123" s="120"/>
      <c r="F123" s="120"/>
    </row>
    <row r="124" spans="1:4" ht="12.75">
      <c r="A124" s="113" t="s">
        <v>290</v>
      </c>
      <c r="B124" s="84" t="s">
        <v>291</v>
      </c>
      <c r="C124" s="121"/>
      <c r="D124" s="121"/>
    </row>
    <row r="125" spans="1:4" ht="12.75">
      <c r="A125" s="118" t="s">
        <v>292</v>
      </c>
      <c r="B125" s="94" t="s">
        <v>293</v>
      </c>
      <c r="C125" s="121"/>
      <c r="D125" s="121"/>
    </row>
    <row r="126" spans="1:4" ht="12.75">
      <c r="A126" s="96" t="s">
        <v>294</v>
      </c>
      <c r="B126" s="84" t="s">
        <v>295</v>
      </c>
      <c r="C126" s="121"/>
      <c r="D126" s="121"/>
    </row>
    <row r="127" spans="1:4" ht="12.75">
      <c r="A127" s="96" t="s">
        <v>296</v>
      </c>
      <c r="B127" s="84" t="s">
        <v>297</v>
      </c>
      <c r="C127" s="121"/>
      <c r="D127" s="121"/>
    </row>
    <row r="128" spans="1:4" ht="12.75">
      <c r="A128" s="122" t="s">
        <v>298</v>
      </c>
      <c r="B128" s="123" t="s">
        <v>299</v>
      </c>
      <c r="C128" s="121"/>
      <c r="D128" s="121"/>
    </row>
    <row r="129" spans="1:4" ht="12.75">
      <c r="A129" s="124" t="s">
        <v>14</v>
      </c>
      <c r="B129" s="124"/>
      <c r="C129" s="125">
        <f>C100+C128</f>
        <v>101195222</v>
      </c>
      <c r="D129" s="125">
        <f>D100+D128</f>
        <v>112583809</v>
      </c>
    </row>
  </sheetData>
  <sheetProtection selectLockedCells="1" selectUnlockedCells="1"/>
  <mergeCells count="2">
    <mergeCell ref="A2:F2"/>
    <mergeCell ref="A3:F3"/>
  </mergeCells>
  <printOptions/>
  <pageMargins left="0.2" right="0.1701388888888889" top="0.9958333333333333" bottom="0.9840277777777777" header="0.8305555555555556" footer="0.5118055555555555"/>
  <pageSetup horizontalDpi="300" verticalDpi="300" orientation="portrait" paperSize="9" scale="50"/>
  <headerFooter alignWithMargins="0">
    <oddHeader>&amp;C&amp;"Times New Roman,Normál"&amp;12 3. melléklet a 13/2020. (IX. 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71"/>
  <sheetViews>
    <sheetView view="pageBreakPreview" zoomScaleSheetLayoutView="100" workbookViewId="0" topLeftCell="A67">
      <selection activeCell="C82" sqref="C82"/>
    </sheetView>
  </sheetViews>
  <sheetFormatPr defaultColWidth="9.140625" defaultRowHeight="15"/>
  <cols>
    <col min="1" max="1" width="42.140625" style="0" customWidth="1"/>
    <col min="3" max="4" width="14.28125" style="0" customWidth="1"/>
  </cols>
  <sheetData>
    <row r="1" spans="1:4" ht="20.25" customHeight="1">
      <c r="A1" s="126" t="s">
        <v>0</v>
      </c>
      <c r="B1" s="126"/>
      <c r="C1" s="126"/>
      <c r="D1" s="126"/>
    </row>
    <row r="2" spans="1:4" ht="19.5" customHeight="1">
      <c r="A2" s="127" t="s">
        <v>25</v>
      </c>
      <c r="B2" s="127"/>
      <c r="C2" s="127"/>
      <c r="D2" s="127"/>
    </row>
    <row r="3" spans="1:4" ht="12.75">
      <c r="A3" s="128"/>
      <c r="B3" s="121"/>
      <c r="C3" s="121"/>
      <c r="D3" s="121"/>
    </row>
    <row r="4" spans="1:4" ht="12.75">
      <c r="A4" s="8" t="s">
        <v>304</v>
      </c>
      <c r="B4" s="121"/>
      <c r="C4" s="121"/>
      <c r="D4" s="121"/>
    </row>
    <row r="5" spans="1:4" s="4" customFormat="1" ht="12.75">
      <c r="A5" s="72" t="s">
        <v>27</v>
      </c>
      <c r="B5" s="73" t="s">
        <v>28</v>
      </c>
      <c r="C5" s="129" t="s">
        <v>301</v>
      </c>
      <c r="D5" s="129" t="s">
        <v>302</v>
      </c>
    </row>
    <row r="6" spans="1:4" ht="12.75">
      <c r="A6" s="78" t="s">
        <v>59</v>
      </c>
      <c r="B6" s="79" t="s">
        <v>60</v>
      </c>
      <c r="C6" s="7">
        <v>57038670</v>
      </c>
      <c r="D6" s="7">
        <v>55878670</v>
      </c>
    </row>
    <row r="7" spans="1:4" ht="12.75">
      <c r="A7" s="78" t="s">
        <v>61</v>
      </c>
      <c r="B7" s="82" t="s">
        <v>62</v>
      </c>
      <c r="C7" s="7"/>
      <c r="D7" s="7"/>
    </row>
    <row r="8" spans="1:4" ht="12.75">
      <c r="A8" s="78" t="s">
        <v>63</v>
      </c>
      <c r="B8" s="82" t="s">
        <v>64</v>
      </c>
      <c r="C8" s="7"/>
      <c r="D8" s="7">
        <v>76000</v>
      </c>
    </row>
    <row r="9" spans="1:4" ht="12.75">
      <c r="A9" s="83" t="s">
        <v>65</v>
      </c>
      <c r="B9" s="82" t="s">
        <v>66</v>
      </c>
      <c r="C9" s="7"/>
      <c r="D9" s="7"/>
    </row>
    <row r="10" spans="1:4" ht="12.75">
      <c r="A10" s="83" t="s">
        <v>67</v>
      </c>
      <c r="B10" s="82" t="s">
        <v>68</v>
      </c>
      <c r="C10" s="7"/>
      <c r="D10" s="7"/>
    </row>
    <row r="11" spans="1:4" ht="12.75">
      <c r="A11" s="83" t="s">
        <v>69</v>
      </c>
      <c r="B11" s="82" t="s">
        <v>70</v>
      </c>
      <c r="C11" s="7">
        <v>1013985</v>
      </c>
      <c r="D11" s="7">
        <v>1013985</v>
      </c>
    </row>
    <row r="12" spans="1:4" ht="12.75">
      <c r="A12" s="83" t="s">
        <v>71</v>
      </c>
      <c r="B12" s="82" t="s">
        <v>72</v>
      </c>
      <c r="C12" s="7"/>
      <c r="D12" s="7"/>
    </row>
    <row r="13" spans="1:4" ht="12.75">
      <c r="A13" s="83" t="s">
        <v>73</v>
      </c>
      <c r="B13" s="82" t="s">
        <v>74</v>
      </c>
      <c r="C13" s="7"/>
      <c r="D13" s="7"/>
    </row>
    <row r="14" spans="1:4" ht="12.75">
      <c r="A14" s="84" t="s">
        <v>75</v>
      </c>
      <c r="B14" s="82" t="s">
        <v>76</v>
      </c>
      <c r="C14" s="7">
        <v>130000</v>
      </c>
      <c r="D14" s="7">
        <v>130000</v>
      </c>
    </row>
    <row r="15" spans="1:4" ht="12.75">
      <c r="A15" s="84" t="s">
        <v>77</v>
      </c>
      <c r="B15" s="82" t="s">
        <v>78</v>
      </c>
      <c r="C15" s="7"/>
      <c r="D15" s="7"/>
    </row>
    <row r="16" spans="1:4" ht="12.75">
      <c r="A16" s="84" t="s">
        <v>79</v>
      </c>
      <c r="B16" s="82" t="s">
        <v>80</v>
      </c>
      <c r="C16" s="7"/>
      <c r="D16" s="7"/>
    </row>
    <row r="17" spans="1:4" ht="12.75">
      <c r="A17" s="84" t="s">
        <v>81</v>
      </c>
      <c r="B17" s="82" t="s">
        <v>82</v>
      </c>
      <c r="C17" s="7"/>
      <c r="D17" s="7"/>
    </row>
    <row r="18" spans="1:4" ht="12.75">
      <c r="A18" s="84" t="s">
        <v>83</v>
      </c>
      <c r="B18" s="82" t="s">
        <v>84</v>
      </c>
      <c r="C18" s="7"/>
      <c r="D18" s="7">
        <v>1000000</v>
      </c>
    </row>
    <row r="19" spans="1:4" s="4" customFormat="1" ht="12.75">
      <c r="A19" s="85" t="s">
        <v>85</v>
      </c>
      <c r="B19" s="86" t="s">
        <v>86</v>
      </c>
      <c r="C19" s="9">
        <f>SUM(C6:C18)</f>
        <v>58182655</v>
      </c>
      <c r="D19" s="9">
        <f>SUM(D6:D18)</f>
        <v>58098655</v>
      </c>
    </row>
    <row r="20" spans="1:4" ht="12.75">
      <c r="A20" s="84" t="s">
        <v>87</v>
      </c>
      <c r="B20" s="82" t="s">
        <v>88</v>
      </c>
      <c r="C20" s="7"/>
      <c r="D20" s="7"/>
    </row>
    <row r="21" spans="1:4" ht="12.75">
      <c r="A21" s="84" t="s">
        <v>89</v>
      </c>
      <c r="B21" s="82" t="s">
        <v>90</v>
      </c>
      <c r="C21" s="7"/>
      <c r="D21" s="7">
        <v>340000</v>
      </c>
    </row>
    <row r="22" spans="1:4" ht="12.75">
      <c r="A22" s="89" t="s">
        <v>91</v>
      </c>
      <c r="B22" s="82" t="s">
        <v>92</v>
      </c>
      <c r="C22" s="7"/>
      <c r="D22" s="7"/>
    </row>
    <row r="23" spans="1:4" s="4" customFormat="1" ht="12.75">
      <c r="A23" s="90" t="s">
        <v>93</v>
      </c>
      <c r="B23" s="86" t="s">
        <v>94</v>
      </c>
      <c r="C23" s="9">
        <f>SUM(C20:C22)</f>
        <v>0</v>
      </c>
      <c r="D23" s="9">
        <f>SUM(D20:D22)</f>
        <v>340000</v>
      </c>
    </row>
    <row r="24" spans="1:4" s="4" customFormat="1" ht="12.75">
      <c r="A24" s="91" t="s">
        <v>95</v>
      </c>
      <c r="B24" s="92" t="s">
        <v>96</v>
      </c>
      <c r="C24" s="9">
        <f>C19+C23</f>
        <v>58182655</v>
      </c>
      <c r="D24" s="9">
        <f>D19+D23</f>
        <v>58438655</v>
      </c>
    </row>
    <row r="25" spans="1:4" ht="12.75">
      <c r="A25" s="94" t="s">
        <v>97</v>
      </c>
      <c r="B25" s="92" t="s">
        <v>98</v>
      </c>
      <c r="C25" s="9">
        <v>10159215</v>
      </c>
      <c r="D25" s="9">
        <v>10159215</v>
      </c>
    </row>
    <row r="26" spans="1:4" ht="12.75">
      <c r="A26" s="84" t="s">
        <v>99</v>
      </c>
      <c r="B26" s="82" t="s">
        <v>100</v>
      </c>
      <c r="C26" s="7">
        <v>60000</v>
      </c>
      <c r="D26" s="7">
        <v>60000</v>
      </c>
    </row>
    <row r="27" spans="1:4" ht="12.75">
      <c r="A27" s="84" t="s">
        <v>101</v>
      </c>
      <c r="B27" s="82" t="s">
        <v>102</v>
      </c>
      <c r="C27" s="7">
        <v>26401370</v>
      </c>
      <c r="D27" s="7">
        <v>26401370</v>
      </c>
    </row>
    <row r="28" spans="1:4" ht="12.75">
      <c r="A28" s="84" t="s">
        <v>103</v>
      </c>
      <c r="B28" s="82" t="s">
        <v>104</v>
      </c>
      <c r="C28" s="7"/>
      <c r="D28" s="7"/>
    </row>
    <row r="29" spans="1:4" s="4" customFormat="1" ht="12.75">
      <c r="A29" s="90" t="s">
        <v>105</v>
      </c>
      <c r="B29" s="86" t="s">
        <v>106</v>
      </c>
      <c r="C29" s="9">
        <f>SUM(C26:C28)</f>
        <v>26461370</v>
      </c>
      <c r="D29" s="9">
        <f>SUM(D26:D28)</f>
        <v>26461370</v>
      </c>
    </row>
    <row r="30" spans="1:4" ht="12.75">
      <c r="A30" s="84" t="s">
        <v>107</v>
      </c>
      <c r="B30" s="82" t="s">
        <v>108</v>
      </c>
      <c r="C30" s="7">
        <v>80000</v>
      </c>
      <c r="D30" s="7">
        <v>80000</v>
      </c>
    </row>
    <row r="31" spans="1:4" ht="12.75">
      <c r="A31" s="84" t="s">
        <v>109</v>
      </c>
      <c r="B31" s="82" t="s">
        <v>110</v>
      </c>
      <c r="C31" s="7">
        <v>40000</v>
      </c>
      <c r="D31" s="7">
        <v>40000</v>
      </c>
    </row>
    <row r="32" spans="1:4" s="4" customFormat="1" ht="15" customHeight="1">
      <c r="A32" s="90" t="s">
        <v>111</v>
      </c>
      <c r="B32" s="86" t="s">
        <v>112</v>
      </c>
      <c r="C32" s="9">
        <f>SUM(C30:C31)</f>
        <v>120000</v>
      </c>
      <c r="D32" s="9">
        <f>SUM(D30:D31)</f>
        <v>120000</v>
      </c>
    </row>
    <row r="33" spans="1:4" ht="12.75">
      <c r="A33" s="84" t="s">
        <v>113</v>
      </c>
      <c r="B33" s="82" t="s">
        <v>114</v>
      </c>
      <c r="C33" s="7">
        <v>2300000</v>
      </c>
      <c r="D33" s="7">
        <v>2300000</v>
      </c>
    </row>
    <row r="34" spans="1:4" ht="12.75">
      <c r="A34" s="84" t="s">
        <v>115</v>
      </c>
      <c r="B34" s="82" t="s">
        <v>116</v>
      </c>
      <c r="C34" s="7"/>
      <c r="D34" s="7"/>
    </row>
    <row r="35" spans="1:4" ht="12.75">
      <c r="A35" s="84" t="s">
        <v>117</v>
      </c>
      <c r="B35" s="82" t="s">
        <v>118</v>
      </c>
      <c r="C35" s="7">
        <v>30000</v>
      </c>
      <c r="D35" s="7">
        <v>30000</v>
      </c>
    </row>
    <row r="36" spans="1:4" ht="12.75">
      <c r="A36" s="84" t="s">
        <v>119</v>
      </c>
      <c r="B36" s="82" t="s">
        <v>120</v>
      </c>
      <c r="C36" s="7">
        <v>150000</v>
      </c>
      <c r="D36" s="7">
        <v>150000</v>
      </c>
    </row>
    <row r="37" spans="1:4" ht="12.75">
      <c r="A37" s="95" t="s">
        <v>121</v>
      </c>
      <c r="B37" s="82" t="s">
        <v>122</v>
      </c>
      <c r="C37" s="7"/>
      <c r="D37" s="7"/>
    </row>
    <row r="38" spans="1:4" ht="12.75">
      <c r="A38" s="89" t="s">
        <v>123</v>
      </c>
      <c r="B38" s="82" t="s">
        <v>124</v>
      </c>
      <c r="C38" s="7"/>
      <c r="D38" s="7"/>
    </row>
    <row r="39" spans="1:4" ht="12.75">
      <c r="A39" s="84" t="s">
        <v>125</v>
      </c>
      <c r="B39" s="82" t="s">
        <v>126</v>
      </c>
      <c r="C39" s="7">
        <v>700000</v>
      </c>
      <c r="D39" s="7">
        <v>700000</v>
      </c>
    </row>
    <row r="40" spans="1:4" s="4" customFormat="1" ht="12.75">
      <c r="A40" s="90" t="s">
        <v>127</v>
      </c>
      <c r="B40" s="86" t="s">
        <v>128</v>
      </c>
      <c r="C40" s="9">
        <f>SUM(C33:C39)</f>
        <v>3180000</v>
      </c>
      <c r="D40" s="9">
        <f>SUM(D33:D39)</f>
        <v>3180000</v>
      </c>
    </row>
    <row r="41" spans="1:4" ht="12.75">
      <c r="A41" s="84" t="s">
        <v>129</v>
      </c>
      <c r="B41" s="82" t="s">
        <v>130</v>
      </c>
      <c r="C41" s="7">
        <v>20000</v>
      </c>
      <c r="D41" s="7">
        <v>20000</v>
      </c>
    </row>
    <row r="42" spans="1:4" ht="12.75">
      <c r="A42" s="84" t="s">
        <v>131</v>
      </c>
      <c r="B42" s="82" t="s">
        <v>132</v>
      </c>
      <c r="C42" s="7"/>
      <c r="D42" s="7"/>
    </row>
    <row r="43" spans="1:4" s="4" customFormat="1" ht="12.75">
      <c r="A43" s="90" t="s">
        <v>133</v>
      </c>
      <c r="B43" s="86" t="s">
        <v>134</v>
      </c>
      <c r="C43" s="9">
        <f>SUM(C41:C42)</f>
        <v>20000</v>
      </c>
      <c r="D43" s="9">
        <f>SUM(D41:D42)</f>
        <v>20000</v>
      </c>
    </row>
    <row r="44" spans="1:4" ht="12.75">
      <c r="A44" s="84" t="s">
        <v>135</v>
      </c>
      <c r="B44" s="82" t="s">
        <v>136</v>
      </c>
      <c r="C44" s="7">
        <v>8157070</v>
      </c>
      <c r="D44" s="7">
        <v>7901070</v>
      </c>
    </row>
    <row r="45" spans="1:4" ht="12.75">
      <c r="A45" s="84" t="s">
        <v>137</v>
      </c>
      <c r="B45" s="82" t="s">
        <v>138</v>
      </c>
      <c r="C45" s="7">
        <v>1000000</v>
      </c>
      <c r="D45" s="7">
        <v>1000000</v>
      </c>
    </row>
    <row r="46" spans="1:4" ht="12.75">
      <c r="A46" s="84" t="s">
        <v>139</v>
      </c>
      <c r="B46" s="82" t="s">
        <v>140</v>
      </c>
      <c r="C46" s="7"/>
      <c r="D46" s="7"/>
    </row>
    <row r="47" spans="1:4" ht="12.75">
      <c r="A47" s="84" t="s">
        <v>141</v>
      </c>
      <c r="B47" s="82" t="s">
        <v>142</v>
      </c>
      <c r="C47" s="7"/>
      <c r="D47" s="7"/>
    </row>
    <row r="48" spans="1:4" ht="12.75">
      <c r="A48" s="84" t="s">
        <v>143</v>
      </c>
      <c r="B48" s="82" t="s">
        <v>144</v>
      </c>
      <c r="C48" s="7">
        <v>5000</v>
      </c>
      <c r="D48" s="7">
        <v>5000</v>
      </c>
    </row>
    <row r="49" spans="1:4" s="4" customFormat="1" ht="12.75">
      <c r="A49" s="90" t="s">
        <v>145</v>
      </c>
      <c r="B49" s="86" t="s">
        <v>146</v>
      </c>
      <c r="C49" s="9">
        <f>SUM(C44:C48)</f>
        <v>9162070</v>
      </c>
      <c r="D49" s="9">
        <f>SUM(D44:D48)</f>
        <v>8906070</v>
      </c>
    </row>
    <row r="50" spans="1:4" ht="12.75">
      <c r="A50" s="94" t="s">
        <v>147</v>
      </c>
      <c r="B50" s="92" t="s">
        <v>148</v>
      </c>
      <c r="C50" s="9">
        <f>C29+C32+C40+C43+C49</f>
        <v>38943440</v>
      </c>
      <c r="D50" s="9">
        <f>D29+D32+D40+D43+D49</f>
        <v>38687440</v>
      </c>
    </row>
    <row r="51" spans="1:4" ht="12.75">
      <c r="A51" s="96" t="s">
        <v>149</v>
      </c>
      <c r="B51" s="82" t="s">
        <v>150</v>
      </c>
      <c r="C51" s="7"/>
      <c r="D51" s="7"/>
    </row>
    <row r="52" spans="1:4" ht="12.75">
      <c r="A52" s="96" t="s">
        <v>151</v>
      </c>
      <c r="B52" s="82" t="s">
        <v>152</v>
      </c>
      <c r="C52" s="7"/>
      <c r="D52" s="7"/>
    </row>
    <row r="53" spans="1:4" ht="12.75">
      <c r="A53" s="97" t="s">
        <v>153</v>
      </c>
      <c r="B53" s="82" t="s">
        <v>154</v>
      </c>
      <c r="C53" s="7"/>
      <c r="D53" s="7"/>
    </row>
    <row r="54" spans="1:4" ht="12.75">
      <c r="A54" s="97" t="s">
        <v>155</v>
      </c>
      <c r="B54" s="82" t="s">
        <v>156</v>
      </c>
      <c r="C54" s="7"/>
      <c r="D54" s="7"/>
    </row>
    <row r="55" spans="1:4" ht="12.75">
      <c r="A55" s="97" t="s">
        <v>157</v>
      </c>
      <c r="B55" s="82" t="s">
        <v>158</v>
      </c>
      <c r="C55" s="7"/>
      <c r="D55" s="7"/>
    </row>
    <row r="56" spans="1:4" ht="12.75">
      <c r="A56" s="96" t="s">
        <v>159</v>
      </c>
      <c r="B56" s="82" t="s">
        <v>160</v>
      </c>
      <c r="C56" s="7"/>
      <c r="D56" s="7"/>
    </row>
    <row r="57" spans="1:4" ht="12.75">
      <c r="A57" s="96" t="s">
        <v>161</v>
      </c>
      <c r="B57" s="82" t="s">
        <v>162</v>
      </c>
      <c r="C57" s="7"/>
      <c r="D57" s="7"/>
    </row>
    <row r="58" spans="1:4" ht="12.75">
      <c r="A58" s="96" t="s">
        <v>163</v>
      </c>
      <c r="B58" s="82" t="s">
        <v>164</v>
      </c>
      <c r="C58" s="7"/>
      <c r="D58" s="7"/>
    </row>
    <row r="59" spans="1:4" ht="12.75">
      <c r="A59" s="98" t="s">
        <v>165</v>
      </c>
      <c r="B59" s="92" t="s">
        <v>166</v>
      </c>
      <c r="C59" s="9"/>
      <c r="D59" s="9"/>
    </row>
    <row r="60" spans="1:4" ht="12.75">
      <c r="A60" s="99" t="s">
        <v>167</v>
      </c>
      <c r="B60" s="82" t="s">
        <v>168</v>
      </c>
      <c r="C60" s="7"/>
      <c r="D60" s="7"/>
    </row>
    <row r="61" spans="1:4" ht="12.75">
      <c r="A61" s="99" t="s">
        <v>169</v>
      </c>
      <c r="B61" s="82" t="s">
        <v>170</v>
      </c>
      <c r="C61" s="7"/>
      <c r="D61" s="7"/>
    </row>
    <row r="62" spans="1:4" ht="12.75">
      <c r="A62" s="99" t="s">
        <v>171</v>
      </c>
      <c r="B62" s="82" t="s">
        <v>172</v>
      </c>
      <c r="C62" s="7"/>
      <c r="D62" s="7"/>
    </row>
    <row r="63" spans="1:4" ht="12.75">
      <c r="A63" s="99" t="s">
        <v>173</v>
      </c>
      <c r="B63" s="82" t="s">
        <v>174</v>
      </c>
      <c r="C63" s="7"/>
      <c r="D63" s="7"/>
    </row>
    <row r="64" spans="1:4" ht="12.75">
      <c r="A64" s="99" t="s">
        <v>175</v>
      </c>
      <c r="B64" s="82" t="s">
        <v>176</v>
      </c>
      <c r="C64" s="7"/>
      <c r="D64" s="7"/>
    </row>
    <row r="65" spans="1:4" ht="12.75">
      <c r="A65" s="99" t="s">
        <v>177</v>
      </c>
      <c r="B65" s="82" t="s">
        <v>178</v>
      </c>
      <c r="C65" s="7"/>
      <c r="D65" s="7"/>
    </row>
    <row r="66" spans="1:4" ht="12.75">
      <c r="A66" s="99" t="s">
        <v>179</v>
      </c>
      <c r="B66" s="82" t="s">
        <v>180</v>
      </c>
      <c r="C66" s="7"/>
      <c r="D66" s="7"/>
    </row>
    <row r="67" spans="1:4" ht="12.75">
      <c r="A67" s="99" t="s">
        <v>181</v>
      </c>
      <c r="B67" s="82" t="s">
        <v>182</v>
      </c>
      <c r="C67" s="7"/>
      <c r="D67" s="7"/>
    </row>
    <row r="68" spans="1:4" ht="12.75">
      <c r="A68" s="99" t="s">
        <v>183</v>
      </c>
      <c r="B68" s="82" t="s">
        <v>184</v>
      </c>
      <c r="C68" s="7"/>
      <c r="D68" s="7"/>
    </row>
    <row r="69" spans="1:4" ht="12.75">
      <c r="A69" s="100" t="s">
        <v>185</v>
      </c>
      <c r="B69" s="82" t="s">
        <v>186</v>
      </c>
      <c r="C69" s="7"/>
      <c r="D69" s="7"/>
    </row>
    <row r="70" spans="1:4" ht="12.75">
      <c r="A70" s="99" t="s">
        <v>187</v>
      </c>
      <c r="B70" s="82" t="s">
        <v>188</v>
      </c>
      <c r="C70" s="7"/>
      <c r="D70" s="7"/>
    </row>
    <row r="71" spans="1:4" ht="12.75">
      <c r="A71" s="100" t="s">
        <v>189</v>
      </c>
      <c r="B71" s="82" t="s">
        <v>190</v>
      </c>
      <c r="C71" s="7"/>
      <c r="D71" s="7"/>
    </row>
    <row r="72" spans="1:4" ht="12.75">
      <c r="A72" s="100" t="s">
        <v>191</v>
      </c>
      <c r="B72" s="82" t="s">
        <v>192</v>
      </c>
      <c r="C72" s="7"/>
      <c r="D72" s="7"/>
    </row>
    <row r="73" spans="1:4" ht="12.75">
      <c r="A73" s="98" t="s">
        <v>193</v>
      </c>
      <c r="B73" s="92" t="s">
        <v>194</v>
      </c>
      <c r="C73" s="9"/>
      <c r="D73" s="9"/>
    </row>
    <row r="74" spans="1:4" ht="12.75">
      <c r="A74" s="101" t="s">
        <v>195</v>
      </c>
      <c r="B74" s="92"/>
      <c r="C74" s="7"/>
      <c r="D74" s="7"/>
    </row>
    <row r="75" spans="1:4" ht="12.75">
      <c r="A75" s="102" t="s">
        <v>196</v>
      </c>
      <c r="B75" s="82" t="s">
        <v>197</v>
      </c>
      <c r="C75" s="7"/>
      <c r="D75" s="7"/>
    </row>
    <row r="76" spans="1:4" ht="12.75">
      <c r="A76" s="102" t="s">
        <v>198</v>
      </c>
      <c r="B76" s="82" t="s">
        <v>199</v>
      </c>
      <c r="C76" s="7"/>
      <c r="D76" s="7"/>
    </row>
    <row r="77" spans="1:4" ht="12.75">
      <c r="A77" s="102" t="s">
        <v>200</v>
      </c>
      <c r="B77" s="82" t="s">
        <v>201</v>
      </c>
      <c r="C77" s="7"/>
      <c r="D77" s="7"/>
    </row>
    <row r="78" spans="1:4" ht="12.75">
      <c r="A78" s="102" t="s">
        <v>202</v>
      </c>
      <c r="B78" s="82" t="s">
        <v>203</v>
      </c>
      <c r="C78" s="7">
        <v>1000000</v>
      </c>
      <c r="D78" s="7">
        <v>1000000</v>
      </c>
    </row>
    <row r="79" spans="1:4" ht="12.75">
      <c r="A79" s="89" t="s">
        <v>204</v>
      </c>
      <c r="B79" s="82" t="s">
        <v>205</v>
      </c>
      <c r="C79" s="7"/>
      <c r="D79" s="7"/>
    </row>
    <row r="80" spans="1:4" ht="12.75">
      <c r="A80" s="89" t="s">
        <v>206</v>
      </c>
      <c r="B80" s="82" t="s">
        <v>207</v>
      </c>
      <c r="C80" s="7"/>
      <c r="D80" s="7"/>
    </row>
    <row r="81" spans="1:4" ht="12.75">
      <c r="A81" s="89" t="s">
        <v>208</v>
      </c>
      <c r="B81" s="82" t="s">
        <v>209</v>
      </c>
      <c r="C81" s="7">
        <v>270000</v>
      </c>
      <c r="D81" s="7">
        <v>270000</v>
      </c>
    </row>
    <row r="82" spans="1:4" ht="12.75">
      <c r="A82" s="103" t="s">
        <v>210</v>
      </c>
      <c r="B82" s="92" t="s">
        <v>211</v>
      </c>
      <c r="C82" s="9">
        <f>SUM(C75:C81)</f>
        <v>1270000</v>
      </c>
      <c r="D82" s="9">
        <f>SUM(D75:D81)</f>
        <v>1270000</v>
      </c>
    </row>
    <row r="83" spans="1:4" ht="12.75">
      <c r="A83" s="96" t="s">
        <v>212</v>
      </c>
      <c r="B83" s="82" t="s">
        <v>213</v>
      </c>
      <c r="C83" s="7"/>
      <c r="D83" s="7"/>
    </row>
    <row r="84" spans="1:4" ht="12.75">
      <c r="A84" s="96" t="s">
        <v>214</v>
      </c>
      <c r="B84" s="82" t="s">
        <v>215</v>
      </c>
      <c r="C84" s="7"/>
      <c r="D84" s="7"/>
    </row>
    <row r="85" spans="1:4" ht="12.75">
      <c r="A85" s="96" t="s">
        <v>216</v>
      </c>
      <c r="B85" s="82" t="s">
        <v>217</v>
      </c>
      <c r="C85" s="7"/>
      <c r="D85" s="7"/>
    </row>
    <row r="86" spans="1:4" ht="12.75">
      <c r="A86" s="96" t="s">
        <v>218</v>
      </c>
      <c r="B86" s="82" t="s">
        <v>219</v>
      </c>
      <c r="C86" s="7"/>
      <c r="D86" s="7"/>
    </row>
    <row r="87" spans="1:4" ht="12.75">
      <c r="A87" s="98" t="s">
        <v>220</v>
      </c>
      <c r="B87" s="92" t="s">
        <v>221</v>
      </c>
      <c r="C87" s="9"/>
      <c r="D87" s="9"/>
    </row>
    <row r="88" spans="1:4" ht="12.75">
      <c r="A88" s="96" t="s">
        <v>222</v>
      </c>
      <c r="B88" s="82" t="s">
        <v>223</v>
      </c>
      <c r="C88" s="7"/>
      <c r="D88" s="7"/>
    </row>
    <row r="89" spans="1:4" ht="12.75">
      <c r="A89" s="96" t="s">
        <v>224</v>
      </c>
      <c r="B89" s="82" t="s">
        <v>225</v>
      </c>
      <c r="C89" s="7"/>
      <c r="D89" s="7"/>
    </row>
    <row r="90" spans="1:4" ht="12.75">
      <c r="A90" s="96" t="s">
        <v>226</v>
      </c>
      <c r="B90" s="82" t="s">
        <v>227</v>
      </c>
      <c r="C90" s="7"/>
      <c r="D90" s="7"/>
    </row>
    <row r="91" spans="1:4" ht="12.75">
      <c r="A91" s="96" t="s">
        <v>228</v>
      </c>
      <c r="B91" s="82" t="s">
        <v>229</v>
      </c>
      <c r="C91" s="7"/>
      <c r="D91" s="7"/>
    </row>
    <row r="92" spans="1:4" ht="12.75">
      <c r="A92" s="96" t="s">
        <v>230</v>
      </c>
      <c r="B92" s="82" t="s">
        <v>231</v>
      </c>
      <c r="C92" s="7"/>
      <c r="D92" s="7"/>
    </row>
    <row r="93" spans="1:4" ht="12.75">
      <c r="A93" s="96" t="s">
        <v>232</v>
      </c>
      <c r="B93" s="82" t="s">
        <v>233</v>
      </c>
      <c r="C93" s="7"/>
      <c r="D93" s="7"/>
    </row>
    <row r="94" spans="1:4" ht="12.75">
      <c r="A94" s="96" t="s">
        <v>234</v>
      </c>
      <c r="B94" s="82" t="s">
        <v>235</v>
      </c>
      <c r="C94" s="7"/>
      <c r="D94" s="7"/>
    </row>
    <row r="95" spans="1:4" ht="12.75">
      <c r="A95" s="96" t="s">
        <v>236</v>
      </c>
      <c r="B95" s="82" t="s">
        <v>237</v>
      </c>
      <c r="C95" s="7"/>
      <c r="D95" s="7"/>
    </row>
    <row r="96" spans="1:4" ht="12.75">
      <c r="A96" s="96" t="s">
        <v>238</v>
      </c>
      <c r="B96" s="82" t="s">
        <v>239</v>
      </c>
      <c r="C96" s="9"/>
      <c r="D96" s="9"/>
    </row>
    <row r="97" spans="1:4" ht="12.75">
      <c r="A97" s="98" t="s">
        <v>240</v>
      </c>
      <c r="B97" s="92" t="s">
        <v>241</v>
      </c>
      <c r="C97" s="7"/>
      <c r="D97" s="7"/>
    </row>
    <row r="98" spans="1:4" ht="12.75">
      <c r="A98" s="101" t="s">
        <v>242</v>
      </c>
      <c r="B98" s="92"/>
      <c r="C98" s="9"/>
      <c r="D98" s="9"/>
    </row>
    <row r="99" spans="1:22" ht="12.75">
      <c r="A99" s="104" t="s">
        <v>243</v>
      </c>
      <c r="B99" s="105" t="s">
        <v>244</v>
      </c>
      <c r="C99" s="130">
        <f>C24+C25+C50+C59+C73+C82+C87+C97</f>
        <v>108555310</v>
      </c>
      <c r="D99" s="130">
        <f>D24+D25+D50+D59+D73+D82+D87+D97</f>
        <v>108555310</v>
      </c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2"/>
      <c r="V99" s="132"/>
    </row>
    <row r="100" spans="1:22" ht="12.75">
      <c r="A100" s="96" t="s">
        <v>245</v>
      </c>
      <c r="B100" s="84" t="s">
        <v>246</v>
      </c>
      <c r="C100" s="130"/>
      <c r="D100" s="130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2"/>
      <c r="V100" s="132"/>
    </row>
    <row r="101" spans="1:22" ht="12.75">
      <c r="A101" s="96" t="s">
        <v>247</v>
      </c>
      <c r="B101" s="84" t="s">
        <v>248</v>
      </c>
      <c r="C101" s="130"/>
      <c r="D101" s="130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2"/>
      <c r="V101" s="132"/>
    </row>
    <row r="102" spans="1:22" ht="12.75">
      <c r="A102" s="96" t="s">
        <v>249</v>
      </c>
      <c r="B102" s="84" t="s">
        <v>250</v>
      </c>
      <c r="C102" s="108"/>
      <c r="D102" s="108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2"/>
      <c r="V102" s="132"/>
    </row>
    <row r="103" spans="1:22" ht="12.75">
      <c r="A103" s="110" t="s">
        <v>251</v>
      </c>
      <c r="B103" s="90" t="s">
        <v>252</v>
      </c>
      <c r="C103" s="117"/>
      <c r="D103" s="117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2"/>
      <c r="V103" s="132"/>
    </row>
    <row r="104" spans="1:22" ht="12.75">
      <c r="A104" s="113" t="s">
        <v>253</v>
      </c>
      <c r="B104" s="84" t="s">
        <v>254</v>
      </c>
      <c r="C104" s="117"/>
      <c r="D104" s="117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2"/>
      <c r="V104" s="132"/>
    </row>
    <row r="105" spans="1:22" ht="12.75">
      <c r="A105" s="113" t="s">
        <v>253</v>
      </c>
      <c r="B105" s="84" t="s">
        <v>255</v>
      </c>
      <c r="C105" s="130"/>
      <c r="D105" s="130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2"/>
      <c r="V105" s="132"/>
    </row>
    <row r="106" spans="1:22" ht="12.75">
      <c r="A106" s="96" t="s">
        <v>256</v>
      </c>
      <c r="B106" s="84" t="s">
        <v>257</v>
      </c>
      <c r="C106" s="130"/>
      <c r="D106" s="130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2"/>
      <c r="V106" s="132"/>
    </row>
    <row r="107" spans="1:22" ht="12.75">
      <c r="A107" s="96" t="s">
        <v>258</v>
      </c>
      <c r="B107" s="84" t="s">
        <v>259</v>
      </c>
      <c r="C107" s="114"/>
      <c r="D107" s="114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2"/>
      <c r="V107" s="132"/>
    </row>
    <row r="108" spans="1:22" ht="12.75">
      <c r="A108" s="96" t="s">
        <v>260</v>
      </c>
      <c r="B108" s="84" t="s">
        <v>261</v>
      </c>
      <c r="C108" s="117"/>
      <c r="D108" s="117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2"/>
      <c r="V108" s="132"/>
    </row>
    <row r="109" spans="1:22" ht="12.75">
      <c r="A109" s="96" t="s">
        <v>262</v>
      </c>
      <c r="B109" s="84" t="s">
        <v>263</v>
      </c>
      <c r="C109" s="117"/>
      <c r="D109" s="117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2"/>
      <c r="V109" s="132"/>
    </row>
    <row r="110" spans="1:22" ht="12.75">
      <c r="A110" s="116" t="s">
        <v>264</v>
      </c>
      <c r="B110" s="90" t="s">
        <v>265</v>
      </c>
      <c r="C110" s="117"/>
      <c r="D110" s="117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2"/>
      <c r="V110" s="132"/>
    </row>
    <row r="111" spans="1:22" ht="12.75">
      <c r="A111" s="113" t="s">
        <v>266</v>
      </c>
      <c r="B111" s="84" t="s">
        <v>267</v>
      </c>
      <c r="C111" s="117"/>
      <c r="D111" s="117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2"/>
      <c r="V111" s="132"/>
    </row>
    <row r="112" spans="1:22" ht="12.75">
      <c r="A112" s="113" t="s">
        <v>268</v>
      </c>
      <c r="B112" s="84" t="s">
        <v>269</v>
      </c>
      <c r="C112" s="117"/>
      <c r="D112" s="117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2"/>
      <c r="V112" s="132"/>
    </row>
    <row r="113" spans="1:22" ht="12.75">
      <c r="A113" s="116" t="s">
        <v>270</v>
      </c>
      <c r="B113" s="90" t="s">
        <v>271</v>
      </c>
      <c r="C113" s="117"/>
      <c r="D113" s="117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2"/>
      <c r="V113" s="132"/>
    </row>
    <row r="114" spans="1:22" ht="12.75">
      <c r="A114" s="113" t="s">
        <v>272</v>
      </c>
      <c r="B114" s="84" t="s">
        <v>273</v>
      </c>
      <c r="C114" s="114"/>
      <c r="D114" s="114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2"/>
      <c r="V114" s="132"/>
    </row>
    <row r="115" spans="1:22" ht="12.75">
      <c r="A115" s="113" t="s">
        <v>274</v>
      </c>
      <c r="B115" s="84" t="s">
        <v>275</v>
      </c>
      <c r="C115" s="117"/>
      <c r="D115" s="117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2"/>
      <c r="V115" s="132"/>
    </row>
    <row r="116" spans="1:22" ht="12.75">
      <c r="A116" s="113" t="s">
        <v>276</v>
      </c>
      <c r="B116" s="84" t="s">
        <v>277</v>
      </c>
      <c r="C116" s="130"/>
      <c r="D116" s="130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2"/>
      <c r="V116" s="132"/>
    </row>
    <row r="117" spans="1:22" ht="12.75">
      <c r="A117" s="113" t="s">
        <v>278</v>
      </c>
      <c r="B117" s="84" t="s">
        <v>279</v>
      </c>
      <c r="C117" s="117"/>
      <c r="D117" s="117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2"/>
      <c r="V117" s="132"/>
    </row>
    <row r="118" spans="1:22" ht="12.75">
      <c r="A118" s="118" t="s">
        <v>280</v>
      </c>
      <c r="B118" s="94" t="s">
        <v>281</v>
      </c>
      <c r="C118" s="117"/>
      <c r="D118" s="117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2"/>
      <c r="V118" s="132"/>
    </row>
    <row r="119" spans="1:22" ht="12.75">
      <c r="A119" s="113" t="s">
        <v>282</v>
      </c>
      <c r="B119" s="84" t="s">
        <v>283</v>
      </c>
      <c r="C119" s="114"/>
      <c r="D119" s="114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2"/>
      <c r="V119" s="132"/>
    </row>
    <row r="120" spans="1:22" ht="12.75">
      <c r="A120" s="96" t="s">
        <v>284</v>
      </c>
      <c r="B120" s="84" t="s">
        <v>285</v>
      </c>
      <c r="C120" s="130"/>
      <c r="D120" s="130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2"/>
      <c r="V120" s="132"/>
    </row>
    <row r="121" spans="1:22" ht="12.75">
      <c r="A121" s="113" t="s">
        <v>286</v>
      </c>
      <c r="B121" s="84" t="s">
        <v>287</v>
      </c>
      <c r="C121" s="114"/>
      <c r="D121" s="114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2"/>
      <c r="V121" s="132"/>
    </row>
    <row r="122" spans="1:22" s="4" customFormat="1" ht="12.75">
      <c r="A122" s="113" t="s">
        <v>288</v>
      </c>
      <c r="B122" s="84" t="s">
        <v>289</v>
      </c>
      <c r="C122" s="9"/>
      <c r="D122" s="9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</row>
    <row r="123" spans="1:22" ht="12.75">
      <c r="A123" s="113" t="s">
        <v>290</v>
      </c>
      <c r="B123" s="84" t="s">
        <v>291</v>
      </c>
      <c r="C123" s="121"/>
      <c r="D123" s="121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</row>
    <row r="124" spans="1:22" ht="12.75">
      <c r="A124" s="118" t="s">
        <v>292</v>
      </c>
      <c r="B124" s="94" t="s">
        <v>293</v>
      </c>
      <c r="C124" s="121"/>
      <c r="D124" s="121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</row>
    <row r="125" spans="1:22" ht="12.75">
      <c r="A125" s="96" t="s">
        <v>294</v>
      </c>
      <c r="B125" s="84" t="s">
        <v>295</v>
      </c>
      <c r="C125" s="121"/>
      <c r="D125" s="121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</row>
    <row r="126" spans="1:22" ht="12.75">
      <c r="A126" s="96" t="s">
        <v>296</v>
      </c>
      <c r="B126" s="84" t="s">
        <v>297</v>
      </c>
      <c r="C126" s="121"/>
      <c r="D126" s="121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</row>
    <row r="127" spans="1:22" ht="12.75">
      <c r="A127" s="122" t="s">
        <v>298</v>
      </c>
      <c r="B127" s="123" t="s">
        <v>299</v>
      </c>
      <c r="C127" s="121"/>
      <c r="D127" s="121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</row>
    <row r="128" spans="1:22" ht="12.75">
      <c r="A128" s="124" t="s">
        <v>14</v>
      </c>
      <c r="B128" s="124"/>
      <c r="C128" s="125">
        <f>C99+C127</f>
        <v>108555310</v>
      </c>
      <c r="D128" s="125">
        <f>D99+D127</f>
        <v>108555310</v>
      </c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</row>
    <row r="129" spans="2:22" ht="12.75"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</row>
    <row r="130" spans="2:22" ht="12.75"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</row>
    <row r="131" spans="2:22" ht="12.75"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</row>
    <row r="132" spans="2:22" ht="12.75"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</row>
    <row r="133" spans="2:22" ht="12.75"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</row>
    <row r="134" spans="2:22" ht="12.75"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</row>
    <row r="135" spans="2:22" ht="12.75"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</row>
    <row r="136" spans="2:22" ht="12.75"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</row>
    <row r="137" spans="2:22" ht="12.75"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</row>
    <row r="138" spans="2:22" ht="12.75"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</row>
    <row r="139" spans="2:22" ht="12.75"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</row>
    <row r="140" spans="2:22" ht="12.75"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</row>
    <row r="141" spans="2:22" ht="12.75"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</row>
    <row r="142" spans="2:22" ht="12.75"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</row>
    <row r="143" spans="2:22" ht="12.75"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</row>
    <row r="144" spans="2:22" ht="12.75"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</row>
    <row r="145" spans="2:22" ht="12.75"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</row>
    <row r="146" spans="2:22" ht="12.75"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</row>
    <row r="147" spans="2:22" ht="12.75"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</row>
    <row r="148" spans="2:22" ht="12.75"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</row>
    <row r="149" spans="2:22" ht="12.75"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</row>
    <row r="150" spans="2:22" ht="12.75"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</row>
    <row r="151" spans="2:22" ht="12.75"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</row>
    <row r="152" spans="2:22" ht="12.75"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</row>
    <row r="153" spans="2:22" ht="12.75"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</row>
    <row r="154" spans="2:22" ht="12.75"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</row>
    <row r="155" spans="2:22" ht="12.75"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</row>
    <row r="156" spans="2:22" ht="12.75"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</row>
    <row r="157" spans="2:22" ht="12.75"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</row>
    <row r="158" spans="2:22" ht="12.75"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</row>
    <row r="159" spans="2:22" ht="12.75"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</row>
    <row r="160" spans="2:22" ht="12.75"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</row>
    <row r="161" spans="2:22" ht="12.75"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</row>
    <row r="162" spans="2:22" ht="12.75"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</row>
    <row r="163" spans="2:22" ht="12.75"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</row>
    <row r="164" spans="2:22" ht="12.75"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</row>
    <row r="165" spans="2:22" ht="12.75"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</row>
    <row r="166" spans="2:22" ht="12.75"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</row>
    <row r="167" spans="2:22" ht="12.75"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</row>
    <row r="168" spans="2:22" ht="12.75"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</row>
    <row r="169" spans="2:22" ht="12.75"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</row>
    <row r="170" spans="2:22" ht="12.75"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</row>
    <row r="171" spans="2:22" ht="12.75"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4. melléklet a 13/2020. (IX. 1.) önkormányzati rendlelethez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72"/>
  <sheetViews>
    <sheetView view="pageBreakPreview" zoomScaleSheetLayoutView="100" workbookViewId="0" topLeftCell="A97">
      <selection activeCell="D83" sqref="D83"/>
    </sheetView>
  </sheetViews>
  <sheetFormatPr defaultColWidth="9.140625" defaultRowHeight="15"/>
  <cols>
    <col min="1" max="1" width="76.421875" style="0" customWidth="1"/>
    <col min="3" max="3" width="15.7109375" style="0" customWidth="1"/>
    <col min="4" max="4" width="14.28125" style="16" customWidth="1"/>
    <col min="5" max="5" width="14.28125" style="0" customWidth="1"/>
    <col min="6" max="6" width="14.140625" style="0" customWidth="1"/>
    <col min="7" max="7" width="5.8515625" style="0" customWidth="1"/>
  </cols>
  <sheetData>
    <row r="1" spans="1:6" ht="24.75" customHeight="1">
      <c r="A1" s="68" t="s">
        <v>0</v>
      </c>
      <c r="B1" s="68"/>
      <c r="C1" s="68"/>
      <c r="D1" s="68"/>
      <c r="E1" s="68"/>
      <c r="F1" s="68"/>
    </row>
    <row r="2" spans="1:6" ht="21.75" customHeight="1">
      <c r="A2" s="69" t="s">
        <v>25</v>
      </c>
      <c r="B2" s="69"/>
      <c r="C2" s="69"/>
      <c r="D2" s="69"/>
      <c r="E2" s="69"/>
      <c r="F2" s="69"/>
    </row>
    <row r="3" ht="12.75">
      <c r="A3" s="70"/>
    </row>
    <row r="4" ht="12.75">
      <c r="A4" s="71" t="s">
        <v>305</v>
      </c>
    </row>
    <row r="5" spans="1:7" s="4" customFormat="1" ht="12.75">
      <c r="A5" s="72" t="s">
        <v>27</v>
      </c>
      <c r="B5" s="73" t="s">
        <v>28</v>
      </c>
      <c r="C5" s="137" t="s">
        <v>306</v>
      </c>
      <c r="D5" s="138" t="s">
        <v>307</v>
      </c>
      <c r="E5" s="137" t="s">
        <v>308</v>
      </c>
      <c r="F5" s="139" t="s">
        <v>309</v>
      </c>
      <c r="G5" s="140"/>
    </row>
    <row r="6" spans="1:7" ht="12.75">
      <c r="A6" s="78" t="s">
        <v>59</v>
      </c>
      <c r="B6" s="79" t="s">
        <v>60</v>
      </c>
      <c r="C6" s="7">
        <f>'2.kiadások működés,felh.Önk.'!AG6</f>
        <v>59946501</v>
      </c>
      <c r="D6" s="141">
        <f>'3.kiadások működ,felh.KözösHiv'!D7</f>
        <v>70048800</v>
      </c>
      <c r="E6" s="7">
        <f>'4.kiadások működés,felh.Óvoda'!D6</f>
        <v>55878670</v>
      </c>
      <c r="F6" s="125">
        <f>SUM(C6:E6)</f>
        <v>185873971</v>
      </c>
      <c r="G6" s="142"/>
    </row>
    <row r="7" spans="1:7" ht="12.75">
      <c r="A7" s="78" t="s">
        <v>61</v>
      </c>
      <c r="B7" s="82" t="s">
        <v>62</v>
      </c>
      <c r="C7" s="7">
        <f>'2.kiadások működés,felh.Önk.'!AG7</f>
        <v>0</v>
      </c>
      <c r="D7" s="141">
        <f>'3.kiadások működ,felh.KözösHiv'!D8</f>
        <v>0</v>
      </c>
      <c r="E7" s="7">
        <f>'4.kiadások működés,felh.Óvoda'!D7</f>
        <v>0</v>
      </c>
      <c r="F7" s="125">
        <f aca="true" t="shared" si="0" ref="F7:F18">SUM(C7:E7)</f>
        <v>0</v>
      </c>
      <c r="G7" s="142"/>
    </row>
    <row r="8" spans="1:7" ht="12.75">
      <c r="A8" s="78" t="s">
        <v>63</v>
      </c>
      <c r="B8" s="82" t="s">
        <v>64</v>
      </c>
      <c r="C8" s="7">
        <f>'2.kiadások működés,felh.Önk.'!AG8</f>
        <v>0</v>
      </c>
      <c r="D8" s="141">
        <f>'3.kiadások működ,felh.KözösHiv'!D9</f>
        <v>2954181</v>
      </c>
      <c r="E8" s="7">
        <f>'4.kiadások működés,felh.Óvoda'!D8</f>
        <v>76000</v>
      </c>
      <c r="F8" s="125">
        <f t="shared" si="0"/>
        <v>3030181</v>
      </c>
      <c r="G8" s="142"/>
    </row>
    <row r="9" spans="1:7" ht="12.75">
      <c r="A9" s="83" t="s">
        <v>65</v>
      </c>
      <c r="B9" s="82" t="s">
        <v>66</v>
      </c>
      <c r="C9" s="7">
        <f>'2.kiadások működés,felh.Önk.'!AG9</f>
        <v>0</v>
      </c>
      <c r="D9" s="141">
        <f>'3.kiadások működ,felh.KözösHiv'!D10</f>
        <v>0</v>
      </c>
      <c r="E9" s="7">
        <f>'4.kiadások működés,felh.Óvoda'!D9</f>
        <v>0</v>
      </c>
      <c r="F9" s="125">
        <f t="shared" si="0"/>
        <v>0</v>
      </c>
      <c r="G9" s="142"/>
    </row>
    <row r="10" spans="1:7" ht="12.75">
      <c r="A10" s="83" t="s">
        <v>67</v>
      </c>
      <c r="B10" s="82" t="s">
        <v>68</v>
      </c>
      <c r="C10" s="7">
        <f>'2.kiadások működés,felh.Önk.'!AG10</f>
        <v>0</v>
      </c>
      <c r="D10" s="141">
        <f>'3.kiadások működ,felh.KözösHiv'!D11</f>
        <v>0</v>
      </c>
      <c r="E10" s="7">
        <f>'4.kiadások működés,felh.Óvoda'!D10</f>
        <v>0</v>
      </c>
      <c r="F10" s="125">
        <f t="shared" si="0"/>
        <v>0</v>
      </c>
      <c r="G10" s="142"/>
    </row>
    <row r="11" spans="1:7" ht="12.75">
      <c r="A11" s="83" t="s">
        <v>69</v>
      </c>
      <c r="B11" s="82" t="s">
        <v>70</v>
      </c>
      <c r="C11" s="7">
        <f>'2.kiadások működés,felh.Önk.'!AG11</f>
        <v>631800</v>
      </c>
      <c r="D11" s="141">
        <f>'3.kiadások működ,felh.KözösHiv'!D12</f>
        <v>1400000</v>
      </c>
      <c r="E11" s="7">
        <f>'4.kiadások működés,felh.Óvoda'!D11</f>
        <v>1013985</v>
      </c>
      <c r="F11" s="125">
        <f>SUM(C11:E11)</f>
        <v>3045785</v>
      </c>
      <c r="G11" s="142"/>
    </row>
    <row r="12" spans="1:7" ht="12.75">
      <c r="A12" s="83" t="s">
        <v>71</v>
      </c>
      <c r="B12" s="82" t="s">
        <v>72</v>
      </c>
      <c r="C12" s="7">
        <f>'2.kiadások működés,felh.Önk.'!AG12</f>
        <v>1016177</v>
      </c>
      <c r="D12" s="141">
        <f>'3.kiadások működ,felh.KözösHiv'!D13</f>
        <v>3057351</v>
      </c>
      <c r="E12" s="7">
        <f>'4.kiadások működés,felh.Óvoda'!D12</f>
        <v>0</v>
      </c>
      <c r="F12" s="125">
        <f>SUM(C12:E12)</f>
        <v>4073528</v>
      </c>
      <c r="G12" s="142"/>
    </row>
    <row r="13" spans="1:7" ht="12.75">
      <c r="A13" s="83" t="s">
        <v>73</v>
      </c>
      <c r="B13" s="82" t="s">
        <v>74</v>
      </c>
      <c r="C13" s="7">
        <f>'2.kiadások működés,felh.Önk.'!AG13</f>
        <v>0</v>
      </c>
      <c r="D13" s="141">
        <f>'3.kiadások működ,felh.KözösHiv'!D14</f>
        <v>0</v>
      </c>
      <c r="E13" s="7">
        <f>'4.kiadások működés,felh.Óvoda'!D13</f>
        <v>0</v>
      </c>
      <c r="F13" s="125">
        <f t="shared" si="0"/>
        <v>0</v>
      </c>
      <c r="G13" s="142"/>
    </row>
    <row r="14" spans="1:7" ht="12.75">
      <c r="A14" s="84" t="s">
        <v>75</v>
      </c>
      <c r="B14" s="82" t="s">
        <v>76</v>
      </c>
      <c r="C14" s="7">
        <f>'2.kiadások működés,felh.Önk.'!AG14</f>
        <v>50000</v>
      </c>
      <c r="D14" s="141">
        <f>'3.kiadások működ,felh.KözösHiv'!D15</f>
        <v>745000</v>
      </c>
      <c r="E14" s="7">
        <f>'4.kiadások működés,felh.Óvoda'!D14</f>
        <v>130000</v>
      </c>
      <c r="F14" s="125">
        <f t="shared" si="0"/>
        <v>925000</v>
      </c>
      <c r="G14" s="142"/>
    </row>
    <row r="15" spans="1:7" ht="12.75">
      <c r="A15" s="84" t="s">
        <v>77</v>
      </c>
      <c r="B15" s="82" t="s">
        <v>78</v>
      </c>
      <c r="C15" s="7">
        <f>'2.kiadások működés,felh.Önk.'!AG15</f>
        <v>0</v>
      </c>
      <c r="D15" s="141">
        <f>'3.kiadások működ,felh.KözösHiv'!D16</f>
        <v>0</v>
      </c>
      <c r="E15" s="7">
        <f>'4.kiadások működés,felh.Óvoda'!D15</f>
        <v>0</v>
      </c>
      <c r="F15" s="125">
        <f t="shared" si="0"/>
        <v>0</v>
      </c>
      <c r="G15" s="142"/>
    </row>
    <row r="16" spans="1:7" ht="12.75">
      <c r="A16" s="84" t="s">
        <v>79</v>
      </c>
      <c r="B16" s="82" t="s">
        <v>80</v>
      </c>
      <c r="C16" s="7">
        <f>'2.kiadások működés,felh.Önk.'!AG16</f>
        <v>0</v>
      </c>
      <c r="D16" s="141">
        <f>'3.kiadások működ,felh.KözösHiv'!D17</f>
        <v>0</v>
      </c>
      <c r="E16" s="7">
        <f>'4.kiadások működés,felh.Óvoda'!D16</f>
        <v>0</v>
      </c>
      <c r="F16" s="125">
        <f t="shared" si="0"/>
        <v>0</v>
      </c>
      <c r="G16" s="142"/>
    </row>
    <row r="17" spans="1:7" ht="12.75">
      <c r="A17" s="84" t="s">
        <v>81</v>
      </c>
      <c r="B17" s="82" t="s">
        <v>82</v>
      </c>
      <c r="C17" s="7">
        <f>'2.kiadások működés,felh.Önk.'!AG17</f>
        <v>0</v>
      </c>
      <c r="D17" s="141">
        <f>'3.kiadások működ,felh.KözösHiv'!D18</f>
        <v>0</v>
      </c>
      <c r="E17" s="7">
        <f>'4.kiadások működés,felh.Óvoda'!D17</f>
        <v>0</v>
      </c>
      <c r="F17" s="125">
        <f t="shared" si="0"/>
        <v>0</v>
      </c>
      <c r="G17" s="142"/>
    </row>
    <row r="18" spans="1:7" ht="12.75">
      <c r="A18" s="84" t="s">
        <v>83</v>
      </c>
      <c r="B18" s="82" t="s">
        <v>84</v>
      </c>
      <c r="C18" s="7">
        <f>'2.kiadások működés,felh.Önk.'!AG18</f>
        <v>400000</v>
      </c>
      <c r="D18" s="141">
        <f>'3.kiadások működ,felh.KözösHiv'!D19</f>
        <v>50000</v>
      </c>
      <c r="E18" s="7">
        <f>'4.kiadások működés,felh.Óvoda'!D18</f>
        <v>1000000</v>
      </c>
      <c r="F18" s="125">
        <f t="shared" si="0"/>
        <v>1450000</v>
      </c>
      <c r="G18" s="142"/>
    </row>
    <row r="19" spans="1:7" ht="12.75">
      <c r="A19" s="85" t="s">
        <v>85</v>
      </c>
      <c r="B19" s="86" t="s">
        <v>86</v>
      </c>
      <c r="C19" s="7">
        <f>SUM(C6:C18)</f>
        <v>62044478</v>
      </c>
      <c r="D19" s="141">
        <f>SUM(D6:D18)</f>
        <v>78255332</v>
      </c>
      <c r="E19" s="7">
        <f>SUM(E6:E18)</f>
        <v>58098655</v>
      </c>
      <c r="F19" s="125">
        <f>SUM(F6:F18)</f>
        <v>198398465</v>
      </c>
      <c r="G19" s="140"/>
    </row>
    <row r="20" spans="1:7" ht="12.75">
      <c r="A20" s="84" t="s">
        <v>87</v>
      </c>
      <c r="B20" s="82" t="s">
        <v>88</v>
      </c>
      <c r="C20" s="7">
        <f>'2.kiadások működés,felh.Önk.'!AG20</f>
        <v>12341989</v>
      </c>
      <c r="D20" s="141">
        <f>'3.kiadások működ,felh.KözösHiv'!D21</f>
        <v>0</v>
      </c>
      <c r="E20" s="7">
        <f>'4.kiadások működés,felh.Óvoda'!D20</f>
        <v>0</v>
      </c>
      <c r="F20" s="125">
        <f>SUM(C20:E20)</f>
        <v>12341989</v>
      </c>
      <c r="G20" s="142"/>
    </row>
    <row r="21" spans="1:7" ht="12.75">
      <c r="A21" s="84" t="s">
        <v>89</v>
      </c>
      <c r="B21" s="82" t="s">
        <v>90</v>
      </c>
      <c r="C21" s="7">
        <f>'2.kiadások működés,felh.Önk.'!AG21</f>
        <v>215460</v>
      </c>
      <c r="D21" s="141">
        <f>'3.kiadások működ,felh.KözösHiv'!D22</f>
        <v>0</v>
      </c>
      <c r="E21" s="7">
        <f>'4.kiadások működés,felh.Óvoda'!D21</f>
        <v>340000</v>
      </c>
      <c r="F21" s="125">
        <f>SUM(C21:E21)</f>
        <v>555460</v>
      </c>
      <c r="G21" s="142"/>
    </row>
    <row r="22" spans="1:7" ht="12.75">
      <c r="A22" s="89" t="s">
        <v>91</v>
      </c>
      <c r="B22" s="82" t="s">
        <v>92</v>
      </c>
      <c r="C22" s="7">
        <f>'2.kiadások működés,felh.Önk.'!AG22</f>
        <v>379004</v>
      </c>
      <c r="D22" s="141">
        <f>'3.kiadások működ,felh.KözösHiv'!D23</f>
        <v>25000</v>
      </c>
      <c r="E22" s="7">
        <f>'4.kiadások működés,felh.Óvoda'!D22</f>
        <v>0</v>
      </c>
      <c r="F22" s="125">
        <f>SUM(C22:E22)</f>
        <v>404004</v>
      </c>
      <c r="G22" s="142"/>
    </row>
    <row r="23" spans="1:7" ht="12.75">
      <c r="A23" s="90" t="s">
        <v>93</v>
      </c>
      <c r="B23" s="86" t="s">
        <v>94</v>
      </c>
      <c r="C23" s="7">
        <f>SUM(C20:C22)</f>
        <v>12936453</v>
      </c>
      <c r="D23" s="141">
        <f>SUM(D20:D22)</f>
        <v>25000</v>
      </c>
      <c r="E23" s="141">
        <f>SUM(E20:E22)</f>
        <v>340000</v>
      </c>
      <c r="F23" s="125">
        <f>SUM(F20:F22)</f>
        <v>13301453</v>
      </c>
      <c r="G23" s="140"/>
    </row>
    <row r="24" spans="1:7" ht="12.75">
      <c r="A24" s="91" t="s">
        <v>95</v>
      </c>
      <c r="B24" s="92" t="s">
        <v>96</v>
      </c>
      <c r="C24" s="9">
        <f>C19+C23</f>
        <v>74980931</v>
      </c>
      <c r="D24" s="143">
        <f>D19+D23</f>
        <v>78280332</v>
      </c>
      <c r="E24" s="9">
        <f>E19+E23</f>
        <v>58438655</v>
      </c>
      <c r="F24" s="144">
        <f>F19+F23</f>
        <v>211699918</v>
      </c>
      <c r="G24" s="140"/>
    </row>
    <row r="25" spans="1:7" ht="12.75">
      <c r="A25" s="94" t="s">
        <v>97</v>
      </c>
      <c r="B25" s="92" t="s">
        <v>98</v>
      </c>
      <c r="C25" s="9">
        <f>'2.kiadások működés,felh.Önk.'!AG25</f>
        <v>10651020</v>
      </c>
      <c r="D25" s="143">
        <f>'3.kiadások működ,felh.KözösHiv'!D26</f>
        <v>14035877</v>
      </c>
      <c r="E25" s="9">
        <f>'4.kiadások működés,felh.Óvoda'!D25</f>
        <v>10159215</v>
      </c>
      <c r="F25" s="144">
        <f>SUM(C25:E25)</f>
        <v>34846112</v>
      </c>
      <c r="G25" s="140"/>
    </row>
    <row r="26" spans="1:7" ht="12.75">
      <c r="A26" s="84" t="s">
        <v>99</v>
      </c>
      <c r="B26" s="82" t="s">
        <v>100</v>
      </c>
      <c r="C26" s="7">
        <f>'2.kiadások működés,felh.Önk.'!AG26</f>
        <v>60000</v>
      </c>
      <c r="D26" s="141">
        <f>'3.kiadások működ,felh.KözösHiv'!D27</f>
        <v>37400</v>
      </c>
      <c r="E26" s="7">
        <f>'4.kiadások működés,felh.Óvoda'!D26</f>
        <v>60000</v>
      </c>
      <c r="F26" s="144">
        <f>SUM(C26:E26)</f>
        <v>157400</v>
      </c>
      <c r="G26" s="142"/>
    </row>
    <row r="27" spans="1:7" ht="12.75">
      <c r="A27" s="84" t="s">
        <v>101</v>
      </c>
      <c r="B27" s="82" t="s">
        <v>102</v>
      </c>
      <c r="C27" s="7">
        <f>'2.kiadások működés,felh.Önk.'!AG27</f>
        <v>10259168</v>
      </c>
      <c r="D27" s="141">
        <f>'3.kiadások működ,felh.KözösHiv'!D28</f>
        <v>2208348</v>
      </c>
      <c r="E27" s="7">
        <f>'4.kiadások működés,felh.Óvoda'!D27</f>
        <v>26401370</v>
      </c>
      <c r="F27" s="144">
        <f>SUM(C27:E27)</f>
        <v>38868886</v>
      </c>
      <c r="G27" s="142"/>
    </row>
    <row r="28" spans="1:7" ht="12.75">
      <c r="A28" s="84" t="s">
        <v>103</v>
      </c>
      <c r="B28" s="82" t="s">
        <v>104</v>
      </c>
      <c r="C28" s="7">
        <f>'2.kiadások működés,felh.Önk.'!AG28</f>
        <v>0</v>
      </c>
      <c r="D28" s="141">
        <f>'3.kiadások működ,felh.KözösHiv'!D29</f>
        <v>0</v>
      </c>
      <c r="E28" s="7">
        <f>'4.kiadások működés,felh.Óvoda'!D28</f>
        <v>0</v>
      </c>
      <c r="F28" s="144">
        <f>SUM(C28:E28)</f>
        <v>0</v>
      </c>
      <c r="G28" s="142"/>
    </row>
    <row r="29" spans="1:7" ht="12.75">
      <c r="A29" s="90" t="s">
        <v>105</v>
      </c>
      <c r="B29" s="86" t="s">
        <v>106</v>
      </c>
      <c r="C29" s="7">
        <f>SUM(C26:C28)</f>
        <v>10319168</v>
      </c>
      <c r="D29" s="141">
        <f>SUM(D26:D28)</f>
        <v>2245748</v>
      </c>
      <c r="E29" s="7">
        <f>SUM(E26:E28)</f>
        <v>26461370</v>
      </c>
      <c r="F29" s="144">
        <f>SUM(F26:F28)</f>
        <v>39026286</v>
      </c>
      <c r="G29" s="140"/>
    </row>
    <row r="30" spans="1:7" ht="12.75">
      <c r="A30" s="84" t="s">
        <v>107</v>
      </c>
      <c r="B30" s="82" t="s">
        <v>108</v>
      </c>
      <c r="C30" s="7">
        <f>'2.kiadások működés,felh.Önk.'!AG30</f>
        <v>393000</v>
      </c>
      <c r="D30" s="141">
        <f>'3.kiadások működ,felh.KözösHiv'!D31</f>
        <v>1773780</v>
      </c>
      <c r="E30" s="7">
        <f>'4.kiadások működés,felh.Óvoda'!D30</f>
        <v>80000</v>
      </c>
      <c r="F30" s="144">
        <f>SUM(C30:E30)</f>
        <v>2246780</v>
      </c>
      <c r="G30" s="142"/>
    </row>
    <row r="31" spans="1:7" ht="12.75">
      <c r="A31" s="84" t="s">
        <v>109</v>
      </c>
      <c r="B31" s="82" t="s">
        <v>110</v>
      </c>
      <c r="C31" s="7">
        <f>'2.kiadások működés,felh.Önk.'!AG31</f>
        <v>370000</v>
      </c>
      <c r="D31" s="141">
        <f>'3.kiadások működ,felh.KözösHiv'!D32</f>
        <v>452087</v>
      </c>
      <c r="E31" s="7">
        <f>'4.kiadások működés,felh.Óvoda'!D31</f>
        <v>40000</v>
      </c>
      <c r="F31" s="144">
        <f>SUM(C31:E31)</f>
        <v>862087</v>
      </c>
      <c r="G31" s="142"/>
    </row>
    <row r="32" spans="1:7" ht="15" customHeight="1">
      <c r="A32" s="90" t="s">
        <v>111</v>
      </c>
      <c r="B32" s="86" t="s">
        <v>112</v>
      </c>
      <c r="C32" s="7">
        <f>SUM(C30:C31)</f>
        <v>763000</v>
      </c>
      <c r="D32" s="141">
        <f>SUM(D30:D31)</f>
        <v>2225867</v>
      </c>
      <c r="E32" s="7">
        <f>SUM(E30:E31)</f>
        <v>120000</v>
      </c>
      <c r="F32" s="144">
        <f>SUM(F30:F31)</f>
        <v>3108867</v>
      </c>
      <c r="G32" s="140"/>
    </row>
    <row r="33" spans="1:7" ht="12.75">
      <c r="A33" s="84" t="s">
        <v>113</v>
      </c>
      <c r="B33" s="82" t="s">
        <v>114</v>
      </c>
      <c r="C33" s="7">
        <f>'2.kiadások működés,felh.Önk.'!AG33</f>
        <v>7348740</v>
      </c>
      <c r="D33" s="141">
        <f>'3.kiadások működ,felh.KözösHiv'!D34</f>
        <v>1655984</v>
      </c>
      <c r="E33" s="7">
        <f>'4.kiadások működés,felh.Óvoda'!D33</f>
        <v>2300000</v>
      </c>
      <c r="F33" s="144">
        <f>SUM(C33:E33)</f>
        <v>11304724</v>
      </c>
      <c r="G33" s="142"/>
    </row>
    <row r="34" spans="1:7" ht="12.75">
      <c r="A34" s="84" t="s">
        <v>115</v>
      </c>
      <c r="B34" s="82" t="s">
        <v>116</v>
      </c>
      <c r="C34" s="7">
        <f>'2.kiadások működés,felh.Önk.'!AG34</f>
        <v>3139937</v>
      </c>
      <c r="D34" s="141">
        <f>'3.kiadások működ,felh.KözösHiv'!D35</f>
        <v>0</v>
      </c>
      <c r="E34" s="7">
        <f>'4.kiadások működés,felh.Óvoda'!D34</f>
        <v>0</v>
      </c>
      <c r="F34" s="144">
        <f aca="true" t="shared" si="1" ref="F34:F39">SUM(C34:E34)</f>
        <v>3139937</v>
      </c>
      <c r="G34" s="142"/>
    </row>
    <row r="35" spans="1:7" ht="12.75">
      <c r="A35" s="84" t="s">
        <v>117</v>
      </c>
      <c r="B35" s="82" t="s">
        <v>118</v>
      </c>
      <c r="C35" s="7">
        <f>'2.kiadások működés,felh.Önk.'!AG35</f>
        <v>3501700</v>
      </c>
      <c r="D35" s="141">
        <f>'3.kiadások működ,felh.KözösHiv'!D36</f>
        <v>379528</v>
      </c>
      <c r="E35" s="7">
        <f>'4.kiadások működés,felh.Óvoda'!D35</f>
        <v>30000</v>
      </c>
      <c r="F35" s="144">
        <f t="shared" si="1"/>
        <v>3911228</v>
      </c>
      <c r="G35" s="142"/>
    </row>
    <row r="36" spans="1:7" ht="12.75">
      <c r="A36" s="84" t="s">
        <v>119</v>
      </c>
      <c r="B36" s="82" t="s">
        <v>120</v>
      </c>
      <c r="C36" s="7">
        <f>'2.kiadások működés,felh.Önk.'!AG36</f>
        <v>1440000</v>
      </c>
      <c r="D36" s="141">
        <f>'3.kiadások működ,felh.KözösHiv'!D37</f>
        <v>35000</v>
      </c>
      <c r="E36" s="7">
        <f>'4.kiadások működés,felh.Óvoda'!D36</f>
        <v>150000</v>
      </c>
      <c r="F36" s="144">
        <f t="shared" si="1"/>
        <v>1625000</v>
      </c>
      <c r="G36" s="142"/>
    </row>
    <row r="37" spans="1:7" ht="12.75">
      <c r="A37" s="95" t="s">
        <v>121</v>
      </c>
      <c r="B37" s="82" t="s">
        <v>122</v>
      </c>
      <c r="C37" s="7">
        <f>'2.kiadások működés,felh.Önk.'!AG37</f>
        <v>0</v>
      </c>
      <c r="D37" s="141">
        <f>'3.kiadások működ,felh.KözösHiv'!D38</f>
        <v>0</v>
      </c>
      <c r="E37" s="7">
        <f>'4.kiadások működés,felh.Óvoda'!D37</f>
        <v>0</v>
      </c>
      <c r="F37" s="144">
        <f t="shared" si="1"/>
        <v>0</v>
      </c>
      <c r="G37" s="142"/>
    </row>
    <row r="38" spans="1:7" ht="12.75">
      <c r="A38" s="89" t="s">
        <v>123</v>
      </c>
      <c r="B38" s="82" t="s">
        <v>124</v>
      </c>
      <c r="C38" s="7">
        <f>'2.kiadások működés,felh.Önk.'!AG38</f>
        <v>600000</v>
      </c>
      <c r="D38" s="141">
        <f>'3.kiadások működ,felh.KözösHiv'!D39</f>
        <v>830000</v>
      </c>
      <c r="E38" s="7">
        <f>'4.kiadások működés,felh.Óvoda'!D38</f>
        <v>0</v>
      </c>
      <c r="F38" s="144">
        <f t="shared" si="1"/>
        <v>1430000</v>
      </c>
      <c r="G38" s="142"/>
    </row>
    <row r="39" spans="1:7" ht="12.75">
      <c r="A39" s="84" t="s">
        <v>125</v>
      </c>
      <c r="B39" s="82" t="s">
        <v>126</v>
      </c>
      <c r="C39" s="7">
        <f>'2.kiadások működés,felh.Önk.'!AG39</f>
        <v>25520147</v>
      </c>
      <c r="D39" s="141">
        <f>'3.kiadások működ,felh.KözösHiv'!D40</f>
        <v>2570000</v>
      </c>
      <c r="E39" s="7">
        <f>'4.kiadások működés,felh.Óvoda'!D39</f>
        <v>700000</v>
      </c>
      <c r="F39" s="144">
        <f t="shared" si="1"/>
        <v>28790147</v>
      </c>
      <c r="G39" s="142"/>
    </row>
    <row r="40" spans="1:7" ht="12.75">
      <c r="A40" s="90" t="s">
        <v>127</v>
      </c>
      <c r="B40" s="86" t="s">
        <v>128</v>
      </c>
      <c r="C40" s="7">
        <f>SUM(C33:C39)</f>
        <v>41550524</v>
      </c>
      <c r="D40" s="141">
        <f>SUM(D33:D39)</f>
        <v>5470512</v>
      </c>
      <c r="E40" s="7">
        <f>SUM(E33:E39)</f>
        <v>3180000</v>
      </c>
      <c r="F40" s="144">
        <f>SUM(F33:F39)</f>
        <v>50201036</v>
      </c>
      <c r="G40" s="140"/>
    </row>
    <row r="41" spans="1:7" ht="12.75">
      <c r="A41" s="84" t="s">
        <v>129</v>
      </c>
      <c r="B41" s="82" t="s">
        <v>130</v>
      </c>
      <c r="C41" s="7">
        <f>'2.kiadások működés,felh.Önk.'!AG41</f>
        <v>320000</v>
      </c>
      <c r="D41" s="141">
        <f>'3.kiadások működ,felh.KözösHiv'!D42</f>
        <v>1100000</v>
      </c>
      <c r="E41" s="7">
        <f>'4.kiadások működés,felh.Óvoda'!D41</f>
        <v>20000</v>
      </c>
      <c r="F41" s="144">
        <f>SUM(C41:E41)</f>
        <v>1440000</v>
      </c>
      <c r="G41" s="142"/>
    </row>
    <row r="42" spans="1:7" ht="12.75">
      <c r="A42" s="84" t="s">
        <v>131</v>
      </c>
      <c r="B42" s="82" t="s">
        <v>132</v>
      </c>
      <c r="C42" s="7">
        <f>'2.kiadások működés,felh.Önk.'!AG42</f>
        <v>0</v>
      </c>
      <c r="D42" s="141">
        <f>'3.kiadások működ,felh.KözösHiv'!D43</f>
        <v>0</v>
      </c>
      <c r="E42" s="7">
        <f>'4.kiadások működés,felh.Óvoda'!D42</f>
        <v>0</v>
      </c>
      <c r="F42" s="144">
        <f>SUM(C42:E42)</f>
        <v>0</v>
      </c>
      <c r="G42" s="142"/>
    </row>
    <row r="43" spans="1:7" ht="12.75">
      <c r="A43" s="90" t="s">
        <v>133</v>
      </c>
      <c r="B43" s="86" t="s">
        <v>134</v>
      </c>
      <c r="C43" s="7">
        <f>SUM(C41:C42)</f>
        <v>320000</v>
      </c>
      <c r="D43" s="141">
        <f>SUM(D41:D42)</f>
        <v>1100000</v>
      </c>
      <c r="E43" s="7">
        <f>SUM(E41:E42)</f>
        <v>20000</v>
      </c>
      <c r="F43" s="144">
        <f>SUM(F41:F42)</f>
        <v>1440000</v>
      </c>
      <c r="G43" s="140"/>
    </row>
    <row r="44" spans="1:7" ht="12.75">
      <c r="A44" s="84" t="s">
        <v>135</v>
      </c>
      <c r="B44" s="82" t="s">
        <v>136</v>
      </c>
      <c r="C44" s="7">
        <f>'2.kiadások működés,felh.Önk.'!AG44</f>
        <v>13096115</v>
      </c>
      <c r="D44" s="141">
        <f>'3.kiadások működ,felh.KözösHiv'!D45</f>
        <v>2684374</v>
      </c>
      <c r="E44" s="7">
        <f>'4.kiadások működés,felh.Óvoda'!D44</f>
        <v>7901070</v>
      </c>
      <c r="F44" s="144">
        <f>SUM(C44:E44)</f>
        <v>23681559</v>
      </c>
      <c r="G44" s="142"/>
    </row>
    <row r="45" spans="1:7" ht="12.75">
      <c r="A45" s="84" t="s">
        <v>137</v>
      </c>
      <c r="B45" s="82" t="s">
        <v>138</v>
      </c>
      <c r="C45" s="7">
        <f>'2.kiadások működés,felh.Önk.'!AG45</f>
        <v>3000000</v>
      </c>
      <c r="D45" s="141">
        <f>'3.kiadások működ,felh.KözösHiv'!D46</f>
        <v>0</v>
      </c>
      <c r="E45" s="7">
        <f>'4.kiadások működés,felh.Óvoda'!D45</f>
        <v>1000000</v>
      </c>
      <c r="F45" s="144">
        <f>SUM(C45:E45)</f>
        <v>4000000</v>
      </c>
      <c r="G45" s="142"/>
    </row>
    <row r="46" spans="1:7" ht="12.75">
      <c r="A46" s="84" t="s">
        <v>139</v>
      </c>
      <c r="B46" s="82" t="s">
        <v>140</v>
      </c>
      <c r="C46" s="7">
        <f>'2.kiadások működés,felh.Önk.'!AG46</f>
        <v>0</v>
      </c>
      <c r="D46" s="141">
        <f>'3.kiadások működ,felh.KözösHiv'!D47</f>
        <v>0</v>
      </c>
      <c r="E46" s="7">
        <f>'4.kiadások működés,felh.Óvoda'!D46</f>
        <v>0</v>
      </c>
      <c r="F46" s="144">
        <f>SUM(C46:E46)</f>
        <v>0</v>
      </c>
      <c r="G46" s="142"/>
    </row>
    <row r="47" spans="1:7" ht="12.75">
      <c r="A47" s="84" t="s">
        <v>141</v>
      </c>
      <c r="B47" s="82" t="s">
        <v>142</v>
      </c>
      <c r="C47" s="7">
        <f>'2.kiadások működés,felh.Önk.'!AG47</f>
        <v>0</v>
      </c>
      <c r="D47" s="141">
        <f>'3.kiadások működ,felh.KözösHiv'!D48</f>
        <v>0</v>
      </c>
      <c r="E47" s="7">
        <f>'4.kiadások működés,felh.Óvoda'!D47</f>
        <v>0</v>
      </c>
      <c r="F47" s="144">
        <f>SUM(C47:E47)</f>
        <v>0</v>
      </c>
      <c r="G47" s="142"/>
    </row>
    <row r="48" spans="1:7" ht="12.75">
      <c r="A48" s="84" t="s">
        <v>143</v>
      </c>
      <c r="B48" s="82" t="s">
        <v>144</v>
      </c>
      <c r="C48" s="7">
        <f>'2.kiadások működés,felh.Önk.'!AG48</f>
        <v>200000</v>
      </c>
      <c r="D48" s="141">
        <f>'3.kiadások működ,felh.KözösHiv'!D49</f>
        <v>42571</v>
      </c>
      <c r="E48" s="7">
        <f>'4.kiadások működés,felh.Óvoda'!D48</f>
        <v>5000</v>
      </c>
      <c r="F48" s="144">
        <f>SUM(C48:E48)</f>
        <v>247571</v>
      </c>
      <c r="G48" s="142"/>
    </row>
    <row r="49" spans="1:7" ht="12.75">
      <c r="A49" s="90" t="s">
        <v>145</v>
      </c>
      <c r="B49" s="86" t="s">
        <v>146</v>
      </c>
      <c r="C49" s="7">
        <f>SUM(C44:C48)</f>
        <v>16296115</v>
      </c>
      <c r="D49" s="141">
        <f>SUM(D44:D48)</f>
        <v>2726945</v>
      </c>
      <c r="E49" s="7">
        <f>SUM(E44:E48)</f>
        <v>8906070</v>
      </c>
      <c r="F49" s="144">
        <f>SUM(F44:F48)</f>
        <v>27929130</v>
      </c>
      <c r="G49" s="140"/>
    </row>
    <row r="50" spans="1:7" ht="12.75">
      <c r="A50" s="94" t="s">
        <v>147</v>
      </c>
      <c r="B50" s="92" t="s">
        <v>148</v>
      </c>
      <c r="C50" s="9">
        <f>C29+C32+C40+C43+C49</f>
        <v>69248807</v>
      </c>
      <c r="D50" s="143">
        <f>D29+D32+D40+D43+D49</f>
        <v>13769072</v>
      </c>
      <c r="E50" s="9">
        <f>E29+E32+E40+E43+E49</f>
        <v>38687440</v>
      </c>
      <c r="F50" s="144">
        <f>F29+F32+F40+F43+F49</f>
        <v>121705319</v>
      </c>
      <c r="G50" s="140"/>
    </row>
    <row r="51" spans="1:7" ht="12.75">
      <c r="A51" s="96" t="s">
        <v>149</v>
      </c>
      <c r="B51" s="82" t="s">
        <v>150</v>
      </c>
      <c r="C51" s="125">
        <f>'2.kiadások működés,felh.Önk.'!AG51</f>
        <v>0</v>
      </c>
      <c r="D51" s="141"/>
      <c r="E51" s="7"/>
      <c r="F51" s="144"/>
      <c r="G51" s="142"/>
    </row>
    <row r="52" spans="1:7" ht="12.75">
      <c r="A52" s="96" t="s">
        <v>151</v>
      </c>
      <c r="B52" s="82" t="s">
        <v>152</v>
      </c>
      <c r="C52" s="125">
        <f>'2.kiadások működés,felh.Önk.'!AG52</f>
        <v>0</v>
      </c>
      <c r="D52" s="141"/>
      <c r="E52" s="7"/>
      <c r="F52" s="144">
        <f>SUM(C52:E52)</f>
        <v>0</v>
      </c>
      <c r="G52" s="142"/>
    </row>
    <row r="53" spans="1:7" ht="12.75">
      <c r="A53" s="97" t="s">
        <v>153</v>
      </c>
      <c r="B53" s="82" t="s">
        <v>154</v>
      </c>
      <c r="C53" s="125">
        <f>'2.kiadások működés,felh.Önk.'!AG53</f>
        <v>0</v>
      </c>
      <c r="D53" s="141"/>
      <c r="E53" s="7"/>
      <c r="F53" s="144"/>
      <c r="G53" s="142"/>
    </row>
    <row r="54" spans="1:7" ht="12.75">
      <c r="A54" s="97" t="s">
        <v>155</v>
      </c>
      <c r="B54" s="82" t="s">
        <v>156</v>
      </c>
      <c r="C54" s="125">
        <f>'2.kiadások működés,felh.Önk.'!AG54</f>
        <v>0</v>
      </c>
      <c r="D54" s="141"/>
      <c r="E54" s="7"/>
      <c r="F54" s="144"/>
      <c r="G54" s="142"/>
    </row>
    <row r="55" spans="1:7" ht="12.75">
      <c r="A55" s="97" t="s">
        <v>157</v>
      </c>
      <c r="B55" s="82" t="s">
        <v>158</v>
      </c>
      <c r="C55" s="125">
        <f>'2.kiadások működés,felh.Önk.'!AG55</f>
        <v>0</v>
      </c>
      <c r="D55" s="141"/>
      <c r="E55" s="7"/>
      <c r="F55" s="144">
        <f>SUM(C55:E55)</f>
        <v>0</v>
      </c>
      <c r="G55" s="142"/>
    </row>
    <row r="56" spans="1:7" ht="12.75">
      <c r="A56" s="96" t="s">
        <v>159</v>
      </c>
      <c r="B56" s="82" t="s">
        <v>160</v>
      </c>
      <c r="C56" s="125">
        <f>'2.kiadások működés,felh.Önk.'!AG56</f>
        <v>0</v>
      </c>
      <c r="D56" s="141"/>
      <c r="E56" s="7"/>
      <c r="F56" s="144">
        <f>SUM(C56:E56)</f>
        <v>0</v>
      </c>
      <c r="G56" s="142"/>
    </row>
    <row r="57" spans="1:7" ht="12.75">
      <c r="A57" s="96" t="s">
        <v>161</v>
      </c>
      <c r="B57" s="82" t="s">
        <v>162</v>
      </c>
      <c r="C57" s="125">
        <f>'2.kiadások működés,felh.Önk.'!AG57</f>
        <v>0</v>
      </c>
      <c r="D57" s="141"/>
      <c r="E57" s="7"/>
      <c r="F57" s="144">
        <f>SUM(C57:E57)</f>
        <v>0</v>
      </c>
      <c r="G57" s="142"/>
    </row>
    <row r="58" spans="1:7" ht="12.75">
      <c r="A58" s="96" t="s">
        <v>163</v>
      </c>
      <c r="B58" s="82" t="s">
        <v>164</v>
      </c>
      <c r="C58" s="125">
        <f>'2.kiadások működés,felh.Önk.'!AG58</f>
        <v>28137230</v>
      </c>
      <c r="D58" s="141"/>
      <c r="E58" s="7"/>
      <c r="F58" s="144">
        <f>SUM(C58:E58)</f>
        <v>28137230</v>
      </c>
      <c r="G58" s="142"/>
    </row>
    <row r="59" spans="1:7" ht="12.75">
      <c r="A59" s="98" t="s">
        <v>165</v>
      </c>
      <c r="B59" s="92" t="s">
        <v>166</v>
      </c>
      <c r="C59" s="7">
        <f>SUM(C51:C58)</f>
        <v>28137230</v>
      </c>
      <c r="D59" s="143"/>
      <c r="E59" s="9"/>
      <c r="F59" s="144">
        <f>SUM(F51:F58)</f>
        <v>28137230</v>
      </c>
      <c r="G59" s="140"/>
    </row>
    <row r="60" spans="1:7" ht="12.75">
      <c r="A60" s="99" t="s">
        <v>167</v>
      </c>
      <c r="B60" s="82" t="s">
        <v>168</v>
      </c>
      <c r="C60" s="7">
        <f>'2.kiadások működés,felh.Önk.'!AG60</f>
        <v>0</v>
      </c>
      <c r="D60" s="141"/>
      <c r="E60" s="7"/>
      <c r="F60" s="144"/>
      <c r="G60" s="142"/>
    </row>
    <row r="61" spans="1:7" ht="12.75">
      <c r="A61" s="99" t="s">
        <v>169</v>
      </c>
      <c r="B61" s="82" t="s">
        <v>170</v>
      </c>
      <c r="C61" s="7">
        <f>'2.kiadások működés,felh.Önk.'!AG61</f>
        <v>0</v>
      </c>
      <c r="D61" s="141"/>
      <c r="E61" s="7"/>
      <c r="F61" s="144"/>
      <c r="G61" s="142"/>
    </row>
    <row r="62" spans="1:7" ht="12.75">
      <c r="A62" s="99" t="s">
        <v>171</v>
      </c>
      <c r="B62" s="82" t="s">
        <v>172</v>
      </c>
      <c r="C62" s="7">
        <f>'2.kiadások működés,felh.Önk.'!AG62</f>
        <v>0</v>
      </c>
      <c r="D62" s="141"/>
      <c r="E62" s="7"/>
      <c r="F62" s="144"/>
      <c r="G62" s="142"/>
    </row>
    <row r="63" spans="1:7" ht="12.75">
      <c r="A63" s="99" t="s">
        <v>173</v>
      </c>
      <c r="B63" s="82" t="s">
        <v>174</v>
      </c>
      <c r="C63" s="7">
        <f>'2.kiadások működés,felh.Önk.'!AG63</f>
        <v>0</v>
      </c>
      <c r="D63" s="141"/>
      <c r="E63" s="7"/>
      <c r="F63" s="144"/>
      <c r="G63" s="142"/>
    </row>
    <row r="64" spans="1:7" ht="12.75">
      <c r="A64" s="99" t="s">
        <v>175</v>
      </c>
      <c r="B64" s="82" t="s">
        <v>176</v>
      </c>
      <c r="C64" s="7">
        <f>'2.kiadások működés,felh.Önk.'!AG64</f>
        <v>0</v>
      </c>
      <c r="D64" s="141"/>
      <c r="E64" s="7"/>
      <c r="F64" s="144"/>
      <c r="G64" s="142"/>
    </row>
    <row r="65" spans="1:7" ht="12.75">
      <c r="A65" s="99" t="s">
        <v>177</v>
      </c>
      <c r="B65" s="82" t="s">
        <v>178</v>
      </c>
      <c r="C65" s="7">
        <f>'2.kiadások működés,felh.Önk.'!AG65</f>
        <v>5843500</v>
      </c>
      <c r="D65" s="141"/>
      <c r="E65" s="7"/>
      <c r="F65" s="144">
        <f>SUM(C65:E65)</f>
        <v>5843500</v>
      </c>
      <c r="G65" s="142"/>
    </row>
    <row r="66" spans="1:7" ht="12.75">
      <c r="A66" s="99" t="s">
        <v>179</v>
      </c>
      <c r="B66" s="82" t="s">
        <v>180</v>
      </c>
      <c r="C66" s="7">
        <f>'2.kiadások működés,felh.Önk.'!AG66</f>
        <v>0</v>
      </c>
      <c r="D66" s="141"/>
      <c r="E66" s="7"/>
      <c r="F66" s="144">
        <f aca="true" t="shared" si="2" ref="F66:F72">SUM(C66:E66)</f>
        <v>0</v>
      </c>
      <c r="G66" s="142"/>
    </row>
    <row r="67" spans="1:7" ht="12.75">
      <c r="A67" s="99" t="s">
        <v>181</v>
      </c>
      <c r="B67" s="82" t="s">
        <v>182</v>
      </c>
      <c r="C67" s="7">
        <f>'2.kiadások működés,felh.Önk.'!AG67</f>
        <v>1000000</v>
      </c>
      <c r="D67" s="141"/>
      <c r="E67" s="7"/>
      <c r="F67" s="144">
        <f t="shared" si="2"/>
        <v>1000000</v>
      </c>
      <c r="G67" s="142"/>
    </row>
    <row r="68" spans="1:7" ht="12.75">
      <c r="A68" s="99" t="s">
        <v>183</v>
      </c>
      <c r="B68" s="82" t="s">
        <v>184</v>
      </c>
      <c r="C68" s="7">
        <f>'2.kiadások működés,felh.Önk.'!AG68</f>
        <v>0</v>
      </c>
      <c r="D68" s="141"/>
      <c r="E68" s="7"/>
      <c r="F68" s="144">
        <f t="shared" si="2"/>
        <v>0</v>
      </c>
      <c r="G68" s="142"/>
    </row>
    <row r="69" spans="1:7" ht="12.75">
      <c r="A69" s="100" t="s">
        <v>185</v>
      </c>
      <c r="B69" s="82" t="s">
        <v>186</v>
      </c>
      <c r="C69" s="7">
        <f>'2.kiadások működés,felh.Önk.'!AG69</f>
        <v>0</v>
      </c>
      <c r="D69" s="141"/>
      <c r="E69" s="7"/>
      <c r="F69" s="144">
        <f t="shared" si="2"/>
        <v>0</v>
      </c>
      <c r="G69" s="142"/>
    </row>
    <row r="70" spans="1:7" ht="12.75">
      <c r="A70" s="99" t="s">
        <v>187</v>
      </c>
      <c r="B70" s="82" t="s">
        <v>188</v>
      </c>
      <c r="C70" s="7">
        <f>'2.kiadások működés,felh.Önk.'!AG70</f>
        <v>0</v>
      </c>
      <c r="D70" s="141"/>
      <c r="E70" s="7"/>
      <c r="F70" s="144">
        <f t="shared" si="2"/>
        <v>0</v>
      </c>
      <c r="G70" s="142"/>
    </row>
    <row r="71" spans="1:7" ht="12.75">
      <c r="A71" s="100" t="s">
        <v>189</v>
      </c>
      <c r="B71" s="82" t="s">
        <v>190</v>
      </c>
      <c r="C71" s="7">
        <f>'2.kiadások működés,felh.Önk.'!AG71</f>
        <v>8062000</v>
      </c>
      <c r="D71" s="141"/>
      <c r="E71" s="7"/>
      <c r="F71" s="144">
        <f t="shared" si="2"/>
        <v>8062000</v>
      </c>
      <c r="G71" s="142"/>
    </row>
    <row r="72" spans="1:7" ht="12.75">
      <c r="A72" s="100" t="s">
        <v>191</v>
      </c>
      <c r="B72" s="82" t="s">
        <v>192</v>
      </c>
      <c r="C72" s="7">
        <f>'2.kiadások működés,felh.Önk.'!AG72</f>
        <v>1834540</v>
      </c>
      <c r="D72" s="141"/>
      <c r="E72" s="7"/>
      <c r="F72" s="144">
        <f t="shared" si="2"/>
        <v>1834540</v>
      </c>
      <c r="G72" s="142"/>
    </row>
    <row r="73" spans="1:7" ht="12.75">
      <c r="A73" s="98" t="s">
        <v>193</v>
      </c>
      <c r="B73" s="92" t="s">
        <v>194</v>
      </c>
      <c r="C73" s="9">
        <f>SUM(C60:C72)</f>
        <v>16740040</v>
      </c>
      <c r="D73" s="143"/>
      <c r="E73" s="9"/>
      <c r="F73" s="144">
        <f>SUM(F65:F72)</f>
        <v>16740040</v>
      </c>
      <c r="G73" s="140"/>
    </row>
    <row r="74" spans="1:7" ht="12.75">
      <c r="A74" s="101" t="s">
        <v>195</v>
      </c>
      <c r="B74" s="92"/>
      <c r="C74" s="7"/>
      <c r="D74" s="141"/>
      <c r="E74" s="7"/>
      <c r="F74" s="144"/>
      <c r="G74" s="140"/>
    </row>
    <row r="75" spans="1:7" ht="12.75">
      <c r="A75" s="102" t="s">
        <v>196</v>
      </c>
      <c r="B75" s="82" t="s">
        <v>197</v>
      </c>
      <c r="C75" s="7">
        <f>'2.kiadások működés,felh.Önk.'!AG75</f>
        <v>0</v>
      </c>
      <c r="D75" s="141">
        <f>'3.kiadások működ,felh.KözösHiv'!D76</f>
        <v>0</v>
      </c>
      <c r="E75" s="7">
        <f>'4.kiadások működés,felh.Óvoda'!D75</f>
        <v>0</v>
      </c>
      <c r="F75" s="144"/>
      <c r="G75" s="142"/>
    </row>
    <row r="76" spans="1:7" ht="12.75">
      <c r="A76" s="102" t="s">
        <v>198</v>
      </c>
      <c r="B76" s="82" t="s">
        <v>199</v>
      </c>
      <c r="C76" s="7">
        <f>'2.kiadások működés,felh.Önk.'!AG76</f>
        <v>4294110</v>
      </c>
      <c r="D76" s="141">
        <f>'3.kiadások működ,felh.KözösHiv'!D77</f>
        <v>0</v>
      </c>
      <c r="E76" s="7">
        <f>'4.kiadások működés,felh.Óvoda'!D76</f>
        <v>0</v>
      </c>
      <c r="F76" s="144">
        <f aca="true" t="shared" si="3" ref="F76:F81">SUM(C76:E76)</f>
        <v>4294110</v>
      </c>
      <c r="G76" s="142"/>
    </row>
    <row r="77" spans="1:7" ht="12.75">
      <c r="A77" s="102" t="s">
        <v>200</v>
      </c>
      <c r="B77" s="82" t="s">
        <v>201</v>
      </c>
      <c r="C77" s="7">
        <f>'2.kiadások működés,felh.Önk.'!AG77</f>
        <v>29082</v>
      </c>
      <c r="D77" s="141">
        <f>'3.kiadások működ,felh.KözösHiv'!D78</f>
        <v>179055</v>
      </c>
      <c r="E77" s="7">
        <f>'4.kiadások működés,felh.Óvoda'!D77</f>
        <v>0</v>
      </c>
      <c r="F77" s="144">
        <f t="shared" si="3"/>
        <v>208137</v>
      </c>
      <c r="G77" s="142"/>
    </row>
    <row r="78" spans="1:7" ht="12.75">
      <c r="A78" s="102" t="s">
        <v>202</v>
      </c>
      <c r="B78" s="82" t="s">
        <v>203</v>
      </c>
      <c r="C78" s="7">
        <f>'2.kiadások működés,felh.Önk.'!AG78</f>
        <v>1562336</v>
      </c>
      <c r="D78" s="141">
        <f>'3.kiadások működ,felh.KözösHiv'!D79</f>
        <v>4933645</v>
      </c>
      <c r="E78" s="7">
        <f>'4.kiadások működés,felh.Óvoda'!D78</f>
        <v>1000000</v>
      </c>
      <c r="F78" s="144">
        <f t="shared" si="3"/>
        <v>7495981</v>
      </c>
      <c r="G78" s="142"/>
    </row>
    <row r="79" spans="1:7" ht="12.75">
      <c r="A79" s="89" t="s">
        <v>204</v>
      </c>
      <c r="B79" s="82" t="s">
        <v>205</v>
      </c>
      <c r="C79" s="7">
        <f>'2.kiadások működés,felh.Önk.'!AG79</f>
        <v>0</v>
      </c>
      <c r="D79" s="141">
        <f>'3.kiadások működ,felh.KözösHiv'!D80</f>
        <v>0</v>
      </c>
      <c r="E79" s="7">
        <f>'4.kiadások működés,felh.Óvoda'!D79</f>
        <v>0</v>
      </c>
      <c r="F79" s="144">
        <f t="shared" si="3"/>
        <v>0</v>
      </c>
      <c r="G79" s="142"/>
    </row>
    <row r="80" spans="1:7" ht="12.75">
      <c r="A80" s="89" t="s">
        <v>206</v>
      </c>
      <c r="B80" s="82" t="s">
        <v>207</v>
      </c>
      <c r="C80" s="7">
        <f>'2.kiadások működés,felh.Önk.'!AG80</f>
        <v>0</v>
      </c>
      <c r="D80" s="141">
        <f>'3.kiadások működ,felh.KözösHiv'!D81</f>
        <v>0</v>
      </c>
      <c r="E80" s="7">
        <f>'4.kiadások működés,felh.Óvoda'!D80</f>
        <v>0</v>
      </c>
      <c r="F80" s="144">
        <f t="shared" si="3"/>
        <v>0</v>
      </c>
      <c r="G80" s="142"/>
    </row>
    <row r="81" spans="1:7" ht="12.75">
      <c r="A81" s="89" t="s">
        <v>208</v>
      </c>
      <c r="B81" s="82" t="s">
        <v>209</v>
      </c>
      <c r="C81" s="7">
        <f>'2.kiadások működés,felh.Önk.'!AG81</f>
        <v>1184098</v>
      </c>
      <c r="D81" s="141">
        <f>'3.kiadások működ,felh.KözösHiv'!D82</f>
        <v>1385828</v>
      </c>
      <c r="E81" s="7">
        <f>'4.kiadások működés,felh.Óvoda'!D81</f>
        <v>270000</v>
      </c>
      <c r="F81" s="144">
        <f t="shared" si="3"/>
        <v>2839926</v>
      </c>
      <c r="G81" s="142"/>
    </row>
    <row r="82" spans="1:7" ht="12.75">
      <c r="A82" s="103" t="s">
        <v>210</v>
      </c>
      <c r="B82" s="92" t="s">
        <v>211</v>
      </c>
      <c r="C82" s="9">
        <f>SUM(C75:C81)</f>
        <v>7069626</v>
      </c>
      <c r="D82" s="143">
        <f>SUM(D75:D81)</f>
        <v>6498528</v>
      </c>
      <c r="E82" s="143">
        <f>SUM(E75:E81)</f>
        <v>1270000</v>
      </c>
      <c r="F82" s="144">
        <f>SUM(F75:F81)</f>
        <v>14838154</v>
      </c>
      <c r="G82" s="140"/>
    </row>
    <row r="83" spans="1:7" ht="12.75">
      <c r="A83" s="96" t="s">
        <v>212</v>
      </c>
      <c r="B83" s="82" t="s">
        <v>213</v>
      </c>
      <c r="C83" s="7">
        <f>'2.kiadások működés,felh.Önk.'!AG83</f>
        <v>18781475</v>
      </c>
      <c r="D83" s="141"/>
      <c r="E83" s="7"/>
      <c r="F83" s="144">
        <f>SUM(C83:E83)</f>
        <v>18781475</v>
      </c>
      <c r="G83" s="142"/>
    </row>
    <row r="84" spans="1:7" ht="12.75">
      <c r="A84" s="96" t="s">
        <v>214</v>
      </c>
      <c r="B84" s="82" t="s">
        <v>215</v>
      </c>
      <c r="C84" s="7">
        <f>'2.kiadások működés,felh.Önk.'!AG84</f>
        <v>0</v>
      </c>
      <c r="D84" s="141"/>
      <c r="E84" s="7"/>
      <c r="F84" s="144">
        <f>SUM(C84:E84)</f>
        <v>0</v>
      </c>
      <c r="G84" s="142"/>
    </row>
    <row r="85" spans="1:7" ht="12.75">
      <c r="A85" s="96" t="s">
        <v>216</v>
      </c>
      <c r="B85" s="82" t="s">
        <v>217</v>
      </c>
      <c r="C85" s="7">
        <f>'2.kiadások működés,felh.Önk.'!AG85</f>
        <v>0</v>
      </c>
      <c r="D85" s="141"/>
      <c r="E85" s="7"/>
      <c r="F85" s="144">
        <f>SUM(C85:E85)</f>
        <v>0</v>
      </c>
      <c r="G85" s="142"/>
    </row>
    <row r="86" spans="1:7" ht="12.75">
      <c r="A86" s="96" t="s">
        <v>218</v>
      </c>
      <c r="B86" s="82" t="s">
        <v>219</v>
      </c>
      <c r="C86" s="7">
        <f>'2.kiadások működés,felh.Önk.'!AG86</f>
        <v>5070998</v>
      </c>
      <c r="D86" s="141"/>
      <c r="E86" s="7"/>
      <c r="F86" s="144">
        <f>SUM(C86:E86)</f>
        <v>5070998</v>
      </c>
      <c r="G86" s="142"/>
    </row>
    <row r="87" spans="1:7" ht="12.75">
      <c r="A87" s="98" t="s">
        <v>220</v>
      </c>
      <c r="B87" s="92" t="s">
        <v>221</v>
      </c>
      <c r="C87" s="9">
        <f>SUM(C83:C86)</f>
        <v>23852473</v>
      </c>
      <c r="D87" s="143"/>
      <c r="E87" s="9"/>
      <c r="F87" s="144">
        <f>SUM(F83:F86)</f>
        <v>23852473</v>
      </c>
      <c r="G87" s="140"/>
    </row>
    <row r="88" spans="1:7" ht="12.75">
      <c r="A88" s="96" t="s">
        <v>222</v>
      </c>
      <c r="B88" s="82" t="s">
        <v>223</v>
      </c>
      <c r="C88" s="7">
        <f>'2.kiadások működés,felh.Önk.'!AG88</f>
        <v>0</v>
      </c>
      <c r="D88" s="141"/>
      <c r="E88" s="7"/>
      <c r="F88" s="144"/>
      <c r="G88" s="142"/>
    </row>
    <row r="89" spans="1:7" ht="12.75">
      <c r="A89" s="96" t="s">
        <v>224</v>
      </c>
      <c r="B89" s="82" t="s">
        <v>225</v>
      </c>
      <c r="C89" s="7">
        <f>'2.kiadások működés,felh.Önk.'!AG89</f>
        <v>0</v>
      </c>
      <c r="D89" s="141"/>
      <c r="E89" s="7"/>
      <c r="F89" s="144"/>
      <c r="G89" s="142"/>
    </row>
    <row r="90" spans="1:7" ht="12.75">
      <c r="A90" s="96" t="s">
        <v>226</v>
      </c>
      <c r="B90" s="82" t="s">
        <v>227</v>
      </c>
      <c r="C90" s="7">
        <f>'2.kiadások működés,felh.Önk.'!AG90</f>
        <v>0</v>
      </c>
      <c r="D90" s="141"/>
      <c r="E90" s="7"/>
      <c r="F90" s="144"/>
      <c r="G90" s="142"/>
    </row>
    <row r="91" spans="1:7" ht="12.75">
      <c r="A91" s="96" t="s">
        <v>228</v>
      </c>
      <c r="B91" s="82" t="s">
        <v>229</v>
      </c>
      <c r="C91" s="7">
        <f>'2.kiadások működés,felh.Önk.'!AG91</f>
        <v>5000000</v>
      </c>
      <c r="D91" s="141"/>
      <c r="E91" s="7"/>
      <c r="F91" s="144">
        <f>SUM(C91:E91)</f>
        <v>5000000</v>
      </c>
      <c r="G91" s="142"/>
    </row>
    <row r="92" spans="1:7" ht="12.75">
      <c r="A92" s="96" t="s">
        <v>230</v>
      </c>
      <c r="B92" s="82" t="s">
        <v>231</v>
      </c>
      <c r="C92" s="7">
        <f>'2.kiadások működés,felh.Önk.'!AG92</f>
        <v>0</v>
      </c>
      <c r="D92" s="141"/>
      <c r="E92" s="7"/>
      <c r="F92" s="144"/>
      <c r="G92" s="142"/>
    </row>
    <row r="93" spans="1:7" ht="12.75">
      <c r="A93" s="96" t="s">
        <v>232</v>
      </c>
      <c r="B93" s="82" t="s">
        <v>233</v>
      </c>
      <c r="C93" s="7">
        <f>'2.kiadások működés,felh.Önk.'!AG93</f>
        <v>0</v>
      </c>
      <c r="D93" s="141"/>
      <c r="E93" s="7"/>
      <c r="F93" s="144"/>
      <c r="G93" s="142"/>
    </row>
    <row r="94" spans="1:7" ht="12.75">
      <c r="A94" s="96" t="s">
        <v>234</v>
      </c>
      <c r="B94" s="82" t="s">
        <v>235</v>
      </c>
      <c r="C94" s="7">
        <f>'2.kiadások működés,felh.Önk.'!AG94</f>
        <v>0</v>
      </c>
      <c r="D94" s="141"/>
      <c r="E94" s="7"/>
      <c r="F94" s="144"/>
      <c r="G94" s="142"/>
    </row>
    <row r="95" spans="1:7" ht="12.75">
      <c r="A95" s="96" t="s">
        <v>236</v>
      </c>
      <c r="B95" s="82" t="s">
        <v>237</v>
      </c>
      <c r="C95" s="7">
        <f>'2.kiadások működés,felh.Önk.'!AG95</f>
        <v>0</v>
      </c>
      <c r="D95" s="141"/>
      <c r="E95" s="7"/>
      <c r="F95" s="144"/>
      <c r="G95" s="142"/>
    </row>
    <row r="96" spans="1:7" ht="12.75">
      <c r="A96" s="96" t="s">
        <v>238</v>
      </c>
      <c r="B96" s="82" t="s">
        <v>239</v>
      </c>
      <c r="C96" s="7">
        <f>'2.kiadások működés,felh.Önk.'!AG96</f>
        <v>0</v>
      </c>
      <c r="D96" s="143"/>
      <c r="E96" s="9"/>
      <c r="F96" s="144"/>
      <c r="G96" s="140"/>
    </row>
    <row r="97" spans="1:7" ht="12.75">
      <c r="A97" s="98" t="s">
        <v>240</v>
      </c>
      <c r="B97" s="92" t="s">
        <v>241</v>
      </c>
      <c r="C97" s="7">
        <f>SUM(C88:C96)</f>
        <v>5000000</v>
      </c>
      <c r="D97" s="141"/>
      <c r="E97" s="7"/>
      <c r="F97" s="144">
        <f>SUM(F91:F96)</f>
        <v>5000000</v>
      </c>
      <c r="G97" s="140"/>
    </row>
    <row r="98" spans="1:7" ht="12.75">
      <c r="A98" s="101" t="s">
        <v>242</v>
      </c>
      <c r="B98" s="92"/>
      <c r="C98" s="9"/>
      <c r="D98" s="143"/>
      <c r="E98" s="9"/>
      <c r="F98" s="144"/>
      <c r="G98" s="140"/>
    </row>
    <row r="99" spans="1:25" ht="12.75">
      <c r="A99" s="104" t="s">
        <v>243</v>
      </c>
      <c r="B99" s="105" t="s">
        <v>244</v>
      </c>
      <c r="C99" s="130">
        <f>C24+C25+C50+C59+C73+C82+C87+C97</f>
        <v>235680127</v>
      </c>
      <c r="D99" s="130">
        <f>D24+D25+D50+D59+D73+D82+D87+D97</f>
        <v>112583809</v>
      </c>
      <c r="E99" s="130">
        <f>E24+E25+E50+E59+E73+E82+E87+E97</f>
        <v>108555310</v>
      </c>
      <c r="F99" s="130">
        <f>F24+F25+F50+F59+F73+F82+F87+F97</f>
        <v>456819246</v>
      </c>
      <c r="G99" s="142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1"/>
      <c r="V99" s="131"/>
      <c r="W99" s="131"/>
      <c r="X99" s="132"/>
      <c r="Y99" s="132"/>
    </row>
    <row r="100" spans="1:25" ht="12.75">
      <c r="A100" s="96" t="s">
        <v>245</v>
      </c>
      <c r="B100" s="84" t="s">
        <v>246</v>
      </c>
      <c r="C100" s="130"/>
      <c r="D100" s="130"/>
      <c r="E100" s="130"/>
      <c r="F100" s="144"/>
      <c r="G100" s="142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2"/>
      <c r="Y100" s="132"/>
    </row>
    <row r="101" spans="1:25" ht="12.75">
      <c r="A101" s="96" t="s">
        <v>247</v>
      </c>
      <c r="B101" s="84" t="s">
        <v>248</v>
      </c>
      <c r="C101" s="130"/>
      <c r="D101" s="130"/>
      <c r="E101" s="130"/>
      <c r="F101" s="144"/>
      <c r="G101" s="142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2"/>
      <c r="Y101" s="132"/>
    </row>
    <row r="102" spans="1:25" ht="12.75">
      <c r="A102" s="96" t="s">
        <v>249</v>
      </c>
      <c r="B102" s="84" t="s">
        <v>250</v>
      </c>
      <c r="C102" s="108"/>
      <c r="D102" s="108"/>
      <c r="E102" s="108"/>
      <c r="F102" s="144"/>
      <c r="G102" s="140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2"/>
      <c r="Y102" s="132"/>
    </row>
    <row r="103" spans="1:25" ht="12.75">
      <c r="A103" s="110" t="s">
        <v>251</v>
      </c>
      <c r="B103" s="90" t="s">
        <v>252</v>
      </c>
      <c r="C103" s="117"/>
      <c r="D103" s="117"/>
      <c r="E103" s="117"/>
      <c r="F103" s="144"/>
      <c r="G103" s="142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2"/>
      <c r="Y103" s="132"/>
    </row>
    <row r="104" spans="1:25" ht="12.75">
      <c r="A104" s="113" t="s">
        <v>253</v>
      </c>
      <c r="B104" s="84" t="s">
        <v>254</v>
      </c>
      <c r="C104" s="117"/>
      <c r="D104" s="117"/>
      <c r="E104" s="117"/>
      <c r="F104" s="144"/>
      <c r="G104" s="142"/>
      <c r="H104" s="134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2"/>
      <c r="Y104" s="132"/>
    </row>
    <row r="105" spans="1:25" ht="12.75">
      <c r="A105" s="113" t="s">
        <v>253</v>
      </c>
      <c r="B105" s="84" t="s">
        <v>255</v>
      </c>
      <c r="C105" s="130"/>
      <c r="D105" s="130"/>
      <c r="E105" s="130"/>
      <c r="F105" s="144"/>
      <c r="G105" s="142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2"/>
      <c r="Y105" s="132"/>
    </row>
    <row r="106" spans="1:25" ht="12.75">
      <c r="A106" s="96" t="s">
        <v>256</v>
      </c>
      <c r="B106" s="84" t="s">
        <v>257</v>
      </c>
      <c r="C106" s="130"/>
      <c r="D106" s="130"/>
      <c r="E106" s="130"/>
      <c r="F106" s="144"/>
      <c r="G106" s="142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2"/>
      <c r="Y106" s="132"/>
    </row>
    <row r="107" spans="1:25" ht="12.75">
      <c r="A107" s="96" t="s">
        <v>258</v>
      </c>
      <c r="B107" s="84" t="s">
        <v>259</v>
      </c>
      <c r="C107" s="114"/>
      <c r="D107" s="114"/>
      <c r="E107" s="114"/>
      <c r="F107" s="144"/>
      <c r="G107" s="140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2"/>
      <c r="Y107" s="132"/>
    </row>
    <row r="108" spans="1:25" ht="12.75">
      <c r="A108" s="96" t="s">
        <v>260</v>
      </c>
      <c r="B108" s="84" t="s">
        <v>261</v>
      </c>
      <c r="C108" s="117"/>
      <c r="D108" s="117"/>
      <c r="E108" s="117"/>
      <c r="F108" s="144"/>
      <c r="G108" s="142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2"/>
      <c r="Y108" s="132"/>
    </row>
    <row r="109" spans="1:25" ht="12.75">
      <c r="A109" s="96" t="s">
        <v>262</v>
      </c>
      <c r="B109" s="84" t="s">
        <v>263</v>
      </c>
      <c r="C109" s="117"/>
      <c r="D109" s="117"/>
      <c r="E109" s="117"/>
      <c r="F109" s="144"/>
      <c r="G109" s="142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2"/>
      <c r="Y109" s="132"/>
    </row>
    <row r="110" spans="1:25" ht="12.75">
      <c r="A110" s="116" t="s">
        <v>264</v>
      </c>
      <c r="B110" s="90" t="s">
        <v>265</v>
      </c>
      <c r="C110" s="117"/>
      <c r="D110" s="117"/>
      <c r="E110" s="117"/>
      <c r="F110" s="144"/>
      <c r="G110" s="140"/>
      <c r="H110" s="134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2"/>
      <c r="Y110" s="132"/>
    </row>
    <row r="111" spans="1:25" ht="12.75">
      <c r="A111" s="113" t="s">
        <v>266</v>
      </c>
      <c r="B111" s="84" t="s">
        <v>267</v>
      </c>
      <c r="C111" s="117"/>
      <c r="D111" s="117"/>
      <c r="E111" s="117"/>
      <c r="F111" s="144"/>
      <c r="G111" s="142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2"/>
      <c r="Y111" s="132"/>
    </row>
    <row r="112" spans="1:25" ht="12.75">
      <c r="A112" s="113" t="s">
        <v>268</v>
      </c>
      <c r="B112" s="84" t="s">
        <v>269</v>
      </c>
      <c r="C112" s="117">
        <f>'2.kiadások működés,felh.Önk.'!AG112</f>
        <v>9104215</v>
      </c>
      <c r="D112" s="117"/>
      <c r="E112" s="117"/>
      <c r="F112" s="144">
        <f>SUM(C112:E112)</f>
        <v>9104215</v>
      </c>
      <c r="G112" s="142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2"/>
      <c r="Y112" s="132"/>
    </row>
    <row r="113" spans="1:25" ht="12.75">
      <c r="A113" s="116" t="s">
        <v>270</v>
      </c>
      <c r="B113" s="90" t="s">
        <v>271</v>
      </c>
      <c r="C113" s="117"/>
      <c r="D113" s="117"/>
      <c r="E113" s="117"/>
      <c r="F113" s="144"/>
      <c r="G113" s="142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2"/>
      <c r="Y113" s="132"/>
    </row>
    <row r="114" spans="1:25" ht="12.75">
      <c r="A114" s="113" t="s">
        <v>272</v>
      </c>
      <c r="B114" s="84" t="s">
        <v>273</v>
      </c>
      <c r="C114" s="114"/>
      <c r="D114" s="114"/>
      <c r="E114" s="114"/>
      <c r="F114" s="144"/>
      <c r="G114" s="140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2"/>
      <c r="Y114" s="132"/>
    </row>
    <row r="115" spans="1:25" ht="12.75">
      <c r="A115" s="113" t="s">
        <v>274</v>
      </c>
      <c r="B115" s="84" t="s">
        <v>275</v>
      </c>
      <c r="C115" s="117"/>
      <c r="D115" s="117"/>
      <c r="E115" s="117"/>
      <c r="F115" s="144"/>
      <c r="G115" s="142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2"/>
      <c r="Y115" s="132"/>
    </row>
    <row r="116" spans="1:25" ht="12.75">
      <c r="A116" s="113" t="s">
        <v>276</v>
      </c>
      <c r="B116" s="84" t="s">
        <v>277</v>
      </c>
      <c r="C116" s="130"/>
      <c r="D116" s="130"/>
      <c r="E116" s="130"/>
      <c r="F116" s="144"/>
      <c r="G116" s="142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2"/>
      <c r="Y116" s="132"/>
    </row>
    <row r="117" spans="1:25" ht="12.75">
      <c r="A117" s="113" t="s">
        <v>278</v>
      </c>
      <c r="B117" s="84" t="s">
        <v>279</v>
      </c>
      <c r="C117" s="117"/>
      <c r="D117" s="117"/>
      <c r="E117" s="117"/>
      <c r="F117" s="144"/>
      <c r="G117" s="142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2"/>
      <c r="Y117" s="132"/>
    </row>
    <row r="118" spans="1:25" ht="12.75">
      <c r="A118" s="118" t="s">
        <v>280</v>
      </c>
      <c r="B118" s="94" t="s">
        <v>281</v>
      </c>
      <c r="C118" s="117">
        <f>C103+C110+C111+C112+C113+C114+C115+C116+C117</f>
        <v>9104215</v>
      </c>
      <c r="D118" s="117"/>
      <c r="E118" s="117"/>
      <c r="F118" s="144">
        <f>SUM(C118:E118)</f>
        <v>9104215</v>
      </c>
      <c r="G118" s="142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2"/>
      <c r="Y118" s="132"/>
    </row>
    <row r="119" spans="1:25" ht="12.75">
      <c r="A119" s="113" t="s">
        <v>282</v>
      </c>
      <c r="B119" s="84" t="s">
        <v>283</v>
      </c>
      <c r="C119" s="114"/>
      <c r="D119" s="114"/>
      <c r="E119" s="114"/>
      <c r="F119" s="144"/>
      <c r="G119" s="140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135"/>
      <c r="W119" s="135"/>
      <c r="X119" s="132"/>
      <c r="Y119" s="132"/>
    </row>
    <row r="120" spans="1:25" ht="12.75">
      <c r="A120" s="96" t="s">
        <v>284</v>
      </c>
      <c r="B120" s="84" t="s">
        <v>285</v>
      </c>
      <c r="C120" s="130"/>
      <c r="D120" s="130"/>
      <c r="E120" s="130"/>
      <c r="F120" s="144"/>
      <c r="G120" s="142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2"/>
      <c r="Y120" s="132"/>
    </row>
    <row r="121" spans="1:25" ht="12.75">
      <c r="A121" s="113" t="s">
        <v>286</v>
      </c>
      <c r="B121" s="84" t="s">
        <v>287</v>
      </c>
      <c r="C121" s="114"/>
      <c r="D121" s="114"/>
      <c r="E121" s="114"/>
      <c r="F121" s="144"/>
      <c r="G121" s="140"/>
      <c r="H121" s="135"/>
      <c r="I121" s="135"/>
      <c r="J121" s="135"/>
      <c r="K121" s="135"/>
      <c r="L121" s="135"/>
      <c r="M121" s="135"/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2"/>
      <c r="Y121" s="132"/>
    </row>
    <row r="122" spans="1:25" ht="12.75">
      <c r="A122" s="113" t="s">
        <v>288</v>
      </c>
      <c r="B122" s="84" t="s">
        <v>289</v>
      </c>
      <c r="C122" s="9"/>
      <c r="D122" s="143"/>
      <c r="E122" s="9"/>
      <c r="F122" s="144"/>
      <c r="G122" s="140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</row>
    <row r="123" spans="1:25" ht="12.75">
      <c r="A123" s="113" t="s">
        <v>290</v>
      </c>
      <c r="B123" s="84" t="s">
        <v>291</v>
      </c>
      <c r="C123" s="121"/>
      <c r="D123" s="145"/>
      <c r="E123" s="121"/>
      <c r="F123" s="121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</row>
    <row r="124" spans="1:25" ht="12.75">
      <c r="A124" s="118" t="s">
        <v>292</v>
      </c>
      <c r="B124" s="94" t="s">
        <v>293</v>
      </c>
      <c r="C124" s="121"/>
      <c r="D124" s="145"/>
      <c r="E124" s="121"/>
      <c r="F124" s="121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</row>
    <row r="125" spans="1:25" ht="12.75">
      <c r="A125" s="96" t="s">
        <v>294</v>
      </c>
      <c r="B125" s="84" t="s">
        <v>295</v>
      </c>
      <c r="C125" s="121"/>
      <c r="D125" s="145"/>
      <c r="E125" s="121"/>
      <c r="F125" s="121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</row>
    <row r="126" spans="1:25" ht="12.75">
      <c r="A126" s="96" t="s">
        <v>296</v>
      </c>
      <c r="B126" s="84" t="s">
        <v>297</v>
      </c>
      <c r="C126" s="121"/>
      <c r="D126" s="145"/>
      <c r="E126" s="121"/>
      <c r="F126" s="121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</row>
    <row r="127" spans="1:25" ht="12.75">
      <c r="A127" s="122" t="s">
        <v>298</v>
      </c>
      <c r="B127" s="123" t="s">
        <v>299</v>
      </c>
      <c r="C127" s="125">
        <f>C118+C124+C125+C126</f>
        <v>9104215</v>
      </c>
      <c r="D127" s="145"/>
      <c r="E127" s="121"/>
      <c r="F127" s="121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</row>
    <row r="128" spans="1:25" ht="12.75">
      <c r="A128" s="124" t="s">
        <v>14</v>
      </c>
      <c r="B128" s="124"/>
      <c r="C128" s="125">
        <f>C99+C127</f>
        <v>244784342</v>
      </c>
      <c r="D128" s="146">
        <f>D99+D127</f>
        <v>112583809</v>
      </c>
      <c r="E128" s="125">
        <f>E99+E127</f>
        <v>108555310</v>
      </c>
      <c r="F128" s="125">
        <f>SUM(C128:E128)</f>
        <v>465923461</v>
      </c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</row>
    <row r="129" spans="2:25" ht="12.75">
      <c r="B129" s="132"/>
      <c r="C129" s="132"/>
      <c r="D129" s="64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</row>
    <row r="130" spans="2:25" ht="12.75">
      <c r="B130" s="132"/>
      <c r="C130" s="132"/>
      <c r="D130" s="64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</row>
    <row r="131" spans="2:25" ht="12.75">
      <c r="B131" s="132"/>
      <c r="C131" s="132"/>
      <c r="D131" s="64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</row>
    <row r="132" spans="2:25" ht="12.75">
      <c r="B132" s="132"/>
      <c r="C132" s="132"/>
      <c r="D132" s="64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</row>
    <row r="133" spans="2:25" ht="12.75">
      <c r="B133" s="132"/>
      <c r="C133" s="132"/>
      <c r="D133" s="64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</row>
    <row r="134" spans="2:25" ht="12.75">
      <c r="B134" s="132"/>
      <c r="C134" s="132"/>
      <c r="D134" s="64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</row>
    <row r="135" spans="2:25" ht="12.75">
      <c r="B135" s="132"/>
      <c r="C135" s="132"/>
      <c r="D135" s="64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</row>
    <row r="136" spans="2:25" ht="12.75">
      <c r="B136" s="132"/>
      <c r="C136" s="132"/>
      <c r="D136" s="64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</row>
    <row r="137" spans="2:25" ht="12.75">
      <c r="B137" s="132"/>
      <c r="C137" s="132"/>
      <c r="D137" s="64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</row>
    <row r="138" spans="2:25" ht="12.75">
      <c r="B138" s="132"/>
      <c r="C138" s="132"/>
      <c r="D138" s="64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</row>
    <row r="139" spans="2:25" ht="12.75">
      <c r="B139" s="132"/>
      <c r="C139" s="132"/>
      <c r="D139" s="64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</row>
    <row r="140" spans="2:25" ht="12.75">
      <c r="B140" s="132"/>
      <c r="C140" s="132"/>
      <c r="D140" s="64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</row>
    <row r="141" spans="2:25" ht="12.75">
      <c r="B141" s="132"/>
      <c r="C141" s="132"/>
      <c r="D141" s="64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</row>
    <row r="142" spans="2:25" ht="12.75">
      <c r="B142" s="132"/>
      <c r="C142" s="132"/>
      <c r="D142" s="64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</row>
    <row r="143" spans="2:25" ht="12.75">
      <c r="B143" s="132"/>
      <c r="C143" s="132"/>
      <c r="D143" s="64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</row>
    <row r="144" spans="2:25" ht="12.75">
      <c r="B144" s="132"/>
      <c r="C144" s="132"/>
      <c r="D144" s="64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</row>
    <row r="145" spans="2:25" ht="12.75">
      <c r="B145" s="132"/>
      <c r="C145" s="132"/>
      <c r="D145" s="64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</row>
    <row r="146" spans="2:25" ht="12.75">
      <c r="B146" s="132"/>
      <c r="C146" s="132"/>
      <c r="D146" s="64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</row>
    <row r="147" spans="2:25" ht="12.75">
      <c r="B147" s="132"/>
      <c r="C147" s="132"/>
      <c r="D147" s="64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</row>
    <row r="148" spans="2:25" ht="12.75">
      <c r="B148" s="132"/>
      <c r="C148" s="132"/>
      <c r="D148" s="64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</row>
    <row r="149" spans="2:25" ht="12.75">
      <c r="B149" s="132"/>
      <c r="C149" s="132"/>
      <c r="D149" s="64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2:25" ht="12.75">
      <c r="B150" s="132"/>
      <c r="C150" s="132"/>
      <c r="D150" s="64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</row>
    <row r="151" spans="2:25" ht="12.75">
      <c r="B151" s="132"/>
      <c r="C151" s="132"/>
      <c r="D151" s="64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</row>
    <row r="152" spans="2:25" ht="12.75">
      <c r="B152" s="132"/>
      <c r="C152" s="132"/>
      <c r="D152" s="64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</row>
    <row r="153" spans="2:25" ht="12.75">
      <c r="B153" s="132"/>
      <c r="C153" s="132"/>
      <c r="D153" s="64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</row>
    <row r="154" spans="2:25" ht="12.75">
      <c r="B154" s="132"/>
      <c r="C154" s="132"/>
      <c r="D154" s="64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</row>
    <row r="155" spans="2:25" ht="12.75">
      <c r="B155" s="132"/>
      <c r="C155" s="132"/>
      <c r="D155" s="64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</row>
    <row r="156" spans="2:25" ht="12.75">
      <c r="B156" s="132"/>
      <c r="C156" s="132"/>
      <c r="D156" s="64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</row>
    <row r="157" spans="2:25" ht="12.75">
      <c r="B157" s="132"/>
      <c r="C157" s="132"/>
      <c r="D157" s="64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</row>
    <row r="158" spans="2:25" ht="12.75">
      <c r="B158" s="132"/>
      <c r="C158" s="132"/>
      <c r="D158" s="64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</row>
    <row r="159" spans="2:25" ht="12.75">
      <c r="B159" s="132"/>
      <c r="C159" s="132"/>
      <c r="D159" s="64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</row>
    <row r="160" spans="2:25" ht="12.75">
      <c r="B160" s="132"/>
      <c r="C160" s="132"/>
      <c r="D160" s="64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</row>
    <row r="161" spans="2:25" ht="12.75">
      <c r="B161" s="132"/>
      <c r="C161" s="132"/>
      <c r="D161" s="64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</row>
    <row r="162" spans="2:25" ht="12.75">
      <c r="B162" s="132"/>
      <c r="C162" s="132"/>
      <c r="D162" s="64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</row>
    <row r="163" spans="2:25" ht="12.75">
      <c r="B163" s="132"/>
      <c r="C163" s="132"/>
      <c r="D163" s="64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</row>
    <row r="164" spans="2:25" ht="12.75">
      <c r="B164" s="132"/>
      <c r="C164" s="132"/>
      <c r="D164" s="64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</row>
    <row r="165" spans="2:25" ht="12.75">
      <c r="B165" s="132"/>
      <c r="C165" s="132"/>
      <c r="D165" s="64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</row>
    <row r="166" spans="2:25" ht="12.75">
      <c r="B166" s="132"/>
      <c r="C166" s="132"/>
      <c r="D166" s="64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</row>
    <row r="167" spans="2:25" ht="12.75">
      <c r="B167" s="132"/>
      <c r="C167" s="132"/>
      <c r="D167" s="64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</row>
    <row r="168" spans="2:25" ht="12.75">
      <c r="B168" s="132"/>
      <c r="C168" s="132"/>
      <c r="D168" s="64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</row>
    <row r="169" spans="2:25" ht="12.75">
      <c r="B169" s="132"/>
      <c r="C169" s="132"/>
      <c r="D169" s="64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</row>
    <row r="170" spans="2:25" ht="12.75">
      <c r="B170" s="132"/>
      <c r="C170" s="132"/>
      <c r="D170" s="64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</row>
    <row r="171" spans="2:25" ht="12.75">
      <c r="B171" s="132"/>
      <c r="C171" s="132"/>
      <c r="D171" s="64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</row>
    <row r="172" ht="12.75">
      <c r="G172" s="132"/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5. melléklet a 13/2020. (IX. 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04"/>
  <sheetViews>
    <sheetView view="pageBreakPreview" zoomScaleSheetLayoutView="100" workbookViewId="0" topLeftCell="B1">
      <selection activeCell="W30" sqref="W30"/>
    </sheetView>
  </sheetViews>
  <sheetFormatPr defaultColWidth="9.140625" defaultRowHeight="15"/>
  <cols>
    <col min="1" max="1" width="121.28125" style="0" customWidth="1"/>
    <col min="3" max="3" width="14.28125" style="0" customWidth="1"/>
    <col min="4" max="4" width="10.8515625" style="16" customWidth="1"/>
    <col min="5" max="5" width="9.00390625" style="16" customWidth="1"/>
    <col min="6" max="6" width="7.421875" style="16" customWidth="1"/>
    <col min="7" max="7" width="8.8515625" style="16" customWidth="1"/>
    <col min="8" max="8" width="9.8515625" style="16" customWidth="1"/>
    <col min="9" max="9" width="8.00390625" style="16" customWidth="1"/>
    <col min="10" max="11" width="8.7109375" style="16" customWidth="1"/>
    <col min="12" max="12" width="9.7109375" style="16" customWidth="1"/>
    <col min="13" max="13" width="7.421875" style="16" customWidth="1"/>
    <col min="14" max="14" width="9.8515625" style="16" customWidth="1"/>
    <col min="15" max="15" width="8.8515625" style="16" customWidth="1"/>
    <col min="16" max="16" width="13.8515625" style="16" customWidth="1"/>
    <col min="17" max="17" width="7.00390625" style="16" customWidth="1"/>
    <col min="18" max="18" width="10.00390625" style="16" customWidth="1"/>
    <col min="19" max="19" width="9.7109375" style="16" customWidth="1"/>
    <col min="20" max="20" width="16.421875" style="16" customWidth="1"/>
  </cols>
  <sheetData>
    <row r="1" spans="1:7" ht="24" customHeight="1">
      <c r="A1" s="68" t="s">
        <v>0</v>
      </c>
      <c r="B1" s="68"/>
      <c r="C1" s="68"/>
      <c r="D1" s="68"/>
      <c r="E1" s="68"/>
      <c r="F1" s="68"/>
      <c r="G1" s="68"/>
    </row>
    <row r="2" spans="1:8" ht="24" customHeight="1">
      <c r="A2" s="69" t="s">
        <v>310</v>
      </c>
      <c r="B2" s="69"/>
      <c r="C2" s="69"/>
      <c r="D2" s="69"/>
      <c r="E2" s="69"/>
      <c r="F2" s="69"/>
      <c r="G2" s="69"/>
      <c r="H2" s="22"/>
    </row>
    <row r="3" ht="12.75">
      <c r="A3" s="70"/>
    </row>
    <row r="4" ht="12.75">
      <c r="A4" s="71" t="s">
        <v>26</v>
      </c>
    </row>
    <row r="5" spans="1:24" ht="12.75">
      <c r="A5" s="72" t="s">
        <v>27</v>
      </c>
      <c r="B5" s="73" t="s">
        <v>311</v>
      </c>
      <c r="C5" s="147" t="s">
        <v>312</v>
      </c>
      <c r="D5" s="148">
        <v>18010</v>
      </c>
      <c r="E5" s="149" t="s">
        <v>34</v>
      </c>
      <c r="F5" s="149" t="s">
        <v>53</v>
      </c>
      <c r="G5" s="149" t="s">
        <v>32</v>
      </c>
      <c r="H5" s="149" t="s">
        <v>29</v>
      </c>
      <c r="I5" s="149" t="s">
        <v>33</v>
      </c>
      <c r="J5" s="149" t="s">
        <v>37</v>
      </c>
      <c r="K5" s="149" t="s">
        <v>40</v>
      </c>
      <c r="L5" s="149" t="s">
        <v>313</v>
      </c>
      <c r="M5" s="149" t="s">
        <v>48</v>
      </c>
      <c r="N5" s="149" t="s">
        <v>49</v>
      </c>
      <c r="O5" s="149" t="s">
        <v>51</v>
      </c>
      <c r="P5" s="149" t="s">
        <v>314</v>
      </c>
      <c r="Q5" s="149" t="s">
        <v>52</v>
      </c>
      <c r="R5" s="149" t="s">
        <v>315</v>
      </c>
      <c r="S5" s="149" t="s">
        <v>316</v>
      </c>
      <c r="T5" s="145" t="s">
        <v>317</v>
      </c>
      <c r="V5" s="150"/>
      <c r="W5" s="150"/>
      <c r="X5" s="150"/>
    </row>
    <row r="6" spans="1:20" ht="12.75">
      <c r="A6" s="83" t="s">
        <v>318</v>
      </c>
      <c r="B6" s="89" t="s">
        <v>319</v>
      </c>
      <c r="C6" s="151">
        <f aca="true" t="shared" si="0" ref="C6:C11">SUM(D6:T6)</f>
        <v>123030993</v>
      </c>
      <c r="D6" s="152">
        <v>123030993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</row>
    <row r="7" spans="1:20" ht="12.75">
      <c r="A7" s="84" t="s">
        <v>320</v>
      </c>
      <c r="B7" s="89" t="s">
        <v>321</v>
      </c>
      <c r="C7" s="151">
        <f t="shared" si="0"/>
        <v>41880170</v>
      </c>
      <c r="D7" s="152">
        <v>41880170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</row>
    <row r="8" spans="1:20" ht="12.75">
      <c r="A8" s="84" t="s">
        <v>322</v>
      </c>
      <c r="B8" s="89" t="s">
        <v>323</v>
      </c>
      <c r="C8" s="151">
        <f t="shared" si="0"/>
        <v>81191549</v>
      </c>
      <c r="D8" s="152">
        <v>81191549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</row>
    <row r="9" spans="1:24" ht="12.75">
      <c r="A9" s="84" t="s">
        <v>324</v>
      </c>
      <c r="B9" s="89" t="s">
        <v>325</v>
      </c>
      <c r="C9" s="151">
        <f t="shared" si="0"/>
        <v>2353131</v>
      </c>
      <c r="D9" s="152">
        <v>2353131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X9" s="153"/>
    </row>
    <row r="10" spans="1:20" ht="15" customHeight="1">
      <c r="A10" s="84" t="s">
        <v>326</v>
      </c>
      <c r="B10" s="89" t="s">
        <v>327</v>
      </c>
      <c r="C10" s="154">
        <f>SUM(D10:T10)</f>
        <v>0</v>
      </c>
      <c r="D10" s="152">
        <v>0</v>
      </c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</row>
    <row r="11" spans="1:20" ht="15" customHeight="1">
      <c r="A11" s="84" t="s">
        <v>328</v>
      </c>
      <c r="B11" s="89" t="s">
        <v>329</v>
      </c>
      <c r="C11" s="151">
        <f t="shared" si="0"/>
        <v>325261</v>
      </c>
      <c r="D11" s="152">
        <v>325261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</row>
    <row r="12" spans="1:20" ht="12.75">
      <c r="A12" s="90" t="s">
        <v>330</v>
      </c>
      <c r="B12" s="155" t="s">
        <v>331</v>
      </c>
      <c r="C12" s="151">
        <f>SUM(C6:C11)</f>
        <v>248781104</v>
      </c>
      <c r="D12" s="152">
        <f>SUM(D6:D11)</f>
        <v>248781104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</row>
    <row r="13" spans="1:20" ht="12.75">
      <c r="A13" s="84" t="s">
        <v>332</v>
      </c>
      <c r="B13" s="89" t="s">
        <v>333</v>
      </c>
      <c r="C13" s="151"/>
      <c r="D13" s="152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</row>
    <row r="14" spans="1:20" ht="12.75">
      <c r="A14" s="84" t="s">
        <v>334</v>
      </c>
      <c r="B14" s="89" t="s">
        <v>335</v>
      </c>
      <c r="C14" s="151"/>
      <c r="D14" s="152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</row>
    <row r="15" spans="1:20" ht="12.75">
      <c r="A15" s="84" t="s">
        <v>336</v>
      </c>
      <c r="B15" s="89" t="s">
        <v>337</v>
      </c>
      <c r="C15" s="151"/>
      <c r="D15" s="152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</row>
    <row r="16" spans="1:20" ht="12.75">
      <c r="A16" s="84" t="s">
        <v>338</v>
      </c>
      <c r="B16" s="89" t="s">
        <v>339</v>
      </c>
      <c r="C16" s="151"/>
      <c r="D16" s="152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1:20" ht="12.75">
      <c r="A17" s="84" t="s">
        <v>340</v>
      </c>
      <c r="B17" s="89" t="s">
        <v>341</v>
      </c>
      <c r="C17" s="151">
        <f>SUM(D17:T17)</f>
        <v>45383806</v>
      </c>
      <c r="D17" s="152">
        <v>20000</v>
      </c>
      <c r="E17" s="145"/>
      <c r="F17" s="145"/>
      <c r="G17" s="145"/>
      <c r="H17" s="145"/>
      <c r="I17" s="145">
        <v>686125</v>
      </c>
      <c r="J17" s="145"/>
      <c r="K17" s="145"/>
      <c r="L17" s="145"/>
      <c r="M17" s="145"/>
      <c r="N17" s="145">
        <v>10429200</v>
      </c>
      <c r="O17" s="145"/>
      <c r="P17" s="145"/>
      <c r="Q17" s="145"/>
      <c r="R17" s="145"/>
      <c r="S17" s="145">
        <v>1997262</v>
      </c>
      <c r="T17" s="145">
        <v>32251219</v>
      </c>
    </row>
    <row r="18" spans="1:20" ht="12.75">
      <c r="A18" s="94" t="s">
        <v>342</v>
      </c>
      <c r="B18" s="103" t="s">
        <v>343</v>
      </c>
      <c r="C18" s="151">
        <f>SUM(C12:C17)</f>
        <v>294164910</v>
      </c>
      <c r="D18" s="154">
        <f aca="true" t="shared" si="1" ref="D18:T18">SUM(D12:D17)</f>
        <v>248801104</v>
      </c>
      <c r="E18" s="154">
        <f t="shared" si="1"/>
        <v>0</v>
      </c>
      <c r="F18" s="154">
        <f t="shared" si="1"/>
        <v>0</v>
      </c>
      <c r="G18" s="154">
        <f t="shared" si="1"/>
        <v>0</v>
      </c>
      <c r="H18" s="154">
        <f t="shared" si="1"/>
        <v>0</v>
      </c>
      <c r="I18" s="154">
        <f t="shared" si="1"/>
        <v>686125</v>
      </c>
      <c r="J18" s="154">
        <f t="shared" si="1"/>
        <v>0</v>
      </c>
      <c r="K18" s="154">
        <f t="shared" si="1"/>
        <v>0</v>
      </c>
      <c r="L18" s="154"/>
      <c r="M18" s="154">
        <f t="shared" si="1"/>
        <v>0</v>
      </c>
      <c r="N18" s="154">
        <f t="shared" si="1"/>
        <v>10429200</v>
      </c>
      <c r="O18" s="154">
        <f t="shared" si="1"/>
        <v>0</v>
      </c>
      <c r="P18" s="154">
        <f t="shared" si="1"/>
        <v>0</v>
      </c>
      <c r="Q18" s="154">
        <f t="shared" si="1"/>
        <v>0</v>
      </c>
      <c r="R18" s="154">
        <f t="shared" si="1"/>
        <v>0</v>
      </c>
      <c r="S18" s="154">
        <f t="shared" si="1"/>
        <v>1997262</v>
      </c>
      <c r="T18" s="154">
        <f t="shared" si="1"/>
        <v>32251219</v>
      </c>
    </row>
    <row r="19" spans="1:20" ht="15" customHeight="1">
      <c r="A19" s="84" t="s">
        <v>344</v>
      </c>
      <c r="B19" s="89" t="s">
        <v>345</v>
      </c>
      <c r="C19" s="151"/>
      <c r="D19" s="152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</row>
    <row r="20" spans="1:20" ht="15" customHeight="1">
      <c r="A20" s="84" t="s">
        <v>346</v>
      </c>
      <c r="B20" s="89" t="s">
        <v>347</v>
      </c>
      <c r="C20" s="151"/>
      <c r="D20" s="152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</row>
    <row r="21" spans="1:20" ht="15" customHeight="1">
      <c r="A21" s="90" t="s">
        <v>348</v>
      </c>
      <c r="B21" s="155" t="s">
        <v>349</v>
      </c>
      <c r="C21" s="151"/>
      <c r="D21" s="152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</row>
    <row r="22" spans="1:20" ht="15" customHeight="1">
      <c r="A22" s="84" t="s">
        <v>350</v>
      </c>
      <c r="B22" s="89" t="s">
        <v>351</v>
      </c>
      <c r="C22" s="151"/>
      <c r="D22" s="152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</row>
    <row r="23" spans="1:20" ht="15" customHeight="1">
      <c r="A23" s="84" t="s">
        <v>352</v>
      </c>
      <c r="B23" s="89" t="s">
        <v>353</v>
      </c>
      <c r="C23" s="151"/>
      <c r="D23" s="152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</row>
    <row r="24" spans="1:20" ht="15" customHeight="1">
      <c r="A24" s="84" t="s">
        <v>354</v>
      </c>
      <c r="B24" s="89" t="s">
        <v>355</v>
      </c>
      <c r="C24" s="151">
        <f aca="true" t="shared" si="2" ref="C24:C29">SUM(D24:S24)</f>
        <v>5300000</v>
      </c>
      <c r="D24" s="152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>
        <v>5300000</v>
      </c>
      <c r="Q24" s="145"/>
      <c r="R24" s="145"/>
      <c r="S24" s="145"/>
      <c r="T24" s="145"/>
    </row>
    <row r="25" spans="1:20" ht="15" customHeight="1">
      <c r="A25" s="84" t="s">
        <v>356</v>
      </c>
      <c r="B25" s="89" t="s">
        <v>357</v>
      </c>
      <c r="C25" s="151">
        <f t="shared" si="2"/>
        <v>30000000</v>
      </c>
      <c r="D25" s="152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>
        <v>30000000</v>
      </c>
      <c r="Q25" s="145"/>
      <c r="R25" s="145"/>
      <c r="S25" s="145"/>
      <c r="T25" s="145"/>
    </row>
    <row r="26" spans="1:20" ht="15" customHeight="1">
      <c r="A26" s="84" t="s">
        <v>358</v>
      </c>
      <c r="B26" s="89" t="s">
        <v>359</v>
      </c>
      <c r="C26" s="151">
        <f t="shared" si="2"/>
        <v>0</v>
      </c>
      <c r="D26" s="152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</row>
    <row r="27" spans="1:20" ht="15" customHeight="1">
      <c r="A27" s="84" t="s">
        <v>360</v>
      </c>
      <c r="B27" s="89" t="s">
        <v>361</v>
      </c>
      <c r="C27" s="151">
        <f t="shared" si="2"/>
        <v>0</v>
      </c>
      <c r="D27" s="152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</row>
    <row r="28" spans="1:20" ht="15" customHeight="1">
      <c r="A28" s="84" t="s">
        <v>362</v>
      </c>
      <c r="B28" s="89" t="s">
        <v>363</v>
      </c>
      <c r="C28" s="151">
        <f t="shared" si="2"/>
        <v>0</v>
      </c>
      <c r="D28" s="152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  <row r="29" spans="1:20" ht="15" customHeight="1">
      <c r="A29" s="84" t="s">
        <v>364</v>
      </c>
      <c r="B29" s="89" t="s">
        <v>365</v>
      </c>
      <c r="C29" s="151">
        <f t="shared" si="2"/>
        <v>300000</v>
      </c>
      <c r="D29" s="152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>
        <v>300000</v>
      </c>
      <c r="Q29" s="145"/>
      <c r="R29" s="145"/>
      <c r="S29" s="145"/>
      <c r="T29" s="145"/>
    </row>
    <row r="30" spans="1:20" ht="15" customHeight="1">
      <c r="A30" s="90" t="s">
        <v>366</v>
      </c>
      <c r="B30" s="155" t="s">
        <v>367</v>
      </c>
      <c r="C30" s="151">
        <f>SUM(C25:C29)</f>
        <v>30300000</v>
      </c>
      <c r="D30" s="152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>
        <f>SUM(P25:P29)</f>
        <v>30300000</v>
      </c>
      <c r="Q30" s="145"/>
      <c r="R30" s="145"/>
      <c r="S30" s="145"/>
      <c r="T30" s="145"/>
    </row>
    <row r="31" spans="1:20" ht="15" customHeight="1">
      <c r="A31" s="84" t="s">
        <v>368</v>
      </c>
      <c r="B31" s="89" t="s">
        <v>369</v>
      </c>
      <c r="C31" s="151"/>
      <c r="D31" s="152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</row>
    <row r="32" spans="1:20" ht="15" customHeight="1">
      <c r="A32" s="94" t="s">
        <v>370</v>
      </c>
      <c r="B32" s="103" t="s">
        <v>371</v>
      </c>
      <c r="C32" s="151">
        <f>C21+C22+C23+C24+C30+C31</f>
        <v>35600000</v>
      </c>
      <c r="D32" s="152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>
        <f>P22+P23+P24+P30+P31</f>
        <v>35600000</v>
      </c>
      <c r="Q32" s="145"/>
      <c r="R32" s="145"/>
      <c r="S32" s="145"/>
      <c r="T32" s="145"/>
    </row>
    <row r="33" spans="1:20" ht="15" customHeight="1">
      <c r="A33" s="96" t="s">
        <v>372</v>
      </c>
      <c r="B33" s="89" t="s">
        <v>373</v>
      </c>
      <c r="C33" s="151">
        <f>SUM(D33:S33)</f>
        <v>100000</v>
      </c>
      <c r="D33" s="152"/>
      <c r="E33" s="145"/>
      <c r="F33" s="145"/>
      <c r="G33" s="145"/>
      <c r="H33" s="145"/>
      <c r="I33" s="145">
        <v>100000</v>
      </c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</row>
    <row r="34" spans="1:20" ht="15" customHeight="1">
      <c r="A34" s="96" t="s">
        <v>374</v>
      </c>
      <c r="B34" s="89" t="s">
        <v>375</v>
      </c>
      <c r="C34" s="151">
        <f aca="true" t="shared" si="3" ref="C34:C43">SUM(D34:S34)</f>
        <v>10629621</v>
      </c>
      <c r="D34" s="152"/>
      <c r="E34" s="145"/>
      <c r="F34" s="145">
        <v>100000</v>
      </c>
      <c r="G34" s="145"/>
      <c r="H34" s="145">
        <v>8449621</v>
      </c>
      <c r="I34" s="145"/>
      <c r="J34" s="145"/>
      <c r="K34" s="145">
        <v>2000000</v>
      </c>
      <c r="L34" s="145"/>
      <c r="M34" s="145"/>
      <c r="N34" s="145"/>
      <c r="O34" s="145">
        <v>50000</v>
      </c>
      <c r="P34" s="145"/>
      <c r="Q34" s="145">
        <v>30000</v>
      </c>
      <c r="R34" s="145"/>
      <c r="S34" s="145"/>
      <c r="T34" s="145"/>
    </row>
    <row r="35" spans="1:20" ht="15" customHeight="1">
      <c r="A35" s="96" t="s">
        <v>376</v>
      </c>
      <c r="B35" s="89" t="s">
        <v>377</v>
      </c>
      <c r="C35" s="151">
        <f t="shared" si="3"/>
        <v>1700000</v>
      </c>
      <c r="D35" s="152"/>
      <c r="E35" s="145"/>
      <c r="F35" s="145"/>
      <c r="G35" s="145">
        <v>900000</v>
      </c>
      <c r="H35" s="145"/>
      <c r="I35" s="145"/>
      <c r="J35" s="145"/>
      <c r="K35" s="145"/>
      <c r="L35" s="145"/>
      <c r="M35" s="145">
        <v>500000</v>
      </c>
      <c r="N35" s="145"/>
      <c r="O35" s="145">
        <v>300000</v>
      </c>
      <c r="P35" s="145"/>
      <c r="Q35" s="145"/>
      <c r="R35" s="145"/>
      <c r="S35" s="145"/>
      <c r="T35" s="145"/>
    </row>
    <row r="36" spans="1:20" ht="15" customHeight="1">
      <c r="A36" s="96" t="s">
        <v>378</v>
      </c>
      <c r="B36" s="89" t="s">
        <v>379</v>
      </c>
      <c r="C36" s="151">
        <f t="shared" si="3"/>
        <v>3566493</v>
      </c>
      <c r="D36" s="152"/>
      <c r="E36" s="145"/>
      <c r="F36" s="145">
        <v>200000</v>
      </c>
      <c r="G36" s="145">
        <v>1700000</v>
      </c>
      <c r="H36" s="145"/>
      <c r="I36" s="145"/>
      <c r="J36" s="146">
        <v>796493</v>
      </c>
      <c r="K36" s="145"/>
      <c r="L36" s="145"/>
      <c r="M36" s="145">
        <v>170000</v>
      </c>
      <c r="N36" s="145"/>
      <c r="O36" s="145">
        <v>700000</v>
      </c>
      <c r="P36" s="145"/>
      <c r="Q36" s="145"/>
      <c r="R36" s="145"/>
      <c r="S36" s="145"/>
      <c r="T36" s="145"/>
    </row>
    <row r="37" spans="1:20" ht="15" customHeight="1">
      <c r="A37" s="96" t="s">
        <v>380</v>
      </c>
      <c r="B37" s="89" t="s">
        <v>381</v>
      </c>
      <c r="C37" s="151">
        <f t="shared" si="3"/>
        <v>0</v>
      </c>
      <c r="D37" s="152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</row>
    <row r="38" spans="1:20" ht="15" customHeight="1">
      <c r="A38" s="96" t="s">
        <v>382</v>
      </c>
      <c r="B38" s="89" t="s">
        <v>383</v>
      </c>
      <c r="C38" s="151">
        <f t="shared" si="3"/>
        <v>2946998</v>
      </c>
      <c r="D38" s="152"/>
      <c r="E38" s="145"/>
      <c r="F38" s="145">
        <v>27000</v>
      </c>
      <c r="G38" s="145">
        <v>50000</v>
      </c>
      <c r="H38" s="145">
        <v>2281398</v>
      </c>
      <c r="I38" s="145">
        <v>27000</v>
      </c>
      <c r="J38" s="145"/>
      <c r="K38" s="145">
        <v>540000</v>
      </c>
      <c r="L38" s="145"/>
      <c r="M38" s="145"/>
      <c r="N38" s="145"/>
      <c r="O38" s="145">
        <v>13500</v>
      </c>
      <c r="P38" s="145"/>
      <c r="Q38" s="145">
        <v>8100</v>
      </c>
      <c r="R38" s="145"/>
      <c r="S38" s="145"/>
      <c r="T38" s="145"/>
    </row>
    <row r="39" spans="1:20" ht="15" customHeight="1">
      <c r="A39" s="96" t="s">
        <v>384</v>
      </c>
      <c r="B39" s="89" t="s">
        <v>385</v>
      </c>
      <c r="C39" s="151">
        <f t="shared" si="3"/>
        <v>0</v>
      </c>
      <c r="D39" s="152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</row>
    <row r="40" spans="1:20" ht="15" customHeight="1">
      <c r="A40" s="96" t="s">
        <v>386</v>
      </c>
      <c r="B40" s="89" t="s">
        <v>387</v>
      </c>
      <c r="C40" s="151">
        <f t="shared" si="3"/>
        <v>1000</v>
      </c>
      <c r="D40" s="152"/>
      <c r="E40" s="145">
        <v>1000</v>
      </c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</row>
    <row r="41" spans="1:20" ht="15" customHeight="1">
      <c r="A41" s="96" t="s">
        <v>388</v>
      </c>
      <c r="B41" s="89" t="s">
        <v>389</v>
      </c>
      <c r="C41" s="151">
        <f t="shared" si="3"/>
        <v>0</v>
      </c>
      <c r="D41" s="152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</row>
    <row r="42" spans="1:20" ht="15" customHeight="1">
      <c r="A42" s="96" t="s">
        <v>390</v>
      </c>
      <c r="B42" s="89" t="s">
        <v>391</v>
      </c>
      <c r="C42" s="151">
        <f t="shared" si="3"/>
        <v>0</v>
      </c>
      <c r="D42" s="152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</row>
    <row r="43" spans="1:20" ht="15" customHeight="1">
      <c r="A43" s="96" t="s">
        <v>392</v>
      </c>
      <c r="B43" s="89" t="s">
        <v>393</v>
      </c>
      <c r="C43" s="151">
        <f t="shared" si="3"/>
        <v>100012</v>
      </c>
      <c r="D43" s="152"/>
      <c r="E43" s="145">
        <v>100012</v>
      </c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</row>
    <row r="44" spans="1:20" ht="15" customHeight="1">
      <c r="A44" s="98" t="s">
        <v>394</v>
      </c>
      <c r="B44" s="103" t="s">
        <v>395</v>
      </c>
      <c r="C44" s="151">
        <f>SUM(C33:C43)</f>
        <v>19044124</v>
      </c>
      <c r="D44" s="154">
        <f>SUM(D33:D43)</f>
        <v>0</v>
      </c>
      <c r="E44" s="154">
        <f>SUM(E33:E43)</f>
        <v>101012</v>
      </c>
      <c r="F44" s="145">
        <f aca="true" t="shared" si="4" ref="F44:M44">SUM(F33:F42)</f>
        <v>327000</v>
      </c>
      <c r="G44" s="145">
        <f t="shared" si="4"/>
        <v>2650000</v>
      </c>
      <c r="H44" s="145">
        <f t="shared" si="4"/>
        <v>10731019</v>
      </c>
      <c r="I44" s="145">
        <f t="shared" si="4"/>
        <v>127000</v>
      </c>
      <c r="J44" s="145">
        <f t="shared" si="4"/>
        <v>796493</v>
      </c>
      <c r="K44" s="145">
        <f t="shared" si="4"/>
        <v>2540000</v>
      </c>
      <c r="L44" s="145"/>
      <c r="M44" s="145">
        <f t="shared" si="4"/>
        <v>670000</v>
      </c>
      <c r="N44" s="145"/>
      <c r="O44" s="145">
        <f>SUM(O33:O42)</f>
        <v>1063500</v>
      </c>
      <c r="P44" s="145"/>
      <c r="Q44" s="145">
        <f>SUM(Q33:Q42)</f>
        <v>38100</v>
      </c>
      <c r="R44" s="145"/>
      <c r="S44" s="145"/>
      <c r="T44" s="145"/>
    </row>
    <row r="45" spans="1:20" ht="12.75">
      <c r="A45" s="96" t="s">
        <v>396</v>
      </c>
      <c r="B45" s="89" t="s">
        <v>397</v>
      </c>
      <c r="C45" s="151"/>
      <c r="D45" s="152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</row>
    <row r="46" spans="1:20" ht="12.75">
      <c r="A46" s="84" t="s">
        <v>398</v>
      </c>
      <c r="B46" s="89" t="s">
        <v>399</v>
      </c>
      <c r="C46" s="151"/>
      <c r="D46" s="152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</row>
    <row r="47" spans="1:20" ht="12.75">
      <c r="A47" s="96" t="s">
        <v>400</v>
      </c>
      <c r="B47" s="89" t="s">
        <v>401</v>
      </c>
      <c r="C47" s="151"/>
      <c r="D47" s="152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</row>
    <row r="48" spans="1:20" ht="12.75">
      <c r="A48" s="96" t="s">
        <v>402</v>
      </c>
      <c r="B48" s="89" t="s">
        <v>403</v>
      </c>
      <c r="C48" s="151">
        <f>SUM(D48:S48)</f>
        <v>1000000</v>
      </c>
      <c r="D48" s="152"/>
      <c r="E48" s="145">
        <v>1000000</v>
      </c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</row>
    <row r="49" spans="1:20" ht="12.75">
      <c r="A49" s="96" t="s">
        <v>404</v>
      </c>
      <c r="B49" s="89" t="s">
        <v>405</v>
      </c>
      <c r="C49" s="151">
        <f>SUM(D49:S49)</f>
        <v>1640711</v>
      </c>
      <c r="D49" s="152"/>
      <c r="E49" s="145"/>
      <c r="F49" s="145"/>
      <c r="G49" s="145"/>
      <c r="H49" s="145"/>
      <c r="I49" s="145"/>
      <c r="J49" s="145">
        <v>350000</v>
      </c>
      <c r="K49" s="145"/>
      <c r="L49" s="145">
        <v>1290711</v>
      </c>
      <c r="M49" s="145"/>
      <c r="N49" s="145"/>
      <c r="O49" s="145"/>
      <c r="P49" s="145"/>
      <c r="Q49" s="145"/>
      <c r="R49" s="145"/>
      <c r="S49" s="145"/>
      <c r="T49" s="145"/>
    </row>
    <row r="50" spans="1:20" ht="15" customHeight="1">
      <c r="A50" s="94" t="s">
        <v>406</v>
      </c>
      <c r="B50" s="103" t="s">
        <v>407</v>
      </c>
      <c r="C50" s="151">
        <f>SUM(C45:C49)</f>
        <v>2640711</v>
      </c>
      <c r="D50" s="154">
        <f>SUM(D45:D49)</f>
        <v>0</v>
      </c>
      <c r="E50" s="154">
        <f>SUM(E45:E49)</f>
        <v>1000000</v>
      </c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</row>
    <row r="51" spans="1:20" ht="15" customHeight="1">
      <c r="A51" s="101" t="s">
        <v>195</v>
      </c>
      <c r="B51" s="156"/>
      <c r="C51" s="151"/>
      <c r="D51" s="152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</row>
    <row r="52" spans="1:20" ht="12.75">
      <c r="A52" s="84" t="s">
        <v>408</v>
      </c>
      <c r="B52" s="89" t="s">
        <v>409</v>
      </c>
      <c r="C52" s="151">
        <f>SUM(D52:T52)</f>
        <v>3684537</v>
      </c>
      <c r="D52" s="152">
        <v>3684537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</row>
    <row r="53" spans="1:20" ht="12.75">
      <c r="A53" s="84" t="s">
        <v>410</v>
      </c>
      <c r="B53" s="89" t="s">
        <v>411</v>
      </c>
      <c r="C53" s="151"/>
      <c r="D53" s="152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</row>
    <row r="54" spans="1:20" ht="12.75">
      <c r="A54" s="84" t="s">
        <v>412</v>
      </c>
      <c r="B54" s="89" t="s">
        <v>413</v>
      </c>
      <c r="C54" s="151"/>
      <c r="D54" s="152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</row>
    <row r="55" spans="1:20" ht="12.75">
      <c r="A55" s="84" t="s">
        <v>414</v>
      </c>
      <c r="B55" s="89" t="s">
        <v>415</v>
      </c>
      <c r="C55" s="151"/>
      <c r="D55" s="152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</row>
    <row r="56" spans="1:20" ht="12.75">
      <c r="A56" s="84" t="s">
        <v>416</v>
      </c>
      <c r="B56" s="89" t="s">
        <v>417</v>
      </c>
      <c r="C56" s="151"/>
      <c r="D56" s="152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</row>
    <row r="57" spans="1:20" ht="12.75">
      <c r="A57" s="94" t="s">
        <v>418</v>
      </c>
      <c r="B57" s="103" t="s">
        <v>419</v>
      </c>
      <c r="C57" s="151">
        <f>SUM(C52:C56)</f>
        <v>3684537</v>
      </c>
      <c r="D57" s="152">
        <f>SUM(D52:D56)</f>
        <v>3684537</v>
      </c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</row>
    <row r="58" spans="1:20" ht="15" customHeight="1">
      <c r="A58" s="96" t="s">
        <v>420</v>
      </c>
      <c r="B58" s="89" t="s">
        <v>421</v>
      </c>
      <c r="C58" s="151"/>
      <c r="D58" s="152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</row>
    <row r="59" spans="1:20" ht="15" customHeight="1">
      <c r="A59" s="96" t="s">
        <v>422</v>
      </c>
      <c r="B59" s="89" t="s">
        <v>423</v>
      </c>
      <c r="C59" s="151"/>
      <c r="D59" s="152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</row>
    <row r="60" spans="1:20" ht="15" customHeight="1">
      <c r="A60" s="96" t="s">
        <v>424</v>
      </c>
      <c r="B60" s="89" t="s">
        <v>425</v>
      </c>
      <c r="C60" s="151"/>
      <c r="D60" s="152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</row>
    <row r="61" spans="1:20" ht="15" customHeight="1">
      <c r="A61" s="96" t="s">
        <v>426</v>
      </c>
      <c r="B61" s="89" t="s">
        <v>427</v>
      </c>
      <c r="C61" s="151"/>
      <c r="D61" s="152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</row>
    <row r="62" spans="1:20" ht="15" customHeight="1">
      <c r="A62" s="96" t="s">
        <v>428</v>
      </c>
      <c r="B62" s="89" t="s">
        <v>429</v>
      </c>
      <c r="C62" s="151"/>
      <c r="D62" s="152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</row>
    <row r="63" spans="1:20" ht="15" customHeight="1">
      <c r="A63" s="94" t="s">
        <v>430</v>
      </c>
      <c r="B63" s="103" t="s">
        <v>431</v>
      </c>
      <c r="C63" s="151"/>
      <c r="D63" s="152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</row>
    <row r="64" spans="1:20" ht="12.75">
      <c r="A64" s="96" t="s">
        <v>432</v>
      </c>
      <c r="B64" s="89" t="s">
        <v>433</v>
      </c>
      <c r="C64" s="151"/>
      <c r="D64" s="152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</row>
    <row r="65" spans="1:20" ht="12.75">
      <c r="A65" s="84" t="s">
        <v>434</v>
      </c>
      <c r="B65" s="89" t="s">
        <v>435</v>
      </c>
      <c r="C65" s="151"/>
      <c r="D65" s="152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</row>
    <row r="66" spans="1:20" ht="12.75">
      <c r="A66" s="96" t="s">
        <v>436</v>
      </c>
      <c r="B66" s="89" t="s">
        <v>437</v>
      </c>
      <c r="C66" s="151"/>
      <c r="D66" s="152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</row>
    <row r="67" spans="1:20" ht="12.75">
      <c r="A67" s="96" t="s">
        <v>438</v>
      </c>
      <c r="B67" s="89" t="s">
        <v>439</v>
      </c>
      <c r="C67" s="151">
        <f>SUM(D67:S67)</f>
        <v>0</v>
      </c>
      <c r="D67" s="152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</row>
    <row r="68" spans="1:20" ht="12.75">
      <c r="A68" s="96" t="s">
        <v>440</v>
      </c>
      <c r="B68" s="89" t="s">
        <v>441</v>
      </c>
      <c r="C68" s="151"/>
      <c r="D68" s="152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</row>
    <row r="69" spans="1:20" ht="15" customHeight="1">
      <c r="A69" s="94" t="s">
        <v>442</v>
      </c>
      <c r="B69" s="103" t="s">
        <v>443</v>
      </c>
      <c r="C69" s="151">
        <f>SUM(C64:C68)</f>
        <v>0</v>
      </c>
      <c r="D69" s="152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</row>
    <row r="70" spans="1:20" ht="15" customHeight="1">
      <c r="A70" s="157" t="s">
        <v>242</v>
      </c>
      <c r="B70" s="158"/>
      <c r="C70" s="159"/>
      <c r="D70" s="152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</row>
    <row r="71" spans="1:20" ht="12.75">
      <c r="A71" s="160" t="s">
        <v>444</v>
      </c>
      <c r="B71" s="161" t="s">
        <v>445</v>
      </c>
      <c r="C71" s="162">
        <f>C18+C32+C44+C50+C57+C63+C69</f>
        <v>355134282</v>
      </c>
      <c r="D71" s="163">
        <f aca="true" t="shared" si="5" ref="D71:T71">D18+D32+D44+D50+D57+D63+D69</f>
        <v>252485641</v>
      </c>
      <c r="E71" s="163">
        <f t="shared" si="5"/>
        <v>1101012</v>
      </c>
      <c r="F71" s="163">
        <f t="shared" si="5"/>
        <v>327000</v>
      </c>
      <c r="G71" s="163">
        <f t="shared" si="5"/>
        <v>2650000</v>
      </c>
      <c r="H71" s="163">
        <f t="shared" si="5"/>
        <v>10731019</v>
      </c>
      <c r="I71" s="163">
        <f t="shared" si="5"/>
        <v>813125</v>
      </c>
      <c r="J71" s="163">
        <f t="shared" si="5"/>
        <v>796493</v>
      </c>
      <c r="K71" s="163">
        <f t="shared" si="5"/>
        <v>2540000</v>
      </c>
      <c r="L71" s="163"/>
      <c r="M71" s="163">
        <f t="shared" si="5"/>
        <v>670000</v>
      </c>
      <c r="N71" s="163">
        <f t="shared" si="5"/>
        <v>10429200</v>
      </c>
      <c r="O71" s="163">
        <f t="shared" si="5"/>
        <v>1063500</v>
      </c>
      <c r="P71" s="163">
        <f t="shared" si="5"/>
        <v>35600000</v>
      </c>
      <c r="Q71" s="163">
        <f t="shared" si="5"/>
        <v>38100</v>
      </c>
      <c r="R71" s="163">
        <f t="shared" si="5"/>
        <v>0</v>
      </c>
      <c r="S71" s="163">
        <f t="shared" si="5"/>
        <v>1997262</v>
      </c>
      <c r="T71" s="163">
        <f t="shared" si="5"/>
        <v>32251219</v>
      </c>
    </row>
    <row r="72" spans="1:20" ht="12.75">
      <c r="A72" s="164" t="s">
        <v>446</v>
      </c>
      <c r="B72" s="165"/>
      <c r="C72" s="166"/>
      <c r="D72" s="152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</row>
    <row r="73" spans="1:20" ht="12.75">
      <c r="A73" s="167" t="s">
        <v>447</v>
      </c>
      <c r="B73" s="168"/>
      <c r="C73" s="151"/>
      <c r="D73" s="152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</row>
    <row r="74" spans="1:20" ht="12.75">
      <c r="A74" s="113" t="s">
        <v>448</v>
      </c>
      <c r="B74" s="84" t="s">
        <v>449</v>
      </c>
      <c r="C74" s="151"/>
      <c r="D74" s="152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</row>
    <row r="75" spans="1:20" ht="12.75">
      <c r="A75" s="96" t="s">
        <v>450</v>
      </c>
      <c r="B75" s="84" t="s">
        <v>451</v>
      </c>
      <c r="C75" s="151"/>
      <c r="D75" s="152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</row>
    <row r="76" spans="1:20" ht="12.75">
      <c r="A76" s="113" t="s">
        <v>452</v>
      </c>
      <c r="B76" s="84" t="s">
        <v>453</v>
      </c>
      <c r="C76" s="151"/>
      <c r="D76" s="152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</row>
    <row r="77" spans="1:20" ht="12.75">
      <c r="A77" s="110" t="s">
        <v>454</v>
      </c>
      <c r="B77" s="90" t="s">
        <v>455</v>
      </c>
      <c r="C77" s="151"/>
      <c r="D77" s="152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</row>
    <row r="78" spans="1:20" ht="12.75">
      <c r="A78" s="96" t="s">
        <v>456</v>
      </c>
      <c r="B78" s="84" t="s">
        <v>457</v>
      </c>
      <c r="C78" s="151"/>
      <c r="D78" s="152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</row>
    <row r="79" spans="1:20" ht="12.75">
      <c r="A79" s="113" t="s">
        <v>458</v>
      </c>
      <c r="B79" s="84" t="s">
        <v>459</v>
      </c>
      <c r="C79" s="151"/>
      <c r="D79" s="152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</row>
    <row r="80" spans="1:20" ht="12.75">
      <c r="A80" s="96" t="s">
        <v>460</v>
      </c>
      <c r="B80" s="84" t="s">
        <v>461</v>
      </c>
      <c r="C80" s="151"/>
      <c r="D80" s="152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</row>
    <row r="81" spans="1:20" ht="12.75">
      <c r="A81" s="113" t="s">
        <v>462</v>
      </c>
      <c r="B81" s="84" t="s">
        <v>463</v>
      </c>
      <c r="C81" s="151"/>
      <c r="D81" s="152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</row>
    <row r="82" spans="1:20" ht="12.75">
      <c r="A82" s="116" t="s">
        <v>464</v>
      </c>
      <c r="B82" s="90" t="s">
        <v>465</v>
      </c>
      <c r="C82" s="151"/>
      <c r="D82" s="152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</row>
    <row r="83" spans="1:20" ht="12.75">
      <c r="A83" s="84" t="s">
        <v>466</v>
      </c>
      <c r="B83" s="84" t="s">
        <v>467</v>
      </c>
      <c r="C83" s="151">
        <v>38444285</v>
      </c>
      <c r="D83" s="152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>
        <v>38444285</v>
      </c>
      <c r="S83" s="145"/>
      <c r="T83" s="145"/>
    </row>
    <row r="84" spans="1:20" ht="12.75">
      <c r="A84" s="84" t="s">
        <v>468</v>
      </c>
      <c r="B84" s="84" t="s">
        <v>467</v>
      </c>
      <c r="C84" s="151">
        <f>SUM(D84:T84)</f>
        <v>56682122</v>
      </c>
      <c r="D84" s="152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>
        <v>56682122</v>
      </c>
      <c r="S84" s="145"/>
      <c r="T84" s="145"/>
    </row>
    <row r="85" spans="1:20" ht="12.75">
      <c r="A85" s="84" t="s">
        <v>469</v>
      </c>
      <c r="B85" s="84" t="s">
        <v>470</v>
      </c>
      <c r="C85" s="151">
        <f>SUM(D85:S85)</f>
        <v>0</v>
      </c>
      <c r="D85" s="152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</row>
    <row r="86" spans="1:20" ht="12.75">
      <c r="A86" s="84" t="s">
        <v>471</v>
      </c>
      <c r="B86" s="84" t="s">
        <v>470</v>
      </c>
      <c r="C86" s="151">
        <f>SUM(D86:S86)</f>
        <v>0</v>
      </c>
      <c r="D86" s="152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</row>
    <row r="87" spans="1:20" ht="12.75">
      <c r="A87" s="90" t="s">
        <v>472</v>
      </c>
      <c r="B87" s="90" t="s">
        <v>473</v>
      </c>
      <c r="C87" s="151">
        <f>SUM(C83:C86)</f>
        <v>95126407</v>
      </c>
      <c r="D87" s="152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>
        <f>SUM(R83:R86)</f>
        <v>95126407</v>
      </c>
      <c r="S87" s="145"/>
      <c r="T87" s="145"/>
    </row>
    <row r="88" spans="1:20" ht="12.75">
      <c r="A88" s="113" t="s">
        <v>474</v>
      </c>
      <c r="B88" s="84" t="s">
        <v>475</v>
      </c>
      <c r="C88" s="151"/>
      <c r="D88" s="152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</row>
    <row r="89" spans="1:20" ht="12.75">
      <c r="A89" s="113" t="s">
        <v>476</v>
      </c>
      <c r="B89" s="84" t="s">
        <v>477</v>
      </c>
      <c r="C89" s="151"/>
      <c r="D89" s="152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</row>
    <row r="90" spans="1:20" ht="12.75">
      <c r="A90" s="113" t="s">
        <v>478</v>
      </c>
      <c r="B90" s="84" t="s">
        <v>479</v>
      </c>
      <c r="C90" s="151"/>
      <c r="D90" s="152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</row>
    <row r="91" spans="1:20" ht="12.75">
      <c r="A91" s="113" t="s">
        <v>480</v>
      </c>
      <c r="B91" s="84" t="s">
        <v>481</v>
      </c>
      <c r="C91" s="151"/>
      <c r="D91" s="152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</row>
    <row r="92" spans="1:20" ht="12.75">
      <c r="A92" s="96" t="s">
        <v>482</v>
      </c>
      <c r="B92" s="84" t="s">
        <v>483</v>
      </c>
      <c r="C92" s="151"/>
      <c r="D92" s="152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</row>
    <row r="93" spans="1:20" ht="12.75">
      <c r="A93" s="96" t="s">
        <v>484</v>
      </c>
      <c r="B93" s="84" t="s">
        <v>485</v>
      </c>
      <c r="C93" s="151"/>
      <c r="D93" s="152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</row>
    <row r="94" spans="1:20" ht="12.75">
      <c r="A94" s="110" t="s">
        <v>486</v>
      </c>
      <c r="B94" s="90" t="s">
        <v>487</v>
      </c>
      <c r="C94" s="151">
        <f>C77+C82+C87+C88+C89+C90+C91+C92</f>
        <v>95126407</v>
      </c>
      <c r="D94" s="152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</row>
    <row r="95" spans="1:20" ht="12.75">
      <c r="A95" s="96" t="s">
        <v>488</v>
      </c>
      <c r="B95" s="84" t="s">
        <v>489</v>
      </c>
      <c r="C95" s="151"/>
      <c r="D95" s="152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</row>
    <row r="96" spans="1:20" ht="12.75">
      <c r="A96" s="96" t="s">
        <v>490</v>
      </c>
      <c r="B96" s="84" t="s">
        <v>491</v>
      </c>
      <c r="C96" s="151"/>
      <c r="D96" s="152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</row>
    <row r="97" spans="1:20" ht="12.75">
      <c r="A97" s="113" t="s">
        <v>492</v>
      </c>
      <c r="B97" s="84" t="s">
        <v>493</v>
      </c>
      <c r="C97" s="151"/>
      <c r="D97" s="152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</row>
    <row r="98" spans="1:20" ht="12.75">
      <c r="A98" s="113" t="s">
        <v>494</v>
      </c>
      <c r="B98" s="84" t="s">
        <v>495</v>
      </c>
      <c r="C98" s="151"/>
      <c r="D98" s="152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</row>
    <row r="99" spans="1:20" ht="12.75">
      <c r="A99" s="113" t="s">
        <v>496</v>
      </c>
      <c r="B99" s="84" t="s">
        <v>497</v>
      </c>
      <c r="C99" s="151"/>
      <c r="D99" s="152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</row>
    <row r="100" spans="1:20" ht="12.75">
      <c r="A100" s="116" t="s">
        <v>498</v>
      </c>
      <c r="B100" s="90" t="s">
        <v>499</v>
      </c>
      <c r="C100" s="151"/>
      <c r="D100" s="152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</row>
    <row r="101" spans="1:20" ht="12.75">
      <c r="A101" s="169" t="s">
        <v>500</v>
      </c>
      <c r="B101" s="170" t="s">
        <v>501</v>
      </c>
      <c r="C101" s="159"/>
      <c r="D101" s="152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</row>
    <row r="102" spans="1:20" ht="12.75">
      <c r="A102" s="171" t="s">
        <v>502</v>
      </c>
      <c r="B102" s="172" t="s">
        <v>503</v>
      </c>
      <c r="C102" s="173"/>
      <c r="D102" s="152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</row>
    <row r="103" spans="1:20" ht="12.75">
      <c r="A103" s="174" t="s">
        <v>504</v>
      </c>
      <c r="B103" s="175" t="s">
        <v>505</v>
      </c>
      <c r="C103" s="162">
        <f>C94+C100+C101</f>
        <v>95126407</v>
      </c>
      <c r="D103" s="152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</row>
    <row r="104" spans="1:20" ht="12.75">
      <c r="A104" s="176" t="s">
        <v>24</v>
      </c>
      <c r="B104" s="177"/>
      <c r="C104" s="162">
        <f>C71+C103</f>
        <v>450260689</v>
      </c>
      <c r="D104" s="163">
        <f aca="true" t="shared" si="6" ref="D104:S104">D71+D103</f>
        <v>252485641</v>
      </c>
      <c r="E104" s="163">
        <f t="shared" si="6"/>
        <v>1101012</v>
      </c>
      <c r="F104" s="163">
        <f t="shared" si="6"/>
        <v>327000</v>
      </c>
      <c r="G104" s="163">
        <f t="shared" si="6"/>
        <v>2650000</v>
      </c>
      <c r="H104" s="163">
        <f t="shared" si="6"/>
        <v>10731019</v>
      </c>
      <c r="I104" s="163">
        <f t="shared" si="6"/>
        <v>813125</v>
      </c>
      <c r="J104" s="163">
        <f t="shared" si="6"/>
        <v>796493</v>
      </c>
      <c r="K104" s="163">
        <f t="shared" si="6"/>
        <v>2540000</v>
      </c>
      <c r="L104" s="163"/>
      <c r="M104" s="163">
        <f t="shared" si="6"/>
        <v>670000</v>
      </c>
      <c r="N104" s="163">
        <f t="shared" si="6"/>
        <v>10429200</v>
      </c>
      <c r="O104" s="163">
        <f t="shared" si="6"/>
        <v>1063500</v>
      </c>
      <c r="P104" s="163">
        <f t="shared" si="6"/>
        <v>35600000</v>
      </c>
      <c r="Q104" s="163">
        <f t="shared" si="6"/>
        <v>38100</v>
      </c>
      <c r="R104" s="163">
        <f t="shared" si="6"/>
        <v>0</v>
      </c>
      <c r="S104" s="163">
        <f t="shared" si="6"/>
        <v>1997262</v>
      </c>
      <c r="T104" s="145"/>
    </row>
  </sheetData>
  <sheetProtection selectLockedCells="1" selectUnlockedCells="1"/>
  <mergeCells count="2">
    <mergeCell ref="A1:G1"/>
    <mergeCell ref="A2:G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landscape" paperSize="9" scale="30"/>
  <headerFooter alignWithMargins="0">
    <oddHeader>&amp;C&amp;"Times New Roman,Normál"&amp;12 6. melléklet a 13/2020. (IX. 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SheetLayoutView="100" workbookViewId="0" topLeftCell="A82">
      <selection activeCell="D106" sqref="D106"/>
    </sheetView>
  </sheetViews>
  <sheetFormatPr defaultColWidth="9.140625" defaultRowHeight="15"/>
  <cols>
    <col min="1" max="1" width="56.00390625" style="0" customWidth="1"/>
    <col min="3" max="3" width="17.140625" style="0" customWidth="1"/>
    <col min="4" max="4" width="16.421875" style="0" customWidth="1"/>
  </cols>
  <sheetData>
    <row r="1" spans="1:4" ht="12.75">
      <c r="A1" s="5"/>
      <c r="B1" s="5"/>
      <c r="C1" s="5"/>
      <c r="D1" s="5"/>
    </row>
    <row r="2" spans="1:4" ht="15" customHeight="1">
      <c r="A2" s="68" t="s">
        <v>0</v>
      </c>
      <c r="B2" s="68"/>
      <c r="C2" s="68"/>
      <c r="D2" s="68"/>
    </row>
    <row r="3" spans="1:4" ht="12.75" customHeight="1">
      <c r="A3" s="69" t="s">
        <v>310</v>
      </c>
      <c r="B3" s="69"/>
      <c r="C3" s="69"/>
      <c r="D3" s="69"/>
    </row>
    <row r="4" spans="1:4" ht="12.75">
      <c r="A4" s="70"/>
      <c r="B4" s="5"/>
      <c r="C4" s="5"/>
      <c r="D4" s="5"/>
    </row>
    <row r="5" spans="1:4" ht="12.75">
      <c r="A5" s="71" t="s">
        <v>506</v>
      </c>
      <c r="B5" s="5"/>
      <c r="C5" s="5"/>
      <c r="D5" s="5"/>
    </row>
    <row r="6" spans="1:4" ht="47.25" customHeight="1">
      <c r="A6" s="72" t="s">
        <v>27</v>
      </c>
      <c r="B6" s="73" t="s">
        <v>311</v>
      </c>
      <c r="C6" s="75" t="s">
        <v>301</v>
      </c>
      <c r="D6" s="75" t="s">
        <v>302</v>
      </c>
    </row>
    <row r="7" spans="1:4" ht="29.25" customHeight="1">
      <c r="A7" s="83" t="s">
        <v>318</v>
      </c>
      <c r="B7" s="89" t="s">
        <v>319</v>
      </c>
      <c r="C7" s="80"/>
      <c r="D7" s="80"/>
    </row>
    <row r="8" spans="1:4" ht="33.75" customHeight="1">
      <c r="A8" s="84" t="s">
        <v>320</v>
      </c>
      <c r="B8" s="89" t="s">
        <v>321</v>
      </c>
      <c r="C8" s="80"/>
      <c r="D8" s="80"/>
    </row>
    <row r="9" spans="1:4" ht="33.75" customHeight="1">
      <c r="A9" s="84" t="s">
        <v>507</v>
      </c>
      <c r="B9" s="89" t="s">
        <v>323</v>
      </c>
      <c r="C9" s="80"/>
      <c r="D9" s="80"/>
    </row>
    <row r="10" spans="1:4" ht="30.75" customHeight="1">
      <c r="A10" s="84" t="s">
        <v>324</v>
      </c>
      <c r="B10" s="89" t="s">
        <v>325</v>
      </c>
      <c r="C10" s="80"/>
      <c r="D10" s="80"/>
    </row>
    <row r="11" spans="1:4" ht="20.25" customHeight="1">
      <c r="A11" s="84" t="s">
        <v>326</v>
      </c>
      <c r="B11" s="89" t="s">
        <v>327</v>
      </c>
      <c r="C11" s="80"/>
      <c r="D11" s="80"/>
    </row>
    <row r="12" spans="1:4" ht="21" customHeight="1">
      <c r="A12" s="84" t="s">
        <v>328</v>
      </c>
      <c r="B12" s="89" t="s">
        <v>329</v>
      </c>
      <c r="C12" s="80"/>
      <c r="D12" s="80"/>
    </row>
    <row r="13" spans="1:4" ht="18" customHeight="1">
      <c r="A13" s="90" t="s">
        <v>330</v>
      </c>
      <c r="B13" s="155" t="s">
        <v>331</v>
      </c>
      <c r="C13" s="87"/>
      <c r="D13" s="87"/>
    </row>
    <row r="14" spans="1:4" ht="19.5" customHeight="1">
      <c r="A14" s="84" t="s">
        <v>332</v>
      </c>
      <c r="B14" s="89" t="s">
        <v>333</v>
      </c>
      <c r="C14" s="80"/>
      <c r="D14" s="80"/>
    </row>
    <row r="15" spans="1:4" ht="30.75" customHeight="1">
      <c r="A15" s="84" t="s">
        <v>334</v>
      </c>
      <c r="B15" s="89" t="s">
        <v>335</v>
      </c>
      <c r="C15" s="80"/>
      <c r="D15" s="80"/>
    </row>
    <row r="16" spans="1:4" ht="27.75" customHeight="1">
      <c r="A16" s="84" t="s">
        <v>336</v>
      </c>
      <c r="B16" s="89" t="s">
        <v>337</v>
      </c>
      <c r="C16" s="80"/>
      <c r="D16" s="80"/>
    </row>
    <row r="17" spans="1:4" ht="28.5" customHeight="1">
      <c r="A17" s="84" t="s">
        <v>338</v>
      </c>
      <c r="B17" s="89" t="s">
        <v>339</v>
      </c>
      <c r="C17" s="80"/>
      <c r="D17" s="80"/>
    </row>
    <row r="18" spans="1:4" ht="24.75" customHeight="1">
      <c r="A18" s="84" t="s">
        <v>508</v>
      </c>
      <c r="B18" s="89" t="s">
        <v>341</v>
      </c>
      <c r="C18" s="80"/>
      <c r="D18" s="80"/>
    </row>
    <row r="19" spans="1:4" ht="36" customHeight="1">
      <c r="A19" s="94" t="s">
        <v>342</v>
      </c>
      <c r="B19" s="103" t="s">
        <v>343</v>
      </c>
      <c r="C19" s="87"/>
      <c r="D19" s="87"/>
    </row>
    <row r="20" spans="1:4" ht="23.25" customHeight="1">
      <c r="A20" s="84" t="s">
        <v>344</v>
      </c>
      <c r="B20" s="89" t="s">
        <v>345</v>
      </c>
      <c r="C20" s="80"/>
      <c r="D20" s="80"/>
    </row>
    <row r="21" spans="1:4" ht="18.75" customHeight="1">
      <c r="A21" s="84" t="s">
        <v>346</v>
      </c>
      <c r="B21" s="89" t="s">
        <v>347</v>
      </c>
      <c r="C21" s="80"/>
      <c r="D21" s="80"/>
    </row>
    <row r="22" spans="1:4" ht="17.25" customHeight="1">
      <c r="A22" s="90" t="s">
        <v>348</v>
      </c>
      <c r="B22" s="155" t="s">
        <v>349</v>
      </c>
      <c r="C22" s="87"/>
      <c r="D22" s="87"/>
    </row>
    <row r="23" spans="1:4" ht="27" customHeight="1">
      <c r="A23" s="84" t="s">
        <v>350</v>
      </c>
      <c r="B23" s="89" t="s">
        <v>351</v>
      </c>
      <c r="C23" s="80"/>
      <c r="D23" s="80"/>
    </row>
    <row r="24" spans="1:4" ht="20.25" customHeight="1">
      <c r="A24" s="84" t="s">
        <v>352</v>
      </c>
      <c r="B24" s="89" t="s">
        <v>353</v>
      </c>
      <c r="C24" s="80"/>
      <c r="D24" s="80"/>
    </row>
    <row r="25" spans="1:4" ht="17.25" customHeight="1">
      <c r="A25" s="84" t="s">
        <v>354</v>
      </c>
      <c r="B25" s="89" t="s">
        <v>355</v>
      </c>
      <c r="C25" s="80"/>
      <c r="D25" s="80"/>
    </row>
    <row r="26" spans="1:4" ht="17.25" customHeight="1">
      <c r="A26" s="84" t="s">
        <v>356</v>
      </c>
      <c r="B26" s="89" t="s">
        <v>357</v>
      </c>
      <c r="C26" s="80"/>
      <c r="D26" s="80"/>
    </row>
    <row r="27" spans="1:4" ht="16.5" customHeight="1">
      <c r="A27" s="84" t="s">
        <v>358</v>
      </c>
      <c r="B27" s="89" t="s">
        <v>359</v>
      </c>
      <c r="C27" s="80"/>
      <c r="D27" s="80"/>
    </row>
    <row r="28" spans="1:4" ht="21" customHeight="1">
      <c r="A28" s="84" t="s">
        <v>360</v>
      </c>
      <c r="B28" s="89" t="s">
        <v>361</v>
      </c>
      <c r="C28" s="80"/>
      <c r="D28" s="80"/>
    </row>
    <row r="29" spans="1:4" ht="20.25" customHeight="1">
      <c r="A29" s="84" t="s">
        <v>362</v>
      </c>
      <c r="B29" s="89" t="s">
        <v>363</v>
      </c>
      <c r="C29" s="80"/>
      <c r="D29" s="80"/>
    </row>
    <row r="30" spans="1:4" ht="21.75" customHeight="1">
      <c r="A30" s="84" t="s">
        <v>364</v>
      </c>
      <c r="B30" s="89" t="s">
        <v>365</v>
      </c>
      <c r="C30" s="80"/>
      <c r="D30" s="80"/>
    </row>
    <row r="31" spans="1:4" ht="17.25" customHeight="1">
      <c r="A31" s="90" t="s">
        <v>366</v>
      </c>
      <c r="B31" s="155" t="s">
        <v>367</v>
      </c>
      <c r="C31" s="87"/>
      <c r="D31" s="87"/>
    </row>
    <row r="32" spans="1:4" ht="18" customHeight="1">
      <c r="A32" s="84" t="s">
        <v>368</v>
      </c>
      <c r="B32" s="89" t="s">
        <v>369</v>
      </c>
      <c r="C32" s="80"/>
      <c r="D32" s="80"/>
    </row>
    <row r="33" spans="1:4" ht="16.5" customHeight="1">
      <c r="A33" s="94" t="s">
        <v>370</v>
      </c>
      <c r="B33" s="103" t="s">
        <v>371</v>
      </c>
      <c r="C33" s="87"/>
      <c r="D33" s="87"/>
    </row>
    <row r="34" spans="1:4" ht="18.75" customHeight="1">
      <c r="A34" s="96" t="s">
        <v>372</v>
      </c>
      <c r="B34" s="89" t="s">
        <v>373</v>
      </c>
      <c r="C34" s="80"/>
      <c r="D34" s="80"/>
    </row>
    <row r="35" spans="1:4" ht="15.75" customHeight="1">
      <c r="A35" s="96" t="s">
        <v>374</v>
      </c>
      <c r="B35" s="89" t="s">
        <v>375</v>
      </c>
      <c r="C35" s="80"/>
      <c r="D35" s="80">
        <v>20000</v>
      </c>
    </row>
    <row r="36" spans="1:4" ht="18.75" customHeight="1">
      <c r="A36" s="96" t="s">
        <v>376</v>
      </c>
      <c r="B36" s="89" t="s">
        <v>377</v>
      </c>
      <c r="C36" s="80"/>
      <c r="D36" s="80"/>
    </row>
    <row r="37" spans="1:4" ht="18.75" customHeight="1">
      <c r="A37" s="96" t="s">
        <v>378</v>
      </c>
      <c r="B37" s="89" t="s">
        <v>379</v>
      </c>
      <c r="C37" s="80"/>
      <c r="D37" s="80"/>
    </row>
    <row r="38" spans="1:4" ht="15" customHeight="1">
      <c r="A38" s="96" t="s">
        <v>380</v>
      </c>
      <c r="B38" s="89" t="s">
        <v>381</v>
      </c>
      <c r="C38" s="80"/>
      <c r="D38" s="80"/>
    </row>
    <row r="39" spans="1:4" ht="15" customHeight="1">
      <c r="A39" s="96" t="s">
        <v>382</v>
      </c>
      <c r="B39" s="89" t="s">
        <v>383</v>
      </c>
      <c r="C39" s="80"/>
      <c r="D39" s="80"/>
    </row>
    <row r="40" spans="1:4" ht="13.5" customHeight="1">
      <c r="A40" s="96" t="s">
        <v>384</v>
      </c>
      <c r="B40" s="89" t="s">
        <v>385</v>
      </c>
      <c r="C40" s="80"/>
      <c r="D40" s="80"/>
    </row>
    <row r="41" spans="1:4" ht="17.25" customHeight="1">
      <c r="A41" s="96" t="s">
        <v>386</v>
      </c>
      <c r="B41" s="89" t="s">
        <v>387</v>
      </c>
      <c r="C41" s="80"/>
      <c r="D41" s="80"/>
    </row>
    <row r="42" spans="1:4" ht="19.5" customHeight="1">
      <c r="A42" s="96" t="s">
        <v>388</v>
      </c>
      <c r="B42" s="89" t="s">
        <v>389</v>
      </c>
      <c r="C42" s="80"/>
      <c r="D42" s="80"/>
    </row>
    <row r="43" spans="1:4" ht="19.5" customHeight="1">
      <c r="A43" s="96" t="s">
        <v>390</v>
      </c>
      <c r="B43" s="89" t="s">
        <v>391</v>
      </c>
      <c r="C43" s="80"/>
      <c r="D43" s="80"/>
    </row>
    <row r="44" spans="1:4" ht="19.5" customHeight="1">
      <c r="A44" s="96" t="s">
        <v>392</v>
      </c>
      <c r="B44" s="89" t="s">
        <v>393</v>
      </c>
      <c r="C44" s="87"/>
      <c r="D44" s="87">
        <v>2571</v>
      </c>
    </row>
    <row r="45" spans="1:4" ht="26.25" customHeight="1">
      <c r="A45" s="98" t="s">
        <v>394</v>
      </c>
      <c r="B45" s="103" t="s">
        <v>395</v>
      </c>
      <c r="C45" s="80"/>
      <c r="D45" s="80">
        <f>SUM(D34:D44)</f>
        <v>22571</v>
      </c>
    </row>
    <row r="46" spans="1:4" ht="27" customHeight="1">
      <c r="A46" s="96" t="s">
        <v>396</v>
      </c>
      <c r="B46" s="89" t="s">
        <v>397</v>
      </c>
      <c r="C46" s="80"/>
      <c r="D46" s="80"/>
    </row>
    <row r="47" spans="1:4" ht="21" customHeight="1">
      <c r="A47" s="84" t="s">
        <v>398</v>
      </c>
      <c r="B47" s="89" t="s">
        <v>399</v>
      </c>
      <c r="C47" s="80"/>
      <c r="D47" s="80"/>
    </row>
    <row r="48" spans="1:4" ht="19.5" customHeight="1">
      <c r="A48" s="96" t="s">
        <v>400</v>
      </c>
      <c r="B48" s="89" t="s">
        <v>401</v>
      </c>
      <c r="C48" s="87"/>
      <c r="D48" s="87"/>
    </row>
    <row r="49" spans="1:4" ht="12.75">
      <c r="A49" s="96" t="s">
        <v>402</v>
      </c>
      <c r="B49" s="89" t="s">
        <v>403</v>
      </c>
      <c r="C49" s="119"/>
      <c r="D49" s="119"/>
    </row>
    <row r="50" spans="1:4" ht="23.25" customHeight="1">
      <c r="A50" s="96" t="s">
        <v>404</v>
      </c>
      <c r="B50" s="89" t="s">
        <v>405</v>
      </c>
      <c r="C50" s="80"/>
      <c r="D50" s="80"/>
    </row>
    <row r="51" spans="1:4" ht="28.5" customHeight="1">
      <c r="A51" s="94" t="s">
        <v>406</v>
      </c>
      <c r="B51" s="103" t="s">
        <v>407</v>
      </c>
      <c r="C51" s="80"/>
      <c r="D51" s="80"/>
    </row>
    <row r="52" spans="1:4" ht="28.5" customHeight="1">
      <c r="A52" s="101" t="s">
        <v>195</v>
      </c>
      <c r="B52" s="156"/>
      <c r="C52" s="80"/>
      <c r="D52" s="80"/>
    </row>
    <row r="53" spans="1:4" ht="29.25" customHeight="1">
      <c r="A53" s="84" t="s">
        <v>408</v>
      </c>
      <c r="B53" s="89" t="s">
        <v>409</v>
      </c>
      <c r="C53" s="80"/>
      <c r="D53" s="80"/>
    </row>
    <row r="54" spans="1:4" ht="27" customHeight="1">
      <c r="A54" s="84" t="s">
        <v>410</v>
      </c>
      <c r="B54" s="89" t="s">
        <v>411</v>
      </c>
      <c r="C54" s="80"/>
      <c r="D54" s="80"/>
    </row>
    <row r="55" spans="1:4" ht="33" customHeight="1">
      <c r="A55" s="84" t="s">
        <v>412</v>
      </c>
      <c r="B55" s="89" t="s">
        <v>413</v>
      </c>
      <c r="C55" s="87"/>
      <c r="D55" s="87"/>
    </row>
    <row r="56" spans="1:4" ht="22.5" customHeight="1">
      <c r="A56" s="84" t="s">
        <v>414</v>
      </c>
      <c r="B56" s="89" t="s">
        <v>415</v>
      </c>
      <c r="C56" s="80"/>
      <c r="D56" s="80"/>
    </row>
    <row r="57" spans="1:4" ht="20.25" customHeight="1">
      <c r="A57" s="84" t="s">
        <v>416</v>
      </c>
      <c r="B57" s="89" t="s">
        <v>417</v>
      </c>
      <c r="C57" s="80"/>
      <c r="D57" s="80"/>
    </row>
    <row r="58" spans="1:4" ht="16.5" customHeight="1">
      <c r="A58" s="94" t="s">
        <v>418</v>
      </c>
      <c r="B58" s="103" t="s">
        <v>419</v>
      </c>
      <c r="C58" s="80"/>
      <c r="D58" s="80"/>
    </row>
    <row r="59" spans="1:4" ht="17.25" customHeight="1">
      <c r="A59" s="96" t="s">
        <v>420</v>
      </c>
      <c r="B59" s="89" t="s">
        <v>421</v>
      </c>
      <c r="C59" s="80"/>
      <c r="D59" s="80"/>
    </row>
    <row r="60" spans="1:4" ht="18.75" customHeight="1">
      <c r="A60" s="96" t="s">
        <v>422</v>
      </c>
      <c r="B60" s="89" t="s">
        <v>423</v>
      </c>
      <c r="C60" s="80"/>
      <c r="D60" s="80"/>
    </row>
    <row r="61" spans="1:4" ht="16.5" customHeight="1">
      <c r="A61" s="96" t="s">
        <v>424</v>
      </c>
      <c r="B61" s="89" t="s">
        <v>425</v>
      </c>
      <c r="C61" s="87"/>
      <c r="D61" s="87"/>
    </row>
    <row r="62" spans="1:4" ht="29.25" customHeight="1">
      <c r="A62" s="96" t="s">
        <v>426</v>
      </c>
      <c r="B62" s="89" t="s">
        <v>427</v>
      </c>
      <c r="C62" s="80"/>
      <c r="D62" s="80"/>
    </row>
    <row r="63" spans="1:4" ht="28.5" customHeight="1">
      <c r="A63" s="96" t="s">
        <v>428</v>
      </c>
      <c r="B63" s="89" t="s">
        <v>429</v>
      </c>
      <c r="C63" s="80"/>
      <c r="D63" s="80"/>
    </row>
    <row r="64" spans="1:4" ht="18.75" customHeight="1">
      <c r="A64" s="94" t="s">
        <v>430</v>
      </c>
      <c r="B64" s="103" t="s">
        <v>431</v>
      </c>
      <c r="C64" s="80"/>
      <c r="D64" s="80"/>
    </row>
    <row r="65" spans="1:4" ht="20.25" customHeight="1">
      <c r="A65" s="96" t="s">
        <v>432</v>
      </c>
      <c r="B65" s="89" t="s">
        <v>433</v>
      </c>
      <c r="C65" s="87"/>
      <c r="D65" s="87"/>
    </row>
    <row r="66" spans="1:4" ht="12.75">
      <c r="A66" s="84" t="s">
        <v>434</v>
      </c>
      <c r="B66" s="89" t="s">
        <v>435</v>
      </c>
      <c r="C66" s="87"/>
      <c r="D66" s="87"/>
    </row>
    <row r="67" spans="1:4" ht="22.5" customHeight="1">
      <c r="A67" s="96" t="s">
        <v>436</v>
      </c>
      <c r="B67" s="89" t="s">
        <v>437</v>
      </c>
      <c r="C67" s="9"/>
      <c r="D67" s="9"/>
    </row>
    <row r="68" spans="1:4" ht="12.75">
      <c r="A68" s="96" t="s">
        <v>438</v>
      </c>
      <c r="B68" s="89" t="s">
        <v>439</v>
      </c>
      <c r="C68" s="80"/>
      <c r="D68" s="80"/>
    </row>
    <row r="69" spans="1:4" ht="12.75">
      <c r="A69" s="96" t="s">
        <v>440</v>
      </c>
      <c r="B69" s="89" t="s">
        <v>441</v>
      </c>
      <c r="C69" s="80"/>
      <c r="D69" s="80"/>
    </row>
    <row r="70" spans="1:4" ht="12.75">
      <c r="A70" s="94" t="s">
        <v>442</v>
      </c>
      <c r="B70" s="103" t="s">
        <v>443</v>
      </c>
      <c r="C70" s="80"/>
      <c r="D70" s="80"/>
    </row>
    <row r="71" spans="1:4" ht="29.25" customHeight="1">
      <c r="A71" s="101" t="s">
        <v>242</v>
      </c>
      <c r="B71" s="156"/>
      <c r="C71" s="80"/>
      <c r="D71" s="80"/>
    </row>
    <row r="72" spans="1:4" ht="12.75">
      <c r="A72" s="178" t="s">
        <v>444</v>
      </c>
      <c r="B72" s="104" t="s">
        <v>445</v>
      </c>
      <c r="C72" s="80"/>
      <c r="D72" s="80">
        <f>D19+D33+D45+D51+D58+D64+D70</f>
        <v>22571</v>
      </c>
    </row>
    <row r="73" spans="1:4" ht="20.25" customHeight="1">
      <c r="A73" s="167" t="s">
        <v>446</v>
      </c>
      <c r="B73" s="168"/>
      <c r="C73" s="87"/>
      <c r="D73" s="87"/>
    </row>
    <row r="74" spans="1:4" ht="27" customHeight="1">
      <c r="A74" s="167" t="s">
        <v>447</v>
      </c>
      <c r="B74" s="168"/>
      <c r="C74" s="80"/>
      <c r="D74" s="80"/>
    </row>
    <row r="75" spans="1:4" ht="12.75">
      <c r="A75" s="113" t="s">
        <v>448</v>
      </c>
      <c r="B75" s="84" t="s">
        <v>449</v>
      </c>
      <c r="C75" s="80"/>
      <c r="D75" s="80"/>
    </row>
    <row r="76" spans="1:4" ht="32.25" customHeight="1">
      <c r="A76" s="96" t="s">
        <v>450</v>
      </c>
      <c r="B76" s="84" t="s">
        <v>451</v>
      </c>
      <c r="C76" s="80"/>
      <c r="D76" s="80"/>
    </row>
    <row r="77" spans="1:4" ht="12.75">
      <c r="A77" s="113" t="s">
        <v>452</v>
      </c>
      <c r="B77" s="84" t="s">
        <v>453</v>
      </c>
      <c r="C77" s="80"/>
      <c r="D77" s="80"/>
    </row>
    <row r="78" spans="1:4" ht="12.75">
      <c r="A78" s="110" t="s">
        <v>454</v>
      </c>
      <c r="B78" s="90" t="s">
        <v>455</v>
      </c>
      <c r="C78" s="87"/>
      <c r="D78" s="87"/>
    </row>
    <row r="79" spans="1:4" ht="31.5" customHeight="1">
      <c r="A79" s="96" t="s">
        <v>456</v>
      </c>
      <c r="B79" s="84" t="s">
        <v>457</v>
      </c>
      <c r="C79" s="80"/>
      <c r="D79" s="80"/>
    </row>
    <row r="80" spans="1:4" ht="33" customHeight="1">
      <c r="A80" s="113" t="s">
        <v>458</v>
      </c>
      <c r="B80" s="84" t="s">
        <v>459</v>
      </c>
      <c r="C80" s="80"/>
      <c r="D80" s="80"/>
    </row>
    <row r="81" spans="1:4" ht="27" customHeight="1">
      <c r="A81" s="96" t="s">
        <v>460</v>
      </c>
      <c r="B81" s="84" t="s">
        <v>461</v>
      </c>
      <c r="C81" s="80"/>
      <c r="D81" s="80"/>
    </row>
    <row r="82" spans="1:4" ht="29.25" customHeight="1">
      <c r="A82" s="113" t="s">
        <v>462</v>
      </c>
      <c r="B82" s="84" t="s">
        <v>463</v>
      </c>
      <c r="C82" s="80"/>
      <c r="D82" s="80"/>
    </row>
    <row r="83" spans="1:4" ht="25.5" customHeight="1">
      <c r="A83" s="116" t="s">
        <v>464</v>
      </c>
      <c r="B83" s="90" t="s">
        <v>465</v>
      </c>
      <c r="C83" s="80"/>
      <c r="D83" s="80"/>
    </row>
    <row r="84" spans="1:4" ht="12.75">
      <c r="A84" s="84" t="s">
        <v>466</v>
      </c>
      <c r="B84" s="84" t="s">
        <v>467</v>
      </c>
      <c r="C84" s="80">
        <v>474173</v>
      </c>
      <c r="D84" s="80">
        <v>474173</v>
      </c>
    </row>
    <row r="85" spans="1:4" ht="12.75">
      <c r="A85" s="84" t="s">
        <v>468</v>
      </c>
      <c r="B85" s="84" t="s">
        <v>467</v>
      </c>
      <c r="C85" s="80"/>
      <c r="D85" s="80"/>
    </row>
    <row r="86" spans="1:4" ht="12.75">
      <c r="A86" s="84" t="s">
        <v>469</v>
      </c>
      <c r="B86" s="84" t="s">
        <v>470</v>
      </c>
      <c r="C86" s="80"/>
      <c r="D86" s="80"/>
    </row>
    <row r="87" spans="1:4" ht="12.75">
      <c r="A87" s="84" t="s">
        <v>471</v>
      </c>
      <c r="B87" s="84" t="s">
        <v>470</v>
      </c>
      <c r="C87" s="80"/>
      <c r="D87" s="80"/>
    </row>
    <row r="88" spans="1:4" ht="20.25" customHeight="1">
      <c r="A88" s="90" t="s">
        <v>472</v>
      </c>
      <c r="B88" s="90" t="s">
        <v>473</v>
      </c>
      <c r="C88" s="80">
        <f>SUM(C84:C87)</f>
        <v>474173</v>
      </c>
      <c r="D88" s="80">
        <f>SUM(D84:D87)</f>
        <v>474173</v>
      </c>
    </row>
    <row r="89" spans="1:4" ht="18" customHeight="1">
      <c r="A89" s="113" t="s">
        <v>474</v>
      </c>
      <c r="B89" s="84" t="s">
        <v>475</v>
      </c>
      <c r="C89" s="87"/>
      <c r="D89" s="87"/>
    </row>
    <row r="90" spans="1:4" ht="33" customHeight="1">
      <c r="A90" s="113" t="s">
        <v>476</v>
      </c>
      <c r="B90" s="84" t="s">
        <v>477</v>
      </c>
      <c r="C90" s="80"/>
      <c r="D90" s="80"/>
    </row>
    <row r="91" spans="1:4" ht="29.25" customHeight="1">
      <c r="A91" s="113" t="s">
        <v>478</v>
      </c>
      <c r="B91" s="84" t="s">
        <v>479</v>
      </c>
      <c r="C91" s="80">
        <v>100721049</v>
      </c>
      <c r="D91" s="80">
        <v>112087065</v>
      </c>
    </row>
    <row r="92" spans="1:4" ht="12.75">
      <c r="A92" s="113" t="s">
        <v>480</v>
      </c>
      <c r="B92" s="84" t="s">
        <v>481</v>
      </c>
      <c r="C92" s="80"/>
      <c r="D92" s="80"/>
    </row>
    <row r="93" spans="1:4" ht="12.75">
      <c r="A93" s="96" t="s">
        <v>482</v>
      </c>
      <c r="B93" s="84" t="s">
        <v>483</v>
      </c>
      <c r="C93" s="80"/>
      <c r="D93" s="80"/>
    </row>
    <row r="94" spans="1:4" ht="12.75">
      <c r="A94" s="96" t="s">
        <v>484</v>
      </c>
      <c r="B94" s="84" t="s">
        <v>485</v>
      </c>
      <c r="C94" s="87"/>
      <c r="D94" s="87"/>
    </row>
    <row r="95" spans="1:4" ht="26.25" customHeight="1">
      <c r="A95" s="110" t="s">
        <v>486</v>
      </c>
      <c r="B95" s="90" t="s">
        <v>487</v>
      </c>
      <c r="C95" s="80">
        <f>SUM(C88:C94)</f>
        <v>101195222</v>
      </c>
      <c r="D95" s="80">
        <f>SUM(D88:D94)</f>
        <v>112561238</v>
      </c>
    </row>
    <row r="96" spans="1:4" ht="12.75">
      <c r="A96" s="96" t="s">
        <v>488</v>
      </c>
      <c r="B96" s="84" t="s">
        <v>489</v>
      </c>
      <c r="C96" s="9"/>
      <c r="D96" s="9"/>
    </row>
    <row r="97" spans="1:4" ht="12.75">
      <c r="A97" s="96" t="s">
        <v>490</v>
      </c>
      <c r="B97" s="84" t="s">
        <v>491</v>
      </c>
      <c r="C97" s="119"/>
      <c r="D97" s="119"/>
    </row>
    <row r="98" spans="1:4" ht="12.75">
      <c r="A98" s="113" t="s">
        <v>492</v>
      </c>
      <c r="B98" s="84" t="s">
        <v>493</v>
      </c>
      <c r="C98" s="121"/>
      <c r="D98" s="121"/>
    </row>
    <row r="99" spans="1:4" ht="12.75">
      <c r="A99" s="113" t="s">
        <v>494</v>
      </c>
      <c r="B99" s="84" t="s">
        <v>495</v>
      </c>
      <c r="C99" s="121"/>
      <c r="D99" s="121"/>
    </row>
    <row r="100" spans="1:4" ht="12.75">
      <c r="A100" s="113" t="s">
        <v>496</v>
      </c>
      <c r="B100" s="84" t="s">
        <v>497</v>
      </c>
      <c r="C100" s="121"/>
      <c r="D100" s="121"/>
    </row>
    <row r="101" spans="1:4" ht="12.75">
      <c r="A101" s="116" t="s">
        <v>498</v>
      </c>
      <c r="B101" s="90" t="s">
        <v>499</v>
      </c>
      <c r="C101" s="121"/>
      <c r="D101" s="121"/>
    </row>
    <row r="102" spans="1:4" ht="12.75">
      <c r="A102" s="110" t="s">
        <v>500</v>
      </c>
      <c r="B102" s="90" t="s">
        <v>501</v>
      </c>
      <c r="C102" s="121"/>
      <c r="D102" s="121"/>
    </row>
    <row r="103" spans="1:4" ht="12.75">
      <c r="A103" s="110" t="s">
        <v>502</v>
      </c>
      <c r="B103" s="90" t="s">
        <v>503</v>
      </c>
      <c r="C103" s="121"/>
      <c r="D103" s="121"/>
    </row>
    <row r="104" spans="1:4" ht="12.75">
      <c r="A104" s="122" t="s">
        <v>504</v>
      </c>
      <c r="B104" s="123" t="s">
        <v>505</v>
      </c>
      <c r="C104" s="125">
        <f>C95+C101+C102+C103</f>
        <v>101195222</v>
      </c>
      <c r="D104" s="125">
        <f>D95+D101+D102+D103</f>
        <v>112561238</v>
      </c>
    </row>
    <row r="105" spans="1:4" ht="12.75">
      <c r="A105" s="124" t="s">
        <v>24</v>
      </c>
      <c r="B105" s="179"/>
      <c r="C105" s="125">
        <f>SUM(C104)</f>
        <v>101195222</v>
      </c>
      <c r="D105" s="125">
        <f>SUM(D104)+D72</f>
        <v>112583809</v>
      </c>
    </row>
  </sheetData>
  <sheetProtection selectLockedCells="1" selectUnlockedCells="1"/>
  <mergeCells count="2">
    <mergeCell ref="A2:D2"/>
    <mergeCell ref="A3:D3"/>
  </mergeCells>
  <printOptions/>
  <pageMargins left="0.7479166666666667" right="0.7479166666666667" top="0.9958333333333333" bottom="0.9840277777777777" header="0.8305555555555556" footer="0.5118055555555555"/>
  <pageSetup horizontalDpi="300" verticalDpi="300" orientation="portrait" paperSize="9" scale="57"/>
  <headerFooter alignWithMargins="0">
    <oddHeader>&amp;C&amp;"Times New Roman,Normál"&amp;12 7. melléklet a 13/2020. (IX. 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workbookViewId="0" topLeftCell="A64">
      <selection activeCell="I14" sqref="I14"/>
    </sheetView>
  </sheetViews>
  <sheetFormatPr defaultColWidth="9.140625" defaultRowHeight="15"/>
  <cols>
    <col min="1" max="1" width="39.8515625" style="0" customWidth="1"/>
    <col min="3" max="3" width="13.00390625" style="0" customWidth="1"/>
    <col min="4" max="4" width="14.140625" style="0" customWidth="1"/>
  </cols>
  <sheetData>
    <row r="1" spans="1:4" ht="24" customHeight="1">
      <c r="A1" s="68" t="s">
        <v>0</v>
      </c>
      <c r="B1" s="68"/>
      <c r="C1" s="68"/>
      <c r="D1" s="68"/>
    </row>
    <row r="2" spans="1:6" ht="24" customHeight="1">
      <c r="A2" s="69" t="s">
        <v>310</v>
      </c>
      <c r="B2" s="69"/>
      <c r="C2" s="69"/>
      <c r="D2" s="69"/>
      <c r="F2" s="180"/>
    </row>
    <row r="3" ht="12.75">
      <c r="A3" s="70"/>
    </row>
    <row r="4" ht="12.75">
      <c r="A4" s="71" t="s">
        <v>509</v>
      </c>
    </row>
    <row r="5" spans="1:4" ht="12.75">
      <c r="A5" s="72" t="s">
        <v>27</v>
      </c>
      <c r="B5" s="73" t="s">
        <v>311</v>
      </c>
      <c r="C5" s="75" t="s">
        <v>301</v>
      </c>
      <c r="D5" s="75" t="s">
        <v>302</v>
      </c>
    </row>
    <row r="6" spans="1:4" ht="15" customHeight="1">
      <c r="A6" s="83" t="s">
        <v>318</v>
      </c>
      <c r="B6" s="89" t="s">
        <v>319</v>
      </c>
      <c r="C6" s="125"/>
      <c r="D6" s="125"/>
    </row>
    <row r="7" spans="1:4" ht="12.75">
      <c r="A7" s="84" t="s">
        <v>320</v>
      </c>
      <c r="B7" s="89" t="s">
        <v>321</v>
      </c>
      <c r="C7" s="125"/>
      <c r="D7" s="125"/>
    </row>
    <row r="8" spans="1:4" ht="12.75">
      <c r="A8" s="84" t="s">
        <v>507</v>
      </c>
      <c r="B8" s="89" t="s">
        <v>323</v>
      </c>
      <c r="C8" s="125"/>
      <c r="D8" s="125"/>
    </row>
    <row r="9" spans="1:4" ht="12.75">
      <c r="A9" s="84" t="s">
        <v>324</v>
      </c>
      <c r="B9" s="89" t="s">
        <v>325</v>
      </c>
      <c r="C9" s="125"/>
      <c r="D9" s="125"/>
    </row>
    <row r="10" spans="1:4" ht="15" customHeight="1">
      <c r="A10" s="84" t="s">
        <v>326</v>
      </c>
      <c r="B10" s="89" t="s">
        <v>327</v>
      </c>
      <c r="C10" s="125"/>
      <c r="D10" s="125"/>
    </row>
    <row r="11" spans="1:4" ht="15" customHeight="1">
      <c r="A11" s="84" t="s">
        <v>328</v>
      </c>
      <c r="B11" s="89" t="s">
        <v>329</v>
      </c>
      <c r="C11" s="125"/>
      <c r="D11" s="125"/>
    </row>
    <row r="12" spans="1:4" ht="15" customHeight="1">
      <c r="A12" s="90" t="s">
        <v>330</v>
      </c>
      <c r="B12" s="155" t="s">
        <v>331</v>
      </c>
      <c r="C12" s="125"/>
      <c r="D12" s="125"/>
    </row>
    <row r="13" spans="1:4" ht="12.75">
      <c r="A13" s="84" t="s">
        <v>332</v>
      </c>
      <c r="B13" s="89" t="s">
        <v>333</v>
      </c>
      <c r="C13" s="125"/>
      <c r="D13" s="125"/>
    </row>
    <row r="14" spans="1:4" ht="12.75">
      <c r="A14" s="84" t="s">
        <v>334</v>
      </c>
      <c r="B14" s="89" t="s">
        <v>335</v>
      </c>
      <c r="C14" s="125"/>
      <c r="D14" s="125"/>
    </row>
    <row r="15" spans="1:4" ht="12.75">
      <c r="A15" s="84" t="s">
        <v>336</v>
      </c>
      <c r="B15" s="89" t="s">
        <v>337</v>
      </c>
      <c r="C15" s="125"/>
      <c r="D15" s="125"/>
    </row>
    <row r="16" spans="1:4" ht="12.75">
      <c r="A16" s="84" t="s">
        <v>338</v>
      </c>
      <c r="B16" s="89" t="s">
        <v>339</v>
      </c>
      <c r="C16" s="125"/>
      <c r="D16" s="125"/>
    </row>
    <row r="17" spans="1:4" ht="12.75">
      <c r="A17" s="84" t="s">
        <v>508</v>
      </c>
      <c r="B17" s="89" t="s">
        <v>341</v>
      </c>
      <c r="C17" s="125"/>
      <c r="D17" s="125"/>
    </row>
    <row r="18" spans="1:4" ht="12.75">
      <c r="A18" s="94" t="s">
        <v>342</v>
      </c>
      <c r="B18" s="103" t="s">
        <v>343</v>
      </c>
      <c r="C18" s="144"/>
      <c r="D18" s="144"/>
    </row>
    <row r="19" spans="1:4" ht="15" customHeight="1">
      <c r="A19" s="84" t="s">
        <v>344</v>
      </c>
      <c r="B19" s="89" t="s">
        <v>345</v>
      </c>
      <c r="C19" s="125"/>
      <c r="D19" s="125"/>
    </row>
    <row r="20" spans="1:4" ht="15" customHeight="1">
      <c r="A20" s="84" t="s">
        <v>346</v>
      </c>
      <c r="B20" s="89" t="s">
        <v>347</v>
      </c>
      <c r="C20" s="125"/>
      <c r="D20" s="125"/>
    </row>
    <row r="21" spans="1:4" ht="15" customHeight="1">
      <c r="A21" s="90" t="s">
        <v>348</v>
      </c>
      <c r="B21" s="155" t="s">
        <v>349</v>
      </c>
      <c r="C21" s="125"/>
      <c r="D21" s="125"/>
    </row>
    <row r="22" spans="1:4" ht="15" customHeight="1">
      <c r="A22" s="84" t="s">
        <v>350</v>
      </c>
      <c r="B22" s="89" t="s">
        <v>351</v>
      </c>
      <c r="C22" s="125"/>
      <c r="D22" s="125"/>
    </row>
    <row r="23" spans="1:4" ht="15" customHeight="1">
      <c r="A23" s="84" t="s">
        <v>352</v>
      </c>
      <c r="B23" s="89" t="s">
        <v>353</v>
      </c>
      <c r="C23" s="125"/>
      <c r="D23" s="125"/>
    </row>
    <row r="24" spans="1:4" ht="15" customHeight="1">
      <c r="A24" s="84" t="s">
        <v>354</v>
      </c>
      <c r="B24" s="89" t="s">
        <v>355</v>
      </c>
      <c r="C24" s="125"/>
      <c r="D24" s="125"/>
    </row>
    <row r="25" spans="1:4" ht="15" customHeight="1">
      <c r="A25" s="84" t="s">
        <v>356</v>
      </c>
      <c r="B25" s="89" t="s">
        <v>357</v>
      </c>
      <c r="C25" s="125"/>
      <c r="D25" s="125"/>
    </row>
    <row r="26" spans="1:4" ht="15" customHeight="1">
      <c r="A26" s="84" t="s">
        <v>358</v>
      </c>
      <c r="B26" s="89" t="s">
        <v>359</v>
      </c>
      <c r="C26" s="125"/>
      <c r="D26" s="125"/>
    </row>
    <row r="27" spans="1:4" ht="15" customHeight="1">
      <c r="A27" s="84" t="s">
        <v>360</v>
      </c>
      <c r="B27" s="89" t="s">
        <v>361</v>
      </c>
      <c r="C27" s="125"/>
      <c r="D27" s="125"/>
    </row>
    <row r="28" spans="1:4" ht="15" customHeight="1">
      <c r="A28" s="84" t="s">
        <v>362</v>
      </c>
      <c r="B28" s="89" t="s">
        <v>363</v>
      </c>
      <c r="C28" s="125"/>
      <c r="D28" s="125"/>
    </row>
    <row r="29" spans="1:4" ht="15" customHeight="1">
      <c r="A29" s="84" t="s">
        <v>364</v>
      </c>
      <c r="B29" s="89" t="s">
        <v>365</v>
      </c>
      <c r="C29" s="125"/>
      <c r="D29" s="125"/>
    </row>
    <row r="30" spans="1:4" ht="15" customHeight="1">
      <c r="A30" s="90" t="s">
        <v>366</v>
      </c>
      <c r="B30" s="155" t="s">
        <v>367</v>
      </c>
      <c r="C30" s="125"/>
      <c r="D30" s="125"/>
    </row>
    <row r="31" spans="1:4" ht="15" customHeight="1">
      <c r="A31" s="84" t="s">
        <v>368</v>
      </c>
      <c r="B31" s="89" t="s">
        <v>369</v>
      </c>
      <c r="C31" s="125"/>
      <c r="D31" s="125"/>
    </row>
    <row r="32" spans="1:4" ht="15" customHeight="1">
      <c r="A32" s="94" t="s">
        <v>370</v>
      </c>
      <c r="B32" s="103" t="s">
        <v>371</v>
      </c>
      <c r="C32" s="144"/>
      <c r="D32" s="144"/>
    </row>
    <row r="33" spans="1:4" ht="15" customHeight="1">
      <c r="A33" s="96" t="s">
        <v>372</v>
      </c>
      <c r="B33" s="89" t="s">
        <v>373</v>
      </c>
      <c r="C33" s="125"/>
      <c r="D33" s="125"/>
    </row>
    <row r="34" spans="1:4" ht="15" customHeight="1">
      <c r="A34" s="96" t="s">
        <v>374</v>
      </c>
      <c r="B34" s="89" t="s">
        <v>375</v>
      </c>
      <c r="C34" s="125"/>
      <c r="D34" s="125"/>
    </row>
    <row r="35" spans="1:4" ht="15" customHeight="1">
      <c r="A35" s="96" t="s">
        <v>376</v>
      </c>
      <c r="B35" s="89" t="s">
        <v>377</v>
      </c>
      <c r="C35" s="125"/>
      <c r="D35" s="125"/>
    </row>
    <row r="36" spans="1:4" ht="15" customHeight="1">
      <c r="A36" s="96" t="s">
        <v>378</v>
      </c>
      <c r="B36" s="89" t="s">
        <v>379</v>
      </c>
      <c r="C36" s="125"/>
      <c r="D36" s="125"/>
    </row>
    <row r="37" spans="1:4" ht="15" customHeight="1">
      <c r="A37" s="96" t="s">
        <v>380</v>
      </c>
      <c r="B37" s="89" t="s">
        <v>381</v>
      </c>
      <c r="C37" s="125">
        <v>11530952</v>
      </c>
      <c r="D37" s="125">
        <v>11530952</v>
      </c>
    </row>
    <row r="38" spans="1:4" ht="15" customHeight="1">
      <c r="A38" s="96" t="s">
        <v>382</v>
      </c>
      <c r="B38" s="89" t="s">
        <v>383</v>
      </c>
      <c r="C38" s="125">
        <v>3113358</v>
      </c>
      <c r="D38" s="125">
        <v>3113358</v>
      </c>
    </row>
    <row r="39" spans="1:4" ht="15" customHeight="1">
      <c r="A39" s="96" t="s">
        <v>384</v>
      </c>
      <c r="B39" s="89" t="s">
        <v>385</v>
      </c>
      <c r="C39" s="125"/>
      <c r="D39" s="125"/>
    </row>
    <row r="40" spans="1:4" ht="15" customHeight="1">
      <c r="A40" s="96" t="s">
        <v>386</v>
      </c>
      <c r="B40" s="89" t="s">
        <v>387</v>
      </c>
      <c r="C40" s="125"/>
      <c r="D40" s="125"/>
    </row>
    <row r="41" spans="1:4" ht="15" customHeight="1">
      <c r="A41" s="96" t="s">
        <v>388</v>
      </c>
      <c r="B41" s="89" t="s">
        <v>389</v>
      </c>
      <c r="C41" s="125"/>
      <c r="D41" s="125"/>
    </row>
    <row r="42" spans="1:4" ht="15" customHeight="1">
      <c r="A42" s="96" t="s">
        <v>390</v>
      </c>
      <c r="B42" s="89" t="s">
        <v>391</v>
      </c>
      <c r="C42" s="125"/>
      <c r="D42" s="125"/>
    </row>
    <row r="43" spans="1:4" ht="15" customHeight="1">
      <c r="A43" s="96" t="s">
        <v>392</v>
      </c>
      <c r="B43" s="89" t="s">
        <v>393</v>
      </c>
      <c r="C43" s="144">
        <v>5000</v>
      </c>
      <c r="D43" s="144">
        <v>5000</v>
      </c>
    </row>
    <row r="44" spans="1:4" ht="12.75">
      <c r="A44" s="98" t="s">
        <v>394</v>
      </c>
      <c r="B44" s="103" t="s">
        <v>395</v>
      </c>
      <c r="C44" s="125">
        <f>SUM(C37:C43)</f>
        <v>14649310</v>
      </c>
      <c r="D44" s="125">
        <f>SUM(D37:D43)</f>
        <v>14649310</v>
      </c>
    </row>
    <row r="45" spans="1:4" ht="12.75">
      <c r="A45" s="96" t="s">
        <v>396</v>
      </c>
      <c r="B45" s="89" t="s">
        <v>397</v>
      </c>
      <c r="C45" s="125"/>
      <c r="D45" s="125"/>
    </row>
    <row r="46" spans="1:4" ht="15" customHeight="1">
      <c r="A46" s="84" t="s">
        <v>398</v>
      </c>
      <c r="B46" s="89" t="s">
        <v>399</v>
      </c>
      <c r="C46" s="125"/>
      <c r="D46" s="125"/>
    </row>
    <row r="47" spans="1:4" ht="15" customHeight="1">
      <c r="A47" s="96" t="s">
        <v>400</v>
      </c>
      <c r="B47" s="89" t="s">
        <v>401</v>
      </c>
      <c r="C47" s="144"/>
      <c r="D47" s="144"/>
    </row>
    <row r="48" spans="1:4" ht="15" customHeight="1">
      <c r="A48" s="96" t="s">
        <v>402</v>
      </c>
      <c r="B48" s="89" t="s">
        <v>403</v>
      </c>
      <c r="C48" s="125"/>
      <c r="D48" s="125"/>
    </row>
    <row r="49" spans="1:4" ht="12.75">
      <c r="A49" s="96" t="s">
        <v>404</v>
      </c>
      <c r="B49" s="89" t="s">
        <v>405</v>
      </c>
      <c r="C49" s="125"/>
      <c r="D49" s="125"/>
    </row>
    <row r="50" spans="1:4" ht="12.75">
      <c r="A50" s="94" t="s">
        <v>406</v>
      </c>
      <c r="B50" s="103" t="s">
        <v>407</v>
      </c>
      <c r="C50" s="125"/>
      <c r="D50" s="125"/>
    </row>
    <row r="51" spans="1:4" ht="12.75">
      <c r="A51" s="101" t="s">
        <v>195</v>
      </c>
      <c r="B51" s="156"/>
      <c r="C51" s="125"/>
      <c r="D51" s="125"/>
    </row>
    <row r="52" spans="1:4" ht="12.75">
      <c r="A52" s="84" t="s">
        <v>408</v>
      </c>
      <c r="B52" s="89" t="s">
        <v>409</v>
      </c>
      <c r="C52" s="125"/>
      <c r="D52" s="125"/>
    </row>
    <row r="53" spans="1:4" ht="12.75">
      <c r="A53" s="84" t="s">
        <v>410</v>
      </c>
      <c r="B53" s="89" t="s">
        <v>411</v>
      </c>
      <c r="C53" s="125"/>
      <c r="D53" s="125"/>
    </row>
    <row r="54" spans="1:4" ht="15" customHeight="1">
      <c r="A54" s="84" t="s">
        <v>412</v>
      </c>
      <c r="B54" s="89" t="s">
        <v>413</v>
      </c>
      <c r="C54" s="144"/>
      <c r="D54" s="144"/>
    </row>
    <row r="55" spans="1:4" ht="15" customHeight="1">
      <c r="A55" s="84" t="s">
        <v>414</v>
      </c>
      <c r="B55" s="89" t="s">
        <v>415</v>
      </c>
      <c r="C55" s="125"/>
      <c r="D55" s="125"/>
    </row>
    <row r="56" spans="1:4" ht="15" customHeight="1">
      <c r="A56" s="84" t="s">
        <v>416</v>
      </c>
      <c r="B56" s="89" t="s">
        <v>417</v>
      </c>
      <c r="C56" s="125"/>
      <c r="D56" s="125"/>
    </row>
    <row r="57" spans="1:4" ht="15" customHeight="1">
      <c r="A57" s="94" t="s">
        <v>418</v>
      </c>
      <c r="B57" s="103" t="s">
        <v>419</v>
      </c>
      <c r="C57" s="125"/>
      <c r="D57" s="125"/>
    </row>
    <row r="58" spans="1:4" ht="15" customHeight="1">
      <c r="A58" s="96" t="s">
        <v>420</v>
      </c>
      <c r="B58" s="89" t="s">
        <v>421</v>
      </c>
      <c r="C58" s="125"/>
      <c r="D58" s="125"/>
    </row>
    <row r="59" spans="1:4" ht="15" customHeight="1">
      <c r="A59" s="96" t="s">
        <v>422</v>
      </c>
      <c r="B59" s="89" t="s">
        <v>423</v>
      </c>
      <c r="C59" s="125"/>
      <c r="D59" s="125"/>
    </row>
    <row r="60" spans="1:4" ht="15" customHeight="1">
      <c r="A60" s="96" t="s">
        <v>424</v>
      </c>
      <c r="B60" s="89" t="s">
        <v>425</v>
      </c>
      <c r="C60" s="144"/>
      <c r="D60" s="144"/>
    </row>
    <row r="61" spans="1:4" ht="12.75">
      <c r="A61" s="96" t="s">
        <v>426</v>
      </c>
      <c r="B61" s="89" t="s">
        <v>427</v>
      </c>
      <c r="C61" s="125"/>
      <c r="D61" s="125"/>
    </row>
    <row r="62" spans="1:4" ht="12.75">
      <c r="A62" s="96" t="s">
        <v>428</v>
      </c>
      <c r="B62" s="89" t="s">
        <v>429</v>
      </c>
      <c r="C62" s="125"/>
      <c r="D62" s="125"/>
    </row>
    <row r="63" spans="1:4" ht="15" customHeight="1">
      <c r="A63" s="94" t="s">
        <v>430</v>
      </c>
      <c r="B63" s="103" t="s">
        <v>431</v>
      </c>
      <c r="C63" s="125"/>
      <c r="D63" s="125"/>
    </row>
    <row r="64" spans="1:4" ht="15" customHeight="1">
      <c r="A64" s="96" t="s">
        <v>432</v>
      </c>
      <c r="B64" s="89" t="s">
        <v>433</v>
      </c>
      <c r="C64" s="144"/>
      <c r="D64" s="144"/>
    </row>
    <row r="65" spans="1:4" ht="15" customHeight="1">
      <c r="A65" s="84" t="s">
        <v>434</v>
      </c>
      <c r="B65" s="89" t="s">
        <v>435</v>
      </c>
      <c r="C65" s="125"/>
      <c r="D65" s="125"/>
    </row>
    <row r="66" spans="1:4" ht="12.75">
      <c r="A66" s="96" t="s">
        <v>436</v>
      </c>
      <c r="B66" s="89" t="s">
        <v>437</v>
      </c>
      <c r="C66" s="144"/>
      <c r="D66" s="144"/>
    </row>
    <row r="67" spans="1:4" ht="12.75">
      <c r="A67" s="96" t="s">
        <v>438</v>
      </c>
      <c r="B67" s="89" t="s">
        <v>439</v>
      </c>
      <c r="C67" s="125"/>
      <c r="D67" s="125"/>
    </row>
    <row r="68" spans="1:4" ht="12.75">
      <c r="A68" s="96" t="s">
        <v>440</v>
      </c>
      <c r="B68" s="89" t="s">
        <v>441</v>
      </c>
      <c r="C68" s="125"/>
      <c r="D68" s="125"/>
    </row>
    <row r="69" spans="1:4" ht="12.75">
      <c r="A69" s="94" t="s">
        <v>442</v>
      </c>
      <c r="B69" s="103" t="s">
        <v>443</v>
      </c>
      <c r="C69" s="125"/>
      <c r="D69" s="125"/>
    </row>
    <row r="70" spans="1:4" ht="12.75">
      <c r="A70" s="101" t="s">
        <v>242</v>
      </c>
      <c r="B70" s="156"/>
      <c r="C70" s="125"/>
      <c r="D70" s="125"/>
    </row>
    <row r="71" spans="1:4" ht="12.75">
      <c r="A71" s="178" t="s">
        <v>444</v>
      </c>
      <c r="B71" s="104" t="s">
        <v>445</v>
      </c>
      <c r="C71" s="125">
        <f>C44</f>
        <v>14649310</v>
      </c>
      <c r="D71" s="125">
        <f>D44</f>
        <v>14649310</v>
      </c>
    </row>
    <row r="72" spans="1:4" ht="12.75">
      <c r="A72" s="167" t="s">
        <v>446</v>
      </c>
      <c r="B72" s="168"/>
      <c r="C72" s="125"/>
      <c r="D72" s="125"/>
    </row>
    <row r="73" spans="1:4" ht="12.75">
      <c r="A73" s="167" t="s">
        <v>447</v>
      </c>
      <c r="B73" s="168"/>
      <c r="C73" s="125"/>
      <c r="D73" s="125"/>
    </row>
    <row r="74" spans="1:4" ht="12.75">
      <c r="A74" s="113" t="s">
        <v>448</v>
      </c>
      <c r="B74" s="84" t="s">
        <v>449</v>
      </c>
      <c r="C74" s="125"/>
      <c r="D74" s="125"/>
    </row>
    <row r="75" spans="1:4" ht="12.75">
      <c r="A75" s="96" t="s">
        <v>450</v>
      </c>
      <c r="B75" s="84" t="s">
        <v>451</v>
      </c>
      <c r="C75" s="125"/>
      <c r="D75" s="125"/>
    </row>
    <row r="76" spans="1:4" ht="12.75">
      <c r="A76" s="113" t="s">
        <v>452</v>
      </c>
      <c r="B76" s="84" t="s">
        <v>453</v>
      </c>
      <c r="C76" s="125"/>
      <c r="D76" s="125"/>
    </row>
    <row r="77" spans="1:4" ht="12.75">
      <c r="A77" s="110" t="s">
        <v>454</v>
      </c>
      <c r="B77" s="90" t="s">
        <v>455</v>
      </c>
      <c r="C77" s="125"/>
      <c r="D77" s="125"/>
    </row>
    <row r="78" spans="1:4" ht="12.75">
      <c r="A78" s="96" t="s">
        <v>456</v>
      </c>
      <c r="B78" s="84" t="s">
        <v>457</v>
      </c>
      <c r="C78" s="125"/>
      <c r="D78" s="125"/>
    </row>
    <row r="79" spans="1:4" ht="12.75">
      <c r="A79" s="113" t="s">
        <v>458</v>
      </c>
      <c r="B79" s="84" t="s">
        <v>459</v>
      </c>
      <c r="C79" s="125"/>
      <c r="D79" s="125"/>
    </row>
    <row r="80" spans="1:4" ht="12.75">
      <c r="A80" s="96" t="s">
        <v>460</v>
      </c>
      <c r="B80" s="84" t="s">
        <v>461</v>
      </c>
      <c r="C80" s="125"/>
      <c r="D80" s="125"/>
    </row>
    <row r="81" spans="1:4" ht="12.75">
      <c r="A81" s="113" t="s">
        <v>462</v>
      </c>
      <c r="B81" s="84" t="s">
        <v>463</v>
      </c>
      <c r="C81" s="125"/>
      <c r="D81" s="125"/>
    </row>
    <row r="82" spans="1:4" ht="12.75">
      <c r="A82" s="116" t="s">
        <v>464</v>
      </c>
      <c r="B82" s="90" t="s">
        <v>465</v>
      </c>
      <c r="C82" s="125"/>
      <c r="D82" s="125"/>
    </row>
    <row r="83" spans="1:4" ht="12.75">
      <c r="A83" s="84" t="s">
        <v>466</v>
      </c>
      <c r="B83" s="84" t="s">
        <v>467</v>
      </c>
      <c r="C83" s="125">
        <v>516718</v>
      </c>
      <c r="D83" s="125">
        <v>516718</v>
      </c>
    </row>
    <row r="84" spans="1:4" ht="12.75">
      <c r="A84" s="84" t="s">
        <v>468</v>
      </c>
      <c r="B84" s="84" t="s">
        <v>467</v>
      </c>
      <c r="C84" s="125"/>
      <c r="D84" s="125"/>
    </row>
    <row r="85" spans="1:4" ht="12.75">
      <c r="A85" s="84" t="s">
        <v>469</v>
      </c>
      <c r="B85" s="84" t="s">
        <v>470</v>
      </c>
      <c r="C85" s="125"/>
      <c r="D85" s="125"/>
    </row>
    <row r="86" spans="1:4" ht="12.75">
      <c r="A86" s="84" t="s">
        <v>471</v>
      </c>
      <c r="B86" s="84" t="s">
        <v>470</v>
      </c>
      <c r="C86" s="125"/>
      <c r="D86" s="125"/>
    </row>
    <row r="87" spans="1:4" ht="12.75">
      <c r="A87" s="90" t="s">
        <v>472</v>
      </c>
      <c r="B87" s="90" t="s">
        <v>473</v>
      </c>
      <c r="C87" s="125">
        <f>SUM(C83:C86)</f>
        <v>516718</v>
      </c>
      <c r="D87" s="125">
        <f>SUM(D83:D86)</f>
        <v>516718</v>
      </c>
    </row>
    <row r="88" spans="1:4" ht="12.75">
      <c r="A88" s="113" t="s">
        <v>474</v>
      </c>
      <c r="B88" s="84" t="s">
        <v>475</v>
      </c>
      <c r="C88" s="144"/>
      <c r="D88" s="144"/>
    </row>
    <row r="89" spans="1:4" ht="12.75">
      <c r="A89" s="113" t="s">
        <v>476</v>
      </c>
      <c r="B89" s="84" t="s">
        <v>477</v>
      </c>
      <c r="C89" s="125"/>
      <c r="D89" s="125"/>
    </row>
    <row r="90" spans="1:4" ht="12.75">
      <c r="A90" s="113" t="s">
        <v>478</v>
      </c>
      <c r="B90" s="84" t="s">
        <v>479</v>
      </c>
      <c r="C90" s="125">
        <v>93389282</v>
      </c>
      <c r="D90" s="125">
        <v>93389282</v>
      </c>
    </row>
    <row r="91" spans="1:4" ht="12.75">
      <c r="A91" s="113" t="s">
        <v>480</v>
      </c>
      <c r="B91" s="84" t="s">
        <v>481</v>
      </c>
      <c r="C91" s="125"/>
      <c r="D91" s="125"/>
    </row>
    <row r="92" spans="1:4" ht="12.75">
      <c r="A92" s="96" t="s">
        <v>482</v>
      </c>
      <c r="B92" s="84" t="s">
        <v>483</v>
      </c>
      <c r="C92" s="125"/>
      <c r="D92" s="125"/>
    </row>
    <row r="93" spans="1:4" ht="12.75">
      <c r="A93" s="96" t="s">
        <v>484</v>
      </c>
      <c r="B93" s="84" t="s">
        <v>485</v>
      </c>
      <c r="C93" s="144"/>
      <c r="D93" s="144"/>
    </row>
    <row r="94" spans="1:4" ht="12.75">
      <c r="A94" s="110" t="s">
        <v>486</v>
      </c>
      <c r="B94" s="90" t="s">
        <v>487</v>
      </c>
      <c r="C94" s="144">
        <f>C87+C88+C89+C90+C91+C92+C93</f>
        <v>93906000</v>
      </c>
      <c r="D94" s="144">
        <f>D87+D88+D89+D90+D91+D92+D93</f>
        <v>93906000</v>
      </c>
    </row>
    <row r="95" spans="1:4" ht="12.75">
      <c r="A95" s="96" t="s">
        <v>488</v>
      </c>
      <c r="B95" s="84" t="s">
        <v>489</v>
      </c>
      <c r="C95" s="144">
        <f>C78+C85</f>
        <v>0</v>
      </c>
      <c r="D95" s="144"/>
    </row>
    <row r="96" spans="1:4" ht="12.75">
      <c r="A96" s="96" t="s">
        <v>490</v>
      </c>
      <c r="B96" s="84" t="s">
        <v>491</v>
      </c>
      <c r="C96" s="144"/>
      <c r="D96" s="144"/>
    </row>
    <row r="97" spans="1:4" ht="12.75">
      <c r="A97" s="113" t="s">
        <v>492</v>
      </c>
      <c r="B97" s="84" t="s">
        <v>493</v>
      </c>
      <c r="C97" s="121"/>
      <c r="D97" s="121"/>
    </row>
    <row r="98" spans="1:4" ht="12.75">
      <c r="A98" s="113" t="s">
        <v>494</v>
      </c>
      <c r="B98" s="84" t="s">
        <v>495</v>
      </c>
      <c r="C98" s="121"/>
      <c r="D98" s="121"/>
    </row>
    <row r="99" spans="1:4" ht="12.75">
      <c r="A99" s="113" t="s">
        <v>496</v>
      </c>
      <c r="B99" s="84" t="s">
        <v>497</v>
      </c>
      <c r="C99" s="121"/>
      <c r="D99" s="121"/>
    </row>
    <row r="100" spans="1:4" ht="12.75">
      <c r="A100" s="116" t="s">
        <v>498</v>
      </c>
      <c r="B100" s="90" t="s">
        <v>499</v>
      </c>
      <c r="C100" s="121"/>
      <c r="D100" s="121"/>
    </row>
    <row r="101" spans="1:4" ht="12.75">
      <c r="A101" s="110" t="s">
        <v>500</v>
      </c>
      <c r="B101" s="90" t="s">
        <v>501</v>
      </c>
      <c r="C101" s="121"/>
      <c r="D101" s="121"/>
    </row>
    <row r="102" spans="1:4" ht="12.75">
      <c r="A102" s="110" t="s">
        <v>502</v>
      </c>
      <c r="B102" s="90" t="s">
        <v>503</v>
      </c>
      <c r="C102" s="121"/>
      <c r="D102" s="121"/>
    </row>
    <row r="103" spans="1:4" ht="12.75">
      <c r="A103" s="122" t="s">
        <v>504</v>
      </c>
      <c r="B103" s="123" t="s">
        <v>505</v>
      </c>
      <c r="C103" s="125">
        <f>C94</f>
        <v>93906000</v>
      </c>
      <c r="D103" s="125">
        <f>D94</f>
        <v>93906000</v>
      </c>
    </row>
    <row r="104" spans="1:4" ht="12.75">
      <c r="A104" s="124" t="s">
        <v>24</v>
      </c>
      <c r="B104" s="179"/>
      <c r="C104" s="125">
        <f>C71+C94</f>
        <v>108555310</v>
      </c>
      <c r="D104" s="125">
        <f>D71+D94</f>
        <v>108555310</v>
      </c>
    </row>
  </sheetData>
  <sheetProtection selectLockedCells="1" selectUnlockedCells="1"/>
  <mergeCells count="2">
    <mergeCell ref="A1:D1"/>
    <mergeCell ref="A2:D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50"/>
  <headerFooter alignWithMargins="0">
    <oddHeader>&amp;C&amp;"Times New Roman,Normál"&amp;12 8. melléklet a 13/2020. (IX. 1.)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workbookViewId="0" topLeftCell="A34">
      <selection activeCell="G56" sqref="G56"/>
    </sheetView>
  </sheetViews>
  <sheetFormatPr defaultColWidth="9.140625" defaultRowHeight="15"/>
  <cols>
    <col min="1" max="1" width="117.421875" style="0" customWidth="1"/>
    <col min="3" max="3" width="13.00390625" style="0" customWidth="1"/>
    <col min="4" max="4" width="14.140625" style="16" customWidth="1"/>
    <col min="5" max="5" width="12.421875" style="0" customWidth="1"/>
    <col min="6" max="6" width="13.28125" style="0" customWidth="1"/>
  </cols>
  <sheetData>
    <row r="1" spans="1:6" ht="24" customHeight="1">
      <c r="A1" s="68" t="s">
        <v>0</v>
      </c>
      <c r="B1" s="68"/>
      <c r="C1" s="68"/>
      <c r="D1" s="68"/>
      <c r="E1" s="68"/>
      <c r="F1" s="68"/>
    </row>
    <row r="2" spans="1:8" ht="24" customHeight="1">
      <c r="A2" s="69" t="s">
        <v>310</v>
      </c>
      <c r="B2" s="69"/>
      <c r="C2" s="69"/>
      <c r="D2" s="69"/>
      <c r="E2" s="69"/>
      <c r="F2" s="69"/>
      <c r="H2" s="180"/>
    </row>
    <row r="3" ht="12.75">
      <c r="A3" s="70"/>
    </row>
    <row r="4" ht="12.75">
      <c r="A4" s="71" t="s">
        <v>305</v>
      </c>
    </row>
    <row r="5" spans="1:6" ht="12.75">
      <c r="A5" s="72" t="s">
        <v>27</v>
      </c>
      <c r="B5" s="73" t="s">
        <v>311</v>
      </c>
      <c r="C5" s="75" t="s">
        <v>306</v>
      </c>
      <c r="D5" s="148" t="s">
        <v>307</v>
      </c>
      <c r="E5" s="75" t="s">
        <v>308</v>
      </c>
      <c r="F5" s="181" t="s">
        <v>309</v>
      </c>
    </row>
    <row r="6" spans="1:6" ht="15" customHeight="1">
      <c r="A6" s="83" t="s">
        <v>318</v>
      </c>
      <c r="B6" s="89" t="s">
        <v>319</v>
      </c>
      <c r="C6" s="151">
        <f>'6.bevételek működésfelh Önk.'!C6</f>
        <v>123030993</v>
      </c>
      <c r="D6" s="182">
        <f>'7.bevételek műk,felh.KözösHiv'!D7</f>
        <v>0</v>
      </c>
      <c r="E6" s="125">
        <f>'8.bevételek működés,felh.Óvoda'!D6</f>
        <v>0</v>
      </c>
      <c r="F6" s="125">
        <f aca="true" t="shared" si="0" ref="F6:F11">SUM(C6:E6)</f>
        <v>123030993</v>
      </c>
    </row>
    <row r="7" spans="1:6" ht="15" customHeight="1">
      <c r="A7" s="84" t="s">
        <v>320</v>
      </c>
      <c r="B7" s="89" t="s">
        <v>321</v>
      </c>
      <c r="C7" s="151">
        <f>'6.bevételek működésfelh Önk.'!C7</f>
        <v>41880170</v>
      </c>
      <c r="D7" s="182">
        <f>'7.bevételek műk,felh.KözösHiv'!D8</f>
        <v>0</v>
      </c>
      <c r="E7" s="125">
        <f>'8.bevételek működés,felh.Óvoda'!D7</f>
        <v>0</v>
      </c>
      <c r="F7" s="125">
        <f t="shared" si="0"/>
        <v>41880170</v>
      </c>
    </row>
    <row r="8" spans="1:6" ht="15" customHeight="1">
      <c r="A8" s="84" t="s">
        <v>507</v>
      </c>
      <c r="B8" s="89" t="s">
        <v>323</v>
      </c>
      <c r="C8" s="151">
        <f>'6.bevételek működésfelh Önk.'!C8</f>
        <v>81191549</v>
      </c>
      <c r="D8" s="182">
        <f>'7.bevételek műk,felh.KözösHiv'!D9</f>
        <v>0</v>
      </c>
      <c r="E8" s="125">
        <f>'8.bevételek működés,felh.Óvoda'!D8</f>
        <v>0</v>
      </c>
      <c r="F8" s="125">
        <f t="shared" si="0"/>
        <v>81191549</v>
      </c>
    </row>
    <row r="9" spans="1:6" ht="15" customHeight="1">
      <c r="A9" s="84" t="s">
        <v>324</v>
      </c>
      <c r="B9" s="89" t="s">
        <v>325</v>
      </c>
      <c r="C9" s="151">
        <f>'6.bevételek működésfelh Önk.'!C9</f>
        <v>2353131</v>
      </c>
      <c r="D9" s="182">
        <f>'7.bevételek műk,felh.KözösHiv'!D10</f>
        <v>0</v>
      </c>
      <c r="E9" s="125">
        <f>'8.bevételek működés,felh.Óvoda'!D9</f>
        <v>0</v>
      </c>
      <c r="F9" s="125">
        <f t="shared" si="0"/>
        <v>2353131</v>
      </c>
    </row>
    <row r="10" spans="1:6" ht="15" customHeight="1">
      <c r="A10" s="84" t="s">
        <v>326</v>
      </c>
      <c r="B10" s="89" t="s">
        <v>327</v>
      </c>
      <c r="C10" s="151">
        <f>'6.bevételek működésfelh Önk.'!C10</f>
        <v>0</v>
      </c>
      <c r="D10" s="182">
        <f>'7.bevételek műk,felh.KözösHiv'!D11</f>
        <v>0</v>
      </c>
      <c r="E10" s="125">
        <f>'8.bevételek működés,felh.Óvoda'!D10</f>
        <v>0</v>
      </c>
      <c r="F10" s="125">
        <f t="shared" si="0"/>
        <v>0</v>
      </c>
    </row>
    <row r="11" spans="1:6" ht="15" customHeight="1">
      <c r="A11" s="84" t="s">
        <v>328</v>
      </c>
      <c r="B11" s="89" t="s">
        <v>329</v>
      </c>
      <c r="C11" s="151">
        <f>'6.bevételek működésfelh Önk.'!C11</f>
        <v>325261</v>
      </c>
      <c r="D11" s="182">
        <f>'7.bevételek műk,felh.KözösHiv'!D12</f>
        <v>0</v>
      </c>
      <c r="E11" s="125">
        <f>'8.bevételek működés,felh.Óvoda'!D11</f>
        <v>0</v>
      </c>
      <c r="F11" s="125">
        <f t="shared" si="0"/>
        <v>325261</v>
      </c>
    </row>
    <row r="12" spans="1:6" ht="15" customHeight="1">
      <c r="A12" s="90" t="s">
        <v>330</v>
      </c>
      <c r="B12" s="155" t="s">
        <v>331</v>
      </c>
      <c r="C12" s="151">
        <f>SUM(C6:C11)</f>
        <v>248781104</v>
      </c>
      <c r="D12" s="151">
        <f>SUM(D6:D11)</f>
        <v>0</v>
      </c>
      <c r="E12" s="125">
        <f>SUM(E6:E11)</f>
        <v>0</v>
      </c>
      <c r="F12" s="125">
        <f>SUM(F6:F11)</f>
        <v>248781104</v>
      </c>
    </row>
    <row r="13" spans="1:6" ht="15" customHeight="1">
      <c r="A13" s="84" t="s">
        <v>332</v>
      </c>
      <c r="B13" s="89" t="s">
        <v>333</v>
      </c>
      <c r="C13" s="151">
        <f>'6.bevételek működésfelh Önk.'!C13</f>
        <v>0</v>
      </c>
      <c r="D13" s="182">
        <f>'7.bevételek műk,felh.KözösHiv'!D14</f>
        <v>0</v>
      </c>
      <c r="E13" s="125">
        <f>'8.bevételek működés,felh.Óvoda'!D13</f>
        <v>0</v>
      </c>
      <c r="F13" s="125">
        <f>SUM(C13:E13)</f>
        <v>0</v>
      </c>
    </row>
    <row r="14" spans="1:6" ht="15" customHeight="1">
      <c r="A14" s="84" t="s">
        <v>334</v>
      </c>
      <c r="B14" s="89" t="s">
        <v>335</v>
      </c>
      <c r="C14" s="151">
        <f>'6.bevételek működésfelh Önk.'!C14</f>
        <v>0</v>
      </c>
      <c r="D14" s="182">
        <f>'7.bevételek műk,felh.KözösHiv'!D15</f>
        <v>0</v>
      </c>
      <c r="E14" s="125">
        <f>'8.bevételek működés,felh.Óvoda'!D14</f>
        <v>0</v>
      </c>
      <c r="F14" s="125">
        <f>SUM(C14:E14)</f>
        <v>0</v>
      </c>
    </row>
    <row r="15" spans="1:6" ht="15" customHeight="1">
      <c r="A15" s="84" t="s">
        <v>336</v>
      </c>
      <c r="B15" s="89" t="s">
        <v>337</v>
      </c>
      <c r="C15" s="151">
        <f>'6.bevételek működésfelh Önk.'!C15</f>
        <v>0</v>
      </c>
      <c r="D15" s="182">
        <f>'7.bevételek műk,felh.KözösHiv'!D16</f>
        <v>0</v>
      </c>
      <c r="E15" s="125">
        <f>'8.bevételek működés,felh.Óvoda'!D15</f>
        <v>0</v>
      </c>
      <c r="F15" s="125">
        <f>SUM(C15:E15)</f>
        <v>0</v>
      </c>
    </row>
    <row r="16" spans="1:6" ht="15" customHeight="1">
      <c r="A16" s="84" t="s">
        <v>338</v>
      </c>
      <c r="B16" s="89" t="s">
        <v>339</v>
      </c>
      <c r="C16" s="151">
        <f>'6.bevételek működésfelh Önk.'!C16</f>
        <v>0</v>
      </c>
      <c r="D16" s="182">
        <f>'7.bevételek műk,felh.KözösHiv'!D17</f>
        <v>0</v>
      </c>
      <c r="E16" s="125">
        <f>'8.bevételek működés,felh.Óvoda'!D16</f>
        <v>0</v>
      </c>
      <c r="F16" s="125">
        <f>SUM(C16:E16)</f>
        <v>0</v>
      </c>
    </row>
    <row r="17" spans="1:6" ht="15" customHeight="1">
      <c r="A17" s="84" t="s">
        <v>508</v>
      </c>
      <c r="B17" s="89" t="s">
        <v>341</v>
      </c>
      <c r="C17" s="151">
        <f>'6.bevételek működésfelh Önk.'!C17</f>
        <v>45383806</v>
      </c>
      <c r="D17" s="182">
        <f>'7.bevételek műk,felh.KözösHiv'!D18</f>
        <v>0</v>
      </c>
      <c r="E17" s="125">
        <f>'8.bevételek működés,felh.Óvoda'!D17</f>
        <v>0</v>
      </c>
      <c r="F17" s="125">
        <f>SUM(C17:E17)</f>
        <v>45383806</v>
      </c>
    </row>
    <row r="18" spans="1:6" ht="15" customHeight="1">
      <c r="A18" s="94" t="s">
        <v>342</v>
      </c>
      <c r="B18" s="103" t="s">
        <v>343</v>
      </c>
      <c r="C18" s="151">
        <f>C12+C13+C14+C15+C16+C17</f>
        <v>294164910</v>
      </c>
      <c r="D18" s="151">
        <f>D12+D13+D14+D15+D16+D17</f>
        <v>0</v>
      </c>
      <c r="E18" s="125">
        <f>SUM(E13:E17)</f>
        <v>0</v>
      </c>
      <c r="F18" s="144">
        <f>SUM(F12:F17)</f>
        <v>294164910</v>
      </c>
    </row>
    <row r="19" spans="1:6" ht="15" customHeight="1">
      <c r="A19" s="84" t="s">
        <v>344</v>
      </c>
      <c r="B19" s="89" t="s">
        <v>345</v>
      </c>
      <c r="C19" s="151"/>
      <c r="D19" s="182">
        <f>'7.bevételek műk,felh.KözösHiv'!D20</f>
        <v>0</v>
      </c>
      <c r="E19" s="125">
        <f>'8.bevételek működés,felh.Óvoda'!D19</f>
        <v>0</v>
      </c>
      <c r="F19" s="125">
        <f>SUM(C19:E19)</f>
        <v>0</v>
      </c>
    </row>
    <row r="20" spans="1:6" ht="15" customHeight="1">
      <c r="A20" s="84" t="s">
        <v>346</v>
      </c>
      <c r="B20" s="89" t="s">
        <v>347</v>
      </c>
      <c r="C20" s="151"/>
      <c r="D20" s="182">
        <f>'7.bevételek műk,felh.KözösHiv'!D21</f>
        <v>0</v>
      </c>
      <c r="E20" s="125">
        <f>'8.bevételek működés,felh.Óvoda'!D20</f>
        <v>0</v>
      </c>
      <c r="F20" s="125">
        <f>SUM(C20:E20)</f>
        <v>0</v>
      </c>
    </row>
    <row r="21" spans="1:6" ht="15" customHeight="1">
      <c r="A21" s="90" t="s">
        <v>348</v>
      </c>
      <c r="B21" s="155" t="s">
        <v>349</v>
      </c>
      <c r="C21" s="151">
        <f>SUM(C19:C20)</f>
        <v>0</v>
      </c>
      <c r="D21" s="151">
        <f>SUM(D13:D20)</f>
        <v>0</v>
      </c>
      <c r="E21" s="125">
        <f>SUM(E19:E20)</f>
        <v>0</v>
      </c>
      <c r="F21" s="125">
        <f>SUM(F19:F20)</f>
        <v>0</v>
      </c>
    </row>
    <row r="22" spans="1:6" ht="15" customHeight="1">
      <c r="A22" s="84" t="s">
        <v>350</v>
      </c>
      <c r="B22" s="89" t="s">
        <v>351</v>
      </c>
      <c r="C22" s="151">
        <f>'6.bevételek működésfelh Önk.'!C22</f>
        <v>0</v>
      </c>
      <c r="D22" s="182">
        <f>'7.bevételek műk,felh.KözösHiv'!D23</f>
        <v>0</v>
      </c>
      <c r="E22" s="125">
        <f>'8.bevételek működés,felh.Óvoda'!D22</f>
        <v>0</v>
      </c>
      <c r="F22" s="125">
        <f>SUM(C22:E22)</f>
        <v>0</v>
      </c>
    </row>
    <row r="23" spans="1:6" ht="15" customHeight="1">
      <c r="A23" s="84" t="s">
        <v>352</v>
      </c>
      <c r="B23" s="89" t="s">
        <v>353</v>
      </c>
      <c r="C23" s="151">
        <f>'6.bevételek működésfelh Önk.'!C23</f>
        <v>0</v>
      </c>
      <c r="D23" s="182">
        <f>'7.bevételek műk,felh.KözösHiv'!D24</f>
        <v>0</v>
      </c>
      <c r="E23" s="125">
        <f>'8.bevételek működés,felh.Óvoda'!D23</f>
        <v>0</v>
      </c>
      <c r="F23" s="125">
        <f aca="true" t="shared" si="1" ref="F23:F29">SUM(C23:E23)</f>
        <v>0</v>
      </c>
    </row>
    <row r="24" spans="1:6" ht="15" customHeight="1">
      <c r="A24" s="84" t="s">
        <v>354</v>
      </c>
      <c r="B24" s="89" t="s">
        <v>355</v>
      </c>
      <c r="C24" s="151">
        <f>'6.bevételek működésfelh Önk.'!C24</f>
        <v>5300000</v>
      </c>
      <c r="D24" s="182">
        <f>'7.bevételek műk,felh.KözösHiv'!D25</f>
        <v>0</v>
      </c>
      <c r="E24" s="125">
        <f>'8.bevételek működés,felh.Óvoda'!D24</f>
        <v>0</v>
      </c>
      <c r="F24" s="125">
        <f t="shared" si="1"/>
        <v>5300000</v>
      </c>
    </row>
    <row r="25" spans="1:6" ht="15" customHeight="1">
      <c r="A25" s="84" t="s">
        <v>356</v>
      </c>
      <c r="B25" s="89" t="s">
        <v>357</v>
      </c>
      <c r="C25" s="151">
        <f>'6.bevételek működésfelh Önk.'!C25</f>
        <v>30000000</v>
      </c>
      <c r="D25" s="182">
        <f>'7.bevételek műk,felh.KözösHiv'!D26</f>
        <v>0</v>
      </c>
      <c r="E25" s="125">
        <f>'8.bevételek működés,felh.Óvoda'!D25</f>
        <v>0</v>
      </c>
      <c r="F25" s="125">
        <f t="shared" si="1"/>
        <v>30000000</v>
      </c>
    </row>
    <row r="26" spans="1:6" ht="15" customHeight="1">
      <c r="A26" s="84" t="s">
        <v>358</v>
      </c>
      <c r="B26" s="89" t="s">
        <v>359</v>
      </c>
      <c r="C26" s="151">
        <f>'6.bevételek működésfelh Önk.'!C26</f>
        <v>0</v>
      </c>
      <c r="D26" s="182">
        <f>'7.bevételek műk,felh.KözösHiv'!D27</f>
        <v>0</v>
      </c>
      <c r="E26" s="125">
        <f>'8.bevételek működés,felh.Óvoda'!D26</f>
        <v>0</v>
      </c>
      <c r="F26" s="125">
        <f t="shared" si="1"/>
        <v>0</v>
      </c>
    </row>
    <row r="27" spans="1:6" ht="15" customHeight="1">
      <c r="A27" s="84" t="s">
        <v>360</v>
      </c>
      <c r="B27" s="89" t="s">
        <v>361</v>
      </c>
      <c r="C27" s="151">
        <f>'6.bevételek működésfelh Önk.'!C27</f>
        <v>0</v>
      </c>
      <c r="D27" s="182">
        <f>'7.bevételek műk,felh.KözösHiv'!D28</f>
        <v>0</v>
      </c>
      <c r="E27" s="125">
        <f>'8.bevételek működés,felh.Óvoda'!D27</f>
        <v>0</v>
      </c>
      <c r="F27" s="125">
        <f t="shared" si="1"/>
        <v>0</v>
      </c>
    </row>
    <row r="28" spans="1:6" ht="15" customHeight="1">
      <c r="A28" s="84" t="s">
        <v>362</v>
      </c>
      <c r="B28" s="89" t="s">
        <v>363</v>
      </c>
      <c r="C28" s="151">
        <f>'6.bevételek működésfelh Önk.'!C28</f>
        <v>0</v>
      </c>
      <c r="D28" s="182">
        <f>'7.bevételek műk,felh.KözösHiv'!D29</f>
        <v>0</v>
      </c>
      <c r="E28" s="125">
        <f>'8.bevételek működés,felh.Óvoda'!D28</f>
        <v>0</v>
      </c>
      <c r="F28" s="125">
        <f t="shared" si="1"/>
        <v>0</v>
      </c>
    </row>
    <row r="29" spans="1:6" ht="15" customHeight="1">
      <c r="A29" s="84" t="s">
        <v>364</v>
      </c>
      <c r="B29" s="89" t="s">
        <v>365</v>
      </c>
      <c r="C29" s="151">
        <f>'6.bevételek működésfelh Önk.'!C29</f>
        <v>300000</v>
      </c>
      <c r="D29" s="182">
        <f>'7.bevételek műk,felh.KözösHiv'!D30</f>
        <v>0</v>
      </c>
      <c r="E29" s="125">
        <f>'8.bevételek működés,felh.Óvoda'!D29</f>
        <v>0</v>
      </c>
      <c r="F29" s="125">
        <f t="shared" si="1"/>
        <v>300000</v>
      </c>
    </row>
    <row r="30" spans="1:6" ht="15" customHeight="1">
      <c r="A30" s="90" t="s">
        <v>366</v>
      </c>
      <c r="B30" s="155" t="s">
        <v>367</v>
      </c>
      <c r="C30" s="151">
        <f>'6.bevételek működésfelh Önk.'!C30</f>
        <v>30300000</v>
      </c>
      <c r="D30" s="151">
        <f>'6.bevételek működésfelh Önk.'!D30</f>
        <v>0</v>
      </c>
      <c r="E30" s="125">
        <f>SUM(E25:E29)</f>
        <v>0</v>
      </c>
      <c r="F30" s="125">
        <f>SUM(F25:F29)</f>
        <v>30300000</v>
      </c>
    </row>
    <row r="31" spans="1:6" ht="15" customHeight="1">
      <c r="A31" s="84" t="s">
        <v>368</v>
      </c>
      <c r="B31" s="89" t="s">
        <v>369</v>
      </c>
      <c r="C31" s="151">
        <f>'6.bevételek működésfelh Önk.'!C31</f>
        <v>0</v>
      </c>
      <c r="D31" s="182">
        <f>'7.bevételek műk,felh.KözösHiv'!D32</f>
        <v>0</v>
      </c>
      <c r="E31" s="125">
        <f>'8.bevételek működés,felh.Óvoda'!D31</f>
        <v>0</v>
      </c>
      <c r="F31" s="125"/>
    </row>
    <row r="32" spans="1:6" ht="15" customHeight="1">
      <c r="A32" s="94" t="s">
        <v>370</v>
      </c>
      <c r="B32" s="103" t="s">
        <v>371</v>
      </c>
      <c r="C32" s="151">
        <f>'6.bevételek működésfelh Önk.'!C32</f>
        <v>35600000</v>
      </c>
      <c r="D32" s="151">
        <f>'6.bevételek működésfelh Önk.'!D32</f>
        <v>0</v>
      </c>
      <c r="E32" s="151">
        <f>'6.bevételek működésfelh Önk.'!E32</f>
        <v>0</v>
      </c>
      <c r="F32" s="144">
        <f>F22+F21+F23+F24+F30+F31</f>
        <v>35600000</v>
      </c>
    </row>
    <row r="33" spans="1:6" ht="15" customHeight="1">
      <c r="A33" s="96" t="s">
        <v>372</v>
      </c>
      <c r="B33" s="89" t="s">
        <v>373</v>
      </c>
      <c r="C33" s="151">
        <f>'6.bevételek működésfelh Önk.'!C33</f>
        <v>100000</v>
      </c>
      <c r="D33" s="182">
        <f>'7.bevételek műk,felh.KözösHiv'!D34</f>
        <v>0</v>
      </c>
      <c r="E33" s="125">
        <f>'8.bevételek működés,felh.Óvoda'!D33</f>
        <v>0</v>
      </c>
      <c r="F33" s="125">
        <f>SUM(C33:E33)</f>
        <v>100000</v>
      </c>
    </row>
    <row r="34" spans="1:6" ht="15" customHeight="1">
      <c r="A34" s="96" t="s">
        <v>374</v>
      </c>
      <c r="B34" s="89" t="s">
        <v>375</v>
      </c>
      <c r="C34" s="151">
        <f>'6.bevételek működésfelh Önk.'!C34</f>
        <v>10629621</v>
      </c>
      <c r="D34" s="182">
        <f>'7.bevételek műk,felh.KözösHiv'!D35</f>
        <v>20000</v>
      </c>
      <c r="E34" s="125">
        <f>'8.bevételek működés,felh.Óvoda'!D34</f>
        <v>0</v>
      </c>
      <c r="F34" s="125">
        <f aca="true" t="shared" si="2" ref="F34:F43">SUM(C34:E34)</f>
        <v>10649621</v>
      </c>
    </row>
    <row r="35" spans="1:6" ht="15" customHeight="1">
      <c r="A35" s="96" t="s">
        <v>376</v>
      </c>
      <c r="B35" s="89" t="s">
        <v>377</v>
      </c>
      <c r="C35" s="151">
        <f>'6.bevételek működésfelh Önk.'!C35</f>
        <v>1700000</v>
      </c>
      <c r="D35" s="182">
        <f>'7.bevételek műk,felh.KözösHiv'!D36</f>
        <v>0</v>
      </c>
      <c r="E35" s="125">
        <f>'8.bevételek működés,felh.Óvoda'!D35</f>
        <v>0</v>
      </c>
      <c r="F35" s="125">
        <f t="shared" si="2"/>
        <v>1700000</v>
      </c>
    </row>
    <row r="36" spans="1:6" ht="15" customHeight="1">
      <c r="A36" s="96" t="s">
        <v>378</v>
      </c>
      <c r="B36" s="89" t="s">
        <v>379</v>
      </c>
      <c r="C36" s="151">
        <f>'6.bevételek működésfelh Önk.'!C36</f>
        <v>3566493</v>
      </c>
      <c r="D36" s="182">
        <f>'7.bevételek műk,felh.KözösHiv'!D37</f>
        <v>0</v>
      </c>
      <c r="E36" s="125">
        <f>'8.bevételek működés,felh.Óvoda'!D36</f>
        <v>0</v>
      </c>
      <c r="F36" s="125">
        <f t="shared" si="2"/>
        <v>3566493</v>
      </c>
    </row>
    <row r="37" spans="1:6" ht="15" customHeight="1">
      <c r="A37" s="96" t="s">
        <v>380</v>
      </c>
      <c r="B37" s="89" t="s">
        <v>381</v>
      </c>
      <c r="C37" s="151">
        <f>'6.bevételek működésfelh Önk.'!C37</f>
        <v>0</v>
      </c>
      <c r="D37" s="182">
        <f>'7.bevételek műk,felh.KözösHiv'!D38</f>
        <v>0</v>
      </c>
      <c r="E37" s="125">
        <f>'8.bevételek működés,felh.Óvoda'!D37</f>
        <v>11530952</v>
      </c>
      <c r="F37" s="125">
        <f t="shared" si="2"/>
        <v>11530952</v>
      </c>
    </row>
    <row r="38" spans="1:6" ht="15" customHeight="1">
      <c r="A38" s="96" t="s">
        <v>382</v>
      </c>
      <c r="B38" s="89" t="s">
        <v>383</v>
      </c>
      <c r="C38" s="151">
        <f>'6.bevételek működésfelh Önk.'!C38</f>
        <v>2946998</v>
      </c>
      <c r="D38" s="182">
        <f>'7.bevételek műk,felh.KözösHiv'!D39</f>
        <v>0</v>
      </c>
      <c r="E38" s="125">
        <f>'8.bevételek működés,felh.Óvoda'!D38</f>
        <v>3113358</v>
      </c>
      <c r="F38" s="125">
        <f t="shared" si="2"/>
        <v>6060356</v>
      </c>
    </row>
    <row r="39" spans="1:6" ht="15" customHeight="1">
      <c r="A39" s="96" t="s">
        <v>384</v>
      </c>
      <c r="B39" s="89" t="s">
        <v>385</v>
      </c>
      <c r="C39" s="151">
        <f>'6.bevételek működésfelh Önk.'!C39</f>
        <v>0</v>
      </c>
      <c r="D39" s="182">
        <f>'7.bevételek műk,felh.KözösHiv'!D40</f>
        <v>0</v>
      </c>
      <c r="E39" s="125">
        <f>'8.bevételek működés,felh.Óvoda'!D39</f>
        <v>0</v>
      </c>
      <c r="F39" s="125">
        <f t="shared" si="2"/>
        <v>0</v>
      </c>
    </row>
    <row r="40" spans="1:6" ht="15" customHeight="1">
      <c r="A40" s="96" t="s">
        <v>386</v>
      </c>
      <c r="B40" s="89" t="s">
        <v>387</v>
      </c>
      <c r="C40" s="151">
        <f>'6.bevételek működésfelh Önk.'!C40</f>
        <v>1000</v>
      </c>
      <c r="D40" s="182">
        <f>'7.bevételek műk,felh.KözösHiv'!D41</f>
        <v>0</v>
      </c>
      <c r="E40" s="125">
        <f>'8.bevételek működés,felh.Óvoda'!D40</f>
        <v>0</v>
      </c>
      <c r="F40" s="125">
        <f t="shared" si="2"/>
        <v>1000</v>
      </c>
    </row>
    <row r="41" spans="1:6" ht="15" customHeight="1">
      <c r="A41" s="96" t="s">
        <v>388</v>
      </c>
      <c r="B41" s="89" t="s">
        <v>389</v>
      </c>
      <c r="C41" s="151">
        <f>'6.bevételek működésfelh Önk.'!C41</f>
        <v>0</v>
      </c>
      <c r="D41" s="182">
        <f>'7.bevételek műk,felh.KözösHiv'!D42</f>
        <v>0</v>
      </c>
      <c r="E41" s="125">
        <f>'8.bevételek működés,felh.Óvoda'!D41</f>
        <v>0</v>
      </c>
      <c r="F41" s="125">
        <f t="shared" si="2"/>
        <v>0</v>
      </c>
    </row>
    <row r="42" spans="1:6" ht="15" customHeight="1">
      <c r="A42" s="96" t="s">
        <v>390</v>
      </c>
      <c r="B42" s="89" t="s">
        <v>391</v>
      </c>
      <c r="C42" s="151">
        <f>'6.bevételek működésfelh Önk.'!C42</f>
        <v>0</v>
      </c>
      <c r="D42" s="182">
        <f>'7.bevételek műk,felh.KözösHiv'!D43</f>
        <v>0</v>
      </c>
      <c r="E42" s="125">
        <f>'8.bevételek működés,felh.Óvoda'!D42</f>
        <v>0</v>
      </c>
      <c r="F42" s="125">
        <f t="shared" si="2"/>
        <v>0</v>
      </c>
    </row>
    <row r="43" spans="1:6" ht="15" customHeight="1">
      <c r="A43" s="96" t="s">
        <v>392</v>
      </c>
      <c r="B43" s="89" t="s">
        <v>393</v>
      </c>
      <c r="C43" s="151">
        <f>'6.bevételek működésfelh Önk.'!C43</f>
        <v>100012</v>
      </c>
      <c r="D43" s="182">
        <f>'7.bevételek műk,felh.KözösHiv'!D44</f>
        <v>2571</v>
      </c>
      <c r="E43" s="125">
        <f>'8.bevételek működés,felh.Óvoda'!D43</f>
        <v>5000</v>
      </c>
      <c r="F43" s="125">
        <f t="shared" si="2"/>
        <v>107583</v>
      </c>
    </row>
    <row r="44" spans="1:6" ht="15" customHeight="1">
      <c r="A44" s="98" t="s">
        <v>394</v>
      </c>
      <c r="B44" s="103" t="s">
        <v>395</v>
      </c>
      <c r="C44" s="151">
        <f>SUM(C33:C43)</f>
        <v>19044124</v>
      </c>
      <c r="D44" s="151">
        <f>SUM(D33:D43)</f>
        <v>22571</v>
      </c>
      <c r="E44" s="125">
        <f>SUM(E33:E43)</f>
        <v>14649310</v>
      </c>
      <c r="F44" s="125">
        <f aca="true" t="shared" si="3" ref="F44:F49">SUM(C44:E44)</f>
        <v>33716005</v>
      </c>
    </row>
    <row r="45" spans="1:6" ht="15" customHeight="1">
      <c r="A45" s="96" t="s">
        <v>396</v>
      </c>
      <c r="B45" s="89" t="s">
        <v>397</v>
      </c>
      <c r="C45" s="151">
        <f>'6.bevételek működésfelh Önk.'!C45</f>
        <v>0</v>
      </c>
      <c r="D45" s="182">
        <f>'7.bevételek műk,felh.KözösHiv'!D46</f>
        <v>0</v>
      </c>
      <c r="E45" s="125">
        <f>'8.bevételek működés,felh.Óvoda'!D45</f>
        <v>0</v>
      </c>
      <c r="F45" s="125">
        <f t="shared" si="3"/>
        <v>0</v>
      </c>
    </row>
    <row r="46" spans="1:6" ht="15" customHeight="1">
      <c r="A46" s="84" t="s">
        <v>398</v>
      </c>
      <c r="B46" s="89" t="s">
        <v>399</v>
      </c>
      <c r="C46" s="151">
        <f>'6.bevételek működésfelh Önk.'!C46</f>
        <v>0</v>
      </c>
      <c r="D46" s="182">
        <f>'7.bevételek műk,felh.KözösHiv'!D47</f>
        <v>0</v>
      </c>
      <c r="E46" s="125">
        <f>'8.bevételek működés,felh.Óvoda'!D46</f>
        <v>0</v>
      </c>
      <c r="F46" s="125">
        <f t="shared" si="3"/>
        <v>0</v>
      </c>
    </row>
    <row r="47" spans="1:6" ht="15" customHeight="1">
      <c r="A47" s="96" t="s">
        <v>400</v>
      </c>
      <c r="B47" s="89" t="s">
        <v>401</v>
      </c>
      <c r="C47" s="151">
        <f>'6.bevételek működésfelh Önk.'!C47</f>
        <v>0</v>
      </c>
      <c r="D47" s="182">
        <f>'7.bevételek műk,felh.KözösHiv'!D48</f>
        <v>0</v>
      </c>
      <c r="E47" s="125">
        <f>'8.bevételek működés,felh.Óvoda'!D47</f>
        <v>0</v>
      </c>
      <c r="F47" s="125">
        <f t="shared" si="3"/>
        <v>0</v>
      </c>
    </row>
    <row r="48" spans="1:6" ht="15" customHeight="1">
      <c r="A48" s="96" t="s">
        <v>402</v>
      </c>
      <c r="B48" s="89" t="s">
        <v>403</v>
      </c>
      <c r="C48" s="151">
        <f>'6.bevételek működésfelh Önk.'!C48</f>
        <v>1000000</v>
      </c>
      <c r="D48" s="182">
        <f>'7.bevételek műk,felh.KözösHiv'!D49</f>
        <v>0</v>
      </c>
      <c r="E48" s="125">
        <f>'8.bevételek működés,felh.Óvoda'!D48</f>
        <v>0</v>
      </c>
      <c r="F48" s="125">
        <f t="shared" si="3"/>
        <v>1000000</v>
      </c>
    </row>
    <row r="49" spans="1:6" ht="15" customHeight="1">
      <c r="A49" s="96" t="s">
        <v>404</v>
      </c>
      <c r="B49" s="89" t="s">
        <v>405</v>
      </c>
      <c r="C49" s="151">
        <f>'6.bevételek működésfelh Önk.'!C49</f>
        <v>1640711</v>
      </c>
      <c r="D49" s="182">
        <f>'7.bevételek műk,felh.KözösHiv'!D50</f>
        <v>0</v>
      </c>
      <c r="E49" s="125">
        <f>'8.bevételek működés,felh.Óvoda'!D49</f>
        <v>0</v>
      </c>
      <c r="F49" s="125">
        <f t="shared" si="3"/>
        <v>1640711</v>
      </c>
    </row>
    <row r="50" spans="1:6" ht="15" customHeight="1">
      <c r="A50" s="94" t="s">
        <v>406</v>
      </c>
      <c r="B50" s="103" t="s">
        <v>407</v>
      </c>
      <c r="C50" s="151">
        <f>'6.bevételek működésfelh Önk.'!C50</f>
        <v>2640711</v>
      </c>
      <c r="D50" s="151">
        <f>'6.bevételek működésfelh Önk.'!D50</f>
        <v>0</v>
      </c>
      <c r="E50" s="151">
        <f>SUM(E45:E49)</f>
        <v>0</v>
      </c>
      <c r="F50" s="125">
        <f>SUM(F45:F49)</f>
        <v>2640711</v>
      </c>
    </row>
    <row r="51" spans="1:6" ht="15" customHeight="1">
      <c r="A51" s="101" t="s">
        <v>195</v>
      </c>
      <c r="B51" s="156"/>
      <c r="C51" s="151">
        <f>'6.bevételek működésfelh Önk.'!C51</f>
        <v>0</v>
      </c>
      <c r="D51" s="182"/>
      <c r="E51" s="125"/>
      <c r="F51" s="125"/>
    </row>
    <row r="52" spans="1:6" ht="15" customHeight="1">
      <c r="A52" s="84" t="s">
        <v>408</v>
      </c>
      <c r="B52" s="89" t="s">
        <v>409</v>
      </c>
      <c r="C52" s="151">
        <f>'6.bevételek működésfelh Önk.'!C52</f>
        <v>3684537</v>
      </c>
      <c r="D52" s="182">
        <f>'7.bevételek műk,felh.KözösHiv'!D53</f>
        <v>0</v>
      </c>
      <c r="E52" s="125">
        <f>'8.bevételek működés,felh.Óvoda'!D52</f>
        <v>0</v>
      </c>
      <c r="F52" s="125">
        <f aca="true" t="shared" si="4" ref="F52:F57">SUM(C52:E52)</f>
        <v>3684537</v>
      </c>
    </row>
    <row r="53" spans="1:6" ht="15" customHeight="1">
      <c r="A53" s="84" t="s">
        <v>410</v>
      </c>
      <c r="B53" s="89" t="s">
        <v>411</v>
      </c>
      <c r="C53" s="151">
        <f>'6.bevételek működésfelh Önk.'!C53</f>
        <v>0</v>
      </c>
      <c r="D53" s="182">
        <f>'7.bevételek műk,felh.KözösHiv'!D54</f>
        <v>0</v>
      </c>
      <c r="E53" s="125">
        <f>'8.bevételek működés,felh.Óvoda'!D53</f>
        <v>0</v>
      </c>
      <c r="F53" s="125">
        <f t="shared" si="4"/>
        <v>0</v>
      </c>
    </row>
    <row r="54" spans="1:6" ht="15" customHeight="1">
      <c r="A54" s="84" t="s">
        <v>412</v>
      </c>
      <c r="B54" s="89" t="s">
        <v>413</v>
      </c>
      <c r="C54" s="151">
        <f>'6.bevételek működésfelh Önk.'!C54</f>
        <v>0</v>
      </c>
      <c r="D54" s="182">
        <f>'7.bevételek műk,felh.KözösHiv'!D55</f>
        <v>0</v>
      </c>
      <c r="E54" s="125">
        <f>'8.bevételek működés,felh.Óvoda'!D54</f>
        <v>0</v>
      </c>
      <c r="F54" s="125">
        <f t="shared" si="4"/>
        <v>0</v>
      </c>
    </row>
    <row r="55" spans="1:6" ht="15" customHeight="1">
      <c r="A55" s="84" t="s">
        <v>414</v>
      </c>
      <c r="B55" s="89" t="s">
        <v>415</v>
      </c>
      <c r="C55" s="151">
        <f>'6.bevételek működésfelh Önk.'!C55</f>
        <v>0</v>
      </c>
      <c r="D55" s="182">
        <f>'7.bevételek műk,felh.KözösHiv'!D56</f>
        <v>0</v>
      </c>
      <c r="E55" s="125">
        <f>'8.bevételek működés,felh.Óvoda'!D55</f>
        <v>0</v>
      </c>
      <c r="F55" s="125">
        <f t="shared" si="4"/>
        <v>0</v>
      </c>
    </row>
    <row r="56" spans="1:6" ht="15" customHeight="1">
      <c r="A56" s="84" t="s">
        <v>416</v>
      </c>
      <c r="B56" s="89" t="s">
        <v>417</v>
      </c>
      <c r="C56" s="151">
        <f>'6.bevételek működésfelh Önk.'!C56</f>
        <v>0</v>
      </c>
      <c r="D56" s="182">
        <f>'7.bevételek műk,felh.KözösHiv'!D57</f>
        <v>0</v>
      </c>
      <c r="E56" s="125">
        <f>'8.bevételek működés,felh.Óvoda'!D56</f>
        <v>0</v>
      </c>
      <c r="F56" s="125">
        <f t="shared" si="4"/>
        <v>0</v>
      </c>
    </row>
    <row r="57" spans="1:6" ht="15" customHeight="1">
      <c r="A57" s="94" t="s">
        <v>418</v>
      </c>
      <c r="B57" s="103" t="s">
        <v>419</v>
      </c>
      <c r="C57" s="151">
        <f>'6.bevételek működésfelh Önk.'!C57</f>
        <v>3684537</v>
      </c>
      <c r="D57" s="151">
        <f>SUM(D52:D56)</f>
        <v>0</v>
      </c>
      <c r="E57" s="125">
        <f>SUM(E52:E56)</f>
        <v>0</v>
      </c>
      <c r="F57" s="125">
        <f t="shared" si="4"/>
        <v>3684537</v>
      </c>
    </row>
    <row r="58" spans="1:6" ht="15" customHeight="1">
      <c r="A58" s="96" t="s">
        <v>420</v>
      </c>
      <c r="B58" s="89" t="s">
        <v>421</v>
      </c>
      <c r="C58" s="151">
        <f>'6.bevételek működésfelh Önk.'!C58</f>
        <v>0</v>
      </c>
      <c r="D58" s="182">
        <f>'7.bevételek műk,felh.KözösHiv'!D59</f>
        <v>0</v>
      </c>
      <c r="E58" s="125">
        <f>'8.bevételek működés,felh.Óvoda'!D58</f>
        <v>0</v>
      </c>
      <c r="F58" s="125"/>
    </row>
    <row r="59" spans="1:6" ht="15" customHeight="1">
      <c r="A59" s="96" t="s">
        <v>422</v>
      </c>
      <c r="B59" s="89" t="s">
        <v>423</v>
      </c>
      <c r="C59" s="151">
        <f>'6.bevételek működésfelh Önk.'!C59</f>
        <v>0</v>
      </c>
      <c r="D59" s="182">
        <f>'7.bevételek műk,felh.KözösHiv'!D60</f>
        <v>0</v>
      </c>
      <c r="E59" s="125">
        <f>'8.bevételek működés,felh.Óvoda'!D59</f>
        <v>0</v>
      </c>
      <c r="F59" s="125"/>
    </row>
    <row r="60" spans="1:6" ht="15" customHeight="1">
      <c r="A60" s="96" t="s">
        <v>424</v>
      </c>
      <c r="B60" s="89" t="s">
        <v>425</v>
      </c>
      <c r="C60" s="151">
        <f>'6.bevételek működésfelh Önk.'!C60</f>
        <v>0</v>
      </c>
      <c r="D60" s="182">
        <f>'7.bevételek műk,felh.KözösHiv'!D61</f>
        <v>0</v>
      </c>
      <c r="E60" s="125">
        <f>'8.bevételek működés,felh.Óvoda'!D60</f>
        <v>0</v>
      </c>
      <c r="F60" s="144"/>
    </row>
    <row r="61" spans="1:6" ht="15" customHeight="1">
      <c r="A61" s="96" t="s">
        <v>426</v>
      </c>
      <c r="B61" s="89" t="s">
        <v>427</v>
      </c>
      <c r="C61" s="151">
        <f>'6.bevételek működésfelh Önk.'!C61</f>
        <v>0</v>
      </c>
      <c r="D61" s="182">
        <f>'7.bevételek műk,felh.KözösHiv'!D62</f>
        <v>0</v>
      </c>
      <c r="E61" s="125">
        <f>'8.bevételek működés,felh.Óvoda'!D61</f>
        <v>0</v>
      </c>
      <c r="F61" s="125"/>
    </row>
    <row r="62" spans="1:6" ht="15" customHeight="1">
      <c r="A62" s="96" t="s">
        <v>428</v>
      </c>
      <c r="B62" s="89" t="s">
        <v>429</v>
      </c>
      <c r="C62" s="151">
        <f>'6.bevételek működésfelh Önk.'!C62</f>
        <v>0</v>
      </c>
      <c r="D62" s="182">
        <f>'7.bevételek műk,felh.KözösHiv'!D63</f>
        <v>0</v>
      </c>
      <c r="E62" s="125">
        <f>'8.bevételek működés,felh.Óvoda'!D62</f>
        <v>0</v>
      </c>
      <c r="F62" s="125"/>
    </row>
    <row r="63" spans="1:6" ht="15" customHeight="1">
      <c r="A63" s="94" t="s">
        <v>430</v>
      </c>
      <c r="B63" s="103" t="s">
        <v>431</v>
      </c>
      <c r="C63" s="151">
        <f>'6.bevételek működésfelh Önk.'!C63</f>
        <v>0</v>
      </c>
      <c r="D63" s="151">
        <f>'6.bevételek működésfelh Önk.'!D63</f>
        <v>0</v>
      </c>
      <c r="E63" s="125">
        <f>SUM(E58:E62)</f>
        <v>0</v>
      </c>
      <c r="F63" s="125"/>
    </row>
    <row r="64" spans="1:6" ht="15" customHeight="1">
      <c r="A64" s="96" t="s">
        <v>432</v>
      </c>
      <c r="B64" s="89" t="s">
        <v>433</v>
      </c>
      <c r="C64" s="151">
        <f>'6.bevételek működésfelh Önk.'!C64</f>
        <v>0</v>
      </c>
      <c r="D64" s="182">
        <f>'7.bevételek műk,felh.KözösHiv'!D65</f>
        <v>0</v>
      </c>
      <c r="E64" s="125">
        <f>'8.bevételek működés,felh.Óvoda'!D64</f>
        <v>0</v>
      </c>
      <c r="F64" s="144"/>
    </row>
    <row r="65" spans="1:6" ht="15" customHeight="1">
      <c r="A65" s="84" t="s">
        <v>434</v>
      </c>
      <c r="B65" s="89" t="s">
        <v>435</v>
      </c>
      <c r="C65" s="151">
        <f>'6.bevételek működésfelh Önk.'!C65</f>
        <v>0</v>
      </c>
      <c r="D65" s="182">
        <f>'7.bevételek műk,felh.KözösHiv'!D66</f>
        <v>0</v>
      </c>
      <c r="E65" s="125">
        <f>'8.bevételek működés,felh.Óvoda'!D65</f>
        <v>0</v>
      </c>
      <c r="F65" s="183"/>
    </row>
    <row r="66" spans="1:6" ht="12.75">
      <c r="A66" s="96" t="s">
        <v>436</v>
      </c>
      <c r="B66" s="89" t="s">
        <v>437</v>
      </c>
      <c r="C66" s="151">
        <f>'6.bevételek működésfelh Önk.'!C66</f>
        <v>0</v>
      </c>
      <c r="D66" s="182">
        <f>'7.bevételek műk,felh.KözösHiv'!D67</f>
        <v>0</v>
      </c>
      <c r="E66" s="125">
        <f>'8.bevételek működés,felh.Óvoda'!D66</f>
        <v>0</v>
      </c>
      <c r="F66" s="184"/>
    </row>
    <row r="67" spans="1:6" ht="12.75">
      <c r="A67" s="96" t="s">
        <v>438</v>
      </c>
      <c r="B67" s="89" t="s">
        <v>439</v>
      </c>
      <c r="C67" s="151">
        <f>'6.bevételek működésfelh Önk.'!C67</f>
        <v>0</v>
      </c>
      <c r="D67" s="182">
        <f>'7.bevételek műk,felh.KözösHiv'!D68</f>
        <v>0</v>
      </c>
      <c r="E67" s="125">
        <f>'8.bevételek működés,felh.Óvoda'!D67</f>
        <v>0</v>
      </c>
      <c r="F67" s="185">
        <f>SUM(C67:E67)</f>
        <v>0</v>
      </c>
    </row>
    <row r="68" spans="1:6" ht="12.75">
      <c r="A68" s="96" t="s">
        <v>440</v>
      </c>
      <c r="B68" s="89" t="s">
        <v>441</v>
      </c>
      <c r="C68" s="151">
        <f>'6.bevételek működésfelh Önk.'!C68</f>
        <v>0</v>
      </c>
      <c r="D68" s="182">
        <f>'7.bevételek műk,felh.KözösHiv'!D69</f>
        <v>0</v>
      </c>
      <c r="E68" s="125">
        <f>'8.bevételek működés,felh.Óvoda'!D68</f>
        <v>0</v>
      </c>
      <c r="F68" s="185">
        <f>SUM(C68:E68)</f>
        <v>0</v>
      </c>
    </row>
    <row r="69" spans="1:6" ht="12.75">
      <c r="A69" s="94" t="s">
        <v>442</v>
      </c>
      <c r="B69" s="103" t="s">
        <v>443</v>
      </c>
      <c r="C69" s="151">
        <f>'6.bevételek működésfelh Önk.'!C69</f>
        <v>0</v>
      </c>
      <c r="D69" s="151">
        <f>'6.bevételek működésfelh Önk.'!D69</f>
        <v>0</v>
      </c>
      <c r="E69" s="125">
        <f>SUM(E64:E68)</f>
        <v>0</v>
      </c>
      <c r="F69" s="125">
        <f>SUM(F67:F68)</f>
        <v>0</v>
      </c>
    </row>
    <row r="70" spans="1:6" ht="12.75">
      <c r="A70" s="157" t="s">
        <v>242</v>
      </c>
      <c r="B70" s="158"/>
      <c r="C70" s="151">
        <f>'6.bevételek működésfelh Önk.'!C70</f>
        <v>0</v>
      </c>
      <c r="D70" s="182"/>
      <c r="E70" s="125"/>
      <c r="F70" s="125"/>
    </row>
    <row r="71" spans="1:6" ht="12.75">
      <c r="A71" s="160" t="s">
        <v>444</v>
      </c>
      <c r="B71" s="161" t="s">
        <v>445</v>
      </c>
      <c r="C71" s="151">
        <f>'6.bevételek működésfelh Önk.'!C71</f>
        <v>355134282</v>
      </c>
      <c r="D71" s="151">
        <f>D18+D32+D44+D50+D57+D63+D69</f>
        <v>22571</v>
      </c>
      <c r="E71" s="125">
        <f>E18+E32+E44+E50+E57+E63+E69</f>
        <v>14649310</v>
      </c>
      <c r="F71" s="125">
        <f>SUM(C71:E71)</f>
        <v>369806163</v>
      </c>
    </row>
    <row r="72" spans="1:6" ht="12.75">
      <c r="A72" s="164" t="s">
        <v>446</v>
      </c>
      <c r="B72" s="165"/>
      <c r="C72" s="151">
        <f>'6.bevételek működésfelh Önk.'!C72</f>
        <v>0</v>
      </c>
      <c r="D72" s="182"/>
      <c r="E72" s="125"/>
      <c r="F72" s="125"/>
    </row>
    <row r="73" spans="1:6" ht="12.75">
      <c r="A73" s="167" t="s">
        <v>447</v>
      </c>
      <c r="B73" s="168"/>
      <c r="C73" s="151">
        <f>'6.bevételek működésfelh Önk.'!C73</f>
        <v>0</v>
      </c>
      <c r="D73" s="182"/>
      <c r="E73" s="125"/>
      <c r="F73" s="125"/>
    </row>
    <row r="74" spans="1:6" ht="12.75">
      <c r="A74" s="113" t="s">
        <v>448</v>
      </c>
      <c r="B74" s="84" t="s">
        <v>449</v>
      </c>
      <c r="C74" s="151">
        <f>'6.bevételek működésfelh Önk.'!C74</f>
        <v>0</v>
      </c>
      <c r="D74" s="182">
        <f>'7.bevételek műk,felh.KözösHiv'!D75</f>
        <v>0</v>
      </c>
      <c r="E74" s="125">
        <f>'8.bevételek működés,felh.Óvoda'!D74</f>
        <v>0</v>
      </c>
      <c r="F74" s="125"/>
    </row>
    <row r="75" spans="1:6" ht="12.75">
      <c r="A75" s="96" t="s">
        <v>450</v>
      </c>
      <c r="B75" s="84" t="s">
        <v>451</v>
      </c>
      <c r="C75" s="151">
        <f>'6.bevételek működésfelh Önk.'!C75</f>
        <v>0</v>
      </c>
      <c r="D75" s="182">
        <f>'7.bevételek műk,felh.KözösHiv'!D76</f>
        <v>0</v>
      </c>
      <c r="E75" s="125">
        <f>'8.bevételek működés,felh.Óvoda'!D75</f>
        <v>0</v>
      </c>
      <c r="F75" s="125"/>
    </row>
    <row r="76" spans="1:6" ht="12.75">
      <c r="A76" s="113" t="s">
        <v>452</v>
      </c>
      <c r="B76" s="84" t="s">
        <v>453</v>
      </c>
      <c r="C76" s="151">
        <f>'6.bevételek működésfelh Önk.'!C76</f>
        <v>0</v>
      </c>
      <c r="D76" s="182">
        <f>'7.bevételek műk,felh.KözösHiv'!D77</f>
        <v>0</v>
      </c>
      <c r="E76" s="125">
        <f>'8.bevételek működés,felh.Óvoda'!D76</f>
        <v>0</v>
      </c>
      <c r="F76" s="125"/>
    </row>
    <row r="77" spans="1:6" ht="12.75">
      <c r="A77" s="110" t="s">
        <v>454</v>
      </c>
      <c r="B77" s="90" t="s">
        <v>455</v>
      </c>
      <c r="C77" s="151">
        <f>'6.bevételek működésfelh Önk.'!C77</f>
        <v>0</v>
      </c>
      <c r="D77" s="151">
        <f>'6.bevételek működésfelh Önk.'!D77</f>
        <v>0</v>
      </c>
      <c r="E77" s="125">
        <f>'8.bevételek működés,felh.Óvoda'!D77</f>
        <v>0</v>
      </c>
      <c r="F77" s="125"/>
    </row>
    <row r="78" spans="1:6" ht="12.75">
      <c r="A78" s="96" t="s">
        <v>456</v>
      </c>
      <c r="B78" s="84" t="s">
        <v>457</v>
      </c>
      <c r="C78" s="151">
        <f>'6.bevételek működésfelh Önk.'!C78</f>
        <v>0</v>
      </c>
      <c r="D78" s="151">
        <f>'6.bevételek működésfelh Önk.'!D78</f>
        <v>0</v>
      </c>
      <c r="E78" s="125">
        <f>'8.bevételek működés,felh.Óvoda'!D78</f>
        <v>0</v>
      </c>
      <c r="F78" s="125"/>
    </row>
    <row r="79" spans="1:6" ht="12.75">
      <c r="A79" s="113" t="s">
        <v>458</v>
      </c>
      <c r="B79" s="84" t="s">
        <v>459</v>
      </c>
      <c r="C79" s="151">
        <f>'6.bevételek működésfelh Önk.'!C79</f>
        <v>0</v>
      </c>
      <c r="D79" s="182">
        <v>0</v>
      </c>
      <c r="E79" s="125">
        <f>'8.bevételek működés,felh.Óvoda'!D79</f>
        <v>0</v>
      </c>
      <c r="F79" s="125"/>
    </row>
    <row r="80" spans="1:6" ht="12.75">
      <c r="A80" s="96" t="s">
        <v>460</v>
      </c>
      <c r="B80" s="84" t="s">
        <v>461</v>
      </c>
      <c r="C80" s="151">
        <f>'6.bevételek működésfelh Önk.'!C80</f>
        <v>0</v>
      </c>
      <c r="D80" s="182">
        <v>0</v>
      </c>
      <c r="E80" s="125">
        <f>'8.bevételek működés,felh.Óvoda'!D80</f>
        <v>0</v>
      </c>
      <c r="F80" s="125"/>
    </row>
    <row r="81" spans="1:6" ht="12.75">
      <c r="A81" s="113" t="s">
        <v>462</v>
      </c>
      <c r="B81" s="84" t="s">
        <v>463</v>
      </c>
      <c r="C81" s="151">
        <f>'6.bevételek működésfelh Önk.'!C81</f>
        <v>0</v>
      </c>
      <c r="D81" s="182">
        <v>0</v>
      </c>
      <c r="E81" s="125">
        <f>'8.bevételek működés,felh.Óvoda'!D81</f>
        <v>0</v>
      </c>
      <c r="F81" s="125"/>
    </row>
    <row r="82" spans="1:6" ht="12.75">
      <c r="A82" s="116" t="s">
        <v>464</v>
      </c>
      <c r="B82" s="90" t="s">
        <v>465</v>
      </c>
      <c r="C82" s="151">
        <f>'6.bevételek működésfelh Önk.'!C82</f>
        <v>0</v>
      </c>
      <c r="D82" s="182">
        <v>0</v>
      </c>
      <c r="E82" s="125">
        <f>'8.bevételek működés,felh.Óvoda'!D82</f>
        <v>0</v>
      </c>
      <c r="F82" s="125"/>
    </row>
    <row r="83" spans="1:6" ht="12.75">
      <c r="A83" s="84" t="s">
        <v>466</v>
      </c>
      <c r="B83" s="84" t="s">
        <v>467</v>
      </c>
      <c r="C83" s="151">
        <f>'6.bevételek működésfelh Önk.'!C83</f>
        <v>38444285</v>
      </c>
      <c r="D83" s="182">
        <f>'7.bevételek műk,felh.KözösHiv'!D84</f>
        <v>474173</v>
      </c>
      <c r="E83" s="125">
        <f>'8.bevételek működés,felh.Óvoda'!D83</f>
        <v>516718</v>
      </c>
      <c r="F83" s="125">
        <f>SUM(C83:E83)</f>
        <v>39435176</v>
      </c>
    </row>
    <row r="84" spans="1:6" ht="12.75">
      <c r="A84" s="84" t="s">
        <v>468</v>
      </c>
      <c r="B84" s="84" t="s">
        <v>467</v>
      </c>
      <c r="C84" s="151">
        <f>'6.bevételek működésfelh Önk.'!C84</f>
        <v>56682122</v>
      </c>
      <c r="D84" s="182">
        <f>'7.bevételek műk,felh.KözösHiv'!D85</f>
        <v>0</v>
      </c>
      <c r="E84" s="125">
        <f>'8.bevételek működés,felh.Óvoda'!D84</f>
        <v>0</v>
      </c>
      <c r="F84" s="125">
        <f>SUM(C84:E84)</f>
        <v>56682122</v>
      </c>
    </row>
    <row r="85" spans="1:6" ht="12.75">
      <c r="A85" s="84" t="s">
        <v>469</v>
      </c>
      <c r="B85" s="84" t="s">
        <v>470</v>
      </c>
      <c r="C85" s="151">
        <f>'6.bevételek működésfelh Önk.'!C85</f>
        <v>0</v>
      </c>
      <c r="D85" s="182">
        <f>'7.bevételek műk,felh.KözösHiv'!D86</f>
        <v>0</v>
      </c>
      <c r="E85" s="125">
        <f>'8.bevételek működés,felh.Óvoda'!D85</f>
        <v>0</v>
      </c>
      <c r="F85" s="125"/>
    </row>
    <row r="86" spans="1:6" ht="12.75">
      <c r="A86" s="84" t="s">
        <v>471</v>
      </c>
      <c r="B86" s="84" t="s">
        <v>470</v>
      </c>
      <c r="C86" s="151">
        <f>'6.bevételek működésfelh Önk.'!C86</f>
        <v>0</v>
      </c>
      <c r="D86" s="182">
        <f>'7.bevételek műk,felh.KözösHiv'!D87</f>
        <v>0</v>
      </c>
      <c r="E86" s="125">
        <f>'8.bevételek működés,felh.Óvoda'!D86</f>
        <v>0</v>
      </c>
      <c r="F86" s="125"/>
    </row>
    <row r="87" spans="1:6" ht="12.75">
      <c r="A87" s="90" t="s">
        <v>472</v>
      </c>
      <c r="B87" s="90" t="s">
        <v>473</v>
      </c>
      <c r="C87" s="151">
        <f>'6.bevételek működésfelh Önk.'!C87</f>
        <v>95126407</v>
      </c>
      <c r="D87" s="151">
        <f>SUM(D83:D86)</f>
        <v>474173</v>
      </c>
      <c r="E87" s="125">
        <f>'8.bevételek működés,felh.Óvoda'!D87</f>
        <v>516718</v>
      </c>
      <c r="F87" s="125">
        <f>SUM(F83:F86)</f>
        <v>96117298</v>
      </c>
    </row>
    <row r="88" spans="1:6" ht="12.75">
      <c r="A88" s="113" t="s">
        <v>474</v>
      </c>
      <c r="B88" s="84" t="s">
        <v>475</v>
      </c>
      <c r="C88" s="151">
        <f>'6.bevételek működésfelh Önk.'!C88</f>
        <v>0</v>
      </c>
      <c r="D88" s="182">
        <f>'7.bevételek műk,felh.KözösHiv'!D89</f>
        <v>0</v>
      </c>
      <c r="E88" s="125">
        <f>'8.bevételek működés,felh.Óvoda'!D88</f>
        <v>0</v>
      </c>
      <c r="F88" s="144"/>
    </row>
    <row r="89" spans="1:6" ht="12.75">
      <c r="A89" s="113" t="s">
        <v>476</v>
      </c>
      <c r="B89" s="84" t="s">
        <v>477</v>
      </c>
      <c r="C89" s="151">
        <f>'6.bevételek működésfelh Önk.'!C89</f>
        <v>0</v>
      </c>
      <c r="D89" s="182">
        <f>'7.bevételek műk,felh.KözösHiv'!D90</f>
        <v>0</v>
      </c>
      <c r="E89" s="125">
        <f>'8.bevételek működés,felh.Óvoda'!D89</f>
        <v>0</v>
      </c>
      <c r="F89" s="125"/>
    </row>
    <row r="90" spans="1:6" ht="12.75">
      <c r="A90" s="113" t="s">
        <v>478</v>
      </c>
      <c r="B90" s="84" t="s">
        <v>479</v>
      </c>
      <c r="C90" s="151">
        <f>'6.bevételek működésfelh Önk.'!C90</f>
        <v>0</v>
      </c>
      <c r="D90" s="182">
        <f>'7.bevételek műk,felh.KözösHiv'!D91</f>
        <v>112087065</v>
      </c>
      <c r="E90" s="125">
        <f>'8.bevételek működés,felh.Óvoda'!D90</f>
        <v>93389282</v>
      </c>
      <c r="F90" s="125"/>
    </row>
    <row r="91" spans="1:6" ht="12.75">
      <c r="A91" s="113" t="s">
        <v>480</v>
      </c>
      <c r="B91" s="84" t="s">
        <v>481</v>
      </c>
      <c r="C91" s="151">
        <f>'6.bevételek működésfelh Önk.'!C91</f>
        <v>0</v>
      </c>
      <c r="D91" s="182">
        <f>'7.bevételek műk,felh.KözösHiv'!D92</f>
        <v>0</v>
      </c>
      <c r="E91" s="125">
        <f>'8.bevételek működés,felh.Óvoda'!D91</f>
        <v>0</v>
      </c>
      <c r="F91" s="125"/>
    </row>
    <row r="92" spans="1:6" ht="12.75">
      <c r="A92" s="96" t="s">
        <v>482</v>
      </c>
      <c r="B92" s="84" t="s">
        <v>483</v>
      </c>
      <c r="C92" s="151">
        <f>'6.bevételek működésfelh Önk.'!C92</f>
        <v>0</v>
      </c>
      <c r="D92" s="182">
        <f>'7.bevételek műk,felh.KözösHiv'!D93</f>
        <v>0</v>
      </c>
      <c r="E92" s="125">
        <f>'8.bevételek működés,felh.Óvoda'!D92</f>
        <v>0</v>
      </c>
      <c r="F92" s="125"/>
    </row>
    <row r="93" spans="1:6" ht="12.75">
      <c r="A93" s="96" t="s">
        <v>484</v>
      </c>
      <c r="B93" s="84" t="s">
        <v>485</v>
      </c>
      <c r="C93" s="151">
        <f>'6.bevételek működésfelh Önk.'!C93</f>
        <v>0</v>
      </c>
      <c r="D93" s="182">
        <f>'7.bevételek műk,felh.KözösHiv'!D94</f>
        <v>0</v>
      </c>
      <c r="E93" s="125">
        <f>'8.bevételek működés,felh.Óvoda'!D93</f>
        <v>0</v>
      </c>
      <c r="F93" s="186"/>
    </row>
    <row r="94" spans="1:6" ht="12.75">
      <c r="A94" s="110" t="s">
        <v>486</v>
      </c>
      <c r="B94" s="90" t="s">
        <v>487</v>
      </c>
      <c r="C94" s="151">
        <f>'6.bevételek működésfelh Önk.'!C94</f>
        <v>95126407</v>
      </c>
      <c r="D94" s="182">
        <f>SUM(D87:D93)</f>
        <v>112561238</v>
      </c>
      <c r="E94" s="125">
        <f>'8.bevételek működés,felh.Óvoda'!D94</f>
        <v>93906000</v>
      </c>
      <c r="F94" s="144"/>
    </row>
    <row r="95" spans="1:6" ht="12.75">
      <c r="A95" s="96" t="s">
        <v>488</v>
      </c>
      <c r="B95" s="84" t="s">
        <v>489</v>
      </c>
      <c r="C95" s="151">
        <f>'6.bevételek működésfelh Önk.'!C95</f>
        <v>0</v>
      </c>
      <c r="D95" s="182">
        <f>'7.bevételek műk,felh.KözösHiv'!D96</f>
        <v>0</v>
      </c>
      <c r="E95" s="125">
        <f>'8.bevételek működés,felh.Óvoda'!D95</f>
        <v>0</v>
      </c>
      <c r="F95" s="144"/>
    </row>
    <row r="96" spans="1:6" ht="12.75">
      <c r="A96" s="96" t="s">
        <v>490</v>
      </c>
      <c r="B96" s="84" t="s">
        <v>491</v>
      </c>
      <c r="C96" s="151">
        <f>'6.bevételek működésfelh Önk.'!C96</f>
        <v>0</v>
      </c>
      <c r="D96" s="182">
        <f>'7.bevételek műk,felh.KözösHiv'!D97</f>
        <v>0</v>
      </c>
      <c r="E96" s="125">
        <f>'8.bevételek működés,felh.Óvoda'!D96</f>
        <v>0</v>
      </c>
      <c r="F96" s="144"/>
    </row>
    <row r="97" spans="1:6" ht="12.75">
      <c r="A97" s="113" t="s">
        <v>492</v>
      </c>
      <c r="B97" s="84" t="s">
        <v>493</v>
      </c>
      <c r="C97" s="151">
        <f>'6.bevételek működésfelh Önk.'!C97</f>
        <v>0</v>
      </c>
      <c r="D97" s="182">
        <f>'7.bevételek műk,felh.KözösHiv'!D98</f>
        <v>0</v>
      </c>
      <c r="E97" s="125">
        <f>'8.bevételek működés,felh.Óvoda'!D97</f>
        <v>0</v>
      </c>
      <c r="F97" s="121"/>
    </row>
    <row r="98" spans="1:6" ht="12.75">
      <c r="A98" s="113" t="s">
        <v>494</v>
      </c>
      <c r="B98" s="84" t="s">
        <v>495</v>
      </c>
      <c r="C98" s="151">
        <f>'6.bevételek működésfelh Önk.'!C98</f>
        <v>0</v>
      </c>
      <c r="D98" s="182">
        <f>'7.bevételek műk,felh.KözösHiv'!D99</f>
        <v>0</v>
      </c>
      <c r="E98" s="125">
        <f>'8.bevételek működés,felh.Óvoda'!D98</f>
        <v>0</v>
      </c>
      <c r="F98" s="121"/>
    </row>
    <row r="99" spans="1:6" ht="12.75">
      <c r="A99" s="113" t="s">
        <v>496</v>
      </c>
      <c r="B99" s="84" t="s">
        <v>497</v>
      </c>
      <c r="C99" s="151">
        <f>'6.bevételek működésfelh Önk.'!C99</f>
        <v>0</v>
      </c>
      <c r="D99" s="182">
        <f>'7.bevételek műk,felh.KözösHiv'!D100</f>
        <v>0</v>
      </c>
      <c r="E99" s="125">
        <f>'8.bevételek működés,felh.Óvoda'!D99</f>
        <v>0</v>
      </c>
      <c r="F99" s="121"/>
    </row>
    <row r="100" spans="1:6" ht="12.75">
      <c r="A100" s="116" t="s">
        <v>498</v>
      </c>
      <c r="B100" s="90" t="s">
        <v>499</v>
      </c>
      <c r="C100" s="151">
        <f>'6.bevételek működésfelh Önk.'!C100</f>
        <v>0</v>
      </c>
      <c r="D100" s="182">
        <f>SUM(D95:D99)</f>
        <v>0</v>
      </c>
      <c r="E100" s="125">
        <f>'8.bevételek működés,felh.Óvoda'!D100</f>
        <v>0</v>
      </c>
      <c r="F100" s="121"/>
    </row>
    <row r="101" spans="1:6" ht="12.75">
      <c r="A101" s="169" t="s">
        <v>500</v>
      </c>
      <c r="B101" s="170" t="s">
        <v>501</v>
      </c>
      <c r="C101" s="151">
        <f>'6.bevételek működésfelh Önk.'!C101</f>
        <v>0</v>
      </c>
      <c r="D101" s="182">
        <v>0</v>
      </c>
      <c r="E101" s="125">
        <f>'8.bevételek működés,felh.Óvoda'!D101</f>
        <v>0</v>
      </c>
      <c r="F101" s="121"/>
    </row>
    <row r="102" spans="1:6" ht="12.75">
      <c r="A102" s="171" t="s">
        <v>502</v>
      </c>
      <c r="B102" s="172" t="s">
        <v>503</v>
      </c>
      <c r="C102" s="151">
        <f>'6.bevételek működésfelh Önk.'!C102</f>
        <v>0</v>
      </c>
      <c r="D102" s="182">
        <v>0</v>
      </c>
      <c r="E102" s="125">
        <f>'8.bevételek működés,felh.Óvoda'!D102</f>
        <v>0</v>
      </c>
      <c r="F102" s="121"/>
    </row>
    <row r="103" spans="1:6" ht="12.75">
      <c r="A103" s="174" t="s">
        <v>504</v>
      </c>
      <c r="B103" s="175" t="s">
        <v>505</v>
      </c>
      <c r="C103" s="151">
        <f>'6.bevételek működésfelh Önk.'!C103</f>
        <v>95126407</v>
      </c>
      <c r="D103" s="182">
        <f>D94</f>
        <v>112561238</v>
      </c>
      <c r="E103" s="125">
        <f>'8.bevételek működés,felh.Óvoda'!D103</f>
        <v>93906000</v>
      </c>
      <c r="F103" s="125">
        <f>F94</f>
        <v>0</v>
      </c>
    </row>
    <row r="104" spans="1:6" ht="12.75">
      <c r="A104" s="176" t="s">
        <v>24</v>
      </c>
      <c r="B104" s="177"/>
      <c r="C104" s="151">
        <f>'6.bevételek működésfelh Önk.'!C104</f>
        <v>450260689</v>
      </c>
      <c r="D104" s="182">
        <f>D103+D71</f>
        <v>112583809</v>
      </c>
      <c r="E104" s="182">
        <f>E103+E71</f>
        <v>108555310</v>
      </c>
      <c r="F104" s="125">
        <f>F71+F87</f>
        <v>465923461</v>
      </c>
    </row>
  </sheetData>
  <sheetProtection selectLockedCells="1" selectUnlockedCells="1"/>
  <mergeCells count="2">
    <mergeCell ref="A1:F1"/>
    <mergeCell ref="A2:F2"/>
  </mergeCells>
  <printOptions/>
  <pageMargins left="0.7083333333333334" right="0.7083333333333334" top="0.7604166666666666" bottom="0.7479166666666667" header="0.5951388888888889" footer="0.5118055555555555"/>
  <pageSetup horizontalDpi="300" verticalDpi="300" orientation="portrait" paperSize="9" scale="48"/>
  <headerFooter alignWithMargins="0">
    <oddHeader>&amp;C&amp;"Times New Roman,Normál"&amp;12 9. melléklet a 13/2020. (IX. 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2020-09-04T09:29:03Z</cp:lastPrinted>
  <dcterms:created xsi:type="dcterms:W3CDTF">2014-03-05T19:42:52Z</dcterms:created>
  <dcterms:modified xsi:type="dcterms:W3CDTF">2020-09-04T09:30:40Z</dcterms:modified>
  <cp:category/>
  <cp:version/>
  <cp:contentType/>
  <cp:contentStatus/>
</cp:coreProperties>
</file>