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1595" windowWidth="12660" windowHeight="11640" tabRatio="727" firstSheet="35" activeTab="38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 (2)" sheetId="135" r:id="rId24"/>
    <sheet name="9.3.2. sz. mell" sheetId="126" r:id="rId25"/>
    <sheet name="9.3.3. sz. mell" sheetId="127" r:id="rId26"/>
    <sheet name="9.3. sz. mell (2)" sheetId="134" r:id="rId27"/>
    <sheet name="9.3.1. sz. mell" sheetId="125" r:id="rId28"/>
    <sheet name="9.3.2. sz. mell (2)" sheetId="137" r:id="rId29"/>
    <sheet name="1. sz tájékoztató t." sheetId="87" r:id="rId30"/>
    <sheet name="2. sz tájékoztató t" sheetId="66" r:id="rId31"/>
    <sheet name="3. sz tájékoztató t." sheetId="88" r:id="rId32"/>
    <sheet name="10.sz.mell" sheetId="89" r:id="rId33"/>
    <sheet name="10.sz.mell (2)" sheetId="132" r:id="rId34"/>
    <sheet name="10.sz.mell (3)" sheetId="133" r:id="rId35"/>
    <sheet name="4.sz tájékoztató t." sheetId="24" r:id="rId36"/>
    <sheet name="5.sz tájékoztató t." sheetId="2" r:id="rId37"/>
    <sheet name="6.sz tájékoztató t." sheetId="70" r:id="rId38"/>
    <sheet name="7. sz tájékoztató t." sheetId="128" r:id="rId39"/>
    <sheet name="Munka3" sheetId="130" r:id="rId40"/>
    <sheet name="Munka4" sheetId="131" r:id="rId41"/>
  </sheets>
  <definedNames>
    <definedName name="_xlnm.Print_Area" localSheetId="29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8">'7. sz tájékoztató t.'!$A$1:$E$37</definedName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6">'9.3. sz. mell (2)'!$1:$6</definedName>
    <definedName name="_xlnm.Print_Titles" localSheetId="27">'9.3.1. sz. mell'!$1:$6</definedName>
    <definedName name="_xlnm.Print_Titles" localSheetId="23">'9.3.1. sz. mell (2)'!$1:$6</definedName>
    <definedName name="_xlnm.Print_Titles" localSheetId="24">'9.3.2. sz. mell'!$1:$6</definedName>
    <definedName name="_xlnm.Print_Titles" localSheetId="28">'9.3.2. sz. mell (2)'!$1:$6</definedName>
    <definedName name="_xlnm.Print_Titles" localSheetId="25">'9.3.3. sz. mell'!$1:$6</definedName>
  </definedNames>
  <calcPr calcId="114210" fullCalcOnLoad="1"/>
</workbook>
</file>

<file path=xl/calcChain.xml><?xml version="1.0" encoding="utf-8"?>
<calcChain xmlns="http://schemas.openxmlformats.org/spreadsheetml/2006/main">
  <c r="C51" i="137"/>
  <c r="C45"/>
  <c r="C57"/>
  <c r="C37"/>
  <c r="C30"/>
  <c r="C26"/>
  <c r="C20"/>
  <c r="C8"/>
  <c r="C36"/>
  <c r="C41"/>
  <c r="C1"/>
  <c r="C51" i="135"/>
  <c r="C45"/>
  <c r="C57"/>
  <c r="C37"/>
  <c r="C30"/>
  <c r="C26"/>
  <c r="C20"/>
  <c r="C8"/>
  <c r="C36"/>
  <c r="C41"/>
  <c r="C1"/>
  <c r="C51" i="134"/>
  <c r="C45"/>
  <c r="C57"/>
  <c r="C37"/>
  <c r="C30"/>
  <c r="C26"/>
  <c r="C20"/>
  <c r="C8"/>
  <c r="C36"/>
  <c r="C41"/>
  <c r="C1"/>
  <c r="F16" i="133"/>
  <c r="E16"/>
  <c r="D16"/>
  <c r="C16"/>
  <c r="G15"/>
  <c r="G14"/>
  <c r="G13"/>
  <c r="G12"/>
  <c r="G11"/>
  <c r="G10"/>
  <c r="F16" i="132"/>
  <c r="E16"/>
  <c r="D16"/>
  <c r="C16"/>
  <c r="G15"/>
  <c r="G14"/>
  <c r="G13"/>
  <c r="G12"/>
  <c r="G11"/>
  <c r="G10"/>
  <c r="C18" i="73"/>
  <c r="C146" i="121"/>
  <c r="C140"/>
  <c r="C146" i="120"/>
  <c r="C140"/>
  <c r="C146" i="119"/>
  <c r="C140"/>
  <c r="C140" i="3"/>
  <c r="E3" i="128"/>
  <c r="E26"/>
  <c r="C3"/>
  <c r="C26"/>
  <c r="D3"/>
  <c r="D26"/>
  <c r="E29"/>
  <c r="D29"/>
  <c r="C29"/>
  <c r="E9"/>
  <c r="E8"/>
  <c r="E20"/>
  <c r="E22"/>
  <c r="D9"/>
  <c r="D8"/>
  <c r="D20"/>
  <c r="D22"/>
  <c r="C9"/>
  <c r="C8"/>
  <c r="C20"/>
  <c r="C22"/>
  <c r="C51" i="127"/>
  <c r="C45"/>
  <c r="C57"/>
  <c r="C51" i="126"/>
  <c r="C45"/>
  <c r="C57"/>
  <c r="C51" i="125"/>
  <c r="C45"/>
  <c r="C57"/>
  <c r="C51" i="105"/>
  <c r="C45"/>
  <c r="C52" i="124"/>
  <c r="C46"/>
  <c r="C58"/>
  <c r="C52" i="123"/>
  <c r="C46"/>
  <c r="C58"/>
  <c r="C52" i="122"/>
  <c r="C46"/>
  <c r="C58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29"/>
  <c r="C114"/>
  <c r="C93"/>
  <c r="D5"/>
  <c r="E5"/>
  <c r="D12"/>
  <c r="E12"/>
  <c r="D19"/>
  <c r="E19"/>
  <c r="D27"/>
  <c r="D26"/>
  <c r="E27"/>
  <c r="E26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/>
  <c r="C57"/>
  <c r="C52"/>
  <c r="C46"/>
  <c r="C34"/>
  <c r="C27"/>
  <c r="C26"/>
  <c r="C19"/>
  <c r="C12"/>
  <c r="C5"/>
  <c r="C1" i="127"/>
  <c r="C1" i="126"/>
  <c r="C1" i="125"/>
  <c r="C37" i="127"/>
  <c r="C30"/>
  <c r="C26"/>
  <c r="C20"/>
  <c r="C8"/>
  <c r="C36"/>
  <c r="C41"/>
  <c r="C37" i="126"/>
  <c r="C30"/>
  <c r="C26"/>
  <c r="C20"/>
  <c r="C8"/>
  <c r="C36"/>
  <c r="C41"/>
  <c r="C37" i="125"/>
  <c r="C30"/>
  <c r="C26"/>
  <c r="C20"/>
  <c r="C8"/>
  <c r="C36"/>
  <c r="C41"/>
  <c r="C1" i="124"/>
  <c r="C1" i="123"/>
  <c r="C1" i="122"/>
  <c r="C38" i="124"/>
  <c r="C31"/>
  <c r="C26"/>
  <c r="C20"/>
  <c r="C8"/>
  <c r="C37"/>
  <c r="C42"/>
  <c r="C38" i="123"/>
  <c r="C31"/>
  <c r="C26"/>
  <c r="C20"/>
  <c r="C8"/>
  <c r="C37"/>
  <c r="C42"/>
  <c r="C38" i="122"/>
  <c r="C31"/>
  <c r="C26"/>
  <c r="C20"/>
  <c r="C8"/>
  <c r="C37"/>
  <c r="C42"/>
  <c r="C1" i="120"/>
  <c r="C1" i="121"/>
  <c r="C133"/>
  <c r="C129"/>
  <c r="C154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65"/>
  <c r="C90"/>
  <c r="C133" i="120"/>
  <c r="C129"/>
  <c r="C154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65"/>
  <c r="C90"/>
  <c r="C1" i="119"/>
  <c r="C133"/>
  <c r="C129"/>
  <c r="C154"/>
  <c r="C114"/>
  <c r="C93"/>
  <c r="C128"/>
  <c r="C155"/>
  <c r="C82"/>
  <c r="C78"/>
  <c r="C75"/>
  <c r="C70"/>
  <c r="C66"/>
  <c r="C89"/>
  <c r="C60"/>
  <c r="C55"/>
  <c r="C49"/>
  <c r="C37"/>
  <c r="C30"/>
  <c r="C29"/>
  <c r="C22"/>
  <c r="C15"/>
  <c r="C8"/>
  <c r="C145" i="118"/>
  <c r="C140"/>
  <c r="C133"/>
  <c r="C129"/>
  <c r="C153"/>
  <c r="C114"/>
  <c r="C93"/>
  <c r="C128"/>
  <c r="C79"/>
  <c r="C75"/>
  <c r="C72"/>
  <c r="C67"/>
  <c r="C63"/>
  <c r="C86"/>
  <c r="C159"/>
  <c r="C57"/>
  <c r="C52"/>
  <c r="C46"/>
  <c r="C34"/>
  <c r="C27"/>
  <c r="C26"/>
  <c r="C62"/>
  <c r="C19"/>
  <c r="C12"/>
  <c r="C5"/>
  <c r="C3"/>
  <c r="C91"/>
  <c r="C145" i="117"/>
  <c r="C140"/>
  <c r="C133"/>
  <c r="C129"/>
  <c r="C153"/>
  <c r="C114"/>
  <c r="C93"/>
  <c r="C128"/>
  <c r="C79"/>
  <c r="C75"/>
  <c r="C72"/>
  <c r="C67"/>
  <c r="C63"/>
  <c r="C86"/>
  <c r="C159"/>
  <c r="C57"/>
  <c r="C52"/>
  <c r="C46"/>
  <c r="C34"/>
  <c r="C27"/>
  <c r="C26"/>
  <c r="C19"/>
  <c r="C12"/>
  <c r="C5"/>
  <c r="C62"/>
  <c r="C3"/>
  <c r="C91"/>
  <c r="C3" i="116"/>
  <c r="C91"/>
  <c r="C145"/>
  <c r="C140"/>
  <c r="C133"/>
  <c r="C129"/>
  <c r="C153"/>
  <c r="C114"/>
  <c r="C93"/>
  <c r="C128"/>
  <c r="C79"/>
  <c r="C75"/>
  <c r="C72"/>
  <c r="C67"/>
  <c r="C63"/>
  <c r="C86"/>
  <c r="C159"/>
  <c r="C57"/>
  <c r="C52"/>
  <c r="C46"/>
  <c r="C34"/>
  <c r="C26"/>
  <c r="C19"/>
  <c r="C12"/>
  <c r="C5"/>
  <c r="C26" i="79"/>
  <c r="C146" i="3"/>
  <c r="C133"/>
  <c r="C93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/>
  <c r="D3"/>
  <c r="D91"/>
  <c r="C1" i="105"/>
  <c r="C1" i="79"/>
  <c r="C1" i="3"/>
  <c r="A47" i="71"/>
  <c r="D4"/>
  <c r="D14"/>
  <c r="D27"/>
  <c r="D37"/>
  <c r="C4"/>
  <c r="C14"/>
  <c r="C27"/>
  <c r="C37"/>
  <c r="B4"/>
  <c r="B14"/>
  <c r="B27"/>
  <c r="B37"/>
  <c r="F3" i="63"/>
  <c r="D3"/>
  <c r="D3" i="64"/>
  <c r="A1" i="78"/>
  <c r="C4" i="62"/>
  <c r="D4"/>
  <c r="E4"/>
  <c r="A12" i="75"/>
  <c r="A11" i="76"/>
  <c r="F1" i="61"/>
  <c r="F1" i="73"/>
  <c r="C3" i="1"/>
  <c r="C4" i="73"/>
  <c r="A4" i="76"/>
  <c r="C37" i="105"/>
  <c r="C30"/>
  <c r="C26"/>
  <c r="C20"/>
  <c r="C8"/>
  <c r="C36"/>
  <c r="C4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/>
  <c r="G6"/>
  <c r="G18"/>
  <c r="F6"/>
  <c r="F18"/>
  <c r="E6"/>
  <c r="E18"/>
  <c r="D6"/>
  <c r="D18"/>
  <c r="D30" i="88"/>
  <c r="C30"/>
  <c r="C52" i="79"/>
  <c r="C38"/>
  <c r="C31"/>
  <c r="C20"/>
  <c r="C129" i="3"/>
  <c r="C154"/>
  <c r="C114"/>
  <c r="C82"/>
  <c r="C78"/>
  <c r="C75"/>
  <c r="C70"/>
  <c r="C66"/>
  <c r="C60"/>
  <c r="C55"/>
  <c r="C49"/>
  <c r="C37"/>
  <c r="C29"/>
  <c r="C22"/>
  <c r="C15"/>
  <c r="C8"/>
  <c r="E17" i="61"/>
  <c r="C17"/>
  <c r="D6" i="76"/>
  <c r="C140" i="1"/>
  <c r="C129"/>
  <c r="C114"/>
  <c r="C79"/>
  <c r="C75"/>
  <c r="C72"/>
  <c r="C67"/>
  <c r="C63"/>
  <c r="C57"/>
  <c r="C52"/>
  <c r="C46"/>
  <c r="C34"/>
  <c r="C26"/>
  <c r="C19"/>
  <c r="C12"/>
  <c r="C5"/>
  <c r="E30" i="61"/>
  <c r="C18"/>
  <c r="E18" i="73"/>
  <c r="D13" i="76"/>
  <c r="C19" i="73"/>
  <c r="C24" i="61"/>
  <c r="C24" i="73"/>
  <c r="C29"/>
  <c r="C46" i="79"/>
  <c r="C58"/>
  <c r="C8"/>
  <c r="C37"/>
  <c r="C42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1"/>
  <c r="E32"/>
  <c r="E35"/>
  <c r="E33"/>
  <c r="E34"/>
  <c r="D35"/>
  <c r="C35"/>
  <c r="E5"/>
  <c r="E7"/>
  <c r="E12"/>
  <c r="E8"/>
  <c r="E9"/>
  <c r="E10"/>
  <c r="E11"/>
  <c r="D12"/>
  <c r="C12"/>
  <c r="B12"/>
  <c r="E6"/>
  <c r="E15"/>
  <c r="E22"/>
  <c r="E16"/>
  <c r="E17"/>
  <c r="E18"/>
  <c r="E19"/>
  <c r="E20"/>
  <c r="E21"/>
  <c r="B22"/>
  <c r="C22"/>
  <c r="D22"/>
  <c r="E29"/>
  <c r="E38"/>
  <c r="E45"/>
  <c r="E39"/>
  <c r="E40"/>
  <c r="E41"/>
  <c r="E42"/>
  <c r="E43"/>
  <c r="E44"/>
  <c r="B45"/>
  <c r="C45"/>
  <c r="D45"/>
  <c r="D52"/>
  <c r="D38" i="70"/>
  <c r="I6" i="66"/>
  <c r="I7"/>
  <c r="I8"/>
  <c r="I9"/>
  <c r="I10"/>
  <c r="I11"/>
  <c r="I12"/>
  <c r="I18"/>
  <c r="I13"/>
  <c r="I14"/>
  <c r="I15"/>
  <c r="I16"/>
  <c r="F5" i="64"/>
  <c r="F6"/>
  <c r="F7"/>
  <c r="F24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/>
  <c r="M14"/>
  <c r="M25"/>
  <c r="M26"/>
  <c r="L14"/>
  <c r="L25"/>
  <c r="L26"/>
  <c r="K14"/>
  <c r="K25"/>
  <c r="K26"/>
  <c r="J14"/>
  <c r="I14"/>
  <c r="H14"/>
  <c r="G14"/>
  <c r="G25"/>
  <c r="G26"/>
  <c r="F14"/>
  <c r="E14"/>
  <c r="E25"/>
  <c r="E26"/>
  <c r="D14"/>
  <c r="C14"/>
  <c r="C25"/>
  <c r="C26"/>
  <c r="D25"/>
  <c r="F25"/>
  <c r="H25"/>
  <c r="I25"/>
  <c r="J25"/>
  <c r="J26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G16" i="89"/>
  <c r="C32" i="61"/>
  <c r="C30"/>
  <c r="C31"/>
  <c r="C33"/>
  <c r="E31" i="73"/>
  <c r="C91" i="1"/>
  <c r="E3" i="87"/>
  <c r="E91"/>
  <c r="C3" i="77"/>
  <c r="E30" i="73"/>
  <c r="C31"/>
  <c r="C89" i="3"/>
  <c r="D33" i="128"/>
  <c r="D35"/>
  <c r="C33"/>
  <c r="E33"/>
  <c r="E35"/>
  <c r="C35"/>
  <c r="F26" i="24"/>
  <c r="C57" i="105"/>
  <c r="C153" i="87"/>
  <c r="C128"/>
  <c r="C128" i="3"/>
  <c r="C65"/>
  <c r="C90"/>
  <c r="F11" i="62"/>
  <c r="E31" i="61"/>
  <c r="D14" i="76"/>
  <c r="D15"/>
  <c r="E32" i="61"/>
  <c r="C128" i="1"/>
  <c r="B13" i="76"/>
  <c r="C86" i="1"/>
  <c r="B7" i="76"/>
  <c r="C62" i="1"/>
  <c r="B6" i="76"/>
  <c r="C154" i="87"/>
  <c r="C153" i="1"/>
  <c r="B14" i="76"/>
  <c r="E14"/>
  <c r="E33" i="61"/>
  <c r="H26" i="24"/>
  <c r="O14"/>
  <c r="E62" i="87"/>
  <c r="E87"/>
  <c r="D62"/>
  <c r="D87"/>
  <c r="C62"/>
  <c r="C87"/>
  <c r="G16" i="133"/>
  <c r="G16" i="132"/>
  <c r="C155" i="3"/>
  <c r="C62" i="116"/>
  <c r="C154" i="1"/>
  <c r="B15" i="76"/>
  <c r="E15"/>
  <c r="C87" i="1"/>
  <c r="B8" i="76"/>
  <c r="C158" i="1"/>
  <c r="C87" i="116"/>
  <c r="C87" i="117"/>
  <c r="C158"/>
  <c r="C87" i="118"/>
  <c r="C158"/>
  <c r="C154"/>
  <c r="C155" i="121"/>
  <c r="C30" i="73"/>
  <c r="D8" i="76"/>
  <c r="E8"/>
  <c r="E32" i="73"/>
  <c r="C32"/>
  <c r="D7" i="76"/>
  <c r="E7"/>
  <c r="C154" i="116"/>
  <c r="C154" i="117"/>
  <c r="C65" i="119"/>
  <c r="C90"/>
  <c r="C155" i="120"/>
  <c r="E13" i="76"/>
  <c r="O25" i="24"/>
  <c r="O26"/>
  <c r="E3" i="63"/>
  <c r="E3" i="64"/>
  <c r="C159" i="1"/>
  <c r="E6" i="76"/>
  <c r="E4" i="61"/>
  <c r="E4" i="73"/>
  <c r="C4" i="61"/>
</calcChain>
</file>

<file path=xl/sharedStrings.xml><?xml version="1.0" encoding="utf-8"?>
<sst xmlns="http://schemas.openxmlformats.org/spreadsheetml/2006/main" count="4713" uniqueCount="611">
  <si>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</si>
  <si>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</si>
  <si>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</si>
  <si>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</si>
  <si>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</si>
  <si>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</si>
  <si>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</si>
  <si>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</si>
  <si>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</si>
  <si>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</si>
  <si>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</si>
  <si>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</si>
  <si>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</si>
  <si>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</si>
  <si>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</si>
  <si>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</si>
  <si>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</si>
  <si>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</si>
  <si>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</si>
  <si>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</si>
  <si>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</si>
  <si>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</si>
  <si>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</si>
  <si>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</si>
  <si>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</si>
  <si>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</si>
  <si>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</si>
  <si>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</si>
  <si>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</si>
  <si>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</si>
  <si>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</si>
  <si>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</si>
  <si>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</si>
  <si>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</si>
  <si>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</si>
  <si>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</si>
  <si>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</si>
  <si>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</si>
  <si>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</si>
  <si>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</si>
  <si>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</si>
  <si>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</si>
  <si>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</si>
  <si>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</si>
  <si>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</si>
  <si>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</si>
  <si>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</si>
  <si>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</si>
  <si>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</si>
  <si>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</si>
  <si>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</si>
  <si>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</si>
  <si>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</si>
  <si>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</si>
  <si>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</si>
  <si>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</si>
  <si>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</si>
  <si>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</si>
  <si>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</si>
  <si>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</si>
  <si>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</si>
  <si>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</si>
  <si>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</si>
  <si>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</si>
  <si>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</si>
  <si>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</si>
  <si>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</si>
  <si>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</si>
  <si>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</si>
  <si>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</si>
  <si>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</si>
  <si>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</si>
  <si>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</si>
  <si>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</si>
  <si>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</si>
  <si>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</si>
  <si>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</si>
  <si>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</si>
  <si>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</si>
  <si>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</si>
  <si>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</si>
  <si>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</si>
  <si>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</si>
  <si>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</si>
  <si>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</si>
  <si>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</si>
  <si>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</si>
  <si>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</si>
  <si>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</si>
  <si>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</si>
  <si>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</si>
  <si>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</si>
  <si>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</si>
  <si>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</si>
  <si>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</si>
  <si>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</si>
  <si>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</si>
  <si>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</si>
  <si>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</si>
  <si>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</si>
  <si>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</si>
  <si>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</si>
  <si>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</si>
  <si>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</si>
  <si>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</si>
  <si>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</si>
  <si>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</si>
  <si>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</si>
  <si>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</si>
  <si>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</si>
  <si>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</si>
  <si>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</si>
  <si>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</si>
  <si>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</si>
  <si>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</si>
  <si>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</si>
  <si>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</si>
  <si>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</si>
  <si>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</si>
  <si>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</si>
  <si>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</si>
  <si>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</si>
  <si>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</si>
  <si>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</si>
  <si>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</si>
  <si>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</si>
  <si>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</si>
  <si>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</si>
  <si>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</si>
  <si>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</si>
  <si>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</si>
  <si>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</si>
  <si>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</si>
  <si>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</si>
  <si>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</si>
  <si>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</si>
  <si>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</si>
  <si>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</si>
  <si>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</si>
  <si>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</si>
  <si>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</si>
  <si>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</si>
  <si>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</si>
  <si>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</si>
  <si>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</si>
  <si>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</si>
  <si>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</si>
  <si>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</si>
  <si>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</si>
  <si>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</si>
  <si>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</si>
  <si>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</si>
  <si>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</si>
  <si>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</si>
  <si>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</si>
  <si>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</si>
  <si>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</si>
  <si>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</si>
  <si>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</si>
  <si>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</si>
  <si>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</si>
  <si>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</si>
  <si>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</si>
  <si>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</si>
  <si>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</si>
  <si>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</si>
  <si>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</si>
  <si>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</si>
  <si>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</si>
  <si>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</si>
  <si>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</si>
  <si>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</si>
  <si>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</si>
  <si>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</si>
  <si>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</si>
  <si>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</si>
  <si>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</si>
  <si>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</si>
  <si>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</si>
  <si>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</si>
  <si>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</si>
  <si>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</si>
  <si>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</si>
  <si>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</si>
  <si>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</si>
  <si>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</si>
  <si>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</si>
  <si>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</si>
  <si>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</si>
  <si>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</si>
  <si>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</si>
  <si>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</si>
  <si>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</si>
  <si>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</si>
  <si>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</si>
  <si>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</si>
  <si>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</si>
  <si>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</si>
  <si>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</si>
  <si>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</si>
  <si>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</si>
  <si>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</si>
  <si>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</si>
  <si>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</si>
  <si>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</si>
  <si>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</si>
  <si>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</si>
  <si>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</si>
  <si>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</si>
  <si>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</si>
  <si>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</si>
  <si>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</si>
  <si>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</si>
  <si>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</si>
  <si>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</si>
  <si>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</si>
  <si>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</si>
  <si>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</si>
  <si>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</si>
  <si>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</si>
  <si>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</si>
  <si>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</si>
  <si>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</si>
  <si>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</si>
  <si>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</si>
  <si>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</si>
  <si>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</si>
  <si>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</si>
  <si>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</si>
  <si>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</si>
  <si>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</si>
  <si>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</si>
  <si>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</si>
  <si>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</si>
  <si>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</si>
  <si>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</si>
  <si>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</si>
  <si>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</si>
  <si>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</si>
  <si>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</si>
  <si>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</si>
  <si>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</si>
  <si>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</si>
  <si>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</si>
  <si>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</si>
  <si>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</si>
  <si>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</si>
  <si>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</si>
  <si>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</si>
  <si>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</si>
  <si>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</si>
  <si>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</si>
  <si>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</si>
  <si>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</si>
  <si>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</si>
  <si>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</si>
  <si>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</si>
  <si>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</si>
  <si>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</si>
  <si>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</si>
  <si>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</si>
  <si>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</si>
  <si>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</si>
  <si>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</si>
  <si>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</si>
  <si>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</si>
  <si>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</si>
  <si>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</si>
  <si>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</si>
  <si>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</si>
  <si>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</si>
  <si>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</si>
  <si>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</si>
  <si>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</si>
  <si>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</si>
  <si>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</si>
  <si>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</si>
  <si>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</si>
  <si>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</si>
  <si>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</si>
  <si>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</si>
  <si>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</si>
  <si>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</si>
  <si>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</si>
  <si>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</si>
  <si>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</si>
  <si>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</si>
  <si>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</si>
  <si>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</si>
  <si>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</si>
  <si>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</si>
  <si>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</si>
  <si>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</si>
  <si>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</si>
  <si>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</si>
  <si>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</si>
  <si>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</si>
  <si>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</si>
  <si>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</si>
  <si>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</si>
  <si>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</si>
  <si>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</si>
  <si>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</si>
  <si>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</si>
  <si>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</si>
  <si>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</si>
  <si>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</si>
  <si>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</si>
  <si>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</si>
  <si>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</si>
  <si>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</si>
  <si>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</si>
  <si>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</si>
  <si>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</si>
  <si>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</si>
  <si>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</si>
  <si>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</si>
  <si>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</si>
  <si>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</si>
  <si>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</si>
  <si>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</si>
  <si>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</si>
  <si>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</si>
  <si>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</si>
  <si>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</si>
  <si>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</si>
  <si>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</si>
  <si>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</si>
  <si>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</si>
  <si>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</si>
  <si>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</si>
  <si>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</si>
  <si>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</si>
  <si>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</si>
  <si>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</si>
  <si>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</si>
  <si>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</si>
  <si>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</si>
  <si>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</si>
  <si>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</si>
  <si>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</si>
  <si>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</si>
  <si>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</si>
  <si>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</si>
  <si>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</si>
  <si>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</si>
  <si>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</si>
  <si>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</si>
  <si>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</si>
  <si>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</si>
  <si>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</si>
  <si>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</si>
  <si>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</si>
  <si>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</si>
  <si>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</si>
  <si>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</si>
  <si>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</si>
  <si>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</si>
  <si>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</si>
  <si>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</si>
  <si>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</si>
  <si>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</si>
  <si>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</si>
  <si>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</si>
  <si>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</si>
  <si>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</si>
  <si>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</si>
  <si>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</si>
  <si>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</si>
  <si>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</si>
  <si>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</si>
  <si>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</si>
  <si>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</si>
  <si>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</si>
  <si>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</si>
  <si>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</si>
  <si>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</si>
  <si>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</si>
  <si>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</si>
  <si>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</si>
  <si>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</si>
  <si>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</si>
  <si>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</si>
  <si>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</si>
  <si>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</si>
  <si>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</si>
  <si>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</si>
  <si>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</si>
  <si>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</si>
  <si>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</si>
  <si>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</si>
  <si>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</si>
  <si>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</si>
  <si>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</si>
  <si>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</si>
  <si>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</si>
  <si>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</si>
  <si>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</si>
  <si>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</si>
  <si>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</si>
  <si>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</si>
  <si>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</si>
  <si>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</si>
  <si>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</si>
  <si>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</si>
  <si>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</si>
  <si>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</si>
  <si>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</si>
  <si>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</si>
  <si>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</si>
  <si>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</si>
  <si>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</si>
  <si>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</si>
  <si>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</si>
  <si>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</si>
  <si>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</si>
  <si>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</si>
  <si>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</si>
  <si>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</si>
  <si>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</si>
  <si>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</si>
  <si>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</si>
  <si>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</si>
  <si>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</si>
  <si>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</si>
  <si>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</si>
  <si>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</si>
  <si>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</si>
  <si>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</si>
  <si>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</si>
  <si>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</si>
  <si>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</si>
  <si>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</si>
  <si>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</si>
  <si>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</si>
  <si>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</si>
  <si>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</si>
  <si>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</si>
  <si>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</si>
  <si>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</si>
  <si>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</si>
  <si>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</si>
  <si>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</si>
  <si>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</si>
  <si>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</si>
  <si>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</si>
  <si>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</si>
  <si>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</si>
  <si>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</si>
  <si>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</si>
  <si>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</si>
  <si>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</si>
  <si>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</si>
  <si>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</si>
  <si>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</si>
  <si>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</si>
  <si>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</si>
  <si>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</si>
  <si>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</si>
  <si>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</si>
  <si>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</si>
  <si>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</si>
  <si>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</si>
  <si>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</si>
  <si>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</si>
  <si>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</si>
  <si>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</si>
  <si>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</si>
  <si>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</si>
  <si>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</si>
  <si>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</si>
  <si>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</si>
  <si>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</si>
  <si>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</si>
  <si>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</si>
  <si>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</si>
  <si>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</si>
  <si>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</si>
  <si>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</si>
  <si>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</si>
  <si>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</si>
  <si>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</si>
  <si>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</si>
  <si>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</si>
  <si>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</si>
  <si>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</si>
  <si>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</si>
  <si>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</si>
  <si>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</si>
  <si>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</si>
  <si>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</si>
  <si>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</si>
  <si>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</si>
  <si>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</si>
  <si>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</si>
  <si>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</si>
  <si>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</si>
  <si>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</si>
  <si>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</si>
  <si>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</si>
  <si>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</si>
  <si>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</si>
  <si>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</si>
  <si>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</si>
  <si>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</si>
  <si>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</si>
  <si>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</si>
  <si>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</si>
  <si>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</si>
  <si>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</si>
  <si>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</si>
  <si>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</si>
  <si>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</si>
  <si>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</si>
  <si>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</si>
  <si>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</si>
  <si>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</si>
  <si>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</si>
  <si>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</si>
  <si>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</si>
  <si>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</si>
  <si>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</si>
  <si>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</si>
  <si>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</si>
  <si>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</si>
  <si>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</si>
  <si>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</si>
  <si>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</si>
  <si>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</si>
  <si>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</si>
  <si>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</si>
  <si>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</si>
  <si>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</si>
  <si>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</si>
  <si>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</si>
  <si>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</si>
  <si>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</si>
  <si>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</si>
  <si>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</si>
  <si>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</si>
  <si>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</si>
  <si>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</si>
  <si>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</si>
  <si>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</si>
  <si>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</si>
  <si>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</si>
  <si>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</si>
  <si>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</si>
  <si>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</si>
  <si>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</si>
  <si>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</si>
  <si>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</si>
  <si>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</si>
  <si>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</si>
  <si>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</si>
  <si>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</si>
  <si>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</si>
  <si>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</si>
  <si>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</si>
  <si>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</si>
  <si>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</si>
  <si>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</si>
  <si>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</si>
  <si>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</si>
  <si>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</si>
  <si>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</si>
  <si>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</si>
  <si>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</si>
  <si>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</si>
  <si>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</si>
  <si>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</si>
  <si>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</si>
  <si>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</si>
  <si>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</si>
  <si>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</si>
  <si>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</si>
  <si>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</si>
  <si>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</si>
  <si>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</si>
  <si>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</si>
  <si>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</t>
  </si>
  <si>
    <t>11744065-15405250</t>
  </si>
  <si>
    <t>IDŐSEK OTTHONA</t>
  </si>
  <si>
    <t>11744065-16820474</t>
  </si>
  <si>
    <t>MŰVELŐDÉSI HÁZ</t>
  </si>
  <si>
    <t>11744065-16819151</t>
  </si>
  <si>
    <t>2.059 ezer Ft.</t>
  </si>
  <si>
    <t>94.660 ezer Ft.</t>
  </si>
  <si>
    <t>94.252 ezer Ft.</t>
  </si>
  <si>
    <t>Tiszaszalka, 2015. február 20.</t>
  </si>
  <si>
    <t>Tiszaszalka, 2015.02.20.</t>
  </si>
  <si>
    <t>A zöldterület- 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</si>
  <si>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</si>
  <si>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</si>
  <si>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</si>
  <si>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</si>
  <si>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Hozzájárulás a pénzbeli szociális ellátásokhoz</t>
  </si>
  <si>
    <t>Szociális étkeztetés</t>
  </si>
  <si>
    <t>Házi segítségnyújtás</t>
  </si>
  <si>
    <t>Idősek átmeneti és tartós személyek bentlakásos gondozása bértámogatása</t>
  </si>
  <si>
    <t>Idősek átmeneti és tartós személyek bentlakásos gondozása üzemeltetési támogatás</t>
  </si>
  <si>
    <t>Könyvtári, közművelődési és múzeumi feladatok támogatása</t>
  </si>
  <si>
    <t>Lakott külterülettel kapcsolatos feladatok támogatása</t>
  </si>
  <si>
    <t>Települési Önkormányzatok működésének támogatása kiegészítés</t>
  </si>
  <si>
    <t>8.937.185 Ft.</t>
  </si>
  <si>
    <t>35.087 Ft</t>
  </si>
  <si>
    <t>2.425.744 Ft</t>
  </si>
  <si>
    <t>Költségvetési szerv II. Művelődési Ház</t>
  </si>
  <si>
    <t>Költségvetési szerv I. Idősek Otthona</t>
  </si>
  <si>
    <t xml:space="preserve">Költségvetési szerv I. </t>
  </si>
  <si>
    <t>Tiszaszalka Önkormányzat saját bevételeinek részletezése az adósságot keletkeztető ügyletből származó tárgyévi fizetési kötelezettség megállapításához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</si>
</sst>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9" xfId="1" applyNumberFormat="1" applyFont="1" applyFill="1" applyBorder="1" applyProtection="1">
      <protection locked="0"/>
    </xf>
    <xf numFmtId="165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Comma" xfId="1" builtinId="3"/>
    <cellStyle name="Hiperhivatkozás" xfId="2"/>
    <cellStyle name="Már látott hiperhivatkozás" xfId="3"/>
    <cellStyle name="Norma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454</v>
      </c>
      <c r="B5" s="177"/>
    </row>
    <row r="6" spans="1:2">
      <c r="A6" s="166"/>
      <c r="B6" s="166"/>
    </row>
    <row r="7" spans="1:2">
      <c r="A7" s="166" t="s">
        <v>574</v>
      </c>
      <c r="B7" s="166" t="s">
        <v>513</v>
      </c>
    </row>
    <row r="8" spans="1:2">
      <c r="A8" s="166" t="s">
        <v>575</v>
      </c>
      <c r="B8" s="166" t="s">
        <v>514</v>
      </c>
    </row>
    <row r="9" spans="1:2">
      <c r="A9" s="166" t="s">
        <v>576</v>
      </c>
      <c r="B9" s="166" t="s">
        <v>515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577</v>
      </c>
      <c r="B14" s="166" t="s">
        <v>516</v>
      </c>
    </row>
    <row r="15" spans="1:2">
      <c r="A15" s="166" t="s">
        <v>578</v>
      </c>
      <c r="B15" s="166" t="s">
        <v>517</v>
      </c>
    </row>
    <row r="16" spans="1:2">
      <c r="A16" s="166" t="s">
        <v>579</v>
      </c>
      <c r="B16" s="166" t="s">
        <v>518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sqref="A1:C1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610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 ca="1">+'1.1.sz.mell.'!C3</f>
        <v>2015. évi előirányzat</v>
      </c>
    </row>
    <row r="4" spans="1:4" ht="15.75" thickBot="1">
      <c r="A4" s="214" t="s">
        <v>519</v>
      </c>
      <c r="B4" s="215" t="s">
        <v>520</v>
      </c>
      <c r="C4" s="216" t="s">
        <v>521</v>
      </c>
    </row>
    <row r="5" spans="1:4">
      <c r="A5" s="217" t="s">
        <v>19</v>
      </c>
      <c r="B5" s="407" t="s">
        <v>530</v>
      </c>
      <c r="C5" s="404">
        <v>7000</v>
      </c>
    </row>
    <row r="6" spans="1:4" ht="24.75">
      <c r="A6" s="218" t="s">
        <v>20</v>
      </c>
      <c r="B6" s="443" t="s">
        <v>261</v>
      </c>
      <c r="C6" s="405"/>
    </row>
    <row r="7" spans="1:4">
      <c r="A7" s="218" t="s">
        <v>21</v>
      </c>
      <c r="B7" s="444" t="s">
        <v>531</v>
      </c>
      <c r="C7" s="405"/>
    </row>
    <row r="8" spans="1:4" ht="24.75">
      <c r="A8" s="218" t="s">
        <v>22</v>
      </c>
      <c r="B8" s="444" t="s">
        <v>263</v>
      </c>
      <c r="C8" s="405"/>
    </row>
    <row r="9" spans="1:4">
      <c r="A9" s="219" t="s">
        <v>23</v>
      </c>
      <c r="B9" s="444" t="s">
        <v>262</v>
      </c>
      <c r="C9" s="406">
        <v>300</v>
      </c>
    </row>
    <row r="10" spans="1:4" ht="15.75" thickBot="1">
      <c r="A10" s="218" t="s">
        <v>24</v>
      </c>
      <c r="B10" s="445" t="s">
        <v>532</v>
      </c>
      <c r="C10" s="405"/>
    </row>
    <row r="11" spans="1:4" ht="15.75" thickBot="1">
      <c r="A11" s="606" t="s">
        <v>206</v>
      </c>
      <c r="B11" s="607"/>
      <c r="C11" s="220">
        <f>SUM(C5:C10)</f>
        <v>7300</v>
      </c>
    </row>
    <row r="12" spans="1:4" ht="23.25" customHeight="1">
      <c r="A12" s="608" t="s">
        <v>236</v>
      </c>
      <c r="B12" s="608"/>
      <c r="C12" s="608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sqref="A1:C1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 ca="1"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207</v>
      </c>
      <c r="C3" s="213" t="s">
        <v>234</v>
      </c>
    </row>
    <row r="4" spans="1:4" ht="15.75" thickBot="1">
      <c r="A4" s="214" t="s">
        <v>519</v>
      </c>
      <c r="B4" s="215" t="s">
        <v>520</v>
      </c>
      <c r="C4" s="216" t="s">
        <v>521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208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workbookViewId="0">
      <selection sqref="A1:F1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 ca="1">+CONCATENATE("Felhasználás   ",LEFT(ÖSSZEFÜGGÉSEK!A5,4)-1,". XII. 31-ig")</f>
        <v>Felhasználás   2014. XII. 31-ig</v>
      </c>
      <c r="E3" s="231" t="str">
        <f ca="1">+'1.1.sz.mell.'!C3</f>
        <v>2015. évi előirányzat</v>
      </c>
      <c r="F3" s="59" t="str">
        <f ca="1">+CONCATENATE(LEFT(ÖSSZEFÜGGÉSEK!A5,4),". utáni szükséglet")</f>
        <v>2015. utáni szükséglet</v>
      </c>
    </row>
    <row r="4" spans="1:6" s="63" customFormat="1" ht="12" customHeight="1" thickBot="1">
      <c r="A4" s="60" t="s">
        <v>519</v>
      </c>
      <c r="B4" s="61" t="s">
        <v>520</v>
      </c>
      <c r="C4" s="61" t="s">
        <v>521</v>
      </c>
      <c r="D4" s="61" t="s">
        <v>523</v>
      </c>
      <c r="E4" s="61" t="s">
        <v>522</v>
      </c>
      <c r="F4" s="62" t="s">
        <v>525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 ca="1">+'6.sz.mell.'!D3</f>
        <v>Felhasználás   2014. XII. 31-ig</v>
      </c>
      <c r="E3" s="231" t="str">
        <f ca="1">+'6.sz.mell.'!E3</f>
        <v>2015. évi előirányzat</v>
      </c>
      <c r="F3" s="59" t="str">
        <f ca="1"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519</v>
      </c>
      <c r="B4" s="61" t="s">
        <v>520</v>
      </c>
      <c r="C4" s="61" t="s">
        <v>521</v>
      </c>
      <c r="D4" s="61" t="s">
        <v>523</v>
      </c>
      <c r="E4" s="61" t="s">
        <v>522</v>
      </c>
      <c r="F4" s="62" t="s">
        <v>524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31"/>
      <c r="C2" s="631"/>
      <c r="D2" s="631"/>
      <c r="E2" s="631"/>
    </row>
    <row r="3" spans="1:5" ht="14.25" thickBot="1">
      <c r="A3" s="255"/>
      <c r="B3" s="255"/>
      <c r="C3" s="255"/>
      <c r="D3" s="632" t="s">
        <v>136</v>
      </c>
      <c r="E3" s="632"/>
    </row>
    <row r="4" spans="1:5" ht="15" customHeight="1" thickBot="1">
      <c r="A4" s="257" t="s">
        <v>135</v>
      </c>
      <c r="B4" s="258" t="str">
        <f ca="1">CONCATENATE((LEFT(ÖSSZEFÜGGÉSEK!A5,4)),".")</f>
        <v>2015.</v>
      </c>
      <c r="C4" s="258" t="str">
        <f ca="1">CONCATENATE((LEFT(ÖSSZEFÜGGÉSEK!A5,4))+1,".")</f>
        <v>2016.</v>
      </c>
      <c r="D4" s="258" t="str">
        <f ca="1"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31"/>
      <c r="C25" s="631"/>
      <c r="D25" s="631"/>
      <c r="E25" s="631"/>
    </row>
    <row r="26" spans="1:5" ht="14.25" thickBot="1">
      <c r="A26" s="255"/>
      <c r="B26" s="255"/>
      <c r="C26" s="255"/>
      <c r="D26" s="632" t="s">
        <v>136</v>
      </c>
      <c r="E26" s="632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17" t="str">
        <f ca="1"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17"/>
      <c r="C47" s="617"/>
      <c r="D47" s="617"/>
      <c r="E47" s="617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22" t="s">
        <v>144</v>
      </c>
      <c r="B49" s="623"/>
      <c r="C49" s="624"/>
      <c r="D49" s="620" t="s">
        <v>153</v>
      </c>
      <c r="E49" s="621"/>
      <c r="H49" s="54"/>
    </row>
    <row r="50" spans="1:8">
      <c r="A50" s="625"/>
      <c r="B50" s="626"/>
      <c r="C50" s="627"/>
      <c r="D50" s="613"/>
      <c r="E50" s="614"/>
    </row>
    <row r="51" spans="1:8" ht="13.5" thickBot="1">
      <c r="A51" s="628"/>
      <c r="B51" s="629"/>
      <c r="C51" s="630"/>
      <c r="D51" s="615"/>
      <c r="E51" s="616"/>
    </row>
    <row r="52" spans="1:8" ht="13.5" thickBot="1">
      <c r="A52" s="610" t="s">
        <v>54</v>
      </c>
      <c r="B52" s="611"/>
      <c r="C52" s="612"/>
      <c r="D52" s="618">
        <f>SUM(D50:E51)</f>
        <v>0</v>
      </c>
      <c r="E52" s="619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A145" zoomScale="130" zoomScaleNormal="130" zoomScaleSheetLayoutView="85" workbookViewId="0">
      <selection activeCell="C44" sqref="C44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 ca="1"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235</v>
      </c>
      <c r="C2" s="410" t="s">
        <v>55</v>
      </c>
    </row>
    <row r="3" spans="1:3" s="115" customFormat="1" ht="16.5" thickBot="1">
      <c r="A3" s="273" t="s">
        <v>210</v>
      </c>
      <c r="B3" s="409" t="s">
        <v>419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265</v>
      </c>
      <c r="C8" s="347">
        <f>+C9+C10+C11+C12+C13+C14</f>
        <v>67513</v>
      </c>
    </row>
    <row r="9" spans="1:3" s="117" customFormat="1" ht="12" customHeight="1">
      <c r="A9" s="495" t="s">
        <v>102</v>
      </c>
      <c r="B9" s="476" t="s">
        <v>266</v>
      </c>
      <c r="C9" s="350">
        <v>15652</v>
      </c>
    </row>
    <row r="10" spans="1:3" s="118" customFormat="1" ht="12" customHeight="1">
      <c r="A10" s="496" t="s">
        <v>103</v>
      </c>
      <c r="B10" s="477" t="s">
        <v>267</v>
      </c>
      <c r="C10" s="349"/>
    </row>
    <row r="11" spans="1:3" s="118" customFormat="1" ht="12" customHeight="1">
      <c r="A11" s="496" t="s">
        <v>104</v>
      </c>
      <c r="B11" s="477" t="s">
        <v>268</v>
      </c>
      <c r="C11" s="349">
        <v>32326</v>
      </c>
    </row>
    <row r="12" spans="1:3" s="118" customFormat="1" ht="12" customHeight="1">
      <c r="A12" s="496" t="s">
        <v>105</v>
      </c>
      <c r="B12" s="477" t="s">
        <v>269</v>
      </c>
      <c r="C12" s="349">
        <v>1200</v>
      </c>
    </row>
    <row r="13" spans="1:3" s="118" customFormat="1" ht="12" customHeight="1">
      <c r="A13" s="496" t="s">
        <v>154</v>
      </c>
      <c r="B13" s="477" t="s">
        <v>533</v>
      </c>
      <c r="C13" s="349">
        <v>2</v>
      </c>
    </row>
    <row r="14" spans="1:3" s="117" customFormat="1" ht="12" customHeight="1" thickBot="1">
      <c r="A14" s="497" t="s">
        <v>106</v>
      </c>
      <c r="B14" s="478" t="s">
        <v>456</v>
      </c>
      <c r="C14" s="349">
        <v>18333</v>
      </c>
    </row>
    <row r="15" spans="1:3" s="117" customFormat="1" ht="12" customHeight="1" thickBot="1">
      <c r="A15" s="37" t="s">
        <v>20</v>
      </c>
      <c r="B15" s="342" t="s">
        <v>270</v>
      </c>
      <c r="C15" s="347">
        <f>+C16+C17+C18+C19+C20</f>
        <v>59009</v>
      </c>
    </row>
    <row r="16" spans="1:3" s="117" customFormat="1" ht="12" customHeight="1">
      <c r="A16" s="495" t="s">
        <v>108</v>
      </c>
      <c r="B16" s="476" t="s">
        <v>271</v>
      </c>
      <c r="C16" s="350"/>
    </row>
    <row r="17" spans="1:3" s="117" customFormat="1" ht="12" customHeight="1">
      <c r="A17" s="496" t="s">
        <v>109</v>
      </c>
      <c r="B17" s="477" t="s">
        <v>272</v>
      </c>
      <c r="C17" s="349"/>
    </row>
    <row r="18" spans="1:3" s="117" customFormat="1" ht="12" customHeight="1">
      <c r="A18" s="496" t="s">
        <v>110</v>
      </c>
      <c r="B18" s="477" t="s">
        <v>444</v>
      </c>
      <c r="C18" s="349"/>
    </row>
    <row r="19" spans="1:3" s="117" customFormat="1" ht="12" customHeight="1">
      <c r="A19" s="496" t="s">
        <v>111</v>
      </c>
      <c r="B19" s="477" t="s">
        <v>445</v>
      </c>
      <c r="C19" s="349"/>
    </row>
    <row r="20" spans="1:3" s="117" customFormat="1" ht="12" customHeight="1">
      <c r="A20" s="496" t="s">
        <v>112</v>
      </c>
      <c r="B20" s="477" t="s">
        <v>273</v>
      </c>
      <c r="C20" s="349">
        <v>59009</v>
      </c>
    </row>
    <row r="21" spans="1:3" s="118" customFormat="1" ht="12" customHeight="1" thickBot="1">
      <c r="A21" s="497" t="s">
        <v>121</v>
      </c>
      <c r="B21" s="478" t="s">
        <v>274</v>
      </c>
      <c r="C21" s="351"/>
    </row>
    <row r="22" spans="1:3" s="118" customFormat="1" ht="12" customHeight="1" thickBot="1">
      <c r="A22" s="37" t="s">
        <v>21</v>
      </c>
      <c r="B22" s="21" t="s">
        <v>275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276</v>
      </c>
      <c r="C23" s="350"/>
    </row>
    <row r="24" spans="1:3" s="117" customFormat="1" ht="12" customHeight="1">
      <c r="A24" s="496" t="s">
        <v>92</v>
      </c>
      <c r="B24" s="477" t="s">
        <v>277</v>
      </c>
      <c r="C24" s="349"/>
    </row>
    <row r="25" spans="1:3" s="118" customFormat="1" ht="12" customHeight="1">
      <c r="A25" s="496" t="s">
        <v>93</v>
      </c>
      <c r="B25" s="477" t="s">
        <v>446</v>
      </c>
      <c r="C25" s="349"/>
    </row>
    <row r="26" spans="1:3" s="118" customFormat="1" ht="12" customHeight="1">
      <c r="A26" s="496" t="s">
        <v>94</v>
      </c>
      <c r="B26" s="477" t="s">
        <v>447</v>
      </c>
      <c r="C26" s="349"/>
    </row>
    <row r="27" spans="1:3" s="118" customFormat="1" ht="12" customHeight="1">
      <c r="A27" s="496" t="s">
        <v>177</v>
      </c>
      <c r="B27" s="477" t="s">
        <v>278</v>
      </c>
      <c r="C27" s="349"/>
    </row>
    <row r="28" spans="1:3" s="118" customFormat="1" ht="12" customHeight="1" thickBot="1">
      <c r="A28" s="497" t="s">
        <v>178</v>
      </c>
      <c r="B28" s="478" t="s">
        <v>279</v>
      </c>
      <c r="C28" s="351"/>
    </row>
    <row r="29" spans="1:3" s="118" customFormat="1" ht="12" customHeight="1" thickBot="1">
      <c r="A29" s="37" t="s">
        <v>179</v>
      </c>
      <c r="B29" s="21" t="s">
        <v>280</v>
      </c>
      <c r="C29" s="353">
        <f>+C30+C34+C35+C36</f>
        <v>7300</v>
      </c>
    </row>
    <row r="30" spans="1:3" s="118" customFormat="1" ht="12" customHeight="1">
      <c r="A30" s="495" t="s">
        <v>281</v>
      </c>
      <c r="B30" s="476" t="s">
        <v>534</v>
      </c>
      <c r="C30" s="471">
        <f>+C31+C32+C33</f>
        <v>5000</v>
      </c>
    </row>
    <row r="31" spans="1:3" s="118" customFormat="1" ht="12" customHeight="1">
      <c r="A31" s="496" t="s">
        <v>282</v>
      </c>
      <c r="B31" s="477" t="s">
        <v>287</v>
      </c>
      <c r="C31" s="349"/>
    </row>
    <row r="32" spans="1:3" s="118" customFormat="1" ht="12" customHeight="1">
      <c r="A32" s="496" t="s">
        <v>283</v>
      </c>
      <c r="B32" s="477" t="s">
        <v>288</v>
      </c>
      <c r="C32" s="349">
        <v>5000</v>
      </c>
    </row>
    <row r="33" spans="1:3" s="118" customFormat="1" ht="12" customHeight="1">
      <c r="A33" s="496" t="s">
        <v>460</v>
      </c>
      <c r="B33" s="552" t="s">
        <v>461</v>
      </c>
      <c r="C33" s="349"/>
    </row>
    <row r="34" spans="1:3" s="118" customFormat="1" ht="12" customHeight="1">
      <c r="A34" s="496" t="s">
        <v>284</v>
      </c>
      <c r="B34" s="477" t="s">
        <v>289</v>
      </c>
      <c r="C34" s="349">
        <v>2000</v>
      </c>
    </row>
    <row r="35" spans="1:3" s="118" customFormat="1" ht="12" customHeight="1">
      <c r="A35" s="496" t="s">
        <v>285</v>
      </c>
      <c r="B35" s="477" t="s">
        <v>290</v>
      </c>
      <c r="C35" s="349"/>
    </row>
    <row r="36" spans="1:3" s="118" customFormat="1" ht="12" customHeight="1" thickBot="1">
      <c r="A36" s="497" t="s">
        <v>286</v>
      </c>
      <c r="B36" s="478" t="s">
        <v>291</v>
      </c>
      <c r="C36" s="351">
        <v>300</v>
      </c>
    </row>
    <row r="37" spans="1:3" s="118" customFormat="1" ht="12" customHeight="1" thickBot="1">
      <c r="A37" s="37" t="s">
        <v>23</v>
      </c>
      <c r="B37" s="21" t="s">
        <v>457</v>
      </c>
      <c r="C37" s="347">
        <f>SUM(C38:C48)</f>
        <v>8149</v>
      </c>
    </row>
    <row r="38" spans="1:3" s="118" customFormat="1" ht="12" customHeight="1">
      <c r="A38" s="495" t="s">
        <v>95</v>
      </c>
      <c r="B38" s="476" t="s">
        <v>294</v>
      </c>
      <c r="C38" s="350">
        <v>4500</v>
      </c>
    </row>
    <row r="39" spans="1:3" s="118" customFormat="1" ht="12" customHeight="1">
      <c r="A39" s="496" t="s">
        <v>96</v>
      </c>
      <c r="B39" s="477" t="s">
        <v>295</v>
      </c>
      <c r="C39" s="349"/>
    </row>
    <row r="40" spans="1:3" s="118" customFormat="1" ht="12" customHeight="1">
      <c r="A40" s="496" t="s">
        <v>97</v>
      </c>
      <c r="B40" s="477" t="s">
        <v>296</v>
      </c>
      <c r="C40" s="349"/>
    </row>
    <row r="41" spans="1:3" s="118" customFormat="1" ht="12" customHeight="1">
      <c r="A41" s="496" t="s">
        <v>181</v>
      </c>
      <c r="B41" s="477" t="s">
        <v>297</v>
      </c>
      <c r="C41" s="349"/>
    </row>
    <row r="42" spans="1:3" s="118" customFormat="1" ht="12" customHeight="1">
      <c r="A42" s="496" t="s">
        <v>182</v>
      </c>
      <c r="B42" s="477" t="s">
        <v>298</v>
      </c>
      <c r="C42" s="349"/>
    </row>
    <row r="43" spans="1:3" s="118" customFormat="1" ht="12" customHeight="1">
      <c r="A43" s="496" t="s">
        <v>183</v>
      </c>
      <c r="B43" s="477" t="s">
        <v>299</v>
      </c>
      <c r="C43" s="349">
        <v>1199</v>
      </c>
    </row>
    <row r="44" spans="1:3" s="118" customFormat="1" ht="12" customHeight="1">
      <c r="A44" s="496" t="s">
        <v>184</v>
      </c>
      <c r="B44" s="477" t="s">
        <v>300</v>
      </c>
      <c r="C44" s="349"/>
    </row>
    <row r="45" spans="1:3" s="118" customFormat="1" ht="12" customHeight="1">
      <c r="A45" s="496" t="s">
        <v>185</v>
      </c>
      <c r="B45" s="477" t="s">
        <v>301</v>
      </c>
      <c r="C45" s="349"/>
    </row>
    <row r="46" spans="1:3" s="118" customFormat="1" ht="12" customHeight="1">
      <c r="A46" s="496" t="s">
        <v>292</v>
      </c>
      <c r="B46" s="477" t="s">
        <v>302</v>
      </c>
      <c r="C46" s="352"/>
    </row>
    <row r="47" spans="1:3" s="118" customFormat="1" ht="12" customHeight="1">
      <c r="A47" s="497" t="s">
        <v>293</v>
      </c>
      <c r="B47" s="478" t="s">
        <v>459</v>
      </c>
      <c r="C47" s="462"/>
    </row>
    <row r="48" spans="1:3" s="118" customFormat="1" ht="12" customHeight="1" thickBot="1">
      <c r="A48" s="497" t="s">
        <v>458</v>
      </c>
      <c r="B48" s="478" t="s">
        <v>303</v>
      </c>
      <c r="C48" s="462">
        <v>2450</v>
      </c>
    </row>
    <row r="49" spans="1:3" s="118" customFormat="1" ht="12" customHeight="1" thickBot="1">
      <c r="A49" s="37" t="s">
        <v>24</v>
      </c>
      <c r="B49" s="21" t="s">
        <v>304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308</v>
      </c>
      <c r="C50" s="523"/>
    </row>
    <row r="51" spans="1:3" s="118" customFormat="1" ht="12" customHeight="1">
      <c r="A51" s="496" t="s">
        <v>99</v>
      </c>
      <c r="B51" s="477" t="s">
        <v>309</v>
      </c>
      <c r="C51" s="352"/>
    </row>
    <row r="52" spans="1:3" s="118" customFormat="1" ht="12" customHeight="1">
      <c r="A52" s="496" t="s">
        <v>305</v>
      </c>
      <c r="B52" s="477" t="s">
        <v>310</v>
      </c>
      <c r="C52" s="352"/>
    </row>
    <row r="53" spans="1:3" s="118" customFormat="1" ht="12" customHeight="1">
      <c r="A53" s="496" t="s">
        <v>306</v>
      </c>
      <c r="B53" s="477" t="s">
        <v>311</v>
      </c>
      <c r="C53" s="352"/>
    </row>
    <row r="54" spans="1:3" s="118" customFormat="1" ht="12" customHeight="1" thickBot="1">
      <c r="A54" s="497" t="s">
        <v>307</v>
      </c>
      <c r="B54" s="478" t="s">
        <v>312</v>
      </c>
      <c r="C54" s="462"/>
    </row>
    <row r="55" spans="1:3" s="118" customFormat="1" ht="12" customHeight="1" thickBot="1">
      <c r="A55" s="37" t="s">
        <v>186</v>
      </c>
      <c r="B55" s="21" t="s">
        <v>313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314</v>
      </c>
      <c r="C56" s="350"/>
    </row>
    <row r="57" spans="1:3" s="118" customFormat="1" ht="12" customHeight="1">
      <c r="A57" s="496" t="s">
        <v>101</v>
      </c>
      <c r="B57" s="477" t="s">
        <v>448</v>
      </c>
      <c r="C57" s="349"/>
    </row>
    <row r="58" spans="1:3" s="118" customFormat="1" ht="12" customHeight="1">
      <c r="A58" s="496" t="s">
        <v>317</v>
      </c>
      <c r="B58" s="477" t="s">
        <v>315</v>
      </c>
      <c r="C58" s="349"/>
    </row>
    <row r="59" spans="1:3" s="118" customFormat="1" ht="12" customHeight="1" thickBot="1">
      <c r="A59" s="497" t="s">
        <v>318</v>
      </c>
      <c r="B59" s="478" t="s">
        <v>316</v>
      </c>
      <c r="C59" s="351"/>
    </row>
    <row r="60" spans="1:3" s="118" customFormat="1" ht="12" customHeight="1" thickBot="1">
      <c r="A60" s="37" t="s">
        <v>26</v>
      </c>
      <c r="B60" s="342" t="s">
        <v>319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321</v>
      </c>
      <c r="C61" s="352"/>
    </row>
    <row r="62" spans="1:3" s="118" customFormat="1" ht="12" customHeight="1">
      <c r="A62" s="496" t="s">
        <v>188</v>
      </c>
      <c r="B62" s="477" t="s">
        <v>449</v>
      </c>
      <c r="C62" s="352"/>
    </row>
    <row r="63" spans="1:3" s="118" customFormat="1" ht="12" customHeight="1">
      <c r="A63" s="496" t="s">
        <v>241</v>
      </c>
      <c r="B63" s="477" t="s">
        <v>322</v>
      </c>
      <c r="C63" s="352"/>
    </row>
    <row r="64" spans="1:3" s="118" customFormat="1" ht="12" customHeight="1" thickBot="1">
      <c r="A64" s="497" t="s">
        <v>320</v>
      </c>
      <c r="B64" s="478" t="s">
        <v>323</v>
      </c>
      <c r="C64" s="352"/>
    </row>
    <row r="65" spans="1:3" s="118" customFormat="1" ht="12" customHeight="1" thickBot="1">
      <c r="A65" s="37" t="s">
        <v>27</v>
      </c>
      <c r="B65" s="21" t="s">
        <v>324</v>
      </c>
      <c r="C65" s="353">
        <f>+C8+C15+C22+C29+C37+C49+C55+C60</f>
        <v>141971</v>
      </c>
    </row>
    <row r="66" spans="1:3" s="118" customFormat="1" ht="12" customHeight="1" thickBot="1">
      <c r="A66" s="498" t="s">
        <v>415</v>
      </c>
      <c r="B66" s="342" t="s">
        <v>326</v>
      </c>
      <c r="C66" s="347">
        <f>SUM(C67:C69)</f>
        <v>0</v>
      </c>
    </row>
    <row r="67" spans="1:3" s="118" customFormat="1" ht="12" customHeight="1">
      <c r="A67" s="495" t="s">
        <v>357</v>
      </c>
      <c r="B67" s="476" t="s">
        <v>327</v>
      </c>
      <c r="C67" s="352"/>
    </row>
    <row r="68" spans="1:3" s="118" customFormat="1" ht="12" customHeight="1">
      <c r="A68" s="496" t="s">
        <v>366</v>
      </c>
      <c r="B68" s="477" t="s">
        <v>328</v>
      </c>
      <c r="C68" s="352"/>
    </row>
    <row r="69" spans="1:3" s="118" customFormat="1" ht="12" customHeight="1" thickBot="1">
      <c r="A69" s="497" t="s">
        <v>367</v>
      </c>
      <c r="B69" s="479" t="s">
        <v>329</v>
      </c>
      <c r="C69" s="352"/>
    </row>
    <row r="70" spans="1:3" s="118" customFormat="1" ht="12" customHeight="1" thickBot="1">
      <c r="A70" s="498" t="s">
        <v>330</v>
      </c>
      <c r="B70" s="342" t="s">
        <v>331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332</v>
      </c>
      <c r="C71" s="352"/>
    </row>
    <row r="72" spans="1:3" s="118" customFormat="1" ht="12" customHeight="1">
      <c r="A72" s="496" t="s">
        <v>156</v>
      </c>
      <c r="B72" s="477" t="s">
        <v>333</v>
      </c>
      <c r="C72" s="352"/>
    </row>
    <row r="73" spans="1:3" s="118" customFormat="1" ht="12" customHeight="1">
      <c r="A73" s="496" t="s">
        <v>358</v>
      </c>
      <c r="B73" s="477" t="s">
        <v>334</v>
      </c>
      <c r="C73" s="352"/>
    </row>
    <row r="74" spans="1:3" s="118" customFormat="1" ht="12" customHeight="1" thickBot="1">
      <c r="A74" s="497" t="s">
        <v>359</v>
      </c>
      <c r="B74" s="478" t="s">
        <v>335</v>
      </c>
      <c r="C74" s="352"/>
    </row>
    <row r="75" spans="1:3" s="118" customFormat="1" ht="12" customHeight="1" thickBot="1">
      <c r="A75" s="498" t="s">
        <v>336</v>
      </c>
      <c r="B75" s="342" t="s">
        <v>337</v>
      </c>
      <c r="C75" s="347">
        <f>SUM(C76:C77)</f>
        <v>0</v>
      </c>
    </row>
    <row r="76" spans="1:3" s="118" customFormat="1" ht="12" customHeight="1">
      <c r="A76" s="495" t="s">
        <v>360</v>
      </c>
      <c r="B76" s="476" t="s">
        <v>338</v>
      </c>
      <c r="C76" s="352"/>
    </row>
    <row r="77" spans="1:3" s="118" customFormat="1" ht="12" customHeight="1" thickBot="1">
      <c r="A77" s="497" t="s">
        <v>361</v>
      </c>
      <c r="B77" s="478" t="s">
        <v>339</v>
      </c>
      <c r="C77" s="352"/>
    </row>
    <row r="78" spans="1:3" s="117" customFormat="1" ht="12" customHeight="1" thickBot="1">
      <c r="A78" s="498" t="s">
        <v>340</v>
      </c>
      <c r="B78" s="342" t="s">
        <v>341</v>
      </c>
      <c r="C78" s="347">
        <f>SUM(C79:C81)</f>
        <v>0</v>
      </c>
    </row>
    <row r="79" spans="1:3" s="118" customFormat="1" ht="12" customHeight="1">
      <c r="A79" s="495" t="s">
        <v>362</v>
      </c>
      <c r="B79" s="476" t="s">
        <v>342</v>
      </c>
      <c r="C79" s="352"/>
    </row>
    <row r="80" spans="1:3" s="118" customFormat="1" ht="12" customHeight="1">
      <c r="A80" s="496" t="s">
        <v>363</v>
      </c>
      <c r="B80" s="477" t="s">
        <v>343</v>
      </c>
      <c r="C80" s="352"/>
    </row>
    <row r="81" spans="1:3" s="118" customFormat="1" ht="12" customHeight="1" thickBot="1">
      <c r="A81" s="497" t="s">
        <v>364</v>
      </c>
      <c r="B81" s="478" t="s">
        <v>344</v>
      </c>
      <c r="C81" s="352"/>
    </row>
    <row r="82" spans="1:3" s="118" customFormat="1" ht="12" customHeight="1" thickBot="1">
      <c r="A82" s="498" t="s">
        <v>345</v>
      </c>
      <c r="B82" s="342" t="s">
        <v>365</v>
      </c>
      <c r="C82" s="347">
        <f>SUM(C83:C86)</f>
        <v>0</v>
      </c>
    </row>
    <row r="83" spans="1:3" s="118" customFormat="1" ht="12" customHeight="1">
      <c r="A83" s="499" t="s">
        <v>346</v>
      </c>
      <c r="B83" s="476" t="s">
        <v>347</v>
      </c>
      <c r="C83" s="352"/>
    </row>
    <row r="84" spans="1:3" s="118" customFormat="1" ht="12" customHeight="1">
      <c r="A84" s="500" t="s">
        <v>348</v>
      </c>
      <c r="B84" s="477" t="s">
        <v>349</v>
      </c>
      <c r="C84" s="352"/>
    </row>
    <row r="85" spans="1:3" s="118" customFormat="1" ht="12" customHeight="1">
      <c r="A85" s="500" t="s">
        <v>350</v>
      </c>
      <c r="B85" s="477" t="s">
        <v>351</v>
      </c>
      <c r="C85" s="352"/>
    </row>
    <row r="86" spans="1:3" s="117" customFormat="1" ht="12" customHeight="1" thickBot="1">
      <c r="A86" s="501" t="s">
        <v>352</v>
      </c>
      <c r="B86" s="478" t="s">
        <v>353</v>
      </c>
      <c r="C86" s="352"/>
    </row>
    <row r="87" spans="1:3" s="117" customFormat="1" ht="12" customHeight="1" thickBot="1">
      <c r="A87" s="498" t="s">
        <v>354</v>
      </c>
      <c r="B87" s="342" t="s">
        <v>501</v>
      </c>
      <c r="C87" s="524"/>
    </row>
    <row r="88" spans="1:3" s="117" customFormat="1" ht="12" customHeight="1" thickBot="1">
      <c r="A88" s="498" t="s">
        <v>535</v>
      </c>
      <c r="B88" s="342" t="s">
        <v>355</v>
      </c>
      <c r="C88" s="524"/>
    </row>
    <row r="89" spans="1:3" s="117" customFormat="1" ht="12" customHeight="1" thickBot="1">
      <c r="A89" s="498" t="s">
        <v>536</v>
      </c>
      <c r="B89" s="483" t="s">
        <v>504</v>
      </c>
      <c r="C89" s="353">
        <f>+C66+C70+C75+C78+C82+C88+C87</f>
        <v>0</v>
      </c>
    </row>
    <row r="90" spans="1:3" s="117" customFormat="1" ht="12" customHeight="1" thickBot="1">
      <c r="A90" s="502" t="s">
        <v>537</v>
      </c>
      <c r="B90" s="484" t="s">
        <v>538</v>
      </c>
      <c r="C90" s="353">
        <f>+C65+C89</f>
        <v>141971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542</v>
      </c>
      <c r="C93" s="346">
        <f>+C94+C95+C96+C97+C98+C111</f>
        <v>94252</v>
      </c>
    </row>
    <row r="94" spans="1:3" ht="12" customHeight="1">
      <c r="A94" s="503" t="s">
        <v>102</v>
      </c>
      <c r="B94" s="10" t="s">
        <v>50</v>
      </c>
      <c r="C94" s="348">
        <v>51713</v>
      </c>
    </row>
    <row r="95" spans="1:3" ht="12" customHeight="1">
      <c r="A95" s="496" t="s">
        <v>103</v>
      </c>
      <c r="B95" s="8" t="s">
        <v>189</v>
      </c>
      <c r="C95" s="349">
        <v>9046</v>
      </c>
    </row>
    <row r="96" spans="1:3" ht="12" customHeight="1">
      <c r="A96" s="496" t="s">
        <v>104</v>
      </c>
      <c r="B96" s="8" t="s">
        <v>145</v>
      </c>
      <c r="C96" s="351">
        <v>23517</v>
      </c>
    </row>
    <row r="97" spans="1:3" ht="12" customHeight="1">
      <c r="A97" s="496" t="s">
        <v>105</v>
      </c>
      <c r="B97" s="11" t="s">
        <v>190</v>
      </c>
      <c r="C97" s="351">
        <v>7196</v>
      </c>
    </row>
    <row r="98" spans="1:3" ht="12" customHeight="1">
      <c r="A98" s="496" t="s">
        <v>116</v>
      </c>
      <c r="B98" s="19" t="s">
        <v>191</v>
      </c>
      <c r="C98" s="351">
        <v>780</v>
      </c>
    </row>
    <row r="99" spans="1:3" ht="12" customHeight="1">
      <c r="A99" s="496" t="s">
        <v>106</v>
      </c>
      <c r="B99" s="8" t="s">
        <v>539</v>
      </c>
      <c r="C99" s="351"/>
    </row>
    <row r="100" spans="1:3" ht="12" customHeight="1">
      <c r="A100" s="496" t="s">
        <v>107</v>
      </c>
      <c r="B100" s="173" t="s">
        <v>467</v>
      </c>
      <c r="C100" s="351"/>
    </row>
    <row r="101" spans="1:3" ht="12" customHeight="1">
      <c r="A101" s="496" t="s">
        <v>117</v>
      </c>
      <c r="B101" s="173" t="s">
        <v>466</v>
      </c>
      <c r="C101" s="351"/>
    </row>
    <row r="102" spans="1:3" ht="12" customHeight="1">
      <c r="A102" s="496" t="s">
        <v>118</v>
      </c>
      <c r="B102" s="173" t="s">
        <v>371</v>
      </c>
      <c r="C102" s="351"/>
    </row>
    <row r="103" spans="1:3" ht="12" customHeight="1">
      <c r="A103" s="496" t="s">
        <v>119</v>
      </c>
      <c r="B103" s="174" t="s">
        <v>372</v>
      </c>
      <c r="C103" s="351"/>
    </row>
    <row r="104" spans="1:3" ht="12" customHeight="1">
      <c r="A104" s="496" t="s">
        <v>120</v>
      </c>
      <c r="B104" s="174" t="s">
        <v>373</v>
      </c>
      <c r="C104" s="351"/>
    </row>
    <row r="105" spans="1:3" ht="12" customHeight="1">
      <c r="A105" s="496" t="s">
        <v>122</v>
      </c>
      <c r="B105" s="173" t="s">
        <v>374</v>
      </c>
      <c r="C105" s="351">
        <v>780</v>
      </c>
    </row>
    <row r="106" spans="1:3" ht="12" customHeight="1">
      <c r="A106" s="496" t="s">
        <v>192</v>
      </c>
      <c r="B106" s="173" t="s">
        <v>375</v>
      </c>
      <c r="C106" s="351"/>
    </row>
    <row r="107" spans="1:3" ht="12" customHeight="1">
      <c r="A107" s="496" t="s">
        <v>369</v>
      </c>
      <c r="B107" s="174" t="s">
        <v>376</v>
      </c>
      <c r="C107" s="351"/>
    </row>
    <row r="108" spans="1:3" ht="12" customHeight="1">
      <c r="A108" s="504" t="s">
        <v>370</v>
      </c>
      <c r="B108" s="175" t="s">
        <v>377</v>
      </c>
      <c r="C108" s="351"/>
    </row>
    <row r="109" spans="1:3" ht="12" customHeight="1">
      <c r="A109" s="496" t="s">
        <v>464</v>
      </c>
      <c r="B109" s="175" t="s">
        <v>378</v>
      </c>
      <c r="C109" s="351"/>
    </row>
    <row r="110" spans="1:3" ht="12" customHeight="1">
      <c r="A110" s="496" t="s">
        <v>465</v>
      </c>
      <c r="B110" s="174" t="s">
        <v>379</v>
      </c>
      <c r="C110" s="349"/>
    </row>
    <row r="111" spans="1:3" ht="12" customHeight="1">
      <c r="A111" s="496" t="s">
        <v>469</v>
      </c>
      <c r="B111" s="11" t="s">
        <v>51</v>
      </c>
      <c r="C111" s="349">
        <v>2000</v>
      </c>
    </row>
    <row r="112" spans="1:3" ht="12" customHeight="1">
      <c r="A112" s="497" t="s">
        <v>470</v>
      </c>
      <c r="B112" s="8" t="s">
        <v>540</v>
      </c>
      <c r="C112" s="351">
        <v>2000</v>
      </c>
    </row>
    <row r="113" spans="1:3" ht="12" customHeight="1" thickBot="1">
      <c r="A113" s="505" t="s">
        <v>471</v>
      </c>
      <c r="B113" s="176" t="s">
        <v>541</v>
      </c>
      <c r="C113" s="355"/>
    </row>
    <row r="114" spans="1:3" ht="12" customHeight="1" thickBot="1">
      <c r="A114" s="37" t="s">
        <v>20</v>
      </c>
      <c r="B114" s="30" t="s">
        <v>380</v>
      </c>
      <c r="C114" s="347">
        <f>+C115+C117+C119</f>
        <v>0</v>
      </c>
    </row>
    <row r="115" spans="1:3" ht="12" customHeight="1">
      <c r="A115" s="495" t="s">
        <v>108</v>
      </c>
      <c r="B115" s="8" t="s">
        <v>239</v>
      </c>
      <c r="C115" s="350"/>
    </row>
    <row r="116" spans="1:3" ht="12" customHeight="1">
      <c r="A116" s="495" t="s">
        <v>109</v>
      </c>
      <c r="B116" s="12" t="s">
        <v>384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385</v>
      </c>
      <c r="C118" s="314"/>
    </row>
    <row r="119" spans="1:3" ht="12" customHeight="1">
      <c r="A119" s="495" t="s">
        <v>112</v>
      </c>
      <c r="B119" s="344" t="s">
        <v>242</v>
      </c>
      <c r="C119" s="314"/>
    </row>
    <row r="120" spans="1:3" ht="12" customHeight="1">
      <c r="A120" s="495" t="s">
        <v>121</v>
      </c>
      <c r="B120" s="343" t="s">
        <v>450</v>
      </c>
      <c r="C120" s="314"/>
    </row>
    <row r="121" spans="1:3" ht="12" customHeight="1">
      <c r="A121" s="495" t="s">
        <v>123</v>
      </c>
      <c r="B121" s="472" t="s">
        <v>390</v>
      </c>
      <c r="C121" s="314"/>
    </row>
    <row r="122" spans="1:3" ht="12" customHeight="1">
      <c r="A122" s="495" t="s">
        <v>194</v>
      </c>
      <c r="B122" s="174" t="s">
        <v>373</v>
      </c>
      <c r="C122" s="314"/>
    </row>
    <row r="123" spans="1:3" ht="12" customHeight="1">
      <c r="A123" s="495" t="s">
        <v>195</v>
      </c>
      <c r="B123" s="174" t="s">
        <v>389</v>
      </c>
      <c r="C123" s="314"/>
    </row>
    <row r="124" spans="1:3" ht="12" customHeight="1">
      <c r="A124" s="495" t="s">
        <v>196</v>
      </c>
      <c r="B124" s="174" t="s">
        <v>388</v>
      </c>
      <c r="C124" s="314"/>
    </row>
    <row r="125" spans="1:3" ht="12" customHeight="1">
      <c r="A125" s="495" t="s">
        <v>381</v>
      </c>
      <c r="B125" s="174" t="s">
        <v>376</v>
      </c>
      <c r="C125" s="314"/>
    </row>
    <row r="126" spans="1:3" ht="12" customHeight="1">
      <c r="A126" s="495" t="s">
        <v>382</v>
      </c>
      <c r="B126" s="174" t="s">
        <v>387</v>
      </c>
      <c r="C126" s="314"/>
    </row>
    <row r="127" spans="1:3" ht="12" customHeight="1" thickBot="1">
      <c r="A127" s="504" t="s">
        <v>383</v>
      </c>
      <c r="B127" s="174" t="s">
        <v>386</v>
      </c>
      <c r="C127" s="316"/>
    </row>
    <row r="128" spans="1:3" ht="12" customHeight="1" thickBot="1">
      <c r="A128" s="37" t="s">
        <v>21</v>
      </c>
      <c r="B128" s="154" t="s">
        <v>474</v>
      </c>
      <c r="C128" s="347">
        <f>+C93+C114</f>
        <v>94252</v>
      </c>
    </row>
    <row r="129" spans="1:11" ht="12" customHeight="1" thickBot="1">
      <c r="A129" s="37" t="s">
        <v>22</v>
      </c>
      <c r="B129" s="154" t="s">
        <v>475</v>
      </c>
      <c r="C129" s="347">
        <f>+C130+C131+C132</f>
        <v>0</v>
      </c>
    </row>
    <row r="130" spans="1:11" s="119" customFormat="1" ht="12" customHeight="1">
      <c r="A130" s="495" t="s">
        <v>281</v>
      </c>
      <c r="B130" s="9" t="s">
        <v>545</v>
      </c>
      <c r="C130" s="314"/>
    </row>
    <row r="131" spans="1:11" ht="12" customHeight="1">
      <c r="A131" s="495" t="s">
        <v>284</v>
      </c>
      <c r="B131" s="9" t="s">
        <v>483</v>
      </c>
      <c r="C131" s="314"/>
    </row>
    <row r="132" spans="1:11" ht="12" customHeight="1" thickBot="1">
      <c r="A132" s="504" t="s">
        <v>285</v>
      </c>
      <c r="B132" s="7" t="s">
        <v>544</v>
      </c>
      <c r="C132" s="314"/>
    </row>
    <row r="133" spans="1:11" ht="12" customHeight="1" thickBot="1">
      <c r="A133" s="37" t="s">
        <v>23</v>
      </c>
      <c r="B133" s="154" t="s">
        <v>476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485</v>
      </c>
      <c r="C134" s="314"/>
    </row>
    <row r="135" spans="1:11" ht="12" customHeight="1">
      <c r="A135" s="495" t="s">
        <v>96</v>
      </c>
      <c r="B135" s="9" t="s">
        <v>477</v>
      </c>
      <c r="C135" s="314"/>
    </row>
    <row r="136" spans="1:11" ht="12" customHeight="1">
      <c r="A136" s="495" t="s">
        <v>97</v>
      </c>
      <c r="B136" s="9" t="s">
        <v>478</v>
      </c>
      <c r="C136" s="314"/>
    </row>
    <row r="137" spans="1:11" ht="12" customHeight="1">
      <c r="A137" s="495" t="s">
        <v>181</v>
      </c>
      <c r="B137" s="9" t="s">
        <v>543</v>
      </c>
      <c r="C137" s="314"/>
    </row>
    <row r="138" spans="1:11" ht="12" customHeight="1">
      <c r="A138" s="495" t="s">
        <v>182</v>
      </c>
      <c r="B138" s="9" t="s">
        <v>480</v>
      </c>
      <c r="C138" s="314"/>
    </row>
    <row r="139" spans="1:11" s="119" customFormat="1" ht="12" customHeight="1" thickBot="1">
      <c r="A139" s="504" t="s">
        <v>183</v>
      </c>
      <c r="B139" s="7" t="s">
        <v>481</v>
      </c>
      <c r="C139" s="314"/>
    </row>
    <row r="140" spans="1:11" ht="12" customHeight="1" thickBot="1">
      <c r="A140" s="37" t="s">
        <v>24</v>
      </c>
      <c r="B140" s="154" t="s">
        <v>571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391</v>
      </c>
      <c r="C141" s="314"/>
    </row>
    <row r="142" spans="1:11" ht="12" customHeight="1">
      <c r="A142" s="495" t="s">
        <v>99</v>
      </c>
      <c r="B142" s="9" t="s">
        <v>392</v>
      </c>
      <c r="C142" s="314"/>
    </row>
    <row r="143" spans="1:11" ht="12" customHeight="1">
      <c r="A143" s="495" t="s">
        <v>305</v>
      </c>
      <c r="B143" s="9" t="s">
        <v>570</v>
      </c>
      <c r="C143" s="314"/>
    </row>
    <row r="144" spans="1:11" s="119" customFormat="1" ht="12" customHeight="1">
      <c r="A144" s="495" t="s">
        <v>306</v>
      </c>
      <c r="B144" s="9" t="s">
        <v>490</v>
      </c>
      <c r="C144" s="314"/>
    </row>
    <row r="145" spans="1:3" s="119" customFormat="1" ht="12" customHeight="1" thickBot="1">
      <c r="A145" s="504" t="s">
        <v>307</v>
      </c>
      <c r="B145" s="7" t="s">
        <v>411</v>
      </c>
      <c r="C145" s="314"/>
    </row>
    <row r="146" spans="1:3" s="119" customFormat="1" ht="12" customHeight="1" thickBot="1">
      <c r="A146" s="37" t="s">
        <v>25</v>
      </c>
      <c r="B146" s="154" t="s">
        <v>491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486</v>
      </c>
      <c r="C147" s="314"/>
    </row>
    <row r="148" spans="1:3" s="119" customFormat="1" ht="12" customHeight="1">
      <c r="A148" s="495" t="s">
        <v>101</v>
      </c>
      <c r="B148" s="9" t="s">
        <v>493</v>
      </c>
      <c r="C148" s="314"/>
    </row>
    <row r="149" spans="1:3" s="119" customFormat="1" ht="12" customHeight="1">
      <c r="A149" s="495" t="s">
        <v>317</v>
      </c>
      <c r="B149" s="9" t="s">
        <v>488</v>
      </c>
      <c r="C149" s="314"/>
    </row>
    <row r="150" spans="1:3" s="119" customFormat="1" ht="12" customHeight="1">
      <c r="A150" s="495" t="s">
        <v>318</v>
      </c>
      <c r="B150" s="9" t="s">
        <v>546</v>
      </c>
      <c r="C150" s="314"/>
    </row>
    <row r="151" spans="1:3" ht="12.75" customHeight="1" thickBot="1">
      <c r="A151" s="504" t="s">
        <v>492</v>
      </c>
      <c r="B151" s="7" t="s">
        <v>495</v>
      </c>
      <c r="C151" s="316"/>
    </row>
    <row r="152" spans="1:3" ht="12.75" customHeight="1" thickBot="1">
      <c r="A152" s="562" t="s">
        <v>26</v>
      </c>
      <c r="B152" s="154" t="s">
        <v>496</v>
      </c>
      <c r="C152" s="356"/>
    </row>
    <row r="153" spans="1:3" ht="12.75" customHeight="1" thickBot="1">
      <c r="A153" s="562" t="s">
        <v>27</v>
      </c>
      <c r="B153" s="154" t="s">
        <v>497</v>
      </c>
      <c r="C153" s="356"/>
    </row>
    <row r="154" spans="1:3" ht="12" customHeight="1" thickBot="1">
      <c r="A154" s="37" t="s">
        <v>28</v>
      </c>
      <c r="B154" s="154" t="s">
        <v>499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498</v>
      </c>
      <c r="C155" s="486">
        <f>+C128+C154</f>
        <v>94252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547</v>
      </c>
      <c r="B157" s="294"/>
      <c r="C157" s="151">
        <v>7</v>
      </c>
    </row>
    <row r="158" spans="1:3" ht="14.25" customHeight="1" thickBot="1">
      <c r="A158" s="293" t="s">
        <v>213</v>
      </c>
      <c r="B158" s="294"/>
      <c r="C158" s="151">
        <v>41</v>
      </c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B109" zoomScale="130" zoomScaleNormal="130" zoomScaleSheetLayoutView="85" workbookViewId="0">
      <selection activeCell="F21" sqref="F2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 ca="1"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235</v>
      </c>
      <c r="C2" s="410" t="s">
        <v>55</v>
      </c>
    </row>
    <row r="3" spans="1:3" s="115" customFormat="1" ht="16.5" thickBot="1">
      <c r="A3" s="273" t="s">
        <v>210</v>
      </c>
      <c r="B3" s="409" t="s">
        <v>451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265</v>
      </c>
      <c r="C8" s="347">
        <f>+C9+C10+C11+C12+C13+C14</f>
        <v>67513</v>
      </c>
    </row>
    <row r="9" spans="1:3" s="117" customFormat="1" ht="12" customHeight="1">
      <c r="A9" s="495" t="s">
        <v>102</v>
      </c>
      <c r="B9" s="476" t="s">
        <v>266</v>
      </c>
      <c r="C9" s="350">
        <v>15652</v>
      </c>
    </row>
    <row r="10" spans="1:3" s="118" customFormat="1" ht="12" customHeight="1">
      <c r="A10" s="496" t="s">
        <v>103</v>
      </c>
      <c r="B10" s="477" t="s">
        <v>267</v>
      </c>
      <c r="C10" s="349"/>
    </row>
    <row r="11" spans="1:3" s="118" customFormat="1" ht="12" customHeight="1">
      <c r="A11" s="496" t="s">
        <v>104</v>
      </c>
      <c r="B11" s="477" t="s">
        <v>268</v>
      </c>
      <c r="C11" s="349">
        <v>32326</v>
      </c>
    </row>
    <row r="12" spans="1:3" s="118" customFormat="1" ht="12" customHeight="1">
      <c r="A12" s="496" t="s">
        <v>105</v>
      </c>
      <c r="B12" s="477" t="s">
        <v>269</v>
      </c>
      <c r="C12" s="349">
        <v>1200</v>
      </c>
    </row>
    <row r="13" spans="1:3" s="118" customFormat="1" ht="12" customHeight="1">
      <c r="A13" s="496" t="s">
        <v>154</v>
      </c>
      <c r="B13" s="477" t="s">
        <v>533</v>
      </c>
      <c r="C13" s="349">
        <v>2</v>
      </c>
    </row>
    <row r="14" spans="1:3" s="117" customFormat="1" ht="12" customHeight="1" thickBot="1">
      <c r="A14" s="497" t="s">
        <v>106</v>
      </c>
      <c r="B14" s="478" t="s">
        <v>456</v>
      </c>
      <c r="C14" s="349">
        <v>18333</v>
      </c>
    </row>
    <row r="15" spans="1:3" s="117" customFormat="1" ht="12" customHeight="1" thickBot="1">
      <c r="A15" s="37" t="s">
        <v>20</v>
      </c>
      <c r="B15" s="342" t="s">
        <v>270</v>
      </c>
      <c r="C15" s="347">
        <f>+C16+C17+C18+C19+C20</f>
        <v>59009</v>
      </c>
    </row>
    <row r="16" spans="1:3" s="117" customFormat="1" ht="12" customHeight="1">
      <c r="A16" s="495" t="s">
        <v>108</v>
      </c>
      <c r="B16" s="476" t="s">
        <v>271</v>
      </c>
      <c r="C16" s="350"/>
    </row>
    <row r="17" spans="1:3" s="117" customFormat="1" ht="12" customHeight="1">
      <c r="A17" s="496" t="s">
        <v>109</v>
      </c>
      <c r="B17" s="477" t="s">
        <v>272</v>
      </c>
      <c r="C17" s="349"/>
    </row>
    <row r="18" spans="1:3" s="117" customFormat="1" ht="12" customHeight="1">
      <c r="A18" s="496" t="s">
        <v>110</v>
      </c>
      <c r="B18" s="477" t="s">
        <v>444</v>
      </c>
      <c r="C18" s="349"/>
    </row>
    <row r="19" spans="1:3" s="117" customFormat="1" ht="12" customHeight="1">
      <c r="A19" s="496" t="s">
        <v>111</v>
      </c>
      <c r="B19" s="477" t="s">
        <v>445</v>
      </c>
      <c r="C19" s="349"/>
    </row>
    <row r="20" spans="1:3" s="117" customFormat="1" ht="12" customHeight="1">
      <c r="A20" s="496" t="s">
        <v>112</v>
      </c>
      <c r="B20" s="477" t="s">
        <v>273</v>
      </c>
      <c r="C20" s="349">
        <v>59009</v>
      </c>
    </row>
    <row r="21" spans="1:3" s="118" customFormat="1" ht="12" customHeight="1" thickBot="1">
      <c r="A21" s="497" t="s">
        <v>121</v>
      </c>
      <c r="B21" s="478" t="s">
        <v>274</v>
      </c>
      <c r="C21" s="351"/>
    </row>
    <row r="22" spans="1:3" s="118" customFormat="1" ht="12" customHeight="1" thickBot="1">
      <c r="A22" s="37" t="s">
        <v>21</v>
      </c>
      <c r="B22" s="21" t="s">
        <v>275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276</v>
      </c>
      <c r="C23" s="350"/>
    </row>
    <row r="24" spans="1:3" s="117" customFormat="1" ht="12" customHeight="1">
      <c r="A24" s="496" t="s">
        <v>92</v>
      </c>
      <c r="B24" s="477" t="s">
        <v>277</v>
      </c>
      <c r="C24" s="349"/>
    </row>
    <row r="25" spans="1:3" s="118" customFormat="1" ht="12" customHeight="1">
      <c r="A25" s="496" t="s">
        <v>93</v>
      </c>
      <c r="B25" s="477" t="s">
        <v>446</v>
      </c>
      <c r="C25" s="349"/>
    </row>
    <row r="26" spans="1:3" s="118" customFormat="1" ht="12" customHeight="1">
      <c r="A26" s="496" t="s">
        <v>94</v>
      </c>
      <c r="B26" s="477" t="s">
        <v>447</v>
      </c>
      <c r="C26" s="349"/>
    </row>
    <row r="27" spans="1:3" s="118" customFormat="1" ht="12" customHeight="1">
      <c r="A27" s="496" t="s">
        <v>177</v>
      </c>
      <c r="B27" s="477" t="s">
        <v>278</v>
      </c>
      <c r="C27" s="349"/>
    </row>
    <row r="28" spans="1:3" s="118" customFormat="1" ht="12" customHeight="1" thickBot="1">
      <c r="A28" s="497" t="s">
        <v>178</v>
      </c>
      <c r="B28" s="478" t="s">
        <v>279</v>
      </c>
      <c r="C28" s="351"/>
    </row>
    <row r="29" spans="1:3" s="118" customFormat="1" ht="12" customHeight="1" thickBot="1">
      <c r="A29" s="37" t="s">
        <v>179</v>
      </c>
      <c r="B29" s="21" t="s">
        <v>280</v>
      </c>
      <c r="C29" s="353">
        <f>+C30+C34+C35+C36</f>
        <v>7300</v>
      </c>
    </row>
    <row r="30" spans="1:3" s="118" customFormat="1" ht="12" customHeight="1">
      <c r="A30" s="495" t="s">
        <v>281</v>
      </c>
      <c r="B30" s="476" t="s">
        <v>534</v>
      </c>
      <c r="C30" s="471">
        <f>+C31+C32+C33</f>
        <v>5000</v>
      </c>
    </row>
    <row r="31" spans="1:3" s="118" customFormat="1" ht="12" customHeight="1">
      <c r="A31" s="496" t="s">
        <v>282</v>
      </c>
      <c r="B31" s="477" t="s">
        <v>287</v>
      </c>
      <c r="C31" s="349"/>
    </row>
    <row r="32" spans="1:3" s="118" customFormat="1" ht="12" customHeight="1">
      <c r="A32" s="496" t="s">
        <v>283</v>
      </c>
      <c r="B32" s="477" t="s">
        <v>288</v>
      </c>
      <c r="C32" s="349">
        <v>5000</v>
      </c>
    </row>
    <row r="33" spans="1:3" s="118" customFormat="1" ht="12" customHeight="1">
      <c r="A33" s="496" t="s">
        <v>460</v>
      </c>
      <c r="B33" s="552" t="s">
        <v>461</v>
      </c>
      <c r="C33" s="349"/>
    </row>
    <row r="34" spans="1:3" s="118" customFormat="1" ht="12" customHeight="1">
      <c r="A34" s="496" t="s">
        <v>284</v>
      </c>
      <c r="B34" s="477" t="s">
        <v>289</v>
      </c>
      <c r="C34" s="349">
        <v>2000</v>
      </c>
    </row>
    <row r="35" spans="1:3" s="118" customFormat="1" ht="12" customHeight="1">
      <c r="A35" s="496" t="s">
        <v>285</v>
      </c>
      <c r="B35" s="477" t="s">
        <v>290</v>
      </c>
      <c r="C35" s="349"/>
    </row>
    <row r="36" spans="1:3" s="118" customFormat="1" ht="12" customHeight="1" thickBot="1">
      <c r="A36" s="497" t="s">
        <v>286</v>
      </c>
      <c r="B36" s="478" t="s">
        <v>291</v>
      </c>
      <c r="C36" s="351">
        <v>300</v>
      </c>
    </row>
    <row r="37" spans="1:3" s="118" customFormat="1" ht="12" customHeight="1" thickBot="1">
      <c r="A37" s="37" t="s">
        <v>23</v>
      </c>
      <c r="B37" s="21" t="s">
        <v>457</v>
      </c>
      <c r="C37" s="347">
        <f>SUM(C38:C48)</f>
        <v>8149</v>
      </c>
    </row>
    <row r="38" spans="1:3" s="118" customFormat="1" ht="12" customHeight="1">
      <c r="A38" s="495" t="s">
        <v>95</v>
      </c>
      <c r="B38" s="476" t="s">
        <v>294</v>
      </c>
      <c r="C38" s="350">
        <v>4500</v>
      </c>
    </row>
    <row r="39" spans="1:3" s="118" customFormat="1" ht="12" customHeight="1">
      <c r="A39" s="496" t="s">
        <v>96</v>
      </c>
      <c r="B39" s="477" t="s">
        <v>295</v>
      </c>
      <c r="C39" s="349"/>
    </row>
    <row r="40" spans="1:3" s="118" customFormat="1" ht="12" customHeight="1">
      <c r="A40" s="496" t="s">
        <v>97</v>
      </c>
      <c r="B40" s="477" t="s">
        <v>296</v>
      </c>
      <c r="C40" s="349"/>
    </row>
    <row r="41" spans="1:3" s="118" customFormat="1" ht="12" customHeight="1">
      <c r="A41" s="496" t="s">
        <v>181</v>
      </c>
      <c r="B41" s="477" t="s">
        <v>297</v>
      </c>
      <c r="C41" s="349"/>
    </row>
    <row r="42" spans="1:3" s="118" customFormat="1" ht="12" customHeight="1">
      <c r="A42" s="496" t="s">
        <v>182</v>
      </c>
      <c r="B42" s="477" t="s">
        <v>298</v>
      </c>
      <c r="C42" s="349"/>
    </row>
    <row r="43" spans="1:3" s="118" customFormat="1" ht="12" customHeight="1">
      <c r="A43" s="496" t="s">
        <v>183</v>
      </c>
      <c r="B43" s="477" t="s">
        <v>299</v>
      </c>
      <c r="C43" s="349">
        <v>1199</v>
      </c>
    </row>
    <row r="44" spans="1:3" s="118" customFormat="1" ht="12" customHeight="1">
      <c r="A44" s="496" t="s">
        <v>184</v>
      </c>
      <c r="B44" s="477" t="s">
        <v>300</v>
      </c>
      <c r="C44" s="349"/>
    </row>
    <row r="45" spans="1:3" s="118" customFormat="1" ht="12" customHeight="1">
      <c r="A45" s="496" t="s">
        <v>185</v>
      </c>
      <c r="B45" s="477" t="s">
        <v>301</v>
      </c>
      <c r="C45" s="349"/>
    </row>
    <row r="46" spans="1:3" s="118" customFormat="1" ht="12" customHeight="1">
      <c r="A46" s="496" t="s">
        <v>292</v>
      </c>
      <c r="B46" s="477" t="s">
        <v>302</v>
      </c>
      <c r="C46" s="352"/>
    </row>
    <row r="47" spans="1:3" s="118" customFormat="1" ht="12" customHeight="1">
      <c r="A47" s="497" t="s">
        <v>293</v>
      </c>
      <c r="B47" s="478" t="s">
        <v>459</v>
      </c>
      <c r="C47" s="462"/>
    </row>
    <row r="48" spans="1:3" s="118" customFormat="1" ht="12" customHeight="1" thickBot="1">
      <c r="A48" s="497" t="s">
        <v>458</v>
      </c>
      <c r="B48" s="478" t="s">
        <v>303</v>
      </c>
      <c r="C48" s="462">
        <v>2450</v>
      </c>
    </row>
    <row r="49" spans="1:3" s="118" customFormat="1" ht="12" customHeight="1" thickBot="1">
      <c r="A49" s="37" t="s">
        <v>24</v>
      </c>
      <c r="B49" s="21" t="s">
        <v>304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308</v>
      </c>
      <c r="C50" s="523"/>
    </row>
    <row r="51" spans="1:3" s="118" customFormat="1" ht="12" customHeight="1">
      <c r="A51" s="496" t="s">
        <v>99</v>
      </c>
      <c r="B51" s="477" t="s">
        <v>309</v>
      </c>
      <c r="C51" s="352"/>
    </row>
    <row r="52" spans="1:3" s="118" customFormat="1" ht="12" customHeight="1">
      <c r="A52" s="496" t="s">
        <v>305</v>
      </c>
      <c r="B52" s="477" t="s">
        <v>310</v>
      </c>
      <c r="C52" s="352"/>
    </row>
    <row r="53" spans="1:3" s="118" customFormat="1" ht="12" customHeight="1">
      <c r="A53" s="496" t="s">
        <v>306</v>
      </c>
      <c r="B53" s="477" t="s">
        <v>311</v>
      </c>
      <c r="C53" s="352"/>
    </row>
    <row r="54" spans="1:3" s="118" customFormat="1" ht="12" customHeight="1" thickBot="1">
      <c r="A54" s="497" t="s">
        <v>307</v>
      </c>
      <c r="B54" s="478" t="s">
        <v>312</v>
      </c>
      <c r="C54" s="462"/>
    </row>
    <row r="55" spans="1:3" s="118" customFormat="1" ht="12" customHeight="1" thickBot="1">
      <c r="A55" s="37" t="s">
        <v>186</v>
      </c>
      <c r="B55" s="21" t="s">
        <v>313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314</v>
      </c>
      <c r="C56" s="350"/>
    </row>
    <row r="57" spans="1:3" s="118" customFormat="1" ht="12" customHeight="1">
      <c r="A57" s="496" t="s">
        <v>101</v>
      </c>
      <c r="B57" s="477" t="s">
        <v>448</v>
      </c>
      <c r="C57" s="349"/>
    </row>
    <row r="58" spans="1:3" s="118" customFormat="1" ht="12" customHeight="1">
      <c r="A58" s="496" t="s">
        <v>317</v>
      </c>
      <c r="B58" s="477" t="s">
        <v>315</v>
      </c>
      <c r="C58" s="349"/>
    </row>
    <row r="59" spans="1:3" s="118" customFormat="1" ht="12" customHeight="1" thickBot="1">
      <c r="A59" s="497" t="s">
        <v>318</v>
      </c>
      <c r="B59" s="478" t="s">
        <v>316</v>
      </c>
      <c r="C59" s="351"/>
    </row>
    <row r="60" spans="1:3" s="118" customFormat="1" ht="12" customHeight="1" thickBot="1">
      <c r="A60" s="37" t="s">
        <v>26</v>
      </c>
      <c r="B60" s="342" t="s">
        <v>319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321</v>
      </c>
      <c r="C61" s="352"/>
    </row>
    <row r="62" spans="1:3" s="118" customFormat="1" ht="12" customHeight="1">
      <c r="A62" s="496" t="s">
        <v>188</v>
      </c>
      <c r="B62" s="477" t="s">
        <v>449</v>
      </c>
      <c r="C62" s="352"/>
    </row>
    <row r="63" spans="1:3" s="118" customFormat="1" ht="12" customHeight="1">
      <c r="A63" s="496" t="s">
        <v>241</v>
      </c>
      <c r="B63" s="477" t="s">
        <v>322</v>
      </c>
      <c r="C63" s="352"/>
    </row>
    <row r="64" spans="1:3" s="118" customFormat="1" ht="12" customHeight="1" thickBot="1">
      <c r="A64" s="497" t="s">
        <v>320</v>
      </c>
      <c r="B64" s="478" t="s">
        <v>323</v>
      </c>
      <c r="C64" s="352"/>
    </row>
    <row r="65" spans="1:3" s="118" customFormat="1" ht="12" customHeight="1" thickBot="1">
      <c r="A65" s="37" t="s">
        <v>27</v>
      </c>
      <c r="B65" s="21" t="s">
        <v>324</v>
      </c>
      <c r="C65" s="353">
        <f>+C8+C15+C22+C29+C37+C49+C55+C60</f>
        <v>141971</v>
      </c>
    </row>
    <row r="66" spans="1:3" s="118" customFormat="1" ht="12" customHeight="1" thickBot="1">
      <c r="A66" s="498" t="s">
        <v>415</v>
      </c>
      <c r="B66" s="342" t="s">
        <v>326</v>
      </c>
      <c r="C66" s="347">
        <f>SUM(C67:C69)</f>
        <v>0</v>
      </c>
    </row>
    <row r="67" spans="1:3" s="118" customFormat="1" ht="12" customHeight="1">
      <c r="A67" s="495" t="s">
        <v>357</v>
      </c>
      <c r="B67" s="476" t="s">
        <v>327</v>
      </c>
      <c r="C67" s="352"/>
    </row>
    <row r="68" spans="1:3" s="118" customFormat="1" ht="12" customHeight="1">
      <c r="A68" s="496" t="s">
        <v>366</v>
      </c>
      <c r="B68" s="477" t="s">
        <v>328</v>
      </c>
      <c r="C68" s="352"/>
    </row>
    <row r="69" spans="1:3" s="118" customFormat="1" ht="12" customHeight="1" thickBot="1">
      <c r="A69" s="497" t="s">
        <v>367</v>
      </c>
      <c r="B69" s="479" t="s">
        <v>329</v>
      </c>
      <c r="C69" s="352"/>
    </row>
    <row r="70" spans="1:3" s="118" customFormat="1" ht="12" customHeight="1" thickBot="1">
      <c r="A70" s="498" t="s">
        <v>330</v>
      </c>
      <c r="B70" s="342" t="s">
        <v>331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332</v>
      </c>
      <c r="C71" s="352"/>
    </row>
    <row r="72" spans="1:3" s="118" customFormat="1" ht="12" customHeight="1">
      <c r="A72" s="496" t="s">
        <v>156</v>
      </c>
      <c r="B72" s="477" t="s">
        <v>333</v>
      </c>
      <c r="C72" s="352"/>
    </row>
    <row r="73" spans="1:3" s="118" customFormat="1" ht="12" customHeight="1">
      <c r="A73" s="496" t="s">
        <v>358</v>
      </c>
      <c r="B73" s="477" t="s">
        <v>334</v>
      </c>
      <c r="C73" s="352"/>
    </row>
    <row r="74" spans="1:3" s="118" customFormat="1" ht="12" customHeight="1" thickBot="1">
      <c r="A74" s="497" t="s">
        <v>359</v>
      </c>
      <c r="B74" s="478" t="s">
        <v>335</v>
      </c>
      <c r="C74" s="352"/>
    </row>
    <row r="75" spans="1:3" s="118" customFormat="1" ht="12" customHeight="1" thickBot="1">
      <c r="A75" s="498" t="s">
        <v>336</v>
      </c>
      <c r="B75" s="342" t="s">
        <v>337</v>
      </c>
      <c r="C75" s="347">
        <f>SUM(C76:C77)</f>
        <v>0</v>
      </c>
    </row>
    <row r="76" spans="1:3" s="118" customFormat="1" ht="12" customHeight="1">
      <c r="A76" s="495" t="s">
        <v>360</v>
      </c>
      <c r="B76" s="476" t="s">
        <v>338</v>
      </c>
      <c r="C76" s="352"/>
    </row>
    <row r="77" spans="1:3" s="118" customFormat="1" ht="12" customHeight="1" thickBot="1">
      <c r="A77" s="497" t="s">
        <v>361</v>
      </c>
      <c r="B77" s="478" t="s">
        <v>339</v>
      </c>
      <c r="C77" s="352"/>
    </row>
    <row r="78" spans="1:3" s="117" customFormat="1" ht="12" customHeight="1" thickBot="1">
      <c r="A78" s="498" t="s">
        <v>340</v>
      </c>
      <c r="B78" s="342" t="s">
        <v>341</v>
      </c>
      <c r="C78" s="347">
        <f>SUM(C79:C81)</f>
        <v>0</v>
      </c>
    </row>
    <row r="79" spans="1:3" s="118" customFormat="1" ht="12" customHeight="1">
      <c r="A79" s="495" t="s">
        <v>362</v>
      </c>
      <c r="B79" s="476" t="s">
        <v>342</v>
      </c>
      <c r="C79" s="352"/>
    </row>
    <row r="80" spans="1:3" s="118" customFormat="1" ht="12" customHeight="1">
      <c r="A80" s="496" t="s">
        <v>363</v>
      </c>
      <c r="B80" s="477" t="s">
        <v>343</v>
      </c>
      <c r="C80" s="352"/>
    </row>
    <row r="81" spans="1:3" s="118" customFormat="1" ht="12" customHeight="1" thickBot="1">
      <c r="A81" s="497" t="s">
        <v>364</v>
      </c>
      <c r="B81" s="478" t="s">
        <v>344</v>
      </c>
      <c r="C81" s="352"/>
    </row>
    <row r="82" spans="1:3" s="118" customFormat="1" ht="12" customHeight="1" thickBot="1">
      <c r="A82" s="498" t="s">
        <v>345</v>
      </c>
      <c r="B82" s="342" t="s">
        <v>365</v>
      </c>
      <c r="C82" s="347">
        <f>SUM(C83:C86)</f>
        <v>0</v>
      </c>
    </row>
    <row r="83" spans="1:3" s="118" customFormat="1" ht="12" customHeight="1">
      <c r="A83" s="499" t="s">
        <v>346</v>
      </c>
      <c r="B83" s="476" t="s">
        <v>347</v>
      </c>
      <c r="C83" s="352"/>
    </row>
    <row r="84" spans="1:3" s="118" customFormat="1" ht="12" customHeight="1">
      <c r="A84" s="500" t="s">
        <v>348</v>
      </c>
      <c r="B84" s="477" t="s">
        <v>349</v>
      </c>
      <c r="C84" s="352"/>
    </row>
    <row r="85" spans="1:3" s="118" customFormat="1" ht="12" customHeight="1">
      <c r="A85" s="500" t="s">
        <v>350</v>
      </c>
      <c r="B85" s="477" t="s">
        <v>351</v>
      </c>
      <c r="C85" s="352"/>
    </row>
    <row r="86" spans="1:3" s="117" customFormat="1" ht="12" customHeight="1" thickBot="1">
      <c r="A86" s="501" t="s">
        <v>352</v>
      </c>
      <c r="B86" s="478" t="s">
        <v>353</v>
      </c>
      <c r="C86" s="352"/>
    </row>
    <row r="87" spans="1:3" s="117" customFormat="1" ht="12" customHeight="1" thickBot="1">
      <c r="A87" s="498" t="s">
        <v>354</v>
      </c>
      <c r="B87" s="342" t="s">
        <v>501</v>
      </c>
      <c r="C87" s="524"/>
    </row>
    <row r="88" spans="1:3" s="117" customFormat="1" ht="12" customHeight="1" thickBot="1">
      <c r="A88" s="498" t="s">
        <v>535</v>
      </c>
      <c r="B88" s="342" t="s">
        <v>355</v>
      </c>
      <c r="C88" s="524"/>
    </row>
    <row r="89" spans="1:3" s="117" customFormat="1" ht="12" customHeight="1" thickBot="1">
      <c r="A89" s="498" t="s">
        <v>536</v>
      </c>
      <c r="B89" s="483" t="s">
        <v>504</v>
      </c>
      <c r="C89" s="353">
        <f>+C66+C70+C75+C78+C82+C88+C87</f>
        <v>0</v>
      </c>
    </row>
    <row r="90" spans="1:3" s="117" customFormat="1" ht="12" customHeight="1" thickBot="1">
      <c r="A90" s="502" t="s">
        <v>537</v>
      </c>
      <c r="B90" s="484" t="s">
        <v>538</v>
      </c>
      <c r="C90" s="353">
        <f>+C65+C89</f>
        <v>141971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542</v>
      </c>
      <c r="C93" s="346">
        <f>+C94+C95+C96+C97+C98+C111</f>
        <v>94252</v>
      </c>
    </row>
    <row r="94" spans="1:3" ht="12" customHeight="1">
      <c r="A94" s="503" t="s">
        <v>102</v>
      </c>
      <c r="B94" s="10" t="s">
        <v>50</v>
      </c>
      <c r="C94" s="348">
        <v>51713</v>
      </c>
    </row>
    <row r="95" spans="1:3" ht="12" customHeight="1">
      <c r="A95" s="496" t="s">
        <v>103</v>
      </c>
      <c r="B95" s="8" t="s">
        <v>189</v>
      </c>
      <c r="C95" s="349">
        <v>9046</v>
      </c>
    </row>
    <row r="96" spans="1:3" ht="12" customHeight="1">
      <c r="A96" s="496" t="s">
        <v>104</v>
      </c>
      <c r="B96" s="8" t="s">
        <v>145</v>
      </c>
      <c r="C96" s="351">
        <v>23517</v>
      </c>
    </row>
    <row r="97" spans="1:3" ht="12" customHeight="1">
      <c r="A97" s="496" t="s">
        <v>105</v>
      </c>
      <c r="B97" s="11" t="s">
        <v>190</v>
      </c>
      <c r="C97" s="351">
        <v>7196</v>
      </c>
    </row>
    <row r="98" spans="1:3" ht="12" customHeight="1">
      <c r="A98" s="496" t="s">
        <v>116</v>
      </c>
      <c r="B98" s="19" t="s">
        <v>191</v>
      </c>
      <c r="C98" s="351">
        <v>780</v>
      </c>
    </row>
    <row r="99" spans="1:3" ht="12" customHeight="1">
      <c r="A99" s="496" t="s">
        <v>106</v>
      </c>
      <c r="B99" s="8" t="s">
        <v>539</v>
      </c>
      <c r="C99" s="351"/>
    </row>
    <row r="100" spans="1:3" ht="12" customHeight="1">
      <c r="A100" s="496" t="s">
        <v>107</v>
      </c>
      <c r="B100" s="173" t="s">
        <v>467</v>
      </c>
      <c r="C100" s="351"/>
    </row>
    <row r="101" spans="1:3" ht="12" customHeight="1">
      <c r="A101" s="496" t="s">
        <v>117</v>
      </c>
      <c r="B101" s="173" t="s">
        <v>466</v>
      </c>
      <c r="C101" s="351"/>
    </row>
    <row r="102" spans="1:3" ht="12" customHeight="1">
      <c r="A102" s="496" t="s">
        <v>118</v>
      </c>
      <c r="B102" s="173" t="s">
        <v>371</v>
      </c>
      <c r="C102" s="351"/>
    </row>
    <row r="103" spans="1:3" ht="12" customHeight="1">
      <c r="A103" s="496" t="s">
        <v>119</v>
      </c>
      <c r="B103" s="174" t="s">
        <v>372</v>
      </c>
      <c r="C103" s="351"/>
    </row>
    <row r="104" spans="1:3" ht="12" customHeight="1">
      <c r="A104" s="496" t="s">
        <v>120</v>
      </c>
      <c r="B104" s="174" t="s">
        <v>373</v>
      </c>
      <c r="C104" s="351"/>
    </row>
    <row r="105" spans="1:3" ht="12" customHeight="1">
      <c r="A105" s="496" t="s">
        <v>122</v>
      </c>
      <c r="B105" s="173" t="s">
        <v>374</v>
      </c>
      <c r="C105" s="351">
        <v>780</v>
      </c>
    </row>
    <row r="106" spans="1:3" ht="12" customHeight="1">
      <c r="A106" s="496" t="s">
        <v>192</v>
      </c>
      <c r="B106" s="173" t="s">
        <v>375</v>
      </c>
      <c r="C106" s="351"/>
    </row>
    <row r="107" spans="1:3" ht="12" customHeight="1">
      <c r="A107" s="496" t="s">
        <v>369</v>
      </c>
      <c r="B107" s="174" t="s">
        <v>376</v>
      </c>
      <c r="C107" s="351"/>
    </row>
    <row r="108" spans="1:3" ht="12" customHeight="1">
      <c r="A108" s="504" t="s">
        <v>370</v>
      </c>
      <c r="B108" s="175" t="s">
        <v>377</v>
      </c>
      <c r="C108" s="351"/>
    </row>
    <row r="109" spans="1:3" ht="12" customHeight="1">
      <c r="A109" s="496" t="s">
        <v>464</v>
      </c>
      <c r="B109" s="175" t="s">
        <v>378</v>
      </c>
      <c r="C109" s="351"/>
    </row>
    <row r="110" spans="1:3" ht="12" customHeight="1">
      <c r="A110" s="496" t="s">
        <v>465</v>
      </c>
      <c r="B110" s="174" t="s">
        <v>379</v>
      </c>
      <c r="C110" s="349"/>
    </row>
    <row r="111" spans="1:3" ht="12" customHeight="1">
      <c r="A111" s="496" t="s">
        <v>469</v>
      </c>
      <c r="B111" s="11" t="s">
        <v>51</v>
      </c>
      <c r="C111" s="349">
        <v>2000</v>
      </c>
    </row>
    <row r="112" spans="1:3" ht="12" customHeight="1">
      <c r="A112" s="497" t="s">
        <v>470</v>
      </c>
      <c r="B112" s="8" t="s">
        <v>540</v>
      </c>
      <c r="C112" s="351">
        <v>2000</v>
      </c>
    </row>
    <row r="113" spans="1:3" ht="12" customHeight="1" thickBot="1">
      <c r="A113" s="505" t="s">
        <v>471</v>
      </c>
      <c r="B113" s="176" t="s">
        <v>541</v>
      </c>
      <c r="C113" s="355"/>
    </row>
    <row r="114" spans="1:3" ht="12" customHeight="1" thickBot="1">
      <c r="A114" s="37" t="s">
        <v>20</v>
      </c>
      <c r="B114" s="30" t="s">
        <v>380</v>
      </c>
      <c r="C114" s="347">
        <f>+C115+C117+C119</f>
        <v>0</v>
      </c>
    </row>
    <row r="115" spans="1:3" ht="12" customHeight="1">
      <c r="A115" s="495" t="s">
        <v>108</v>
      </c>
      <c r="B115" s="8" t="s">
        <v>239</v>
      </c>
      <c r="C115" s="350"/>
    </row>
    <row r="116" spans="1:3" ht="12" customHeight="1">
      <c r="A116" s="495" t="s">
        <v>109</v>
      </c>
      <c r="B116" s="12" t="s">
        <v>384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385</v>
      </c>
      <c r="C118" s="314"/>
    </row>
    <row r="119" spans="1:3" ht="12" customHeight="1">
      <c r="A119" s="495" t="s">
        <v>112</v>
      </c>
      <c r="B119" s="344" t="s">
        <v>242</v>
      </c>
      <c r="C119" s="314"/>
    </row>
    <row r="120" spans="1:3" ht="12" customHeight="1">
      <c r="A120" s="495" t="s">
        <v>121</v>
      </c>
      <c r="B120" s="343" t="s">
        <v>450</v>
      </c>
      <c r="C120" s="314"/>
    </row>
    <row r="121" spans="1:3" ht="12" customHeight="1">
      <c r="A121" s="495" t="s">
        <v>123</v>
      </c>
      <c r="B121" s="472" t="s">
        <v>390</v>
      </c>
      <c r="C121" s="314"/>
    </row>
    <row r="122" spans="1:3" ht="12" customHeight="1">
      <c r="A122" s="495" t="s">
        <v>194</v>
      </c>
      <c r="B122" s="174" t="s">
        <v>373</v>
      </c>
      <c r="C122" s="314"/>
    </row>
    <row r="123" spans="1:3" ht="12" customHeight="1">
      <c r="A123" s="495" t="s">
        <v>195</v>
      </c>
      <c r="B123" s="174" t="s">
        <v>389</v>
      </c>
      <c r="C123" s="314"/>
    </row>
    <row r="124" spans="1:3" ht="12" customHeight="1">
      <c r="A124" s="495" t="s">
        <v>196</v>
      </c>
      <c r="B124" s="174" t="s">
        <v>388</v>
      </c>
      <c r="C124" s="314"/>
    </row>
    <row r="125" spans="1:3" ht="12" customHeight="1">
      <c r="A125" s="495" t="s">
        <v>381</v>
      </c>
      <c r="B125" s="174" t="s">
        <v>376</v>
      </c>
      <c r="C125" s="314"/>
    </row>
    <row r="126" spans="1:3" ht="12" customHeight="1">
      <c r="A126" s="495" t="s">
        <v>382</v>
      </c>
      <c r="B126" s="174" t="s">
        <v>387</v>
      </c>
      <c r="C126" s="314"/>
    </row>
    <row r="127" spans="1:3" ht="12" customHeight="1" thickBot="1">
      <c r="A127" s="504" t="s">
        <v>383</v>
      </c>
      <c r="B127" s="174" t="s">
        <v>386</v>
      </c>
      <c r="C127" s="316"/>
    </row>
    <row r="128" spans="1:3" ht="12" customHeight="1" thickBot="1">
      <c r="A128" s="37" t="s">
        <v>21</v>
      </c>
      <c r="B128" s="154" t="s">
        <v>474</v>
      </c>
      <c r="C128" s="347">
        <f>+C93+C114</f>
        <v>94252</v>
      </c>
    </row>
    <row r="129" spans="1:11" ht="12" customHeight="1" thickBot="1">
      <c r="A129" s="37" t="s">
        <v>22</v>
      </c>
      <c r="B129" s="154" t="s">
        <v>475</v>
      </c>
      <c r="C129" s="347">
        <f>+C130+C131+C132</f>
        <v>0</v>
      </c>
    </row>
    <row r="130" spans="1:11" s="119" customFormat="1" ht="12" customHeight="1">
      <c r="A130" s="495" t="s">
        <v>281</v>
      </c>
      <c r="B130" s="9" t="s">
        <v>545</v>
      </c>
      <c r="C130" s="314"/>
    </row>
    <row r="131" spans="1:11" ht="12" customHeight="1">
      <c r="A131" s="495" t="s">
        <v>284</v>
      </c>
      <c r="B131" s="9" t="s">
        <v>483</v>
      </c>
      <c r="C131" s="314"/>
    </row>
    <row r="132" spans="1:11" ht="12" customHeight="1" thickBot="1">
      <c r="A132" s="504" t="s">
        <v>285</v>
      </c>
      <c r="B132" s="7" t="s">
        <v>544</v>
      </c>
      <c r="C132" s="314"/>
    </row>
    <row r="133" spans="1:11" ht="12" customHeight="1" thickBot="1">
      <c r="A133" s="37" t="s">
        <v>23</v>
      </c>
      <c r="B133" s="154" t="s">
        <v>476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485</v>
      </c>
      <c r="C134" s="314"/>
    </row>
    <row r="135" spans="1:11" ht="12" customHeight="1">
      <c r="A135" s="495" t="s">
        <v>96</v>
      </c>
      <c r="B135" s="9" t="s">
        <v>477</v>
      </c>
      <c r="C135" s="314"/>
    </row>
    <row r="136" spans="1:11" ht="12" customHeight="1">
      <c r="A136" s="495" t="s">
        <v>97</v>
      </c>
      <c r="B136" s="9" t="s">
        <v>478</v>
      </c>
      <c r="C136" s="314"/>
    </row>
    <row r="137" spans="1:11" ht="12" customHeight="1">
      <c r="A137" s="495" t="s">
        <v>181</v>
      </c>
      <c r="B137" s="9" t="s">
        <v>543</v>
      </c>
      <c r="C137" s="314"/>
    </row>
    <row r="138" spans="1:11" ht="12" customHeight="1">
      <c r="A138" s="495" t="s">
        <v>182</v>
      </c>
      <c r="B138" s="9" t="s">
        <v>480</v>
      </c>
      <c r="C138" s="314"/>
    </row>
    <row r="139" spans="1:11" s="119" customFormat="1" ht="12" customHeight="1" thickBot="1">
      <c r="A139" s="504" t="s">
        <v>183</v>
      </c>
      <c r="B139" s="7" t="s">
        <v>481</v>
      </c>
      <c r="C139" s="314"/>
    </row>
    <row r="140" spans="1:11" ht="12" customHeight="1" thickBot="1">
      <c r="A140" s="37" t="s">
        <v>24</v>
      </c>
      <c r="B140" s="154" t="s">
        <v>571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391</v>
      </c>
      <c r="C141" s="314"/>
    </row>
    <row r="142" spans="1:11" ht="12" customHeight="1">
      <c r="A142" s="495" t="s">
        <v>99</v>
      </c>
      <c r="B142" s="9" t="s">
        <v>392</v>
      </c>
      <c r="C142" s="314"/>
    </row>
    <row r="143" spans="1:11" s="119" customFormat="1" ht="12" customHeight="1">
      <c r="A143" s="495" t="s">
        <v>305</v>
      </c>
      <c r="B143" s="9" t="s">
        <v>570</v>
      </c>
      <c r="C143" s="314"/>
    </row>
    <row r="144" spans="1:11" s="119" customFormat="1" ht="12" customHeight="1">
      <c r="A144" s="495" t="s">
        <v>306</v>
      </c>
      <c r="B144" s="9" t="s">
        <v>490</v>
      </c>
      <c r="C144" s="314"/>
    </row>
    <row r="145" spans="1:3" s="119" customFormat="1" ht="12" customHeight="1" thickBot="1">
      <c r="A145" s="504" t="s">
        <v>307</v>
      </c>
      <c r="B145" s="7" t="s">
        <v>411</v>
      </c>
      <c r="C145" s="314"/>
    </row>
    <row r="146" spans="1:3" s="119" customFormat="1" ht="12" customHeight="1" thickBot="1">
      <c r="A146" s="37" t="s">
        <v>25</v>
      </c>
      <c r="B146" s="154" t="s">
        <v>491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486</v>
      </c>
      <c r="C147" s="314"/>
    </row>
    <row r="148" spans="1:3" s="119" customFormat="1" ht="12" customHeight="1">
      <c r="A148" s="495" t="s">
        <v>101</v>
      </c>
      <c r="B148" s="9" t="s">
        <v>493</v>
      </c>
      <c r="C148" s="314"/>
    </row>
    <row r="149" spans="1:3" s="119" customFormat="1" ht="12" customHeight="1">
      <c r="A149" s="495" t="s">
        <v>317</v>
      </c>
      <c r="B149" s="9" t="s">
        <v>488</v>
      </c>
      <c r="C149" s="314"/>
    </row>
    <row r="150" spans="1:3" ht="12.75" customHeight="1">
      <c r="A150" s="495" t="s">
        <v>318</v>
      </c>
      <c r="B150" s="9" t="s">
        <v>546</v>
      </c>
      <c r="C150" s="314"/>
    </row>
    <row r="151" spans="1:3" ht="12.75" customHeight="1" thickBot="1">
      <c r="A151" s="504" t="s">
        <v>492</v>
      </c>
      <c r="B151" s="7" t="s">
        <v>495</v>
      </c>
      <c r="C151" s="316"/>
    </row>
    <row r="152" spans="1:3" ht="12.75" customHeight="1" thickBot="1">
      <c r="A152" s="562" t="s">
        <v>26</v>
      </c>
      <c r="B152" s="154" t="s">
        <v>496</v>
      </c>
      <c r="C152" s="356"/>
    </row>
    <row r="153" spans="1:3" ht="12" customHeight="1" thickBot="1">
      <c r="A153" s="562" t="s">
        <v>27</v>
      </c>
      <c r="B153" s="154" t="s">
        <v>497</v>
      </c>
      <c r="C153" s="356"/>
    </row>
    <row r="154" spans="1:3" ht="15" customHeight="1" thickBot="1">
      <c r="A154" s="37" t="s">
        <v>28</v>
      </c>
      <c r="B154" s="154" t="s">
        <v>499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498</v>
      </c>
      <c r="C155" s="486">
        <f>+C128+C154</f>
        <v>94252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547</v>
      </c>
      <c r="B157" s="294"/>
      <c r="C157" s="151">
        <v>7</v>
      </c>
    </row>
    <row r="158" spans="1:3" ht="13.5" thickBot="1">
      <c r="A158" s="293" t="s">
        <v>213</v>
      </c>
      <c r="B158" s="294"/>
      <c r="C158" s="151">
        <v>41</v>
      </c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A140" sqref="A140: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 ca="1"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235</v>
      </c>
      <c r="C2" s="410" t="s">
        <v>55</v>
      </c>
    </row>
    <row r="3" spans="1:3" s="115" customFormat="1" ht="16.5" thickBot="1">
      <c r="A3" s="273" t="s">
        <v>210</v>
      </c>
      <c r="B3" s="409" t="s">
        <v>452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265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266</v>
      </c>
      <c r="C9" s="350"/>
    </row>
    <row r="10" spans="1:3" s="118" customFormat="1" ht="12" customHeight="1">
      <c r="A10" s="496" t="s">
        <v>103</v>
      </c>
      <c r="B10" s="477" t="s">
        <v>267</v>
      </c>
      <c r="C10" s="349"/>
    </row>
    <row r="11" spans="1:3" s="118" customFormat="1" ht="12" customHeight="1">
      <c r="A11" s="496" t="s">
        <v>104</v>
      </c>
      <c r="B11" s="477" t="s">
        <v>268</v>
      </c>
      <c r="C11" s="349"/>
    </row>
    <row r="12" spans="1:3" s="118" customFormat="1" ht="12" customHeight="1">
      <c r="A12" s="496" t="s">
        <v>105</v>
      </c>
      <c r="B12" s="477" t="s">
        <v>269</v>
      </c>
      <c r="C12" s="349"/>
    </row>
    <row r="13" spans="1:3" s="118" customFormat="1" ht="12" customHeight="1">
      <c r="A13" s="496" t="s">
        <v>154</v>
      </c>
      <c r="B13" s="477" t="s">
        <v>533</v>
      </c>
      <c r="C13" s="349"/>
    </row>
    <row r="14" spans="1:3" s="117" customFormat="1" ht="12" customHeight="1" thickBot="1">
      <c r="A14" s="497" t="s">
        <v>106</v>
      </c>
      <c r="B14" s="478" t="s">
        <v>456</v>
      </c>
      <c r="C14" s="349"/>
    </row>
    <row r="15" spans="1:3" s="117" customFormat="1" ht="12" customHeight="1" thickBot="1">
      <c r="A15" s="37" t="s">
        <v>20</v>
      </c>
      <c r="B15" s="342" t="s">
        <v>270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271</v>
      </c>
      <c r="C16" s="350"/>
    </row>
    <row r="17" spans="1:3" s="117" customFormat="1" ht="12" customHeight="1">
      <c r="A17" s="496" t="s">
        <v>109</v>
      </c>
      <c r="B17" s="477" t="s">
        <v>272</v>
      </c>
      <c r="C17" s="349"/>
    </row>
    <row r="18" spans="1:3" s="117" customFormat="1" ht="12" customHeight="1">
      <c r="A18" s="496" t="s">
        <v>110</v>
      </c>
      <c r="B18" s="477" t="s">
        <v>444</v>
      </c>
      <c r="C18" s="349"/>
    </row>
    <row r="19" spans="1:3" s="117" customFormat="1" ht="12" customHeight="1">
      <c r="A19" s="496" t="s">
        <v>111</v>
      </c>
      <c r="B19" s="477" t="s">
        <v>445</v>
      </c>
      <c r="C19" s="349"/>
    </row>
    <row r="20" spans="1:3" s="117" customFormat="1" ht="12" customHeight="1">
      <c r="A20" s="496" t="s">
        <v>112</v>
      </c>
      <c r="B20" s="477" t="s">
        <v>273</v>
      </c>
      <c r="C20" s="349"/>
    </row>
    <row r="21" spans="1:3" s="118" customFormat="1" ht="12" customHeight="1" thickBot="1">
      <c r="A21" s="497" t="s">
        <v>121</v>
      </c>
      <c r="B21" s="478" t="s">
        <v>274</v>
      </c>
      <c r="C21" s="351"/>
    </row>
    <row r="22" spans="1:3" s="118" customFormat="1" ht="12" customHeight="1" thickBot="1">
      <c r="A22" s="37" t="s">
        <v>21</v>
      </c>
      <c r="B22" s="21" t="s">
        <v>275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276</v>
      </c>
      <c r="C23" s="350"/>
    </row>
    <row r="24" spans="1:3" s="117" customFormat="1" ht="12" customHeight="1">
      <c r="A24" s="496" t="s">
        <v>92</v>
      </c>
      <c r="B24" s="477" t="s">
        <v>277</v>
      </c>
      <c r="C24" s="349"/>
    </row>
    <row r="25" spans="1:3" s="118" customFormat="1" ht="12" customHeight="1">
      <c r="A25" s="496" t="s">
        <v>93</v>
      </c>
      <c r="B25" s="477" t="s">
        <v>446</v>
      </c>
      <c r="C25" s="349"/>
    </row>
    <row r="26" spans="1:3" s="118" customFormat="1" ht="12" customHeight="1">
      <c r="A26" s="496" t="s">
        <v>94</v>
      </c>
      <c r="B26" s="477" t="s">
        <v>447</v>
      </c>
      <c r="C26" s="349"/>
    </row>
    <row r="27" spans="1:3" s="118" customFormat="1" ht="12" customHeight="1">
      <c r="A27" s="496" t="s">
        <v>177</v>
      </c>
      <c r="B27" s="477" t="s">
        <v>278</v>
      </c>
      <c r="C27" s="349"/>
    </row>
    <row r="28" spans="1:3" s="118" customFormat="1" ht="12" customHeight="1" thickBot="1">
      <c r="A28" s="497" t="s">
        <v>178</v>
      </c>
      <c r="B28" s="478" t="s">
        <v>279</v>
      </c>
      <c r="C28" s="351"/>
    </row>
    <row r="29" spans="1:3" s="118" customFormat="1" ht="12" customHeight="1" thickBot="1">
      <c r="A29" s="37" t="s">
        <v>179</v>
      </c>
      <c r="B29" s="21" t="s">
        <v>280</v>
      </c>
      <c r="C29" s="353">
        <f>+C30+C34+C35+C36</f>
        <v>0</v>
      </c>
    </row>
    <row r="30" spans="1:3" s="118" customFormat="1" ht="12" customHeight="1">
      <c r="A30" s="495" t="s">
        <v>281</v>
      </c>
      <c r="B30" s="476" t="s">
        <v>534</v>
      </c>
      <c r="C30" s="471">
        <f>+C31+C32+C33</f>
        <v>0</v>
      </c>
    </row>
    <row r="31" spans="1:3" s="118" customFormat="1" ht="12" customHeight="1">
      <c r="A31" s="496" t="s">
        <v>282</v>
      </c>
      <c r="B31" s="477" t="s">
        <v>287</v>
      </c>
      <c r="C31" s="349"/>
    </row>
    <row r="32" spans="1:3" s="118" customFormat="1" ht="12" customHeight="1">
      <c r="A32" s="496" t="s">
        <v>283</v>
      </c>
      <c r="B32" s="477" t="s">
        <v>288</v>
      </c>
      <c r="C32" s="349"/>
    </row>
    <row r="33" spans="1:3" s="118" customFormat="1" ht="12" customHeight="1">
      <c r="A33" s="496" t="s">
        <v>460</v>
      </c>
      <c r="B33" s="552" t="s">
        <v>461</v>
      </c>
      <c r="C33" s="349"/>
    </row>
    <row r="34" spans="1:3" s="118" customFormat="1" ht="12" customHeight="1">
      <c r="A34" s="496" t="s">
        <v>284</v>
      </c>
      <c r="B34" s="477" t="s">
        <v>289</v>
      </c>
      <c r="C34" s="349"/>
    </row>
    <row r="35" spans="1:3" s="118" customFormat="1" ht="12" customHeight="1">
      <c r="A35" s="496" t="s">
        <v>285</v>
      </c>
      <c r="B35" s="477" t="s">
        <v>290</v>
      </c>
      <c r="C35" s="349"/>
    </row>
    <row r="36" spans="1:3" s="118" customFormat="1" ht="12" customHeight="1" thickBot="1">
      <c r="A36" s="497" t="s">
        <v>286</v>
      </c>
      <c r="B36" s="478" t="s">
        <v>291</v>
      </c>
      <c r="C36" s="351"/>
    </row>
    <row r="37" spans="1:3" s="118" customFormat="1" ht="12" customHeight="1" thickBot="1">
      <c r="A37" s="37" t="s">
        <v>23</v>
      </c>
      <c r="B37" s="21" t="s">
        <v>457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294</v>
      </c>
      <c r="C38" s="350"/>
    </row>
    <row r="39" spans="1:3" s="118" customFormat="1" ht="12" customHeight="1">
      <c r="A39" s="496" t="s">
        <v>96</v>
      </c>
      <c r="B39" s="477" t="s">
        <v>295</v>
      </c>
      <c r="C39" s="349"/>
    </row>
    <row r="40" spans="1:3" s="118" customFormat="1" ht="12" customHeight="1">
      <c r="A40" s="496" t="s">
        <v>97</v>
      </c>
      <c r="B40" s="477" t="s">
        <v>296</v>
      </c>
      <c r="C40" s="349"/>
    </row>
    <row r="41" spans="1:3" s="118" customFormat="1" ht="12" customHeight="1">
      <c r="A41" s="496" t="s">
        <v>181</v>
      </c>
      <c r="B41" s="477" t="s">
        <v>297</v>
      </c>
      <c r="C41" s="349"/>
    </row>
    <row r="42" spans="1:3" s="118" customFormat="1" ht="12" customHeight="1">
      <c r="A42" s="496" t="s">
        <v>182</v>
      </c>
      <c r="B42" s="477" t="s">
        <v>298</v>
      </c>
      <c r="C42" s="349"/>
    </row>
    <row r="43" spans="1:3" s="118" customFormat="1" ht="12" customHeight="1">
      <c r="A43" s="496" t="s">
        <v>183</v>
      </c>
      <c r="B43" s="477" t="s">
        <v>299</v>
      </c>
      <c r="C43" s="349"/>
    </row>
    <row r="44" spans="1:3" s="118" customFormat="1" ht="12" customHeight="1">
      <c r="A44" s="496" t="s">
        <v>184</v>
      </c>
      <c r="B44" s="477" t="s">
        <v>300</v>
      </c>
      <c r="C44" s="349"/>
    </row>
    <row r="45" spans="1:3" s="118" customFormat="1" ht="12" customHeight="1">
      <c r="A45" s="496" t="s">
        <v>185</v>
      </c>
      <c r="B45" s="477" t="s">
        <v>301</v>
      </c>
      <c r="C45" s="349"/>
    </row>
    <row r="46" spans="1:3" s="118" customFormat="1" ht="12" customHeight="1">
      <c r="A46" s="496" t="s">
        <v>292</v>
      </c>
      <c r="B46" s="477" t="s">
        <v>302</v>
      </c>
      <c r="C46" s="352"/>
    </row>
    <row r="47" spans="1:3" s="118" customFormat="1" ht="12" customHeight="1">
      <c r="A47" s="497" t="s">
        <v>293</v>
      </c>
      <c r="B47" s="478" t="s">
        <v>459</v>
      </c>
      <c r="C47" s="462"/>
    </row>
    <row r="48" spans="1:3" s="118" customFormat="1" ht="12" customHeight="1" thickBot="1">
      <c r="A48" s="497" t="s">
        <v>458</v>
      </c>
      <c r="B48" s="478" t="s">
        <v>303</v>
      </c>
      <c r="C48" s="462"/>
    </row>
    <row r="49" spans="1:3" s="118" customFormat="1" ht="12" customHeight="1" thickBot="1">
      <c r="A49" s="37" t="s">
        <v>24</v>
      </c>
      <c r="B49" s="21" t="s">
        <v>304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308</v>
      </c>
      <c r="C50" s="523"/>
    </row>
    <row r="51" spans="1:3" s="118" customFormat="1" ht="12" customHeight="1">
      <c r="A51" s="496" t="s">
        <v>99</v>
      </c>
      <c r="B51" s="477" t="s">
        <v>309</v>
      </c>
      <c r="C51" s="352"/>
    </row>
    <row r="52" spans="1:3" s="118" customFormat="1" ht="12" customHeight="1">
      <c r="A52" s="496" t="s">
        <v>305</v>
      </c>
      <c r="B52" s="477" t="s">
        <v>310</v>
      </c>
      <c r="C52" s="352"/>
    </row>
    <row r="53" spans="1:3" s="118" customFormat="1" ht="12" customHeight="1">
      <c r="A53" s="496" t="s">
        <v>306</v>
      </c>
      <c r="B53" s="477" t="s">
        <v>311</v>
      </c>
      <c r="C53" s="352"/>
    </row>
    <row r="54" spans="1:3" s="118" customFormat="1" ht="12" customHeight="1" thickBot="1">
      <c r="A54" s="497" t="s">
        <v>307</v>
      </c>
      <c r="B54" s="478" t="s">
        <v>312</v>
      </c>
      <c r="C54" s="462"/>
    </row>
    <row r="55" spans="1:3" s="118" customFormat="1" ht="12" customHeight="1" thickBot="1">
      <c r="A55" s="37" t="s">
        <v>186</v>
      </c>
      <c r="B55" s="21" t="s">
        <v>313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314</v>
      </c>
      <c r="C56" s="350"/>
    </row>
    <row r="57" spans="1:3" s="118" customFormat="1" ht="12" customHeight="1">
      <c r="A57" s="496" t="s">
        <v>101</v>
      </c>
      <c r="B57" s="477" t="s">
        <v>448</v>
      </c>
      <c r="C57" s="349"/>
    </row>
    <row r="58" spans="1:3" s="118" customFormat="1" ht="12" customHeight="1">
      <c r="A58" s="496" t="s">
        <v>317</v>
      </c>
      <c r="B58" s="477" t="s">
        <v>315</v>
      </c>
      <c r="C58" s="349"/>
    </row>
    <row r="59" spans="1:3" s="118" customFormat="1" ht="12" customHeight="1" thickBot="1">
      <c r="A59" s="497" t="s">
        <v>318</v>
      </c>
      <c r="B59" s="478" t="s">
        <v>316</v>
      </c>
      <c r="C59" s="351"/>
    </row>
    <row r="60" spans="1:3" s="118" customFormat="1" ht="12" customHeight="1" thickBot="1">
      <c r="A60" s="37" t="s">
        <v>26</v>
      </c>
      <c r="B60" s="342" t="s">
        <v>319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321</v>
      </c>
      <c r="C61" s="352"/>
    </row>
    <row r="62" spans="1:3" s="118" customFormat="1" ht="12" customHeight="1">
      <c r="A62" s="496" t="s">
        <v>188</v>
      </c>
      <c r="B62" s="477" t="s">
        <v>449</v>
      </c>
      <c r="C62" s="352"/>
    </row>
    <row r="63" spans="1:3" s="118" customFormat="1" ht="12" customHeight="1">
      <c r="A63" s="496" t="s">
        <v>241</v>
      </c>
      <c r="B63" s="477" t="s">
        <v>322</v>
      </c>
      <c r="C63" s="352"/>
    </row>
    <row r="64" spans="1:3" s="118" customFormat="1" ht="12" customHeight="1" thickBot="1">
      <c r="A64" s="497" t="s">
        <v>320</v>
      </c>
      <c r="B64" s="478" t="s">
        <v>323</v>
      </c>
      <c r="C64" s="352"/>
    </row>
    <row r="65" spans="1:3" s="118" customFormat="1" ht="12" customHeight="1" thickBot="1">
      <c r="A65" s="37" t="s">
        <v>27</v>
      </c>
      <c r="B65" s="21" t="s">
        <v>324</v>
      </c>
      <c r="C65" s="353">
        <f>+C8+C15+C22+C29+C37+C49+C55+C60</f>
        <v>0</v>
      </c>
    </row>
    <row r="66" spans="1:3" s="118" customFormat="1" ht="12" customHeight="1" thickBot="1">
      <c r="A66" s="498" t="s">
        <v>415</v>
      </c>
      <c r="B66" s="342" t="s">
        <v>326</v>
      </c>
      <c r="C66" s="347">
        <f>SUM(C67:C69)</f>
        <v>0</v>
      </c>
    </row>
    <row r="67" spans="1:3" s="118" customFormat="1" ht="12" customHeight="1">
      <c r="A67" s="495" t="s">
        <v>357</v>
      </c>
      <c r="B67" s="476" t="s">
        <v>327</v>
      </c>
      <c r="C67" s="352"/>
    </row>
    <row r="68" spans="1:3" s="118" customFormat="1" ht="12" customHeight="1">
      <c r="A68" s="496" t="s">
        <v>366</v>
      </c>
      <c r="B68" s="477" t="s">
        <v>328</v>
      </c>
      <c r="C68" s="352"/>
    </row>
    <row r="69" spans="1:3" s="118" customFormat="1" ht="12" customHeight="1" thickBot="1">
      <c r="A69" s="497" t="s">
        <v>367</v>
      </c>
      <c r="B69" s="479" t="s">
        <v>329</v>
      </c>
      <c r="C69" s="352"/>
    </row>
    <row r="70" spans="1:3" s="118" customFormat="1" ht="12" customHeight="1" thickBot="1">
      <c r="A70" s="498" t="s">
        <v>330</v>
      </c>
      <c r="B70" s="342" t="s">
        <v>331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332</v>
      </c>
      <c r="C71" s="352"/>
    </row>
    <row r="72" spans="1:3" s="118" customFormat="1" ht="12" customHeight="1">
      <c r="A72" s="496" t="s">
        <v>156</v>
      </c>
      <c r="B72" s="477" t="s">
        <v>333</v>
      </c>
      <c r="C72" s="352"/>
    </row>
    <row r="73" spans="1:3" s="118" customFormat="1" ht="12" customHeight="1">
      <c r="A73" s="496" t="s">
        <v>358</v>
      </c>
      <c r="B73" s="477" t="s">
        <v>334</v>
      </c>
      <c r="C73" s="352"/>
    </row>
    <row r="74" spans="1:3" s="118" customFormat="1" ht="12" customHeight="1" thickBot="1">
      <c r="A74" s="497" t="s">
        <v>359</v>
      </c>
      <c r="B74" s="478" t="s">
        <v>335</v>
      </c>
      <c r="C74" s="352"/>
    </row>
    <row r="75" spans="1:3" s="118" customFormat="1" ht="12" customHeight="1" thickBot="1">
      <c r="A75" s="498" t="s">
        <v>336</v>
      </c>
      <c r="B75" s="342" t="s">
        <v>337</v>
      </c>
      <c r="C75" s="347">
        <f>SUM(C76:C77)</f>
        <v>0</v>
      </c>
    </row>
    <row r="76" spans="1:3" s="118" customFormat="1" ht="12" customHeight="1">
      <c r="A76" s="495" t="s">
        <v>360</v>
      </c>
      <c r="B76" s="476" t="s">
        <v>338</v>
      </c>
      <c r="C76" s="352"/>
    </row>
    <row r="77" spans="1:3" s="118" customFormat="1" ht="12" customHeight="1" thickBot="1">
      <c r="A77" s="497" t="s">
        <v>361</v>
      </c>
      <c r="B77" s="478" t="s">
        <v>339</v>
      </c>
      <c r="C77" s="352"/>
    </row>
    <row r="78" spans="1:3" s="117" customFormat="1" ht="12" customHeight="1" thickBot="1">
      <c r="A78" s="498" t="s">
        <v>340</v>
      </c>
      <c r="B78" s="342" t="s">
        <v>341</v>
      </c>
      <c r="C78" s="347">
        <f>SUM(C79:C81)</f>
        <v>0</v>
      </c>
    </row>
    <row r="79" spans="1:3" s="118" customFormat="1" ht="12" customHeight="1">
      <c r="A79" s="495" t="s">
        <v>362</v>
      </c>
      <c r="B79" s="476" t="s">
        <v>342</v>
      </c>
      <c r="C79" s="352"/>
    </row>
    <row r="80" spans="1:3" s="118" customFormat="1" ht="12" customHeight="1">
      <c r="A80" s="496" t="s">
        <v>363</v>
      </c>
      <c r="B80" s="477" t="s">
        <v>343</v>
      </c>
      <c r="C80" s="352"/>
    </row>
    <row r="81" spans="1:3" s="118" customFormat="1" ht="12" customHeight="1" thickBot="1">
      <c r="A81" s="497" t="s">
        <v>364</v>
      </c>
      <c r="B81" s="478" t="s">
        <v>344</v>
      </c>
      <c r="C81" s="352"/>
    </row>
    <row r="82" spans="1:3" s="118" customFormat="1" ht="12" customHeight="1" thickBot="1">
      <c r="A82" s="498" t="s">
        <v>345</v>
      </c>
      <c r="B82" s="342" t="s">
        <v>365</v>
      </c>
      <c r="C82" s="347">
        <f>SUM(C83:C86)</f>
        <v>0</v>
      </c>
    </row>
    <row r="83" spans="1:3" s="118" customFormat="1" ht="12" customHeight="1">
      <c r="A83" s="499" t="s">
        <v>346</v>
      </c>
      <c r="B83" s="476" t="s">
        <v>347</v>
      </c>
      <c r="C83" s="352"/>
    </row>
    <row r="84" spans="1:3" s="118" customFormat="1" ht="12" customHeight="1">
      <c r="A84" s="500" t="s">
        <v>348</v>
      </c>
      <c r="B84" s="477" t="s">
        <v>349</v>
      </c>
      <c r="C84" s="352"/>
    </row>
    <row r="85" spans="1:3" s="118" customFormat="1" ht="12" customHeight="1">
      <c r="A85" s="500" t="s">
        <v>350</v>
      </c>
      <c r="B85" s="477" t="s">
        <v>351</v>
      </c>
      <c r="C85" s="352"/>
    </row>
    <row r="86" spans="1:3" s="117" customFormat="1" ht="12" customHeight="1" thickBot="1">
      <c r="A86" s="501" t="s">
        <v>352</v>
      </c>
      <c r="B86" s="478" t="s">
        <v>353</v>
      </c>
      <c r="C86" s="352"/>
    </row>
    <row r="87" spans="1:3" s="117" customFormat="1" ht="12" customHeight="1" thickBot="1">
      <c r="A87" s="498" t="s">
        <v>354</v>
      </c>
      <c r="B87" s="342" t="s">
        <v>501</v>
      </c>
      <c r="C87" s="524"/>
    </row>
    <row r="88" spans="1:3" s="117" customFormat="1" ht="12" customHeight="1" thickBot="1">
      <c r="A88" s="498" t="s">
        <v>535</v>
      </c>
      <c r="B88" s="342" t="s">
        <v>355</v>
      </c>
      <c r="C88" s="524"/>
    </row>
    <row r="89" spans="1:3" s="117" customFormat="1" ht="12" customHeight="1" thickBot="1">
      <c r="A89" s="498" t="s">
        <v>536</v>
      </c>
      <c r="B89" s="483" t="s">
        <v>504</v>
      </c>
      <c r="C89" s="353">
        <f>+C66+C70+C75+C78+C82+C88+C87</f>
        <v>0</v>
      </c>
    </row>
    <row r="90" spans="1:3" s="117" customFormat="1" ht="12" customHeight="1" thickBot="1">
      <c r="A90" s="502" t="s">
        <v>537</v>
      </c>
      <c r="B90" s="484" t="s">
        <v>538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542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539</v>
      </c>
      <c r="C99" s="351"/>
    </row>
    <row r="100" spans="1:3" ht="12" customHeight="1">
      <c r="A100" s="496" t="s">
        <v>107</v>
      </c>
      <c r="B100" s="173" t="s">
        <v>467</v>
      </c>
      <c r="C100" s="351"/>
    </row>
    <row r="101" spans="1:3" ht="12" customHeight="1">
      <c r="A101" s="496" t="s">
        <v>117</v>
      </c>
      <c r="B101" s="173" t="s">
        <v>466</v>
      </c>
      <c r="C101" s="351"/>
    </row>
    <row r="102" spans="1:3" ht="12" customHeight="1">
      <c r="A102" s="496" t="s">
        <v>118</v>
      </c>
      <c r="B102" s="173" t="s">
        <v>371</v>
      </c>
      <c r="C102" s="351"/>
    </row>
    <row r="103" spans="1:3" ht="12" customHeight="1">
      <c r="A103" s="496" t="s">
        <v>119</v>
      </c>
      <c r="B103" s="174" t="s">
        <v>372</v>
      </c>
      <c r="C103" s="351"/>
    </row>
    <row r="104" spans="1:3" ht="12" customHeight="1">
      <c r="A104" s="496" t="s">
        <v>120</v>
      </c>
      <c r="B104" s="174" t="s">
        <v>373</v>
      </c>
      <c r="C104" s="351"/>
    </row>
    <row r="105" spans="1:3" ht="12" customHeight="1">
      <c r="A105" s="496" t="s">
        <v>122</v>
      </c>
      <c r="B105" s="173" t="s">
        <v>374</v>
      </c>
      <c r="C105" s="351"/>
    </row>
    <row r="106" spans="1:3" ht="12" customHeight="1">
      <c r="A106" s="496" t="s">
        <v>192</v>
      </c>
      <c r="B106" s="173" t="s">
        <v>375</v>
      </c>
      <c r="C106" s="351"/>
    </row>
    <row r="107" spans="1:3" ht="12" customHeight="1">
      <c r="A107" s="496" t="s">
        <v>369</v>
      </c>
      <c r="B107" s="174" t="s">
        <v>376</v>
      </c>
      <c r="C107" s="351"/>
    </row>
    <row r="108" spans="1:3" ht="12" customHeight="1">
      <c r="A108" s="504" t="s">
        <v>370</v>
      </c>
      <c r="B108" s="175" t="s">
        <v>377</v>
      </c>
      <c r="C108" s="351"/>
    </row>
    <row r="109" spans="1:3" ht="12" customHeight="1">
      <c r="A109" s="496" t="s">
        <v>464</v>
      </c>
      <c r="B109" s="175" t="s">
        <v>378</v>
      </c>
      <c r="C109" s="351"/>
    </row>
    <row r="110" spans="1:3" ht="12" customHeight="1">
      <c r="A110" s="496" t="s">
        <v>465</v>
      </c>
      <c r="B110" s="174" t="s">
        <v>379</v>
      </c>
      <c r="C110" s="349"/>
    </row>
    <row r="111" spans="1:3" ht="12" customHeight="1">
      <c r="A111" s="496" t="s">
        <v>469</v>
      </c>
      <c r="B111" s="11" t="s">
        <v>51</v>
      </c>
      <c r="C111" s="349"/>
    </row>
    <row r="112" spans="1:3" ht="12" customHeight="1">
      <c r="A112" s="497" t="s">
        <v>470</v>
      </c>
      <c r="B112" s="8" t="s">
        <v>540</v>
      </c>
      <c r="C112" s="351"/>
    </row>
    <row r="113" spans="1:3" ht="12" customHeight="1" thickBot="1">
      <c r="A113" s="505" t="s">
        <v>471</v>
      </c>
      <c r="B113" s="176" t="s">
        <v>541</v>
      </c>
      <c r="C113" s="355"/>
    </row>
    <row r="114" spans="1:3" ht="12" customHeight="1" thickBot="1">
      <c r="A114" s="37" t="s">
        <v>20</v>
      </c>
      <c r="B114" s="30" t="s">
        <v>380</v>
      </c>
      <c r="C114" s="347">
        <f>+C115+C117+C119</f>
        <v>0</v>
      </c>
    </row>
    <row r="115" spans="1:3" ht="12" customHeight="1">
      <c r="A115" s="495" t="s">
        <v>108</v>
      </c>
      <c r="B115" s="8" t="s">
        <v>239</v>
      </c>
      <c r="C115" s="350"/>
    </row>
    <row r="116" spans="1:3" ht="12" customHeight="1">
      <c r="A116" s="495" t="s">
        <v>109</v>
      </c>
      <c r="B116" s="12" t="s">
        <v>384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385</v>
      </c>
      <c r="C118" s="314"/>
    </row>
    <row r="119" spans="1:3" ht="12" customHeight="1">
      <c r="A119" s="495" t="s">
        <v>112</v>
      </c>
      <c r="B119" s="344" t="s">
        <v>242</v>
      </c>
      <c r="C119" s="314"/>
    </row>
    <row r="120" spans="1:3" ht="12" customHeight="1">
      <c r="A120" s="495" t="s">
        <v>121</v>
      </c>
      <c r="B120" s="343" t="s">
        <v>450</v>
      </c>
      <c r="C120" s="314"/>
    </row>
    <row r="121" spans="1:3" ht="12" customHeight="1">
      <c r="A121" s="495" t="s">
        <v>123</v>
      </c>
      <c r="B121" s="472" t="s">
        <v>390</v>
      </c>
      <c r="C121" s="314"/>
    </row>
    <row r="122" spans="1:3" ht="12" customHeight="1">
      <c r="A122" s="495" t="s">
        <v>194</v>
      </c>
      <c r="B122" s="174" t="s">
        <v>373</v>
      </c>
      <c r="C122" s="314"/>
    </row>
    <row r="123" spans="1:3" ht="12" customHeight="1">
      <c r="A123" s="495" t="s">
        <v>195</v>
      </c>
      <c r="B123" s="174" t="s">
        <v>389</v>
      </c>
      <c r="C123" s="314"/>
    </row>
    <row r="124" spans="1:3" ht="12" customHeight="1">
      <c r="A124" s="495" t="s">
        <v>196</v>
      </c>
      <c r="B124" s="174" t="s">
        <v>388</v>
      </c>
      <c r="C124" s="314"/>
    </row>
    <row r="125" spans="1:3" ht="12" customHeight="1">
      <c r="A125" s="495" t="s">
        <v>381</v>
      </c>
      <c r="B125" s="174" t="s">
        <v>376</v>
      </c>
      <c r="C125" s="314"/>
    </row>
    <row r="126" spans="1:3" ht="12" customHeight="1">
      <c r="A126" s="495" t="s">
        <v>382</v>
      </c>
      <c r="B126" s="174" t="s">
        <v>387</v>
      </c>
      <c r="C126" s="314"/>
    </row>
    <row r="127" spans="1:3" ht="12" customHeight="1" thickBot="1">
      <c r="A127" s="504" t="s">
        <v>383</v>
      </c>
      <c r="B127" s="174" t="s">
        <v>386</v>
      </c>
      <c r="C127" s="316"/>
    </row>
    <row r="128" spans="1:3" ht="12" customHeight="1" thickBot="1">
      <c r="A128" s="37" t="s">
        <v>21</v>
      </c>
      <c r="B128" s="154" t="s">
        <v>474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475</v>
      </c>
      <c r="C129" s="347">
        <f>+C130+C131+C132</f>
        <v>0</v>
      </c>
    </row>
    <row r="130" spans="1:11" s="119" customFormat="1" ht="12" customHeight="1">
      <c r="A130" s="495" t="s">
        <v>281</v>
      </c>
      <c r="B130" s="9" t="s">
        <v>545</v>
      </c>
      <c r="C130" s="314"/>
    </row>
    <row r="131" spans="1:11" ht="12" customHeight="1">
      <c r="A131" s="495" t="s">
        <v>284</v>
      </c>
      <c r="B131" s="9" t="s">
        <v>483</v>
      </c>
      <c r="C131" s="314"/>
    </row>
    <row r="132" spans="1:11" ht="12" customHeight="1" thickBot="1">
      <c r="A132" s="504" t="s">
        <v>285</v>
      </c>
      <c r="B132" s="7" t="s">
        <v>544</v>
      </c>
      <c r="C132" s="314"/>
    </row>
    <row r="133" spans="1:11" ht="12" customHeight="1" thickBot="1">
      <c r="A133" s="37" t="s">
        <v>23</v>
      </c>
      <c r="B133" s="154" t="s">
        <v>476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485</v>
      </c>
      <c r="C134" s="314"/>
    </row>
    <row r="135" spans="1:11" ht="12" customHeight="1">
      <c r="A135" s="495" t="s">
        <v>96</v>
      </c>
      <c r="B135" s="9" t="s">
        <v>477</v>
      </c>
      <c r="C135" s="314"/>
    </row>
    <row r="136" spans="1:11" ht="12" customHeight="1">
      <c r="A136" s="495" t="s">
        <v>97</v>
      </c>
      <c r="B136" s="9" t="s">
        <v>478</v>
      </c>
      <c r="C136" s="314"/>
    </row>
    <row r="137" spans="1:11" ht="12" customHeight="1">
      <c r="A137" s="495" t="s">
        <v>181</v>
      </c>
      <c r="B137" s="9" t="s">
        <v>543</v>
      </c>
      <c r="C137" s="314"/>
    </row>
    <row r="138" spans="1:11" ht="12" customHeight="1">
      <c r="A138" s="495" t="s">
        <v>182</v>
      </c>
      <c r="B138" s="9" t="s">
        <v>480</v>
      </c>
      <c r="C138" s="314"/>
    </row>
    <row r="139" spans="1:11" s="119" customFormat="1" ht="12" customHeight="1" thickBot="1">
      <c r="A139" s="504" t="s">
        <v>183</v>
      </c>
      <c r="B139" s="7" t="s">
        <v>481</v>
      </c>
      <c r="C139" s="314"/>
    </row>
    <row r="140" spans="1:11" ht="12" customHeight="1" thickBot="1">
      <c r="A140" s="37" t="s">
        <v>24</v>
      </c>
      <c r="B140" s="154" t="s">
        <v>571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391</v>
      </c>
      <c r="C141" s="314"/>
    </row>
    <row r="142" spans="1:11" ht="12" customHeight="1">
      <c r="A142" s="495" t="s">
        <v>99</v>
      </c>
      <c r="B142" s="9" t="s">
        <v>392</v>
      </c>
      <c r="C142" s="314"/>
    </row>
    <row r="143" spans="1:11" s="119" customFormat="1" ht="12" customHeight="1">
      <c r="A143" s="495" t="s">
        <v>305</v>
      </c>
      <c r="B143" s="9" t="s">
        <v>570</v>
      </c>
      <c r="C143" s="314"/>
    </row>
    <row r="144" spans="1:11" s="119" customFormat="1" ht="12" customHeight="1">
      <c r="A144" s="495" t="s">
        <v>306</v>
      </c>
      <c r="B144" s="9" t="s">
        <v>490</v>
      </c>
      <c r="C144" s="314"/>
    </row>
    <row r="145" spans="1:3" s="119" customFormat="1" ht="12" customHeight="1" thickBot="1">
      <c r="A145" s="504" t="s">
        <v>307</v>
      </c>
      <c r="B145" s="7" t="s">
        <v>411</v>
      </c>
      <c r="C145" s="314"/>
    </row>
    <row r="146" spans="1:3" s="119" customFormat="1" ht="12" customHeight="1" thickBot="1">
      <c r="A146" s="37" t="s">
        <v>25</v>
      </c>
      <c r="B146" s="154" t="s">
        <v>491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486</v>
      </c>
      <c r="C147" s="314"/>
    </row>
    <row r="148" spans="1:3" s="119" customFormat="1" ht="12" customHeight="1">
      <c r="A148" s="495" t="s">
        <v>101</v>
      </c>
      <c r="B148" s="9" t="s">
        <v>493</v>
      </c>
      <c r="C148" s="314"/>
    </row>
    <row r="149" spans="1:3" s="119" customFormat="1" ht="12" customHeight="1">
      <c r="A149" s="495" t="s">
        <v>317</v>
      </c>
      <c r="B149" s="9" t="s">
        <v>488</v>
      </c>
      <c r="C149" s="314"/>
    </row>
    <row r="150" spans="1:3" ht="12.75" customHeight="1">
      <c r="A150" s="495" t="s">
        <v>318</v>
      </c>
      <c r="B150" s="9" t="s">
        <v>546</v>
      </c>
      <c r="C150" s="314"/>
    </row>
    <row r="151" spans="1:3" ht="12.75" customHeight="1" thickBot="1">
      <c r="A151" s="504" t="s">
        <v>492</v>
      </c>
      <c r="B151" s="7" t="s">
        <v>495</v>
      </c>
      <c r="C151" s="316"/>
    </row>
    <row r="152" spans="1:3" ht="12.75" customHeight="1" thickBot="1">
      <c r="A152" s="562" t="s">
        <v>26</v>
      </c>
      <c r="B152" s="154" t="s">
        <v>496</v>
      </c>
      <c r="C152" s="356"/>
    </row>
    <row r="153" spans="1:3" ht="12" customHeight="1" thickBot="1">
      <c r="A153" s="562" t="s">
        <v>27</v>
      </c>
      <c r="B153" s="154" t="s">
        <v>497</v>
      </c>
      <c r="C153" s="356"/>
    </row>
    <row r="154" spans="1:3" ht="15" customHeight="1" thickBot="1">
      <c r="A154" s="37" t="s">
        <v>28</v>
      </c>
      <c r="B154" s="154" t="s">
        <v>499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498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547</v>
      </c>
      <c r="B157" s="294"/>
      <c r="C157" s="151"/>
    </row>
    <row r="158" spans="1:3" ht="13.5" thickBot="1">
      <c r="A158" s="293" t="s">
        <v>213</v>
      </c>
      <c r="B158" s="294"/>
      <c r="C1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 ca="1"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235</v>
      </c>
      <c r="C2" s="410" t="s">
        <v>55</v>
      </c>
    </row>
    <row r="3" spans="1:3" s="115" customFormat="1" ht="16.5" thickBot="1">
      <c r="A3" s="273" t="s">
        <v>210</v>
      </c>
      <c r="B3" s="409" t="s">
        <v>558</v>
      </c>
      <c r="C3" s="561" t="s">
        <v>453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265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266</v>
      </c>
      <c r="C9" s="350"/>
    </row>
    <row r="10" spans="1:3" s="118" customFormat="1" ht="12" customHeight="1">
      <c r="A10" s="496" t="s">
        <v>103</v>
      </c>
      <c r="B10" s="477" t="s">
        <v>267</v>
      </c>
      <c r="C10" s="349"/>
    </row>
    <row r="11" spans="1:3" s="118" customFormat="1" ht="12" customHeight="1">
      <c r="A11" s="496" t="s">
        <v>104</v>
      </c>
      <c r="B11" s="477" t="s">
        <v>268</v>
      </c>
      <c r="C11" s="349"/>
    </row>
    <row r="12" spans="1:3" s="118" customFormat="1" ht="12" customHeight="1">
      <c r="A12" s="496" t="s">
        <v>105</v>
      </c>
      <c r="B12" s="477" t="s">
        <v>269</v>
      </c>
      <c r="C12" s="349"/>
    </row>
    <row r="13" spans="1:3" s="118" customFormat="1" ht="12" customHeight="1">
      <c r="A13" s="496" t="s">
        <v>154</v>
      </c>
      <c r="B13" s="477" t="s">
        <v>533</v>
      </c>
      <c r="C13" s="349"/>
    </row>
    <row r="14" spans="1:3" s="117" customFormat="1" ht="12" customHeight="1" thickBot="1">
      <c r="A14" s="497" t="s">
        <v>106</v>
      </c>
      <c r="B14" s="478" t="s">
        <v>456</v>
      </c>
      <c r="C14" s="349"/>
    </row>
    <row r="15" spans="1:3" s="117" customFormat="1" ht="12" customHeight="1" thickBot="1">
      <c r="A15" s="37" t="s">
        <v>20</v>
      </c>
      <c r="B15" s="342" t="s">
        <v>270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271</v>
      </c>
      <c r="C16" s="350"/>
    </row>
    <row r="17" spans="1:3" s="117" customFormat="1" ht="12" customHeight="1">
      <c r="A17" s="496" t="s">
        <v>109</v>
      </c>
      <c r="B17" s="477" t="s">
        <v>272</v>
      </c>
      <c r="C17" s="349"/>
    </row>
    <row r="18" spans="1:3" s="117" customFormat="1" ht="12" customHeight="1">
      <c r="A18" s="496" t="s">
        <v>110</v>
      </c>
      <c r="B18" s="477" t="s">
        <v>444</v>
      </c>
      <c r="C18" s="349"/>
    </row>
    <row r="19" spans="1:3" s="117" customFormat="1" ht="12" customHeight="1">
      <c r="A19" s="496" t="s">
        <v>111</v>
      </c>
      <c r="B19" s="477" t="s">
        <v>445</v>
      </c>
      <c r="C19" s="349"/>
    </row>
    <row r="20" spans="1:3" s="117" customFormat="1" ht="12" customHeight="1">
      <c r="A20" s="496" t="s">
        <v>112</v>
      </c>
      <c r="B20" s="477" t="s">
        <v>273</v>
      </c>
      <c r="C20" s="349"/>
    </row>
    <row r="21" spans="1:3" s="118" customFormat="1" ht="12" customHeight="1" thickBot="1">
      <c r="A21" s="497" t="s">
        <v>121</v>
      </c>
      <c r="B21" s="478" t="s">
        <v>274</v>
      </c>
      <c r="C21" s="351"/>
    </row>
    <row r="22" spans="1:3" s="118" customFormat="1" ht="12" customHeight="1" thickBot="1">
      <c r="A22" s="37" t="s">
        <v>21</v>
      </c>
      <c r="B22" s="21" t="s">
        <v>275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276</v>
      </c>
      <c r="C23" s="350"/>
    </row>
    <row r="24" spans="1:3" s="117" customFormat="1" ht="12" customHeight="1">
      <c r="A24" s="496" t="s">
        <v>92</v>
      </c>
      <c r="B24" s="477" t="s">
        <v>277</v>
      </c>
      <c r="C24" s="349"/>
    </row>
    <row r="25" spans="1:3" s="118" customFormat="1" ht="12" customHeight="1">
      <c r="A25" s="496" t="s">
        <v>93</v>
      </c>
      <c r="B25" s="477" t="s">
        <v>446</v>
      </c>
      <c r="C25" s="349"/>
    </row>
    <row r="26" spans="1:3" s="118" customFormat="1" ht="12" customHeight="1">
      <c r="A26" s="496" t="s">
        <v>94</v>
      </c>
      <c r="B26" s="477" t="s">
        <v>447</v>
      </c>
      <c r="C26" s="349"/>
    </row>
    <row r="27" spans="1:3" s="118" customFormat="1" ht="12" customHeight="1">
      <c r="A27" s="496" t="s">
        <v>177</v>
      </c>
      <c r="B27" s="477" t="s">
        <v>278</v>
      </c>
      <c r="C27" s="349"/>
    </row>
    <row r="28" spans="1:3" s="118" customFormat="1" ht="12" customHeight="1" thickBot="1">
      <c r="A28" s="497" t="s">
        <v>178</v>
      </c>
      <c r="B28" s="478" t="s">
        <v>279</v>
      </c>
      <c r="C28" s="351"/>
    </row>
    <row r="29" spans="1:3" s="118" customFormat="1" ht="12" customHeight="1" thickBot="1">
      <c r="A29" s="37" t="s">
        <v>179</v>
      </c>
      <c r="B29" s="21" t="s">
        <v>280</v>
      </c>
      <c r="C29" s="353">
        <f>+C30+C34+C35+C36</f>
        <v>0</v>
      </c>
    </row>
    <row r="30" spans="1:3" s="118" customFormat="1" ht="12" customHeight="1">
      <c r="A30" s="495" t="s">
        <v>281</v>
      </c>
      <c r="B30" s="476" t="s">
        <v>534</v>
      </c>
      <c r="C30" s="471">
        <f>+C31+C32+C33</f>
        <v>0</v>
      </c>
    </row>
    <row r="31" spans="1:3" s="118" customFormat="1" ht="12" customHeight="1">
      <c r="A31" s="496" t="s">
        <v>282</v>
      </c>
      <c r="B31" s="477" t="s">
        <v>287</v>
      </c>
      <c r="C31" s="349"/>
    </row>
    <row r="32" spans="1:3" s="118" customFormat="1" ht="12" customHeight="1">
      <c r="A32" s="496" t="s">
        <v>283</v>
      </c>
      <c r="B32" s="477" t="s">
        <v>288</v>
      </c>
      <c r="C32" s="349"/>
    </row>
    <row r="33" spans="1:3" s="118" customFormat="1" ht="12" customHeight="1">
      <c r="A33" s="496" t="s">
        <v>460</v>
      </c>
      <c r="B33" s="552" t="s">
        <v>461</v>
      </c>
      <c r="C33" s="349"/>
    </row>
    <row r="34" spans="1:3" s="118" customFormat="1" ht="12" customHeight="1">
      <c r="A34" s="496" t="s">
        <v>284</v>
      </c>
      <c r="B34" s="477" t="s">
        <v>289</v>
      </c>
      <c r="C34" s="349"/>
    </row>
    <row r="35" spans="1:3" s="118" customFormat="1" ht="12" customHeight="1">
      <c r="A35" s="496" t="s">
        <v>285</v>
      </c>
      <c r="B35" s="477" t="s">
        <v>290</v>
      </c>
      <c r="C35" s="349"/>
    </row>
    <row r="36" spans="1:3" s="118" customFormat="1" ht="12" customHeight="1" thickBot="1">
      <c r="A36" s="497" t="s">
        <v>286</v>
      </c>
      <c r="B36" s="478" t="s">
        <v>291</v>
      </c>
      <c r="C36" s="351"/>
    </row>
    <row r="37" spans="1:3" s="118" customFormat="1" ht="12" customHeight="1" thickBot="1">
      <c r="A37" s="37" t="s">
        <v>23</v>
      </c>
      <c r="B37" s="21" t="s">
        <v>457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294</v>
      </c>
      <c r="C38" s="350"/>
    </row>
    <row r="39" spans="1:3" s="118" customFormat="1" ht="12" customHeight="1">
      <c r="A39" s="496" t="s">
        <v>96</v>
      </c>
      <c r="B39" s="477" t="s">
        <v>295</v>
      </c>
      <c r="C39" s="349"/>
    </row>
    <row r="40" spans="1:3" s="118" customFormat="1" ht="12" customHeight="1">
      <c r="A40" s="496" t="s">
        <v>97</v>
      </c>
      <c r="B40" s="477" t="s">
        <v>296</v>
      </c>
      <c r="C40" s="349"/>
    </row>
    <row r="41" spans="1:3" s="118" customFormat="1" ht="12" customHeight="1">
      <c r="A41" s="496" t="s">
        <v>181</v>
      </c>
      <c r="B41" s="477" t="s">
        <v>297</v>
      </c>
      <c r="C41" s="349"/>
    </row>
    <row r="42" spans="1:3" s="118" customFormat="1" ht="12" customHeight="1">
      <c r="A42" s="496" t="s">
        <v>182</v>
      </c>
      <c r="B42" s="477" t="s">
        <v>298</v>
      </c>
      <c r="C42" s="349"/>
    </row>
    <row r="43" spans="1:3" s="118" customFormat="1" ht="12" customHeight="1">
      <c r="A43" s="496" t="s">
        <v>183</v>
      </c>
      <c r="B43" s="477" t="s">
        <v>299</v>
      </c>
      <c r="C43" s="349"/>
    </row>
    <row r="44" spans="1:3" s="118" customFormat="1" ht="12" customHeight="1">
      <c r="A44" s="496" t="s">
        <v>184</v>
      </c>
      <c r="B44" s="477" t="s">
        <v>300</v>
      </c>
      <c r="C44" s="349"/>
    </row>
    <row r="45" spans="1:3" s="118" customFormat="1" ht="12" customHeight="1">
      <c r="A45" s="496" t="s">
        <v>185</v>
      </c>
      <c r="B45" s="477" t="s">
        <v>301</v>
      </c>
      <c r="C45" s="349"/>
    </row>
    <row r="46" spans="1:3" s="118" customFormat="1" ht="12" customHeight="1">
      <c r="A46" s="496" t="s">
        <v>292</v>
      </c>
      <c r="B46" s="477" t="s">
        <v>302</v>
      </c>
      <c r="C46" s="352"/>
    </row>
    <row r="47" spans="1:3" s="118" customFormat="1" ht="12" customHeight="1">
      <c r="A47" s="497" t="s">
        <v>293</v>
      </c>
      <c r="B47" s="478" t="s">
        <v>459</v>
      </c>
      <c r="C47" s="462"/>
    </row>
    <row r="48" spans="1:3" s="118" customFormat="1" ht="12" customHeight="1" thickBot="1">
      <c r="A48" s="497" t="s">
        <v>458</v>
      </c>
      <c r="B48" s="478" t="s">
        <v>303</v>
      </c>
      <c r="C48" s="462"/>
    </row>
    <row r="49" spans="1:3" s="118" customFormat="1" ht="12" customHeight="1" thickBot="1">
      <c r="A49" s="37" t="s">
        <v>24</v>
      </c>
      <c r="B49" s="21" t="s">
        <v>304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308</v>
      </c>
      <c r="C50" s="523"/>
    </row>
    <row r="51" spans="1:3" s="118" customFormat="1" ht="12" customHeight="1">
      <c r="A51" s="496" t="s">
        <v>99</v>
      </c>
      <c r="B51" s="477" t="s">
        <v>309</v>
      </c>
      <c r="C51" s="352"/>
    </row>
    <row r="52" spans="1:3" s="118" customFormat="1" ht="12" customHeight="1">
      <c r="A52" s="496" t="s">
        <v>305</v>
      </c>
      <c r="B52" s="477" t="s">
        <v>310</v>
      </c>
      <c r="C52" s="352"/>
    </row>
    <row r="53" spans="1:3" s="118" customFormat="1" ht="12" customHeight="1">
      <c r="A53" s="496" t="s">
        <v>306</v>
      </c>
      <c r="B53" s="477" t="s">
        <v>311</v>
      </c>
      <c r="C53" s="352"/>
    </row>
    <row r="54" spans="1:3" s="118" customFormat="1" ht="12" customHeight="1" thickBot="1">
      <c r="A54" s="497" t="s">
        <v>307</v>
      </c>
      <c r="B54" s="478" t="s">
        <v>312</v>
      </c>
      <c r="C54" s="462"/>
    </row>
    <row r="55" spans="1:3" s="118" customFormat="1" ht="12" customHeight="1" thickBot="1">
      <c r="A55" s="37" t="s">
        <v>186</v>
      </c>
      <c r="B55" s="21" t="s">
        <v>313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314</v>
      </c>
      <c r="C56" s="350"/>
    </row>
    <row r="57" spans="1:3" s="118" customFormat="1" ht="12" customHeight="1">
      <c r="A57" s="496" t="s">
        <v>101</v>
      </c>
      <c r="B57" s="477" t="s">
        <v>448</v>
      </c>
      <c r="C57" s="349"/>
    </row>
    <row r="58" spans="1:3" s="118" customFormat="1" ht="12" customHeight="1">
      <c r="A58" s="496" t="s">
        <v>317</v>
      </c>
      <c r="B58" s="477" t="s">
        <v>315</v>
      </c>
      <c r="C58" s="349"/>
    </row>
    <row r="59" spans="1:3" s="118" customFormat="1" ht="12" customHeight="1" thickBot="1">
      <c r="A59" s="497" t="s">
        <v>318</v>
      </c>
      <c r="B59" s="478" t="s">
        <v>316</v>
      </c>
      <c r="C59" s="351"/>
    </row>
    <row r="60" spans="1:3" s="118" customFormat="1" ht="12" customHeight="1" thickBot="1">
      <c r="A60" s="37" t="s">
        <v>26</v>
      </c>
      <c r="B60" s="342" t="s">
        <v>319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321</v>
      </c>
      <c r="C61" s="352"/>
    </row>
    <row r="62" spans="1:3" s="118" customFormat="1" ht="12" customHeight="1">
      <c r="A62" s="496" t="s">
        <v>188</v>
      </c>
      <c r="B62" s="477" t="s">
        <v>449</v>
      </c>
      <c r="C62" s="352"/>
    </row>
    <row r="63" spans="1:3" s="118" customFormat="1" ht="12" customHeight="1">
      <c r="A63" s="496" t="s">
        <v>241</v>
      </c>
      <c r="B63" s="477" t="s">
        <v>322</v>
      </c>
      <c r="C63" s="352"/>
    </row>
    <row r="64" spans="1:3" s="118" customFormat="1" ht="12" customHeight="1" thickBot="1">
      <c r="A64" s="497" t="s">
        <v>320</v>
      </c>
      <c r="B64" s="478" t="s">
        <v>323</v>
      </c>
      <c r="C64" s="352"/>
    </row>
    <row r="65" spans="1:3" s="118" customFormat="1" ht="12" customHeight="1" thickBot="1">
      <c r="A65" s="37" t="s">
        <v>27</v>
      </c>
      <c r="B65" s="21" t="s">
        <v>324</v>
      </c>
      <c r="C65" s="353">
        <f>+C8+C15+C22+C29+C37+C49+C55+C60</f>
        <v>0</v>
      </c>
    </row>
    <row r="66" spans="1:3" s="118" customFormat="1" ht="12" customHeight="1" thickBot="1">
      <c r="A66" s="498" t="s">
        <v>415</v>
      </c>
      <c r="B66" s="342" t="s">
        <v>326</v>
      </c>
      <c r="C66" s="347">
        <f>SUM(C67:C69)</f>
        <v>0</v>
      </c>
    </row>
    <row r="67" spans="1:3" s="118" customFormat="1" ht="12" customHeight="1">
      <c r="A67" s="495" t="s">
        <v>357</v>
      </c>
      <c r="B67" s="476" t="s">
        <v>327</v>
      </c>
      <c r="C67" s="352"/>
    </row>
    <row r="68" spans="1:3" s="118" customFormat="1" ht="12" customHeight="1">
      <c r="A68" s="496" t="s">
        <v>366</v>
      </c>
      <c r="B68" s="477" t="s">
        <v>328</v>
      </c>
      <c r="C68" s="352"/>
    </row>
    <row r="69" spans="1:3" s="118" customFormat="1" ht="12" customHeight="1" thickBot="1">
      <c r="A69" s="497" t="s">
        <v>367</v>
      </c>
      <c r="B69" s="479" t="s">
        <v>329</v>
      </c>
      <c r="C69" s="352"/>
    </row>
    <row r="70" spans="1:3" s="118" customFormat="1" ht="12" customHeight="1" thickBot="1">
      <c r="A70" s="498" t="s">
        <v>330</v>
      </c>
      <c r="B70" s="342" t="s">
        <v>331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332</v>
      </c>
      <c r="C71" s="352"/>
    </row>
    <row r="72" spans="1:3" s="118" customFormat="1" ht="12" customHeight="1">
      <c r="A72" s="496" t="s">
        <v>156</v>
      </c>
      <c r="B72" s="477" t="s">
        <v>333</v>
      </c>
      <c r="C72" s="352"/>
    </row>
    <row r="73" spans="1:3" s="118" customFormat="1" ht="12" customHeight="1">
      <c r="A73" s="496" t="s">
        <v>358</v>
      </c>
      <c r="B73" s="477" t="s">
        <v>334</v>
      </c>
      <c r="C73" s="352"/>
    </row>
    <row r="74" spans="1:3" s="118" customFormat="1" ht="12" customHeight="1" thickBot="1">
      <c r="A74" s="497" t="s">
        <v>359</v>
      </c>
      <c r="B74" s="478" t="s">
        <v>335</v>
      </c>
      <c r="C74" s="352"/>
    </row>
    <row r="75" spans="1:3" s="118" customFormat="1" ht="12" customHeight="1" thickBot="1">
      <c r="A75" s="498" t="s">
        <v>336</v>
      </c>
      <c r="B75" s="342" t="s">
        <v>337</v>
      </c>
      <c r="C75" s="347">
        <f>SUM(C76:C77)</f>
        <v>0</v>
      </c>
    </row>
    <row r="76" spans="1:3" s="118" customFormat="1" ht="12" customHeight="1">
      <c r="A76" s="495" t="s">
        <v>360</v>
      </c>
      <c r="B76" s="476" t="s">
        <v>338</v>
      </c>
      <c r="C76" s="352"/>
    </row>
    <row r="77" spans="1:3" s="118" customFormat="1" ht="12" customHeight="1" thickBot="1">
      <c r="A77" s="497" t="s">
        <v>361</v>
      </c>
      <c r="B77" s="478" t="s">
        <v>339</v>
      </c>
      <c r="C77" s="352"/>
    </row>
    <row r="78" spans="1:3" s="117" customFormat="1" ht="12" customHeight="1" thickBot="1">
      <c r="A78" s="498" t="s">
        <v>340</v>
      </c>
      <c r="B78" s="342" t="s">
        <v>341</v>
      </c>
      <c r="C78" s="347">
        <f>SUM(C79:C81)</f>
        <v>0</v>
      </c>
    </row>
    <row r="79" spans="1:3" s="118" customFormat="1" ht="12" customHeight="1">
      <c r="A79" s="495" t="s">
        <v>362</v>
      </c>
      <c r="B79" s="476" t="s">
        <v>342</v>
      </c>
      <c r="C79" s="352"/>
    </row>
    <row r="80" spans="1:3" s="118" customFormat="1" ht="12" customHeight="1">
      <c r="A80" s="496" t="s">
        <v>363</v>
      </c>
      <c r="B80" s="477" t="s">
        <v>343</v>
      </c>
      <c r="C80" s="352"/>
    </row>
    <row r="81" spans="1:3" s="118" customFormat="1" ht="12" customHeight="1" thickBot="1">
      <c r="A81" s="497" t="s">
        <v>364</v>
      </c>
      <c r="B81" s="478" t="s">
        <v>344</v>
      </c>
      <c r="C81" s="352"/>
    </row>
    <row r="82" spans="1:3" s="118" customFormat="1" ht="12" customHeight="1" thickBot="1">
      <c r="A82" s="498" t="s">
        <v>345</v>
      </c>
      <c r="B82" s="342" t="s">
        <v>365</v>
      </c>
      <c r="C82" s="347">
        <f>SUM(C83:C86)</f>
        <v>0</v>
      </c>
    </row>
    <row r="83" spans="1:3" s="118" customFormat="1" ht="12" customHeight="1">
      <c r="A83" s="499" t="s">
        <v>346</v>
      </c>
      <c r="B83" s="476" t="s">
        <v>347</v>
      </c>
      <c r="C83" s="352"/>
    </row>
    <row r="84" spans="1:3" s="118" customFormat="1" ht="12" customHeight="1">
      <c r="A84" s="500" t="s">
        <v>348</v>
      </c>
      <c r="B84" s="477" t="s">
        <v>349</v>
      </c>
      <c r="C84" s="352"/>
    </row>
    <row r="85" spans="1:3" s="118" customFormat="1" ht="12" customHeight="1">
      <c r="A85" s="500" t="s">
        <v>350</v>
      </c>
      <c r="B85" s="477" t="s">
        <v>351</v>
      </c>
      <c r="C85" s="352"/>
    </row>
    <row r="86" spans="1:3" s="117" customFormat="1" ht="12" customHeight="1" thickBot="1">
      <c r="A86" s="501" t="s">
        <v>352</v>
      </c>
      <c r="B86" s="478" t="s">
        <v>353</v>
      </c>
      <c r="C86" s="352"/>
    </row>
    <row r="87" spans="1:3" s="117" customFormat="1" ht="12" customHeight="1" thickBot="1">
      <c r="A87" s="498" t="s">
        <v>354</v>
      </c>
      <c r="B87" s="342" t="s">
        <v>501</v>
      </c>
      <c r="C87" s="524"/>
    </row>
    <row r="88" spans="1:3" s="117" customFormat="1" ht="12" customHeight="1" thickBot="1">
      <c r="A88" s="498" t="s">
        <v>535</v>
      </c>
      <c r="B88" s="342" t="s">
        <v>355</v>
      </c>
      <c r="C88" s="524"/>
    </row>
    <row r="89" spans="1:3" s="117" customFormat="1" ht="12" customHeight="1" thickBot="1">
      <c r="A89" s="498" t="s">
        <v>536</v>
      </c>
      <c r="B89" s="483" t="s">
        <v>504</v>
      </c>
      <c r="C89" s="353">
        <f>+C66+C70+C75+C78+C82+C88+C87</f>
        <v>0</v>
      </c>
    </row>
    <row r="90" spans="1:3" s="117" customFormat="1" ht="12" customHeight="1" thickBot="1">
      <c r="A90" s="502" t="s">
        <v>537</v>
      </c>
      <c r="B90" s="484" t="s">
        <v>538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542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539</v>
      </c>
      <c r="C99" s="351"/>
    </row>
    <row r="100" spans="1:3" ht="12" customHeight="1">
      <c r="A100" s="496" t="s">
        <v>107</v>
      </c>
      <c r="B100" s="173" t="s">
        <v>467</v>
      </c>
      <c r="C100" s="351"/>
    </row>
    <row r="101" spans="1:3" ht="12" customHeight="1">
      <c r="A101" s="496" t="s">
        <v>117</v>
      </c>
      <c r="B101" s="173" t="s">
        <v>466</v>
      </c>
      <c r="C101" s="351"/>
    </row>
    <row r="102" spans="1:3" ht="12" customHeight="1">
      <c r="A102" s="496" t="s">
        <v>118</v>
      </c>
      <c r="B102" s="173" t="s">
        <v>371</v>
      </c>
      <c r="C102" s="351"/>
    </row>
    <row r="103" spans="1:3" ht="12" customHeight="1">
      <c r="A103" s="496" t="s">
        <v>119</v>
      </c>
      <c r="B103" s="174" t="s">
        <v>372</v>
      </c>
      <c r="C103" s="351"/>
    </row>
    <row r="104" spans="1:3" ht="12" customHeight="1">
      <c r="A104" s="496" t="s">
        <v>120</v>
      </c>
      <c r="B104" s="174" t="s">
        <v>373</v>
      </c>
      <c r="C104" s="351"/>
    </row>
    <row r="105" spans="1:3" ht="12" customHeight="1">
      <c r="A105" s="496" t="s">
        <v>122</v>
      </c>
      <c r="B105" s="173" t="s">
        <v>374</v>
      </c>
      <c r="C105" s="351"/>
    </row>
    <row r="106" spans="1:3" ht="12" customHeight="1">
      <c r="A106" s="496" t="s">
        <v>192</v>
      </c>
      <c r="B106" s="173" t="s">
        <v>375</v>
      </c>
      <c r="C106" s="351"/>
    </row>
    <row r="107" spans="1:3" ht="12" customHeight="1">
      <c r="A107" s="496" t="s">
        <v>369</v>
      </c>
      <c r="B107" s="174" t="s">
        <v>376</v>
      </c>
      <c r="C107" s="351"/>
    </row>
    <row r="108" spans="1:3" ht="12" customHeight="1">
      <c r="A108" s="504" t="s">
        <v>370</v>
      </c>
      <c r="B108" s="175" t="s">
        <v>377</v>
      </c>
      <c r="C108" s="351"/>
    </row>
    <row r="109" spans="1:3" ht="12" customHeight="1">
      <c r="A109" s="496" t="s">
        <v>464</v>
      </c>
      <c r="B109" s="175" t="s">
        <v>378</v>
      </c>
      <c r="C109" s="351"/>
    </row>
    <row r="110" spans="1:3" ht="12" customHeight="1">
      <c r="A110" s="496" t="s">
        <v>465</v>
      </c>
      <c r="B110" s="174" t="s">
        <v>379</v>
      </c>
      <c r="C110" s="349"/>
    </row>
    <row r="111" spans="1:3" ht="12" customHeight="1">
      <c r="A111" s="496" t="s">
        <v>469</v>
      </c>
      <c r="B111" s="11" t="s">
        <v>51</v>
      </c>
      <c r="C111" s="349"/>
    </row>
    <row r="112" spans="1:3" ht="12" customHeight="1">
      <c r="A112" s="497" t="s">
        <v>470</v>
      </c>
      <c r="B112" s="8" t="s">
        <v>540</v>
      </c>
      <c r="C112" s="351"/>
    </row>
    <row r="113" spans="1:3" ht="12" customHeight="1" thickBot="1">
      <c r="A113" s="505" t="s">
        <v>471</v>
      </c>
      <c r="B113" s="176" t="s">
        <v>541</v>
      </c>
      <c r="C113" s="355"/>
    </row>
    <row r="114" spans="1:3" ht="12" customHeight="1" thickBot="1">
      <c r="A114" s="37" t="s">
        <v>20</v>
      </c>
      <c r="B114" s="30" t="s">
        <v>380</v>
      </c>
      <c r="C114" s="347">
        <f>+C115+C117+C119</f>
        <v>0</v>
      </c>
    </row>
    <row r="115" spans="1:3" ht="12" customHeight="1">
      <c r="A115" s="495" t="s">
        <v>108</v>
      </c>
      <c r="B115" s="8" t="s">
        <v>239</v>
      </c>
      <c r="C115" s="350"/>
    </row>
    <row r="116" spans="1:3" ht="12" customHeight="1">
      <c r="A116" s="495" t="s">
        <v>109</v>
      </c>
      <c r="B116" s="12" t="s">
        <v>384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385</v>
      </c>
      <c r="C118" s="314"/>
    </row>
    <row r="119" spans="1:3" ht="12" customHeight="1">
      <c r="A119" s="495" t="s">
        <v>112</v>
      </c>
      <c r="B119" s="344" t="s">
        <v>242</v>
      </c>
      <c r="C119" s="314"/>
    </row>
    <row r="120" spans="1:3" ht="12" customHeight="1">
      <c r="A120" s="495" t="s">
        <v>121</v>
      </c>
      <c r="B120" s="343" t="s">
        <v>450</v>
      </c>
      <c r="C120" s="314"/>
    </row>
    <row r="121" spans="1:3" ht="12" customHeight="1">
      <c r="A121" s="495" t="s">
        <v>123</v>
      </c>
      <c r="B121" s="472" t="s">
        <v>390</v>
      </c>
      <c r="C121" s="314"/>
    </row>
    <row r="122" spans="1:3" ht="12" customHeight="1">
      <c r="A122" s="495" t="s">
        <v>194</v>
      </c>
      <c r="B122" s="174" t="s">
        <v>373</v>
      </c>
      <c r="C122" s="314"/>
    </row>
    <row r="123" spans="1:3" ht="12" customHeight="1">
      <c r="A123" s="495" t="s">
        <v>195</v>
      </c>
      <c r="B123" s="174" t="s">
        <v>389</v>
      </c>
      <c r="C123" s="314"/>
    </row>
    <row r="124" spans="1:3" ht="12" customHeight="1">
      <c r="A124" s="495" t="s">
        <v>196</v>
      </c>
      <c r="B124" s="174" t="s">
        <v>388</v>
      </c>
      <c r="C124" s="314"/>
    </row>
    <row r="125" spans="1:3" ht="12" customHeight="1">
      <c r="A125" s="495" t="s">
        <v>381</v>
      </c>
      <c r="B125" s="174" t="s">
        <v>376</v>
      </c>
      <c r="C125" s="314"/>
    </row>
    <row r="126" spans="1:3" ht="12" customHeight="1">
      <c r="A126" s="495" t="s">
        <v>382</v>
      </c>
      <c r="B126" s="174" t="s">
        <v>387</v>
      </c>
      <c r="C126" s="314"/>
    </row>
    <row r="127" spans="1:3" ht="12" customHeight="1" thickBot="1">
      <c r="A127" s="504" t="s">
        <v>383</v>
      </c>
      <c r="B127" s="174" t="s">
        <v>386</v>
      </c>
      <c r="C127" s="316"/>
    </row>
    <row r="128" spans="1:3" ht="12" customHeight="1" thickBot="1">
      <c r="A128" s="37" t="s">
        <v>21</v>
      </c>
      <c r="B128" s="154" t="s">
        <v>474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475</v>
      </c>
      <c r="C129" s="347">
        <f>+C130+C131+C132</f>
        <v>0</v>
      </c>
    </row>
    <row r="130" spans="1:11" s="119" customFormat="1" ht="12" customHeight="1">
      <c r="A130" s="495" t="s">
        <v>281</v>
      </c>
      <c r="B130" s="9" t="s">
        <v>545</v>
      </c>
      <c r="C130" s="314"/>
    </row>
    <row r="131" spans="1:11" ht="12" customHeight="1">
      <c r="A131" s="495" t="s">
        <v>284</v>
      </c>
      <c r="B131" s="9" t="s">
        <v>483</v>
      </c>
      <c r="C131" s="314"/>
    </row>
    <row r="132" spans="1:11" ht="12" customHeight="1" thickBot="1">
      <c r="A132" s="504" t="s">
        <v>285</v>
      </c>
      <c r="B132" s="7" t="s">
        <v>544</v>
      </c>
      <c r="C132" s="314"/>
    </row>
    <row r="133" spans="1:11" ht="12" customHeight="1" thickBot="1">
      <c r="A133" s="37" t="s">
        <v>23</v>
      </c>
      <c r="B133" s="154" t="s">
        <v>476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485</v>
      </c>
      <c r="C134" s="314"/>
    </row>
    <row r="135" spans="1:11" ht="12" customHeight="1">
      <c r="A135" s="495" t="s">
        <v>96</v>
      </c>
      <c r="B135" s="9" t="s">
        <v>477</v>
      </c>
      <c r="C135" s="314"/>
    </row>
    <row r="136" spans="1:11" ht="12" customHeight="1">
      <c r="A136" s="495" t="s">
        <v>97</v>
      </c>
      <c r="B136" s="9" t="s">
        <v>478</v>
      </c>
      <c r="C136" s="314"/>
    </row>
    <row r="137" spans="1:11" ht="12" customHeight="1">
      <c r="A137" s="495" t="s">
        <v>181</v>
      </c>
      <c r="B137" s="9" t="s">
        <v>543</v>
      </c>
      <c r="C137" s="314"/>
    </row>
    <row r="138" spans="1:11" ht="12" customHeight="1">
      <c r="A138" s="495" t="s">
        <v>182</v>
      </c>
      <c r="B138" s="9" t="s">
        <v>480</v>
      </c>
      <c r="C138" s="314"/>
    </row>
    <row r="139" spans="1:11" s="119" customFormat="1" ht="12" customHeight="1" thickBot="1">
      <c r="A139" s="504" t="s">
        <v>183</v>
      </c>
      <c r="B139" s="7" t="s">
        <v>481</v>
      </c>
      <c r="C139" s="314"/>
    </row>
    <row r="140" spans="1:11" ht="12" customHeight="1" thickBot="1">
      <c r="A140" s="37" t="s">
        <v>24</v>
      </c>
      <c r="B140" s="154" t="s">
        <v>571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391</v>
      </c>
      <c r="C141" s="314"/>
    </row>
    <row r="142" spans="1:11" ht="12" customHeight="1">
      <c r="A142" s="495" t="s">
        <v>99</v>
      </c>
      <c r="B142" s="9" t="s">
        <v>392</v>
      </c>
      <c r="C142" s="314"/>
    </row>
    <row r="143" spans="1:11" s="119" customFormat="1" ht="12" customHeight="1">
      <c r="A143" s="495" t="s">
        <v>305</v>
      </c>
      <c r="B143" s="9" t="s">
        <v>570</v>
      </c>
      <c r="C143" s="314"/>
    </row>
    <row r="144" spans="1:11" s="119" customFormat="1" ht="12" customHeight="1">
      <c r="A144" s="495" t="s">
        <v>306</v>
      </c>
      <c r="B144" s="9" t="s">
        <v>490</v>
      </c>
      <c r="C144" s="314"/>
    </row>
    <row r="145" spans="1:3" s="119" customFormat="1" ht="12" customHeight="1" thickBot="1">
      <c r="A145" s="504" t="s">
        <v>307</v>
      </c>
      <c r="B145" s="7" t="s">
        <v>411</v>
      </c>
      <c r="C145" s="314"/>
    </row>
    <row r="146" spans="1:3" s="119" customFormat="1" ht="12" customHeight="1" thickBot="1">
      <c r="A146" s="37" t="s">
        <v>25</v>
      </c>
      <c r="B146" s="154" t="s">
        <v>491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486</v>
      </c>
      <c r="C147" s="314"/>
    </row>
    <row r="148" spans="1:3" s="119" customFormat="1" ht="12" customHeight="1">
      <c r="A148" s="495" t="s">
        <v>101</v>
      </c>
      <c r="B148" s="9" t="s">
        <v>493</v>
      </c>
      <c r="C148" s="314"/>
    </row>
    <row r="149" spans="1:3" s="119" customFormat="1" ht="12" customHeight="1">
      <c r="A149" s="495" t="s">
        <v>317</v>
      </c>
      <c r="B149" s="9" t="s">
        <v>488</v>
      </c>
      <c r="C149" s="314"/>
    </row>
    <row r="150" spans="1:3" ht="12.75" customHeight="1">
      <c r="A150" s="495" t="s">
        <v>318</v>
      </c>
      <c r="B150" s="9" t="s">
        <v>546</v>
      </c>
      <c r="C150" s="314"/>
    </row>
    <row r="151" spans="1:3" ht="12.75" customHeight="1" thickBot="1">
      <c r="A151" s="504" t="s">
        <v>492</v>
      </c>
      <c r="B151" s="7" t="s">
        <v>495</v>
      </c>
      <c r="C151" s="316"/>
    </row>
    <row r="152" spans="1:3" ht="12.75" customHeight="1" thickBot="1">
      <c r="A152" s="562" t="s">
        <v>26</v>
      </c>
      <c r="B152" s="154" t="s">
        <v>496</v>
      </c>
      <c r="C152" s="356"/>
    </row>
    <row r="153" spans="1:3" ht="12" customHeight="1" thickBot="1">
      <c r="A153" s="562" t="s">
        <v>27</v>
      </c>
      <c r="B153" s="154" t="s">
        <v>497</v>
      </c>
      <c r="C153" s="356"/>
    </row>
    <row r="154" spans="1:3" ht="15" customHeight="1" thickBot="1">
      <c r="A154" s="37" t="s">
        <v>28</v>
      </c>
      <c r="B154" s="154" t="s">
        <v>499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498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547</v>
      </c>
      <c r="B157" s="294"/>
      <c r="C157" s="151"/>
    </row>
    <row r="158" spans="1:3" ht="13.5" thickBot="1">
      <c r="A158" s="293" t="s">
        <v>213</v>
      </c>
      <c r="B158" s="294"/>
      <c r="C1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16" zoomScale="130" zoomScaleNormal="130" workbookViewId="0">
      <selection activeCell="C9" sqref="C9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211</v>
      </c>
      <c r="B2" s="408" t="s">
        <v>420</v>
      </c>
      <c r="C2" s="422" t="s">
        <v>62</v>
      </c>
    </row>
    <row r="3" spans="1:3" s="518" customFormat="1" ht="24.75" thickBot="1">
      <c r="A3" s="511" t="s">
        <v>210</v>
      </c>
      <c r="B3" s="409" t="s">
        <v>419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549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550</v>
      </c>
      <c r="C26" s="367">
        <f>+C27+C28+C29</f>
        <v>0</v>
      </c>
    </row>
    <row r="27" spans="1:3" s="521" customFormat="1" ht="12" customHeight="1">
      <c r="A27" s="514" t="s">
        <v>281</v>
      </c>
      <c r="B27" s="515" t="s">
        <v>276</v>
      </c>
      <c r="C27" s="96"/>
    </row>
    <row r="28" spans="1:3" s="521" customFormat="1" ht="12" customHeight="1">
      <c r="A28" s="514" t="s">
        <v>284</v>
      </c>
      <c r="B28" s="515" t="s">
        <v>424</v>
      </c>
      <c r="C28" s="365"/>
    </row>
    <row r="29" spans="1:3" s="521" customFormat="1" ht="12" customHeight="1">
      <c r="A29" s="514" t="s">
        <v>285</v>
      </c>
      <c r="B29" s="516" t="s">
        <v>427</v>
      </c>
      <c r="C29" s="365"/>
    </row>
    <row r="30" spans="1:3" s="521" customFormat="1" ht="12" customHeight="1" thickBot="1">
      <c r="A30" s="513" t="s">
        <v>286</v>
      </c>
      <c r="B30" s="172" t="s">
        <v>551</v>
      </c>
      <c r="C30" s="103"/>
    </row>
    <row r="31" spans="1:3" s="521" customFormat="1" ht="12" customHeight="1" thickBot="1">
      <c r="A31" s="245" t="s">
        <v>23</v>
      </c>
      <c r="B31" s="154" t="s">
        <v>428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308</v>
      </c>
      <c r="C32" s="96"/>
    </row>
    <row r="33" spans="1:3" s="521" customFormat="1" ht="12" customHeight="1">
      <c r="A33" s="514" t="s">
        <v>96</v>
      </c>
      <c r="B33" s="516" t="s">
        <v>309</v>
      </c>
      <c r="C33" s="368"/>
    </row>
    <row r="34" spans="1:3" s="521" customFormat="1" ht="12" customHeight="1" thickBot="1">
      <c r="A34" s="513" t="s">
        <v>97</v>
      </c>
      <c r="B34" s="172" t="s">
        <v>310</v>
      </c>
      <c r="C34" s="103"/>
    </row>
    <row r="35" spans="1:3" s="424" customFormat="1" ht="12" customHeight="1" thickBot="1">
      <c r="A35" s="245" t="s">
        <v>24</v>
      </c>
      <c r="B35" s="154" t="s">
        <v>396</v>
      </c>
      <c r="C35" s="394"/>
    </row>
    <row r="36" spans="1:3" s="424" customFormat="1" ht="12" customHeight="1" thickBot="1">
      <c r="A36" s="245" t="s">
        <v>25</v>
      </c>
      <c r="B36" s="154" t="s">
        <v>429</v>
      </c>
      <c r="C36" s="415"/>
    </row>
    <row r="37" spans="1:3" s="424" customFormat="1" ht="12" customHeight="1" thickBot="1">
      <c r="A37" s="237" t="s">
        <v>26</v>
      </c>
      <c r="B37" s="154" t="s">
        <v>430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431</v>
      </c>
      <c r="C38" s="416">
        <f>+C39+C40+C41</f>
        <v>0</v>
      </c>
    </row>
    <row r="39" spans="1:3" s="424" customFormat="1" ht="12" customHeight="1">
      <c r="A39" s="514" t="s">
        <v>432</v>
      </c>
      <c r="B39" s="515" t="s">
        <v>249</v>
      </c>
      <c r="C39" s="96"/>
    </row>
    <row r="40" spans="1:3" s="424" customFormat="1" ht="12" customHeight="1">
      <c r="A40" s="514" t="s">
        <v>433</v>
      </c>
      <c r="B40" s="516" t="s">
        <v>2</v>
      </c>
      <c r="C40" s="368"/>
    </row>
    <row r="41" spans="1:3" s="521" customFormat="1" ht="12" customHeight="1" thickBot="1">
      <c r="A41" s="513" t="s">
        <v>434</v>
      </c>
      <c r="B41" s="172" t="s">
        <v>435</v>
      </c>
      <c r="C41" s="103"/>
    </row>
    <row r="42" spans="1:3" s="521" customFormat="1" ht="15" customHeight="1" thickBot="1">
      <c r="A42" s="282" t="s">
        <v>28</v>
      </c>
      <c r="B42" s="283" t="s">
        <v>436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437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438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239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552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559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547</v>
      </c>
      <c r="B60" s="294"/>
      <c r="C60" s="151"/>
    </row>
    <row r="61" spans="1:3" ht="14.25" customHeight="1" thickBot="1">
      <c r="A61" s="293" t="s">
        <v>213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78" zoomScale="130" zoomScaleNormal="130" zoomScaleSheetLayoutView="100" workbookViewId="0">
      <selection activeCell="E12" sqref="E12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158</v>
      </c>
      <c r="B2" s="587"/>
      <c r="C2" s="357" t="s">
        <v>240</v>
      </c>
    </row>
    <row r="3" spans="1:3" ht="38.1" customHeight="1" thickBot="1">
      <c r="A3" s="23" t="s">
        <v>73</v>
      </c>
      <c r="B3" s="24" t="s">
        <v>18</v>
      </c>
      <c r="C3" s="45" t="str">
        <f ca="1">+CONCATENATE(LEFT(ÖSSZEFÜGGÉSEK!A5,4),". évi előirányzat")</f>
        <v>2015. évi előirányzat</v>
      </c>
    </row>
    <row r="4" spans="1:3" s="474" customFormat="1" ht="12" customHeight="1" thickBot="1">
      <c r="A4" s="468" t="s">
        <v>519</v>
      </c>
      <c r="B4" s="469" t="s">
        <v>520</v>
      </c>
      <c r="C4" s="470" t="s">
        <v>521</v>
      </c>
    </row>
    <row r="5" spans="1:3" s="475" customFormat="1" ht="12" customHeight="1" thickBot="1">
      <c r="A5" s="20" t="s">
        <v>19</v>
      </c>
      <c r="B5" s="21" t="s">
        <v>265</v>
      </c>
      <c r="C5" s="347">
        <f>+C6+C7+C8+C9+C10+C11</f>
        <v>67513</v>
      </c>
    </row>
    <row r="6" spans="1:3" s="475" customFormat="1" ht="12" customHeight="1">
      <c r="A6" s="15" t="s">
        <v>102</v>
      </c>
      <c r="B6" s="476" t="s">
        <v>266</v>
      </c>
      <c r="C6" s="350">
        <v>15652</v>
      </c>
    </row>
    <row r="7" spans="1:3" s="475" customFormat="1" ht="12" customHeight="1">
      <c r="A7" s="14" t="s">
        <v>103</v>
      </c>
      <c r="B7" s="477" t="s">
        <v>267</v>
      </c>
      <c r="C7" s="349"/>
    </row>
    <row r="8" spans="1:3" s="475" customFormat="1" ht="12" customHeight="1">
      <c r="A8" s="14" t="s">
        <v>104</v>
      </c>
      <c r="B8" s="477" t="s">
        <v>268</v>
      </c>
      <c r="C8" s="349">
        <v>32326</v>
      </c>
    </row>
    <row r="9" spans="1:3" s="475" customFormat="1" ht="12" customHeight="1">
      <c r="A9" s="14" t="s">
        <v>105</v>
      </c>
      <c r="B9" s="477" t="s">
        <v>269</v>
      </c>
      <c r="C9" s="349">
        <v>1200</v>
      </c>
    </row>
    <row r="10" spans="1:3" s="475" customFormat="1" ht="12" customHeight="1">
      <c r="A10" s="14" t="s">
        <v>154</v>
      </c>
      <c r="B10" s="343" t="s">
        <v>455</v>
      </c>
      <c r="C10" s="349">
        <v>2</v>
      </c>
    </row>
    <row r="11" spans="1:3" s="475" customFormat="1" ht="12" customHeight="1" thickBot="1">
      <c r="A11" s="16" t="s">
        <v>106</v>
      </c>
      <c r="B11" s="344" t="s">
        <v>456</v>
      </c>
      <c r="C11" s="349">
        <v>18333</v>
      </c>
    </row>
    <row r="12" spans="1:3" s="475" customFormat="1" ht="12" customHeight="1" thickBot="1">
      <c r="A12" s="20" t="s">
        <v>20</v>
      </c>
      <c r="B12" s="342" t="s">
        <v>270</v>
      </c>
      <c r="C12" s="347">
        <f>+C13+C14+C15+C16+C17</f>
        <v>59009</v>
      </c>
    </row>
    <row r="13" spans="1:3" s="475" customFormat="1" ht="12" customHeight="1">
      <c r="A13" s="15" t="s">
        <v>108</v>
      </c>
      <c r="B13" s="476" t="s">
        <v>271</v>
      </c>
      <c r="C13" s="350"/>
    </row>
    <row r="14" spans="1:3" s="475" customFormat="1" ht="12" customHeight="1">
      <c r="A14" s="14" t="s">
        <v>109</v>
      </c>
      <c r="B14" s="477" t="s">
        <v>272</v>
      </c>
      <c r="C14" s="349"/>
    </row>
    <row r="15" spans="1:3" s="475" customFormat="1" ht="12" customHeight="1">
      <c r="A15" s="14" t="s">
        <v>110</v>
      </c>
      <c r="B15" s="477" t="s">
        <v>444</v>
      </c>
      <c r="C15" s="349"/>
    </row>
    <row r="16" spans="1:3" s="475" customFormat="1" ht="12" customHeight="1">
      <c r="A16" s="14" t="s">
        <v>111</v>
      </c>
      <c r="B16" s="477" t="s">
        <v>445</v>
      </c>
      <c r="C16" s="349"/>
    </row>
    <row r="17" spans="1:3" s="475" customFormat="1" ht="12" customHeight="1">
      <c r="A17" s="14" t="s">
        <v>112</v>
      </c>
      <c r="B17" s="477" t="s">
        <v>273</v>
      </c>
      <c r="C17" s="349">
        <v>59009</v>
      </c>
    </row>
    <row r="18" spans="1:3" s="475" customFormat="1" ht="12" customHeight="1" thickBot="1">
      <c r="A18" s="16" t="s">
        <v>121</v>
      </c>
      <c r="B18" s="344" t="s">
        <v>274</v>
      </c>
      <c r="C18" s="351"/>
    </row>
    <row r="19" spans="1:3" s="475" customFormat="1" ht="12" customHeight="1" thickBot="1">
      <c r="A19" s="20" t="s">
        <v>21</v>
      </c>
      <c r="B19" s="21" t="s">
        <v>275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276</v>
      </c>
      <c r="C20" s="350"/>
    </row>
    <row r="21" spans="1:3" s="475" customFormat="1" ht="12" customHeight="1">
      <c r="A21" s="14" t="s">
        <v>92</v>
      </c>
      <c r="B21" s="477" t="s">
        <v>277</v>
      </c>
      <c r="C21" s="349"/>
    </row>
    <row r="22" spans="1:3" s="475" customFormat="1" ht="12" customHeight="1">
      <c r="A22" s="14" t="s">
        <v>93</v>
      </c>
      <c r="B22" s="477" t="s">
        <v>446</v>
      </c>
      <c r="C22" s="349"/>
    </row>
    <row r="23" spans="1:3" s="475" customFormat="1" ht="12" customHeight="1">
      <c r="A23" s="14" t="s">
        <v>94</v>
      </c>
      <c r="B23" s="477" t="s">
        <v>447</v>
      </c>
      <c r="C23" s="349"/>
    </row>
    <row r="24" spans="1:3" s="475" customFormat="1" ht="12" customHeight="1">
      <c r="A24" s="14" t="s">
        <v>177</v>
      </c>
      <c r="B24" s="477" t="s">
        <v>278</v>
      </c>
      <c r="C24" s="349"/>
    </row>
    <row r="25" spans="1:3" s="475" customFormat="1" ht="12" customHeight="1" thickBot="1">
      <c r="A25" s="16" t="s">
        <v>178</v>
      </c>
      <c r="B25" s="478" t="s">
        <v>279</v>
      </c>
      <c r="C25" s="351"/>
    </row>
    <row r="26" spans="1:3" s="475" customFormat="1" ht="12" customHeight="1" thickBot="1">
      <c r="A26" s="20" t="s">
        <v>179</v>
      </c>
      <c r="B26" s="21" t="s">
        <v>280</v>
      </c>
      <c r="C26" s="353">
        <f>+C27+C31+C32+C33</f>
        <v>7300</v>
      </c>
    </row>
    <row r="27" spans="1:3" s="475" customFormat="1" ht="12" customHeight="1">
      <c r="A27" s="15" t="s">
        <v>281</v>
      </c>
      <c r="B27" s="476" t="s">
        <v>462</v>
      </c>
      <c r="C27" s="471">
        <f>+C28+C29+C30</f>
        <v>5000</v>
      </c>
    </row>
    <row r="28" spans="1:3" s="475" customFormat="1" ht="12" customHeight="1">
      <c r="A28" s="14" t="s">
        <v>282</v>
      </c>
      <c r="B28" s="477" t="s">
        <v>287</v>
      </c>
      <c r="C28" s="349"/>
    </row>
    <row r="29" spans="1:3" s="475" customFormat="1" ht="12" customHeight="1">
      <c r="A29" s="14" t="s">
        <v>283</v>
      </c>
      <c r="B29" s="477" t="s">
        <v>288</v>
      </c>
      <c r="C29" s="349"/>
    </row>
    <row r="30" spans="1:3" s="475" customFormat="1" ht="12" customHeight="1">
      <c r="A30" s="14" t="s">
        <v>460</v>
      </c>
      <c r="B30" s="552" t="s">
        <v>461</v>
      </c>
      <c r="C30" s="349">
        <v>5000</v>
      </c>
    </row>
    <row r="31" spans="1:3" s="475" customFormat="1" ht="12" customHeight="1">
      <c r="A31" s="14" t="s">
        <v>284</v>
      </c>
      <c r="B31" s="477" t="s">
        <v>289</v>
      </c>
      <c r="C31" s="349">
        <v>2000</v>
      </c>
    </row>
    <row r="32" spans="1:3" s="475" customFormat="1" ht="12" customHeight="1">
      <c r="A32" s="14" t="s">
        <v>285</v>
      </c>
      <c r="B32" s="477" t="s">
        <v>290</v>
      </c>
      <c r="C32" s="349"/>
    </row>
    <row r="33" spans="1:3" s="475" customFormat="1" ht="12" customHeight="1" thickBot="1">
      <c r="A33" s="16" t="s">
        <v>286</v>
      </c>
      <c r="B33" s="478" t="s">
        <v>291</v>
      </c>
      <c r="C33" s="351">
        <v>300</v>
      </c>
    </row>
    <row r="34" spans="1:3" s="475" customFormat="1" ht="12" customHeight="1" thickBot="1">
      <c r="A34" s="20" t="s">
        <v>23</v>
      </c>
      <c r="B34" s="21" t="s">
        <v>457</v>
      </c>
      <c r="C34" s="347">
        <f>SUM(C35:C45)</f>
        <v>57150</v>
      </c>
    </row>
    <row r="35" spans="1:3" s="475" customFormat="1" ht="12" customHeight="1">
      <c r="A35" s="15" t="s">
        <v>95</v>
      </c>
      <c r="B35" s="476" t="s">
        <v>294</v>
      </c>
      <c r="C35" s="350">
        <v>4500</v>
      </c>
    </row>
    <row r="36" spans="1:3" s="475" customFormat="1" ht="12" customHeight="1">
      <c r="A36" s="14" t="s">
        <v>96</v>
      </c>
      <c r="B36" s="477" t="s">
        <v>295</v>
      </c>
      <c r="C36" s="349">
        <v>26000</v>
      </c>
    </row>
    <row r="37" spans="1:3" s="475" customFormat="1" ht="12" customHeight="1">
      <c r="A37" s="14" t="s">
        <v>97</v>
      </c>
      <c r="B37" s="477" t="s">
        <v>296</v>
      </c>
      <c r="C37" s="349"/>
    </row>
    <row r="38" spans="1:3" s="475" customFormat="1" ht="12" customHeight="1">
      <c r="A38" s="14" t="s">
        <v>181</v>
      </c>
      <c r="B38" s="477" t="s">
        <v>297</v>
      </c>
      <c r="C38" s="349"/>
    </row>
    <row r="39" spans="1:3" s="475" customFormat="1" ht="12" customHeight="1">
      <c r="A39" s="14" t="s">
        <v>182</v>
      </c>
      <c r="B39" s="477" t="s">
        <v>298</v>
      </c>
      <c r="C39" s="349">
        <v>16000</v>
      </c>
    </row>
    <row r="40" spans="1:3" s="475" customFormat="1" ht="12" customHeight="1">
      <c r="A40" s="14" t="s">
        <v>183</v>
      </c>
      <c r="B40" s="477" t="s">
        <v>299</v>
      </c>
      <c r="C40" s="349">
        <v>8200</v>
      </c>
    </row>
    <row r="41" spans="1:3" s="475" customFormat="1" ht="12" customHeight="1">
      <c r="A41" s="14" t="s">
        <v>184</v>
      </c>
      <c r="B41" s="477" t="s">
        <v>300</v>
      </c>
      <c r="C41" s="349"/>
    </row>
    <row r="42" spans="1:3" s="475" customFormat="1" ht="12" customHeight="1">
      <c r="A42" s="14" t="s">
        <v>185</v>
      </c>
      <c r="B42" s="477" t="s">
        <v>301</v>
      </c>
      <c r="C42" s="349"/>
    </row>
    <row r="43" spans="1:3" s="475" customFormat="1" ht="12" customHeight="1">
      <c r="A43" s="14" t="s">
        <v>292</v>
      </c>
      <c r="B43" s="477" t="s">
        <v>302</v>
      </c>
      <c r="C43" s="352"/>
    </row>
    <row r="44" spans="1:3" s="475" customFormat="1" ht="12" customHeight="1">
      <c r="A44" s="16" t="s">
        <v>293</v>
      </c>
      <c r="B44" s="478" t="s">
        <v>459</v>
      </c>
      <c r="C44" s="462"/>
    </row>
    <row r="45" spans="1:3" s="475" customFormat="1" ht="12" customHeight="1" thickBot="1">
      <c r="A45" s="16" t="s">
        <v>458</v>
      </c>
      <c r="B45" s="344" t="s">
        <v>303</v>
      </c>
      <c r="C45" s="462">
        <v>2450</v>
      </c>
    </row>
    <row r="46" spans="1:3" s="475" customFormat="1" ht="12" customHeight="1" thickBot="1">
      <c r="A46" s="20" t="s">
        <v>24</v>
      </c>
      <c r="B46" s="21" t="s">
        <v>304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308</v>
      </c>
      <c r="C47" s="523"/>
    </row>
    <row r="48" spans="1:3" s="475" customFormat="1" ht="12" customHeight="1">
      <c r="A48" s="14" t="s">
        <v>99</v>
      </c>
      <c r="B48" s="477" t="s">
        <v>309</v>
      </c>
      <c r="C48" s="352"/>
    </row>
    <row r="49" spans="1:3" s="475" customFormat="1" ht="12" customHeight="1">
      <c r="A49" s="14" t="s">
        <v>305</v>
      </c>
      <c r="B49" s="477" t="s">
        <v>310</v>
      </c>
      <c r="C49" s="352"/>
    </row>
    <row r="50" spans="1:3" s="475" customFormat="1" ht="12" customHeight="1">
      <c r="A50" s="14" t="s">
        <v>306</v>
      </c>
      <c r="B50" s="477" t="s">
        <v>311</v>
      </c>
      <c r="C50" s="352"/>
    </row>
    <row r="51" spans="1:3" s="475" customFormat="1" ht="12" customHeight="1" thickBot="1">
      <c r="A51" s="16" t="s">
        <v>307</v>
      </c>
      <c r="B51" s="344" t="s">
        <v>312</v>
      </c>
      <c r="C51" s="462"/>
    </row>
    <row r="52" spans="1:3" s="475" customFormat="1" ht="12" customHeight="1" thickBot="1">
      <c r="A52" s="20" t="s">
        <v>186</v>
      </c>
      <c r="B52" s="21" t="s">
        <v>313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314</v>
      </c>
      <c r="C53" s="350"/>
    </row>
    <row r="54" spans="1:3" s="475" customFormat="1" ht="12" customHeight="1">
      <c r="A54" s="14" t="s">
        <v>101</v>
      </c>
      <c r="B54" s="477" t="s">
        <v>448</v>
      </c>
      <c r="C54" s="349"/>
    </row>
    <row r="55" spans="1:3" s="475" customFormat="1" ht="12" customHeight="1">
      <c r="A55" s="14" t="s">
        <v>317</v>
      </c>
      <c r="B55" s="477" t="s">
        <v>315</v>
      </c>
      <c r="C55" s="349"/>
    </row>
    <row r="56" spans="1:3" s="475" customFormat="1" ht="12" customHeight="1" thickBot="1">
      <c r="A56" s="16" t="s">
        <v>318</v>
      </c>
      <c r="B56" s="344" t="s">
        <v>316</v>
      </c>
      <c r="C56" s="351"/>
    </row>
    <row r="57" spans="1:3" s="475" customFormat="1" ht="12" customHeight="1" thickBot="1">
      <c r="A57" s="20" t="s">
        <v>26</v>
      </c>
      <c r="B57" s="342" t="s">
        <v>319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321</v>
      </c>
      <c r="C58" s="352"/>
    </row>
    <row r="59" spans="1:3" s="475" customFormat="1" ht="12" customHeight="1">
      <c r="A59" s="14" t="s">
        <v>188</v>
      </c>
      <c r="B59" s="477" t="s">
        <v>449</v>
      </c>
      <c r="C59" s="352"/>
    </row>
    <row r="60" spans="1:3" s="475" customFormat="1" ht="12" customHeight="1">
      <c r="A60" s="14" t="s">
        <v>241</v>
      </c>
      <c r="B60" s="477" t="s">
        <v>322</v>
      </c>
      <c r="C60" s="352"/>
    </row>
    <row r="61" spans="1:3" s="475" customFormat="1" ht="12" customHeight="1" thickBot="1">
      <c r="A61" s="16" t="s">
        <v>320</v>
      </c>
      <c r="B61" s="344" t="s">
        <v>323</v>
      </c>
      <c r="C61" s="352"/>
    </row>
    <row r="62" spans="1:3" s="475" customFormat="1" ht="12" customHeight="1" thickBot="1">
      <c r="A62" s="559" t="s">
        <v>502</v>
      </c>
      <c r="B62" s="21" t="s">
        <v>324</v>
      </c>
      <c r="C62" s="353">
        <f>+C5+C12+C19+C26+C34+C46+C52+C57</f>
        <v>190972</v>
      </c>
    </row>
    <row r="63" spans="1:3" s="475" customFormat="1" ht="12" customHeight="1" thickBot="1">
      <c r="A63" s="526" t="s">
        <v>325</v>
      </c>
      <c r="B63" s="342" t="s">
        <v>326</v>
      </c>
      <c r="C63" s="347">
        <f>SUM(C64:C66)</f>
        <v>0</v>
      </c>
    </row>
    <row r="64" spans="1:3" s="475" customFormat="1" ht="12" customHeight="1">
      <c r="A64" s="15" t="s">
        <v>357</v>
      </c>
      <c r="B64" s="476" t="s">
        <v>327</v>
      </c>
      <c r="C64" s="352"/>
    </row>
    <row r="65" spans="1:3" s="475" customFormat="1" ht="12" customHeight="1">
      <c r="A65" s="14" t="s">
        <v>366</v>
      </c>
      <c r="B65" s="477" t="s">
        <v>328</v>
      </c>
      <c r="C65" s="352"/>
    </row>
    <row r="66" spans="1:3" s="475" customFormat="1" ht="12" customHeight="1" thickBot="1">
      <c r="A66" s="16" t="s">
        <v>367</v>
      </c>
      <c r="B66" s="553" t="s">
        <v>487</v>
      </c>
      <c r="C66" s="352"/>
    </row>
    <row r="67" spans="1:3" s="475" customFormat="1" ht="12" customHeight="1" thickBot="1">
      <c r="A67" s="526" t="s">
        <v>330</v>
      </c>
      <c r="B67" s="342" t="s">
        <v>331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332</v>
      </c>
      <c r="C68" s="352"/>
    </row>
    <row r="69" spans="1:3" s="475" customFormat="1" ht="12" customHeight="1">
      <c r="A69" s="14" t="s">
        <v>156</v>
      </c>
      <c r="B69" s="477" t="s">
        <v>333</v>
      </c>
      <c r="C69" s="352"/>
    </row>
    <row r="70" spans="1:3" s="475" customFormat="1" ht="12" customHeight="1">
      <c r="A70" s="14" t="s">
        <v>358</v>
      </c>
      <c r="B70" s="477" t="s">
        <v>334</v>
      </c>
      <c r="C70" s="352"/>
    </row>
    <row r="71" spans="1:3" s="475" customFormat="1" ht="12" customHeight="1" thickBot="1">
      <c r="A71" s="16" t="s">
        <v>359</v>
      </c>
      <c r="B71" s="344" t="s">
        <v>335</v>
      </c>
      <c r="C71" s="352"/>
    </row>
    <row r="72" spans="1:3" s="475" customFormat="1" ht="12" customHeight="1" thickBot="1">
      <c r="A72" s="526" t="s">
        <v>336</v>
      </c>
      <c r="B72" s="342" t="s">
        <v>337</v>
      </c>
      <c r="C72" s="347">
        <f>SUM(C73:C74)</f>
        <v>0</v>
      </c>
    </row>
    <row r="73" spans="1:3" s="475" customFormat="1" ht="12" customHeight="1">
      <c r="A73" s="15" t="s">
        <v>360</v>
      </c>
      <c r="B73" s="476" t="s">
        <v>338</v>
      </c>
      <c r="C73" s="352"/>
    </row>
    <row r="74" spans="1:3" s="475" customFormat="1" ht="12" customHeight="1" thickBot="1">
      <c r="A74" s="16" t="s">
        <v>361</v>
      </c>
      <c r="B74" s="344" t="s">
        <v>339</v>
      </c>
      <c r="C74" s="352"/>
    </row>
    <row r="75" spans="1:3" s="475" customFormat="1" ht="12" customHeight="1" thickBot="1">
      <c r="A75" s="526" t="s">
        <v>340</v>
      </c>
      <c r="B75" s="342" t="s">
        <v>341</v>
      </c>
      <c r="C75" s="347">
        <f>SUM(C76:C78)</f>
        <v>0</v>
      </c>
    </row>
    <row r="76" spans="1:3" s="475" customFormat="1" ht="12" customHeight="1">
      <c r="A76" s="15" t="s">
        <v>362</v>
      </c>
      <c r="B76" s="476" t="s">
        <v>342</v>
      </c>
      <c r="C76" s="352"/>
    </row>
    <row r="77" spans="1:3" s="475" customFormat="1" ht="12" customHeight="1">
      <c r="A77" s="14" t="s">
        <v>363</v>
      </c>
      <c r="B77" s="477" t="s">
        <v>343</v>
      </c>
      <c r="C77" s="352"/>
    </row>
    <row r="78" spans="1:3" s="475" customFormat="1" ht="12" customHeight="1" thickBot="1">
      <c r="A78" s="16" t="s">
        <v>364</v>
      </c>
      <c r="B78" s="344" t="s">
        <v>344</v>
      </c>
      <c r="C78" s="352"/>
    </row>
    <row r="79" spans="1:3" s="475" customFormat="1" ht="12" customHeight="1" thickBot="1">
      <c r="A79" s="526" t="s">
        <v>345</v>
      </c>
      <c r="B79" s="342" t="s">
        <v>365</v>
      </c>
      <c r="C79" s="347">
        <f>SUM(C80:C83)</f>
        <v>0</v>
      </c>
    </row>
    <row r="80" spans="1:3" s="475" customFormat="1" ht="12" customHeight="1">
      <c r="A80" s="480" t="s">
        <v>346</v>
      </c>
      <c r="B80" s="476" t="s">
        <v>347</v>
      </c>
      <c r="C80" s="352"/>
    </row>
    <row r="81" spans="1:3" s="475" customFormat="1" ht="12" customHeight="1">
      <c r="A81" s="481" t="s">
        <v>348</v>
      </c>
      <c r="B81" s="477" t="s">
        <v>349</v>
      </c>
      <c r="C81" s="352"/>
    </row>
    <row r="82" spans="1:3" s="475" customFormat="1" ht="12" customHeight="1">
      <c r="A82" s="481" t="s">
        <v>350</v>
      </c>
      <c r="B82" s="477" t="s">
        <v>351</v>
      </c>
      <c r="C82" s="352"/>
    </row>
    <row r="83" spans="1:3" s="475" customFormat="1" ht="12" customHeight="1" thickBot="1">
      <c r="A83" s="482" t="s">
        <v>352</v>
      </c>
      <c r="B83" s="344" t="s">
        <v>353</v>
      </c>
      <c r="C83" s="352"/>
    </row>
    <row r="84" spans="1:3" s="475" customFormat="1" ht="12" customHeight="1" thickBot="1">
      <c r="A84" s="526" t="s">
        <v>354</v>
      </c>
      <c r="B84" s="342" t="s">
        <v>501</v>
      </c>
      <c r="C84" s="524"/>
    </row>
    <row r="85" spans="1:3" s="475" customFormat="1" ht="13.5" customHeight="1" thickBot="1">
      <c r="A85" s="526" t="s">
        <v>356</v>
      </c>
      <c r="B85" s="342" t="s">
        <v>355</v>
      </c>
      <c r="C85" s="524"/>
    </row>
    <row r="86" spans="1:3" s="475" customFormat="1" ht="15.75" customHeight="1" thickBot="1">
      <c r="A86" s="526" t="s">
        <v>368</v>
      </c>
      <c r="B86" s="483" t="s">
        <v>504</v>
      </c>
      <c r="C86" s="353">
        <f>+C63+C67+C72+C75+C79+C85+C84</f>
        <v>0</v>
      </c>
    </row>
    <row r="87" spans="1:3" s="475" customFormat="1" ht="16.5" customHeight="1" thickBot="1">
      <c r="A87" s="527" t="s">
        <v>503</v>
      </c>
      <c r="B87" s="484" t="s">
        <v>505</v>
      </c>
      <c r="C87" s="353">
        <f>+C62+C86</f>
        <v>190972</v>
      </c>
    </row>
    <row r="88" spans="1:3" s="475" customFormat="1" ht="83.25" customHeight="1">
      <c r="A88" s="5"/>
      <c r="B88" s="6"/>
      <c r="C88" s="354"/>
    </row>
    <row r="89" spans="1:3" ht="16.5" customHeight="1">
      <c r="A89" s="588" t="s">
        <v>48</v>
      </c>
      <c r="B89" s="588"/>
      <c r="C89" s="588"/>
    </row>
    <row r="90" spans="1:3" s="485" customFormat="1" ht="16.5" customHeight="1" thickBot="1">
      <c r="A90" s="589" t="s">
        <v>159</v>
      </c>
      <c r="B90" s="589"/>
      <c r="C90" s="170" t="s">
        <v>240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519</v>
      </c>
      <c r="B92" s="38" t="s">
        <v>520</v>
      </c>
      <c r="C92" s="39" t="s">
        <v>521</v>
      </c>
    </row>
    <row r="93" spans="1:3" ht="12" customHeight="1" thickBot="1">
      <c r="A93" s="22" t="s">
        <v>19</v>
      </c>
      <c r="B93" s="31" t="s">
        <v>463</v>
      </c>
      <c r="C93" s="346">
        <f>C94+C95+C96+C97+C98+C111</f>
        <v>190972</v>
      </c>
    </row>
    <row r="94" spans="1:3" ht="12" customHeight="1">
      <c r="A94" s="17" t="s">
        <v>102</v>
      </c>
      <c r="B94" s="10" t="s">
        <v>50</v>
      </c>
      <c r="C94" s="348">
        <v>93715</v>
      </c>
    </row>
    <row r="95" spans="1:3" ht="12" customHeight="1">
      <c r="A95" s="14" t="s">
        <v>103</v>
      </c>
      <c r="B95" s="8" t="s">
        <v>189</v>
      </c>
      <c r="C95" s="349">
        <v>20557</v>
      </c>
    </row>
    <row r="96" spans="1:3" ht="12" customHeight="1">
      <c r="A96" s="14" t="s">
        <v>104</v>
      </c>
      <c r="B96" s="8" t="s">
        <v>145</v>
      </c>
      <c r="C96" s="351">
        <v>66724</v>
      </c>
    </row>
    <row r="97" spans="1:3" ht="12" customHeight="1">
      <c r="A97" s="14" t="s">
        <v>105</v>
      </c>
      <c r="B97" s="11" t="s">
        <v>190</v>
      </c>
      <c r="C97" s="351">
        <v>7196</v>
      </c>
    </row>
    <row r="98" spans="1:3" ht="12" customHeight="1">
      <c r="A98" s="14" t="s">
        <v>116</v>
      </c>
      <c r="B98" s="19" t="s">
        <v>191</v>
      </c>
      <c r="C98" s="351">
        <v>780</v>
      </c>
    </row>
    <row r="99" spans="1:3" ht="12" customHeight="1">
      <c r="A99" s="14" t="s">
        <v>106</v>
      </c>
      <c r="B99" s="8" t="s">
        <v>468</v>
      </c>
      <c r="C99" s="351"/>
    </row>
    <row r="100" spans="1:3" ht="12" customHeight="1">
      <c r="A100" s="14" t="s">
        <v>107</v>
      </c>
      <c r="B100" s="175" t="s">
        <v>467</v>
      </c>
      <c r="C100" s="351"/>
    </row>
    <row r="101" spans="1:3" ht="12" customHeight="1">
      <c r="A101" s="14" t="s">
        <v>117</v>
      </c>
      <c r="B101" s="175" t="s">
        <v>466</v>
      </c>
      <c r="C101" s="351"/>
    </row>
    <row r="102" spans="1:3" ht="12" customHeight="1">
      <c r="A102" s="14" t="s">
        <v>118</v>
      </c>
      <c r="B102" s="173" t="s">
        <v>371</v>
      </c>
      <c r="C102" s="351"/>
    </row>
    <row r="103" spans="1:3" ht="12" customHeight="1">
      <c r="A103" s="14" t="s">
        <v>119</v>
      </c>
      <c r="B103" s="174" t="s">
        <v>372</v>
      </c>
      <c r="C103" s="351"/>
    </row>
    <row r="104" spans="1:3" ht="12" customHeight="1">
      <c r="A104" s="14" t="s">
        <v>120</v>
      </c>
      <c r="B104" s="174" t="s">
        <v>373</v>
      </c>
      <c r="C104" s="351"/>
    </row>
    <row r="105" spans="1:3" ht="12" customHeight="1">
      <c r="A105" s="14" t="s">
        <v>122</v>
      </c>
      <c r="B105" s="173" t="s">
        <v>374</v>
      </c>
      <c r="C105" s="351">
        <v>780</v>
      </c>
    </row>
    <row r="106" spans="1:3" ht="12" customHeight="1">
      <c r="A106" s="14" t="s">
        <v>192</v>
      </c>
      <c r="B106" s="173" t="s">
        <v>375</v>
      </c>
      <c r="C106" s="351"/>
    </row>
    <row r="107" spans="1:3" ht="12" customHeight="1">
      <c r="A107" s="14" t="s">
        <v>369</v>
      </c>
      <c r="B107" s="174" t="s">
        <v>376</v>
      </c>
      <c r="C107" s="351"/>
    </row>
    <row r="108" spans="1:3" ht="12" customHeight="1">
      <c r="A108" s="13" t="s">
        <v>370</v>
      </c>
      <c r="B108" s="175" t="s">
        <v>377</v>
      </c>
      <c r="C108" s="351"/>
    </row>
    <row r="109" spans="1:3" ht="12" customHeight="1">
      <c r="A109" s="14" t="s">
        <v>464</v>
      </c>
      <c r="B109" s="175" t="s">
        <v>378</v>
      </c>
      <c r="C109" s="351"/>
    </row>
    <row r="110" spans="1:3" ht="12" customHeight="1">
      <c r="A110" s="16" t="s">
        <v>465</v>
      </c>
      <c r="B110" s="175" t="s">
        <v>379</v>
      </c>
      <c r="C110" s="351"/>
    </row>
    <row r="111" spans="1:3" ht="12" customHeight="1">
      <c r="A111" s="14" t="s">
        <v>469</v>
      </c>
      <c r="B111" s="11" t="s">
        <v>51</v>
      </c>
      <c r="C111" s="349">
        <v>2000</v>
      </c>
    </row>
    <row r="112" spans="1:3" ht="12" customHeight="1">
      <c r="A112" s="14" t="s">
        <v>470</v>
      </c>
      <c r="B112" s="8" t="s">
        <v>472</v>
      </c>
      <c r="C112" s="349">
        <v>2000</v>
      </c>
    </row>
    <row r="113" spans="1:3" ht="12" customHeight="1" thickBot="1">
      <c r="A113" s="18" t="s">
        <v>471</v>
      </c>
      <c r="B113" s="557" t="s">
        <v>473</v>
      </c>
      <c r="C113" s="355"/>
    </row>
    <row r="114" spans="1:3" ht="12" customHeight="1" thickBot="1">
      <c r="A114" s="554" t="s">
        <v>20</v>
      </c>
      <c r="B114" s="555" t="s">
        <v>380</v>
      </c>
      <c r="C114" s="556">
        <f>+C115+C117+C119</f>
        <v>0</v>
      </c>
    </row>
    <row r="115" spans="1:3" ht="12" customHeight="1">
      <c r="A115" s="15" t="s">
        <v>108</v>
      </c>
      <c r="B115" s="8" t="s">
        <v>239</v>
      </c>
      <c r="C115" s="350"/>
    </row>
    <row r="116" spans="1:3" ht="12" customHeight="1">
      <c r="A116" s="15" t="s">
        <v>109</v>
      </c>
      <c r="B116" s="12" t="s">
        <v>384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385</v>
      </c>
      <c r="C118" s="314"/>
    </row>
    <row r="119" spans="1:3" ht="12" customHeight="1">
      <c r="A119" s="15" t="s">
        <v>112</v>
      </c>
      <c r="B119" s="344" t="s">
        <v>242</v>
      </c>
      <c r="C119" s="314"/>
    </row>
    <row r="120" spans="1:3" ht="12" customHeight="1">
      <c r="A120" s="15" t="s">
        <v>121</v>
      </c>
      <c r="B120" s="343" t="s">
        <v>450</v>
      </c>
      <c r="C120" s="314"/>
    </row>
    <row r="121" spans="1:3" ht="12" customHeight="1">
      <c r="A121" s="15" t="s">
        <v>123</v>
      </c>
      <c r="B121" s="472" t="s">
        <v>390</v>
      </c>
      <c r="C121" s="314"/>
    </row>
    <row r="122" spans="1:3">
      <c r="A122" s="15" t="s">
        <v>194</v>
      </c>
      <c r="B122" s="174" t="s">
        <v>373</v>
      </c>
      <c r="C122" s="314"/>
    </row>
    <row r="123" spans="1:3" ht="12" customHeight="1">
      <c r="A123" s="15" t="s">
        <v>195</v>
      </c>
      <c r="B123" s="174" t="s">
        <v>389</v>
      </c>
      <c r="C123" s="314"/>
    </row>
    <row r="124" spans="1:3" ht="12" customHeight="1">
      <c r="A124" s="15" t="s">
        <v>196</v>
      </c>
      <c r="B124" s="174" t="s">
        <v>388</v>
      </c>
      <c r="C124" s="314"/>
    </row>
    <row r="125" spans="1:3" ht="12" customHeight="1">
      <c r="A125" s="15" t="s">
        <v>381</v>
      </c>
      <c r="B125" s="174" t="s">
        <v>376</v>
      </c>
      <c r="C125" s="314"/>
    </row>
    <row r="126" spans="1:3" ht="12" customHeight="1">
      <c r="A126" s="15" t="s">
        <v>382</v>
      </c>
      <c r="B126" s="174" t="s">
        <v>387</v>
      </c>
      <c r="C126" s="314"/>
    </row>
    <row r="127" spans="1:3" ht="16.5" thickBot="1">
      <c r="A127" s="13" t="s">
        <v>383</v>
      </c>
      <c r="B127" s="174" t="s">
        <v>386</v>
      </c>
      <c r="C127" s="316"/>
    </row>
    <row r="128" spans="1:3" ht="12" customHeight="1" thickBot="1">
      <c r="A128" s="20" t="s">
        <v>21</v>
      </c>
      <c r="B128" s="154" t="s">
        <v>474</v>
      </c>
      <c r="C128" s="347">
        <f>+C93+C114</f>
        <v>190972</v>
      </c>
    </row>
    <row r="129" spans="1:3" ht="12" customHeight="1" thickBot="1">
      <c r="A129" s="20" t="s">
        <v>22</v>
      </c>
      <c r="B129" s="154" t="s">
        <v>475</v>
      </c>
      <c r="C129" s="347">
        <f>+C130+C131+C132</f>
        <v>0</v>
      </c>
    </row>
    <row r="130" spans="1:3" ht="12" customHeight="1">
      <c r="A130" s="15" t="s">
        <v>281</v>
      </c>
      <c r="B130" s="12" t="s">
        <v>482</v>
      </c>
      <c r="C130" s="314"/>
    </row>
    <row r="131" spans="1:3" ht="12" customHeight="1">
      <c r="A131" s="15" t="s">
        <v>284</v>
      </c>
      <c r="B131" s="12" t="s">
        <v>483</v>
      </c>
      <c r="C131" s="314"/>
    </row>
    <row r="132" spans="1:3" ht="12" customHeight="1" thickBot="1">
      <c r="A132" s="13" t="s">
        <v>285</v>
      </c>
      <c r="B132" s="12" t="s">
        <v>484</v>
      </c>
      <c r="C132" s="314"/>
    </row>
    <row r="133" spans="1:3" ht="12" customHeight="1" thickBot="1">
      <c r="A133" s="20" t="s">
        <v>23</v>
      </c>
      <c r="B133" s="154" t="s">
        <v>476</v>
      </c>
      <c r="C133" s="347">
        <f>SUM(C134:C139)</f>
        <v>0</v>
      </c>
    </row>
    <row r="134" spans="1:3" ht="12" customHeight="1">
      <c r="A134" s="15" t="s">
        <v>95</v>
      </c>
      <c r="B134" s="9" t="s">
        <v>485</v>
      </c>
      <c r="C134" s="314"/>
    </row>
    <row r="135" spans="1:3" ht="12" customHeight="1">
      <c r="A135" s="15" t="s">
        <v>96</v>
      </c>
      <c r="B135" s="9" t="s">
        <v>477</v>
      </c>
      <c r="C135" s="314"/>
    </row>
    <row r="136" spans="1:3" ht="12" customHeight="1">
      <c r="A136" s="15" t="s">
        <v>97</v>
      </c>
      <c r="B136" s="9" t="s">
        <v>478</v>
      </c>
      <c r="C136" s="314"/>
    </row>
    <row r="137" spans="1:3" ht="12" customHeight="1">
      <c r="A137" s="15" t="s">
        <v>181</v>
      </c>
      <c r="B137" s="9" t="s">
        <v>479</v>
      </c>
      <c r="C137" s="314"/>
    </row>
    <row r="138" spans="1:3" ht="12" customHeight="1">
      <c r="A138" s="15" t="s">
        <v>182</v>
      </c>
      <c r="B138" s="9" t="s">
        <v>480</v>
      </c>
      <c r="C138" s="314"/>
    </row>
    <row r="139" spans="1:3" ht="12" customHeight="1" thickBot="1">
      <c r="A139" s="13" t="s">
        <v>183</v>
      </c>
      <c r="B139" s="9" t="s">
        <v>481</v>
      </c>
      <c r="C139" s="314"/>
    </row>
    <row r="140" spans="1:3" ht="12" customHeight="1" thickBot="1">
      <c r="A140" s="20" t="s">
        <v>24</v>
      </c>
      <c r="B140" s="154" t="s">
        <v>489</v>
      </c>
      <c r="C140" s="353">
        <f>+C141+C142+C143+C144</f>
        <v>0</v>
      </c>
    </row>
    <row r="141" spans="1:3" ht="12" customHeight="1">
      <c r="A141" s="15" t="s">
        <v>98</v>
      </c>
      <c r="B141" s="9" t="s">
        <v>391</v>
      </c>
      <c r="C141" s="314"/>
    </row>
    <row r="142" spans="1:3" ht="12" customHeight="1">
      <c r="A142" s="15" t="s">
        <v>99</v>
      </c>
      <c r="B142" s="9" t="s">
        <v>392</v>
      </c>
      <c r="C142" s="314"/>
    </row>
    <row r="143" spans="1:3" ht="12" customHeight="1">
      <c r="A143" s="15" t="s">
        <v>305</v>
      </c>
      <c r="B143" s="9" t="s">
        <v>490</v>
      </c>
      <c r="C143" s="314"/>
    </row>
    <row r="144" spans="1:3" ht="12" customHeight="1" thickBot="1">
      <c r="A144" s="13" t="s">
        <v>306</v>
      </c>
      <c r="B144" s="7" t="s">
        <v>411</v>
      </c>
      <c r="C144" s="314"/>
    </row>
    <row r="145" spans="1:9" ht="12" customHeight="1" thickBot="1">
      <c r="A145" s="20" t="s">
        <v>25</v>
      </c>
      <c r="B145" s="154" t="s">
        <v>491</v>
      </c>
      <c r="C145" s="356">
        <f>SUM(C146:C150)</f>
        <v>0</v>
      </c>
    </row>
    <row r="146" spans="1:9" ht="12" customHeight="1">
      <c r="A146" s="15" t="s">
        <v>100</v>
      </c>
      <c r="B146" s="9" t="s">
        <v>486</v>
      </c>
      <c r="C146" s="314"/>
    </row>
    <row r="147" spans="1:9" ht="12" customHeight="1">
      <c r="A147" s="15" t="s">
        <v>101</v>
      </c>
      <c r="B147" s="9" t="s">
        <v>493</v>
      </c>
      <c r="C147" s="314"/>
    </row>
    <row r="148" spans="1:9" ht="12" customHeight="1">
      <c r="A148" s="15" t="s">
        <v>317</v>
      </c>
      <c r="B148" s="9" t="s">
        <v>488</v>
      </c>
      <c r="C148" s="314"/>
    </row>
    <row r="149" spans="1:9" ht="12" customHeight="1">
      <c r="A149" s="15" t="s">
        <v>318</v>
      </c>
      <c r="B149" s="9" t="s">
        <v>494</v>
      </c>
      <c r="C149" s="314"/>
    </row>
    <row r="150" spans="1:9" ht="12" customHeight="1" thickBot="1">
      <c r="A150" s="15" t="s">
        <v>492</v>
      </c>
      <c r="B150" s="9" t="s">
        <v>495</v>
      </c>
      <c r="C150" s="314"/>
    </row>
    <row r="151" spans="1:9" ht="12" customHeight="1" thickBot="1">
      <c r="A151" s="20" t="s">
        <v>26</v>
      </c>
      <c r="B151" s="154" t="s">
        <v>496</v>
      </c>
      <c r="C151" s="558"/>
    </row>
    <row r="152" spans="1:9" ht="12" customHeight="1" thickBot="1">
      <c r="A152" s="20" t="s">
        <v>27</v>
      </c>
      <c r="B152" s="154" t="s">
        <v>497</v>
      </c>
      <c r="C152" s="558"/>
    </row>
    <row r="153" spans="1:9" ht="15" customHeight="1" thickBot="1">
      <c r="A153" s="20" t="s">
        <v>28</v>
      </c>
      <c r="B153" s="154" t="s">
        <v>499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498</v>
      </c>
      <c r="C154" s="486">
        <f>+C128+C153</f>
        <v>190972</v>
      </c>
    </row>
    <row r="155" spans="1:9" ht="7.5" customHeight="1"/>
    <row r="156" spans="1:9">
      <c r="A156" s="590" t="s">
        <v>393</v>
      </c>
      <c r="B156" s="590"/>
      <c r="C156" s="590"/>
    </row>
    <row r="157" spans="1:9" ht="15" customHeight="1" thickBot="1">
      <c r="A157" s="587" t="s">
        <v>160</v>
      </c>
      <c r="B157" s="587"/>
      <c r="C157" s="357" t="s">
        <v>240</v>
      </c>
    </row>
    <row r="158" spans="1:9" ht="13.5" customHeight="1" thickBot="1">
      <c r="A158" s="20">
        <v>1</v>
      </c>
      <c r="B158" s="30" t="s">
        <v>500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506</v>
      </c>
      <c r="C159" s="347">
        <f>+C86-C153</f>
        <v>0</v>
      </c>
    </row>
  </sheetData>
  <sheetProtection sheet="1"/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211</v>
      </c>
      <c r="B2" s="408" t="s">
        <v>420</v>
      </c>
      <c r="C2" s="422" t="s">
        <v>62</v>
      </c>
    </row>
    <row r="3" spans="1:3" s="518" customFormat="1" ht="24.75" thickBot="1">
      <c r="A3" s="511" t="s">
        <v>210</v>
      </c>
      <c r="B3" s="409" t="s">
        <v>439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549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550</v>
      </c>
      <c r="C26" s="367">
        <f>+C27+C28+C29</f>
        <v>0</v>
      </c>
    </row>
    <row r="27" spans="1:3" s="521" customFormat="1" ht="12" customHeight="1">
      <c r="A27" s="514" t="s">
        <v>281</v>
      </c>
      <c r="B27" s="515" t="s">
        <v>276</v>
      </c>
      <c r="C27" s="96"/>
    </row>
    <row r="28" spans="1:3" s="521" customFormat="1" ht="12" customHeight="1">
      <c r="A28" s="514" t="s">
        <v>284</v>
      </c>
      <c r="B28" s="515" t="s">
        <v>424</v>
      </c>
      <c r="C28" s="365"/>
    </row>
    <row r="29" spans="1:3" s="521" customFormat="1" ht="12" customHeight="1">
      <c r="A29" s="514" t="s">
        <v>285</v>
      </c>
      <c r="B29" s="516" t="s">
        <v>427</v>
      </c>
      <c r="C29" s="365"/>
    </row>
    <row r="30" spans="1:3" s="521" customFormat="1" ht="12" customHeight="1" thickBot="1">
      <c r="A30" s="513" t="s">
        <v>286</v>
      </c>
      <c r="B30" s="172" t="s">
        <v>551</v>
      </c>
      <c r="C30" s="103"/>
    </row>
    <row r="31" spans="1:3" s="521" customFormat="1" ht="12" customHeight="1" thickBot="1">
      <c r="A31" s="245" t="s">
        <v>23</v>
      </c>
      <c r="B31" s="154" t="s">
        <v>428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308</v>
      </c>
      <c r="C32" s="96"/>
    </row>
    <row r="33" spans="1:3" s="521" customFormat="1" ht="12" customHeight="1">
      <c r="A33" s="514" t="s">
        <v>96</v>
      </c>
      <c r="B33" s="516" t="s">
        <v>309</v>
      </c>
      <c r="C33" s="368"/>
    </row>
    <row r="34" spans="1:3" s="521" customFormat="1" ht="12" customHeight="1" thickBot="1">
      <c r="A34" s="513" t="s">
        <v>97</v>
      </c>
      <c r="B34" s="172" t="s">
        <v>310</v>
      </c>
      <c r="C34" s="103"/>
    </row>
    <row r="35" spans="1:3" s="424" customFormat="1" ht="12" customHeight="1" thickBot="1">
      <c r="A35" s="245" t="s">
        <v>24</v>
      </c>
      <c r="B35" s="154" t="s">
        <v>396</v>
      </c>
      <c r="C35" s="394"/>
    </row>
    <row r="36" spans="1:3" s="424" customFormat="1" ht="12" customHeight="1" thickBot="1">
      <c r="A36" s="245" t="s">
        <v>25</v>
      </c>
      <c r="B36" s="154" t="s">
        <v>429</v>
      </c>
      <c r="C36" s="415"/>
    </row>
    <row r="37" spans="1:3" s="424" customFormat="1" ht="12" customHeight="1" thickBot="1">
      <c r="A37" s="237" t="s">
        <v>26</v>
      </c>
      <c r="B37" s="154" t="s">
        <v>430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431</v>
      </c>
      <c r="C38" s="416">
        <f>+C39+C40+C41</f>
        <v>0</v>
      </c>
    </row>
    <row r="39" spans="1:3" s="424" customFormat="1" ht="12" customHeight="1">
      <c r="A39" s="514" t="s">
        <v>432</v>
      </c>
      <c r="B39" s="515" t="s">
        <v>249</v>
      </c>
      <c r="C39" s="96"/>
    </row>
    <row r="40" spans="1:3" s="424" customFormat="1" ht="12" customHeight="1">
      <c r="A40" s="514" t="s">
        <v>433</v>
      </c>
      <c r="B40" s="516" t="s">
        <v>2</v>
      </c>
      <c r="C40" s="368"/>
    </row>
    <row r="41" spans="1:3" s="521" customFormat="1" ht="12" customHeight="1" thickBot="1">
      <c r="A41" s="513" t="s">
        <v>434</v>
      </c>
      <c r="B41" s="172" t="s">
        <v>435</v>
      </c>
      <c r="C41" s="103"/>
    </row>
    <row r="42" spans="1:3" s="521" customFormat="1" ht="15" customHeight="1" thickBot="1">
      <c r="A42" s="282" t="s">
        <v>28</v>
      </c>
      <c r="B42" s="283" t="s">
        <v>436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437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438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239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552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559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547</v>
      </c>
      <c r="B60" s="294"/>
      <c r="C60" s="151"/>
    </row>
    <row r="61" spans="1:3" ht="13.5" thickBot="1">
      <c r="A61" s="293" t="s">
        <v>213</v>
      </c>
      <c r="B61" s="294"/>
      <c r="C61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B1"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211</v>
      </c>
      <c r="B2" s="408" t="s">
        <v>420</v>
      </c>
      <c r="C2" s="422" t="s">
        <v>62</v>
      </c>
    </row>
    <row r="3" spans="1:3" s="518" customFormat="1" ht="24.75" thickBot="1">
      <c r="A3" s="511" t="s">
        <v>210</v>
      </c>
      <c r="B3" s="409" t="s">
        <v>440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549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550</v>
      </c>
      <c r="C26" s="367">
        <f>+C27+C28+C29</f>
        <v>0</v>
      </c>
    </row>
    <row r="27" spans="1:3" s="521" customFormat="1" ht="12" customHeight="1">
      <c r="A27" s="514" t="s">
        <v>281</v>
      </c>
      <c r="B27" s="515" t="s">
        <v>276</v>
      </c>
      <c r="C27" s="96"/>
    </row>
    <row r="28" spans="1:3" s="521" customFormat="1" ht="12" customHeight="1">
      <c r="A28" s="514" t="s">
        <v>284</v>
      </c>
      <c r="B28" s="515" t="s">
        <v>424</v>
      </c>
      <c r="C28" s="365"/>
    </row>
    <row r="29" spans="1:3" s="521" customFormat="1" ht="12" customHeight="1">
      <c r="A29" s="514" t="s">
        <v>285</v>
      </c>
      <c r="B29" s="516" t="s">
        <v>427</v>
      </c>
      <c r="C29" s="365"/>
    </row>
    <row r="30" spans="1:3" s="521" customFormat="1" ht="12" customHeight="1" thickBot="1">
      <c r="A30" s="513" t="s">
        <v>286</v>
      </c>
      <c r="B30" s="172" t="s">
        <v>551</v>
      </c>
      <c r="C30" s="103"/>
    </row>
    <row r="31" spans="1:3" s="521" customFormat="1" ht="12" customHeight="1" thickBot="1">
      <c r="A31" s="245" t="s">
        <v>23</v>
      </c>
      <c r="B31" s="154" t="s">
        <v>428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308</v>
      </c>
      <c r="C32" s="96"/>
    </row>
    <row r="33" spans="1:3" s="521" customFormat="1" ht="12" customHeight="1">
      <c r="A33" s="514" t="s">
        <v>96</v>
      </c>
      <c r="B33" s="516" t="s">
        <v>309</v>
      </c>
      <c r="C33" s="368"/>
    </row>
    <row r="34" spans="1:3" s="521" customFormat="1" ht="12" customHeight="1" thickBot="1">
      <c r="A34" s="513" t="s">
        <v>97</v>
      </c>
      <c r="B34" s="172" t="s">
        <v>310</v>
      </c>
      <c r="C34" s="103"/>
    </row>
    <row r="35" spans="1:3" s="424" customFormat="1" ht="12" customHeight="1" thickBot="1">
      <c r="A35" s="245" t="s">
        <v>24</v>
      </c>
      <c r="B35" s="154" t="s">
        <v>396</v>
      </c>
      <c r="C35" s="394"/>
    </row>
    <row r="36" spans="1:3" s="424" customFormat="1" ht="12" customHeight="1" thickBot="1">
      <c r="A36" s="245" t="s">
        <v>25</v>
      </c>
      <c r="B36" s="154" t="s">
        <v>429</v>
      </c>
      <c r="C36" s="415"/>
    </row>
    <row r="37" spans="1:3" s="424" customFormat="1" ht="12" customHeight="1" thickBot="1">
      <c r="A37" s="237" t="s">
        <v>26</v>
      </c>
      <c r="B37" s="154" t="s">
        <v>430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431</v>
      </c>
      <c r="C38" s="416">
        <f>+C39+C40+C41</f>
        <v>0</v>
      </c>
    </row>
    <row r="39" spans="1:3" s="424" customFormat="1" ht="12" customHeight="1">
      <c r="A39" s="514" t="s">
        <v>432</v>
      </c>
      <c r="B39" s="515" t="s">
        <v>249</v>
      </c>
      <c r="C39" s="96"/>
    </row>
    <row r="40" spans="1:3" s="424" customFormat="1" ht="12" customHeight="1">
      <c r="A40" s="514" t="s">
        <v>433</v>
      </c>
      <c r="B40" s="516" t="s">
        <v>2</v>
      </c>
      <c r="C40" s="368"/>
    </row>
    <row r="41" spans="1:3" s="521" customFormat="1" ht="12" customHeight="1" thickBot="1">
      <c r="A41" s="513" t="s">
        <v>434</v>
      </c>
      <c r="B41" s="172" t="s">
        <v>435</v>
      </c>
      <c r="C41" s="103"/>
    </row>
    <row r="42" spans="1:3" s="521" customFormat="1" ht="15" customHeight="1" thickBot="1">
      <c r="A42" s="282" t="s">
        <v>28</v>
      </c>
      <c r="B42" s="283" t="s">
        <v>436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437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438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239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552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559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547</v>
      </c>
      <c r="B60" s="294"/>
      <c r="C60" s="151"/>
    </row>
    <row r="61" spans="1:3" ht="13.5" thickBot="1">
      <c r="A61" s="293" t="s">
        <v>213</v>
      </c>
      <c r="B61" s="294"/>
      <c r="C61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211</v>
      </c>
      <c r="B2" s="408" t="s">
        <v>420</v>
      </c>
      <c r="C2" s="422" t="s">
        <v>62</v>
      </c>
    </row>
    <row r="3" spans="1:3" s="518" customFormat="1" ht="24.75" thickBot="1">
      <c r="A3" s="511" t="s">
        <v>210</v>
      </c>
      <c r="B3" s="409" t="s">
        <v>560</v>
      </c>
      <c r="C3" s="423" t="s">
        <v>453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549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550</v>
      </c>
      <c r="C26" s="367">
        <f>+C27+C28+C29</f>
        <v>0</v>
      </c>
    </row>
    <row r="27" spans="1:3" s="521" customFormat="1" ht="12" customHeight="1">
      <c r="A27" s="514" t="s">
        <v>281</v>
      </c>
      <c r="B27" s="515" t="s">
        <v>276</v>
      </c>
      <c r="C27" s="96"/>
    </row>
    <row r="28" spans="1:3" s="521" customFormat="1" ht="12" customHeight="1">
      <c r="A28" s="514" t="s">
        <v>284</v>
      </c>
      <c r="B28" s="515" t="s">
        <v>424</v>
      </c>
      <c r="C28" s="365"/>
    </row>
    <row r="29" spans="1:3" s="521" customFormat="1" ht="12" customHeight="1">
      <c r="A29" s="514" t="s">
        <v>285</v>
      </c>
      <c r="B29" s="516" t="s">
        <v>427</v>
      </c>
      <c r="C29" s="365"/>
    </row>
    <row r="30" spans="1:3" s="521" customFormat="1" ht="12" customHeight="1" thickBot="1">
      <c r="A30" s="513" t="s">
        <v>286</v>
      </c>
      <c r="B30" s="172" t="s">
        <v>551</v>
      </c>
      <c r="C30" s="103"/>
    </row>
    <row r="31" spans="1:3" s="521" customFormat="1" ht="12" customHeight="1" thickBot="1">
      <c r="A31" s="245" t="s">
        <v>23</v>
      </c>
      <c r="B31" s="154" t="s">
        <v>428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308</v>
      </c>
      <c r="C32" s="96"/>
    </row>
    <row r="33" spans="1:3" s="521" customFormat="1" ht="12" customHeight="1">
      <c r="A33" s="514" t="s">
        <v>96</v>
      </c>
      <c r="B33" s="516" t="s">
        <v>309</v>
      </c>
      <c r="C33" s="368"/>
    </row>
    <row r="34" spans="1:3" s="521" customFormat="1" ht="12" customHeight="1" thickBot="1">
      <c r="A34" s="513" t="s">
        <v>97</v>
      </c>
      <c r="B34" s="172" t="s">
        <v>310</v>
      </c>
      <c r="C34" s="103"/>
    </row>
    <row r="35" spans="1:3" s="424" customFormat="1" ht="12" customHeight="1" thickBot="1">
      <c r="A35" s="245" t="s">
        <v>24</v>
      </c>
      <c r="B35" s="154" t="s">
        <v>396</v>
      </c>
      <c r="C35" s="394"/>
    </row>
    <row r="36" spans="1:3" s="424" customFormat="1" ht="12" customHeight="1" thickBot="1">
      <c r="A36" s="245" t="s">
        <v>25</v>
      </c>
      <c r="B36" s="154" t="s">
        <v>429</v>
      </c>
      <c r="C36" s="415"/>
    </row>
    <row r="37" spans="1:3" s="424" customFormat="1" ht="12" customHeight="1" thickBot="1">
      <c r="A37" s="237" t="s">
        <v>26</v>
      </c>
      <c r="B37" s="154" t="s">
        <v>430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431</v>
      </c>
      <c r="C38" s="416">
        <f>+C39+C40+C41</f>
        <v>0</v>
      </c>
    </row>
    <row r="39" spans="1:3" s="424" customFormat="1" ht="12" customHeight="1">
      <c r="A39" s="514" t="s">
        <v>432</v>
      </c>
      <c r="B39" s="515" t="s">
        <v>249</v>
      </c>
      <c r="C39" s="96"/>
    </row>
    <row r="40" spans="1:3" s="424" customFormat="1" ht="12" customHeight="1">
      <c r="A40" s="514" t="s">
        <v>433</v>
      </c>
      <c r="B40" s="516" t="s">
        <v>2</v>
      </c>
      <c r="C40" s="368"/>
    </row>
    <row r="41" spans="1:3" s="521" customFormat="1" ht="12" customHeight="1" thickBot="1">
      <c r="A41" s="513" t="s">
        <v>434</v>
      </c>
      <c r="B41" s="172" t="s">
        <v>435</v>
      </c>
      <c r="C41" s="103"/>
    </row>
    <row r="42" spans="1:3" s="521" customFormat="1" ht="15" customHeight="1" thickBot="1">
      <c r="A42" s="282" t="s">
        <v>28</v>
      </c>
      <c r="B42" s="283" t="s">
        <v>436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437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438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239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552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559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547</v>
      </c>
      <c r="B60" s="294"/>
      <c r="C60" s="151"/>
    </row>
    <row r="61" spans="1:3" ht="13.5" thickBot="1">
      <c r="A61" s="293" t="s">
        <v>213</v>
      </c>
      <c r="B61" s="294"/>
      <c r="C61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52" zoomScale="145" zoomScaleNormal="145" workbookViewId="0">
      <selection activeCell="B2" sqref="B2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211</v>
      </c>
      <c r="B2" s="408" t="s">
        <v>608</v>
      </c>
      <c r="C2" s="422" t="s">
        <v>63</v>
      </c>
    </row>
    <row r="3" spans="1:3" s="518" customFormat="1" ht="24.75" thickBot="1">
      <c r="A3" s="511" t="s">
        <v>210</v>
      </c>
      <c r="B3" s="409" t="s">
        <v>419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49000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>
        <v>26000</v>
      </c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>
        <v>16000</v>
      </c>
    </row>
    <row r="14" spans="1:3" s="424" customFormat="1" ht="12" customHeight="1">
      <c r="A14" s="513" t="s">
        <v>106</v>
      </c>
      <c r="B14" s="8" t="s">
        <v>421</v>
      </c>
      <c r="C14" s="365">
        <v>7000</v>
      </c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553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426</v>
      </c>
      <c r="C26" s="367">
        <f>+C27+C28</f>
        <v>0</v>
      </c>
    </row>
    <row r="27" spans="1:3" s="521" customFormat="1" ht="12" customHeight="1">
      <c r="A27" s="514" t="s">
        <v>281</v>
      </c>
      <c r="B27" s="515" t="s">
        <v>424</v>
      </c>
      <c r="C27" s="96"/>
    </row>
    <row r="28" spans="1:3" s="521" customFormat="1" ht="12" customHeight="1">
      <c r="A28" s="514" t="s">
        <v>284</v>
      </c>
      <c r="B28" s="516" t="s">
        <v>427</v>
      </c>
      <c r="C28" s="368"/>
    </row>
    <row r="29" spans="1:3" s="521" customFormat="1" ht="12" customHeight="1" thickBot="1">
      <c r="A29" s="513" t="s">
        <v>285</v>
      </c>
      <c r="B29" s="172" t="s">
        <v>554</v>
      </c>
      <c r="C29" s="103"/>
    </row>
    <row r="30" spans="1:3" s="521" customFormat="1" ht="12" customHeight="1" thickBot="1">
      <c r="A30" s="245" t="s">
        <v>23</v>
      </c>
      <c r="B30" s="154" t="s">
        <v>428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308</v>
      </c>
      <c r="C31" s="96"/>
    </row>
    <row r="32" spans="1:3" s="521" customFormat="1" ht="12" customHeight="1">
      <c r="A32" s="514" t="s">
        <v>96</v>
      </c>
      <c r="B32" s="516" t="s">
        <v>309</v>
      </c>
      <c r="C32" s="368"/>
    </row>
    <row r="33" spans="1:3" s="521" customFormat="1" ht="12" customHeight="1" thickBot="1">
      <c r="A33" s="513" t="s">
        <v>97</v>
      </c>
      <c r="B33" s="172" t="s">
        <v>310</v>
      </c>
      <c r="C33" s="103"/>
    </row>
    <row r="34" spans="1:3" s="424" customFormat="1" ht="12" customHeight="1" thickBot="1">
      <c r="A34" s="245" t="s">
        <v>24</v>
      </c>
      <c r="B34" s="154" t="s">
        <v>396</v>
      </c>
      <c r="C34" s="394"/>
    </row>
    <row r="35" spans="1:3" s="424" customFormat="1" ht="12" customHeight="1" thickBot="1">
      <c r="A35" s="245" t="s">
        <v>25</v>
      </c>
      <c r="B35" s="154" t="s">
        <v>429</v>
      </c>
      <c r="C35" s="415"/>
    </row>
    <row r="36" spans="1:3" s="424" customFormat="1" ht="12" customHeight="1" thickBot="1">
      <c r="A36" s="237" t="s">
        <v>26</v>
      </c>
      <c r="B36" s="154" t="s">
        <v>555</v>
      </c>
      <c r="C36" s="416">
        <f>+C8+C20+C25+C26+C30+C34+C35</f>
        <v>49000</v>
      </c>
    </row>
    <row r="37" spans="1:3" s="424" customFormat="1" ht="12" customHeight="1" thickBot="1">
      <c r="A37" s="282" t="s">
        <v>27</v>
      </c>
      <c r="B37" s="154" t="s">
        <v>431</v>
      </c>
      <c r="C37" s="416">
        <f>+C38+C39+C40</f>
        <v>45660</v>
      </c>
    </row>
    <row r="38" spans="1:3" s="424" customFormat="1" ht="12" customHeight="1">
      <c r="A38" s="514" t="s">
        <v>432</v>
      </c>
      <c r="B38" s="515" t="s">
        <v>249</v>
      </c>
      <c r="C38" s="96"/>
    </row>
    <row r="39" spans="1:3" s="424" customFormat="1" ht="12" customHeight="1">
      <c r="A39" s="514" t="s">
        <v>433</v>
      </c>
      <c r="B39" s="516" t="s">
        <v>2</v>
      </c>
      <c r="C39" s="368"/>
    </row>
    <row r="40" spans="1:3" s="521" customFormat="1" ht="12" customHeight="1" thickBot="1">
      <c r="A40" s="513" t="s">
        <v>434</v>
      </c>
      <c r="B40" s="172" t="s">
        <v>435</v>
      </c>
      <c r="C40" s="103">
        <v>45660</v>
      </c>
    </row>
    <row r="41" spans="1:3" s="521" customFormat="1" ht="15" customHeight="1" thickBot="1">
      <c r="A41" s="282" t="s">
        <v>28</v>
      </c>
      <c r="B41" s="283" t="s">
        <v>436</v>
      </c>
      <c r="C41" s="419">
        <f>+C36+C37</f>
        <v>94660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437</v>
      </c>
      <c r="C45" s="367">
        <f>SUM(C46:C50)</f>
        <v>94660</v>
      </c>
    </row>
    <row r="46" spans="1:3" ht="12" customHeight="1">
      <c r="A46" s="513" t="s">
        <v>102</v>
      </c>
      <c r="B46" s="9" t="s">
        <v>50</v>
      </c>
      <c r="C46" s="96">
        <v>40520</v>
      </c>
    </row>
    <row r="47" spans="1:3" ht="12" customHeight="1">
      <c r="A47" s="513" t="s">
        <v>103</v>
      </c>
      <c r="B47" s="8" t="s">
        <v>189</v>
      </c>
      <c r="C47" s="99">
        <v>11110</v>
      </c>
    </row>
    <row r="48" spans="1:3" ht="12" customHeight="1">
      <c r="A48" s="513" t="s">
        <v>104</v>
      </c>
      <c r="B48" s="8" t="s">
        <v>145</v>
      </c>
      <c r="C48" s="99">
        <v>43030</v>
      </c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438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239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552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559</v>
      </c>
      <c r="C57" s="420">
        <f>+C45+C51+C56</f>
        <v>94660</v>
      </c>
    </row>
    <row r="58" spans="1:3" ht="15" customHeight="1" thickBot="1">
      <c r="C58" s="421"/>
    </row>
    <row r="59" spans="1:3" ht="14.25" customHeight="1" thickBot="1">
      <c r="A59" s="293" t="s">
        <v>547</v>
      </c>
      <c r="B59" s="294"/>
      <c r="C59" s="151">
        <v>22</v>
      </c>
    </row>
    <row r="60" spans="1:3" ht="13.5" thickBot="1">
      <c r="A60" s="293" t="s">
        <v>213</v>
      </c>
      <c r="B60" s="294"/>
      <c r="C60" s="15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22" zoomScale="145" zoomScaleNormal="145" workbookViewId="0">
      <selection activeCell="D59" sqref="D59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211</v>
      </c>
      <c r="B2" s="408" t="s">
        <v>608</v>
      </c>
      <c r="C2" s="422" t="s">
        <v>63</v>
      </c>
    </row>
    <row r="3" spans="1:3" s="518" customFormat="1" ht="24.75" thickBot="1">
      <c r="A3" s="511" t="s">
        <v>210</v>
      </c>
      <c r="B3" s="409" t="s">
        <v>439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49000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>
        <v>26000</v>
      </c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>
        <v>16000</v>
      </c>
    </row>
    <row r="14" spans="1:3" s="424" customFormat="1" ht="12" customHeight="1">
      <c r="A14" s="513" t="s">
        <v>106</v>
      </c>
      <c r="B14" s="8" t="s">
        <v>421</v>
      </c>
      <c r="C14" s="365">
        <v>7000</v>
      </c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553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426</v>
      </c>
      <c r="C26" s="367">
        <f>+C27+C28</f>
        <v>0</v>
      </c>
    </row>
    <row r="27" spans="1:3" s="521" customFormat="1" ht="12" customHeight="1">
      <c r="A27" s="514" t="s">
        <v>281</v>
      </c>
      <c r="B27" s="515" t="s">
        <v>424</v>
      </c>
      <c r="C27" s="96"/>
    </row>
    <row r="28" spans="1:3" s="521" customFormat="1" ht="12" customHeight="1">
      <c r="A28" s="514" t="s">
        <v>284</v>
      </c>
      <c r="B28" s="516" t="s">
        <v>427</v>
      </c>
      <c r="C28" s="368"/>
    </row>
    <row r="29" spans="1:3" s="521" customFormat="1" ht="12" customHeight="1" thickBot="1">
      <c r="A29" s="513" t="s">
        <v>285</v>
      </c>
      <c r="B29" s="172" t="s">
        <v>554</v>
      </c>
      <c r="C29" s="103"/>
    </row>
    <row r="30" spans="1:3" s="521" customFormat="1" ht="12" customHeight="1" thickBot="1">
      <c r="A30" s="245" t="s">
        <v>23</v>
      </c>
      <c r="B30" s="154" t="s">
        <v>428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308</v>
      </c>
      <c r="C31" s="96"/>
    </row>
    <row r="32" spans="1:3" s="521" customFormat="1" ht="12" customHeight="1">
      <c r="A32" s="514" t="s">
        <v>96</v>
      </c>
      <c r="B32" s="516" t="s">
        <v>309</v>
      </c>
      <c r="C32" s="368"/>
    </row>
    <row r="33" spans="1:3" s="521" customFormat="1" ht="12" customHeight="1" thickBot="1">
      <c r="A33" s="513" t="s">
        <v>97</v>
      </c>
      <c r="B33" s="172" t="s">
        <v>310</v>
      </c>
      <c r="C33" s="103"/>
    </row>
    <row r="34" spans="1:3" s="424" customFormat="1" ht="12" customHeight="1" thickBot="1">
      <c r="A34" s="245" t="s">
        <v>24</v>
      </c>
      <c r="B34" s="154" t="s">
        <v>396</v>
      </c>
      <c r="C34" s="394"/>
    </row>
    <row r="35" spans="1:3" s="424" customFormat="1" ht="12" customHeight="1" thickBot="1">
      <c r="A35" s="245" t="s">
        <v>25</v>
      </c>
      <c r="B35" s="154" t="s">
        <v>429</v>
      </c>
      <c r="C35" s="415"/>
    </row>
    <row r="36" spans="1:3" s="424" customFormat="1" ht="12" customHeight="1" thickBot="1">
      <c r="A36" s="237" t="s">
        <v>26</v>
      </c>
      <c r="B36" s="154" t="s">
        <v>555</v>
      </c>
      <c r="C36" s="416">
        <f>+C8+C20+C25+C26+C30+C34+C35</f>
        <v>49000</v>
      </c>
    </row>
    <row r="37" spans="1:3" s="424" customFormat="1" ht="12" customHeight="1" thickBot="1">
      <c r="A37" s="282" t="s">
        <v>27</v>
      </c>
      <c r="B37" s="154" t="s">
        <v>431</v>
      </c>
      <c r="C37" s="416">
        <f>+C38+C39+C40</f>
        <v>45660</v>
      </c>
    </row>
    <row r="38" spans="1:3" s="424" customFormat="1" ht="12" customHeight="1">
      <c r="A38" s="514" t="s">
        <v>432</v>
      </c>
      <c r="B38" s="515" t="s">
        <v>249</v>
      </c>
      <c r="C38" s="96"/>
    </row>
    <row r="39" spans="1:3" s="424" customFormat="1" ht="12" customHeight="1">
      <c r="A39" s="514" t="s">
        <v>433</v>
      </c>
      <c r="B39" s="516" t="s">
        <v>2</v>
      </c>
      <c r="C39" s="368"/>
    </row>
    <row r="40" spans="1:3" s="521" customFormat="1" ht="12" customHeight="1" thickBot="1">
      <c r="A40" s="513" t="s">
        <v>434</v>
      </c>
      <c r="B40" s="172" t="s">
        <v>435</v>
      </c>
      <c r="C40" s="103">
        <v>45660</v>
      </c>
    </row>
    <row r="41" spans="1:3" s="521" customFormat="1" ht="15" customHeight="1" thickBot="1">
      <c r="A41" s="282" t="s">
        <v>28</v>
      </c>
      <c r="B41" s="283" t="s">
        <v>436</v>
      </c>
      <c r="C41" s="419">
        <f>+C36+C37</f>
        <v>94660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437</v>
      </c>
      <c r="C45" s="367">
        <f>SUM(C46:C50)</f>
        <v>94660</v>
      </c>
    </row>
    <row r="46" spans="1:3" ht="12" customHeight="1">
      <c r="A46" s="513" t="s">
        <v>102</v>
      </c>
      <c r="B46" s="9" t="s">
        <v>50</v>
      </c>
      <c r="C46" s="96">
        <v>40520</v>
      </c>
    </row>
    <row r="47" spans="1:3" ht="12" customHeight="1">
      <c r="A47" s="513" t="s">
        <v>103</v>
      </c>
      <c r="B47" s="8" t="s">
        <v>189</v>
      </c>
      <c r="C47" s="99">
        <v>11110</v>
      </c>
    </row>
    <row r="48" spans="1:3" ht="12" customHeight="1">
      <c r="A48" s="513" t="s">
        <v>104</v>
      </c>
      <c r="B48" s="8" t="s">
        <v>145</v>
      </c>
      <c r="C48" s="99">
        <v>43030</v>
      </c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438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239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552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559</v>
      </c>
      <c r="C57" s="420">
        <f>+C45+C51+C56</f>
        <v>94660</v>
      </c>
    </row>
    <row r="58" spans="1:3" ht="15" customHeight="1" thickBot="1">
      <c r="C58" s="421"/>
    </row>
    <row r="59" spans="1:3" ht="14.25" customHeight="1" thickBot="1">
      <c r="A59" s="293" t="s">
        <v>547</v>
      </c>
      <c r="B59" s="294"/>
      <c r="C59" s="151">
        <v>22</v>
      </c>
    </row>
    <row r="60" spans="1:3" ht="13.5" thickBot="1">
      <c r="A60" s="293" t="s">
        <v>213</v>
      </c>
      <c r="B60" s="294"/>
      <c r="C60" s="151"/>
    </row>
  </sheetData>
  <sheetProtection selectLockedCells="1" selectUnlockedCells="1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211</v>
      </c>
      <c r="B2" s="408" t="s">
        <v>609</v>
      </c>
      <c r="C2" s="422" t="s">
        <v>63</v>
      </c>
    </row>
    <row r="3" spans="1:3" s="518" customFormat="1" ht="24.75" thickBot="1">
      <c r="A3" s="511" t="s">
        <v>210</v>
      </c>
      <c r="B3" s="409" t="s">
        <v>440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553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426</v>
      </c>
      <c r="C26" s="367">
        <f>+C27+C28</f>
        <v>0</v>
      </c>
    </row>
    <row r="27" spans="1:3" s="521" customFormat="1" ht="12" customHeight="1">
      <c r="A27" s="514" t="s">
        <v>281</v>
      </c>
      <c r="B27" s="515" t="s">
        <v>424</v>
      </c>
      <c r="C27" s="96"/>
    </row>
    <row r="28" spans="1:3" s="521" customFormat="1" ht="12" customHeight="1">
      <c r="A28" s="514" t="s">
        <v>284</v>
      </c>
      <c r="B28" s="516" t="s">
        <v>427</v>
      </c>
      <c r="C28" s="368"/>
    </row>
    <row r="29" spans="1:3" s="521" customFormat="1" ht="12" customHeight="1" thickBot="1">
      <c r="A29" s="513" t="s">
        <v>285</v>
      </c>
      <c r="B29" s="172" t="s">
        <v>554</v>
      </c>
      <c r="C29" s="103"/>
    </row>
    <row r="30" spans="1:3" s="521" customFormat="1" ht="12" customHeight="1" thickBot="1">
      <c r="A30" s="245" t="s">
        <v>23</v>
      </c>
      <c r="B30" s="154" t="s">
        <v>428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308</v>
      </c>
      <c r="C31" s="96"/>
    </row>
    <row r="32" spans="1:3" s="521" customFormat="1" ht="12" customHeight="1">
      <c r="A32" s="514" t="s">
        <v>96</v>
      </c>
      <c r="B32" s="516" t="s">
        <v>309</v>
      </c>
      <c r="C32" s="368"/>
    </row>
    <row r="33" spans="1:3" s="521" customFormat="1" ht="12" customHeight="1" thickBot="1">
      <c r="A33" s="513" t="s">
        <v>97</v>
      </c>
      <c r="B33" s="172" t="s">
        <v>310</v>
      </c>
      <c r="C33" s="103"/>
    </row>
    <row r="34" spans="1:3" s="424" customFormat="1" ht="12" customHeight="1" thickBot="1">
      <c r="A34" s="245" t="s">
        <v>24</v>
      </c>
      <c r="B34" s="154" t="s">
        <v>396</v>
      </c>
      <c r="C34" s="394"/>
    </row>
    <row r="35" spans="1:3" s="424" customFormat="1" ht="12" customHeight="1" thickBot="1">
      <c r="A35" s="245" t="s">
        <v>25</v>
      </c>
      <c r="B35" s="154" t="s">
        <v>429</v>
      </c>
      <c r="C35" s="415"/>
    </row>
    <row r="36" spans="1:3" s="424" customFormat="1" ht="12" customHeight="1" thickBot="1">
      <c r="A36" s="237" t="s">
        <v>26</v>
      </c>
      <c r="B36" s="154" t="s">
        <v>555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431</v>
      </c>
      <c r="C37" s="416">
        <f>+C38+C39+C40</f>
        <v>0</v>
      </c>
    </row>
    <row r="38" spans="1:3" s="424" customFormat="1" ht="12" customHeight="1">
      <c r="A38" s="514" t="s">
        <v>432</v>
      </c>
      <c r="B38" s="515" t="s">
        <v>249</v>
      </c>
      <c r="C38" s="96"/>
    </row>
    <row r="39" spans="1:3" s="424" customFormat="1" ht="12" customHeight="1">
      <c r="A39" s="514" t="s">
        <v>433</v>
      </c>
      <c r="B39" s="516" t="s">
        <v>2</v>
      </c>
      <c r="C39" s="368"/>
    </row>
    <row r="40" spans="1:3" s="521" customFormat="1" ht="12" customHeight="1" thickBot="1">
      <c r="A40" s="513" t="s">
        <v>434</v>
      </c>
      <c r="B40" s="172" t="s">
        <v>435</v>
      </c>
      <c r="C40" s="103"/>
    </row>
    <row r="41" spans="1:3" s="521" customFormat="1" ht="15" customHeight="1" thickBot="1">
      <c r="A41" s="282" t="s">
        <v>28</v>
      </c>
      <c r="B41" s="283" t="s">
        <v>436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437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438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239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552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559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547</v>
      </c>
      <c r="B59" s="294"/>
      <c r="C59" s="151"/>
    </row>
    <row r="60" spans="1:3" ht="13.5" thickBot="1">
      <c r="A60" s="293" t="s">
        <v>213</v>
      </c>
      <c r="B60" s="294"/>
      <c r="C60" s="15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7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211</v>
      </c>
      <c r="B2" s="408" t="s">
        <v>214</v>
      </c>
      <c r="C2" s="422" t="s">
        <v>63</v>
      </c>
    </row>
    <row r="3" spans="1:3" s="518" customFormat="1" ht="24.75" thickBot="1">
      <c r="A3" s="511" t="s">
        <v>210</v>
      </c>
      <c r="B3" s="409" t="s">
        <v>560</v>
      </c>
      <c r="C3" s="423" t="s">
        <v>453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553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426</v>
      </c>
      <c r="C26" s="367">
        <f>+C27+C28</f>
        <v>0</v>
      </c>
    </row>
    <row r="27" spans="1:3" s="521" customFormat="1" ht="12" customHeight="1">
      <c r="A27" s="514" t="s">
        <v>281</v>
      </c>
      <c r="B27" s="515" t="s">
        <v>424</v>
      </c>
      <c r="C27" s="96"/>
    </row>
    <row r="28" spans="1:3" s="521" customFormat="1" ht="12" customHeight="1">
      <c r="A28" s="514" t="s">
        <v>284</v>
      </c>
      <c r="B28" s="516" t="s">
        <v>427</v>
      </c>
      <c r="C28" s="368"/>
    </row>
    <row r="29" spans="1:3" s="521" customFormat="1" ht="12" customHeight="1" thickBot="1">
      <c r="A29" s="513" t="s">
        <v>285</v>
      </c>
      <c r="B29" s="172" t="s">
        <v>554</v>
      </c>
      <c r="C29" s="103"/>
    </row>
    <row r="30" spans="1:3" s="521" customFormat="1" ht="12" customHeight="1" thickBot="1">
      <c r="A30" s="245" t="s">
        <v>23</v>
      </c>
      <c r="B30" s="154" t="s">
        <v>428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308</v>
      </c>
      <c r="C31" s="96"/>
    </row>
    <row r="32" spans="1:3" s="521" customFormat="1" ht="12" customHeight="1">
      <c r="A32" s="514" t="s">
        <v>96</v>
      </c>
      <c r="B32" s="516" t="s">
        <v>309</v>
      </c>
      <c r="C32" s="368"/>
    </row>
    <row r="33" spans="1:3" s="521" customFormat="1" ht="12" customHeight="1" thickBot="1">
      <c r="A33" s="513" t="s">
        <v>97</v>
      </c>
      <c r="B33" s="172" t="s">
        <v>310</v>
      </c>
      <c r="C33" s="103"/>
    </row>
    <row r="34" spans="1:3" s="424" customFormat="1" ht="12" customHeight="1" thickBot="1">
      <c r="A34" s="245" t="s">
        <v>24</v>
      </c>
      <c r="B34" s="154" t="s">
        <v>396</v>
      </c>
      <c r="C34" s="394"/>
    </row>
    <row r="35" spans="1:3" s="424" customFormat="1" ht="12" customHeight="1" thickBot="1">
      <c r="A35" s="245" t="s">
        <v>25</v>
      </c>
      <c r="B35" s="154" t="s">
        <v>429</v>
      </c>
      <c r="C35" s="415"/>
    </row>
    <row r="36" spans="1:3" s="424" customFormat="1" ht="12" customHeight="1" thickBot="1">
      <c r="A36" s="237" t="s">
        <v>26</v>
      </c>
      <c r="B36" s="154" t="s">
        <v>555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431</v>
      </c>
      <c r="C37" s="416">
        <f>+C38+C39+C40</f>
        <v>0</v>
      </c>
    </row>
    <row r="38" spans="1:3" s="424" customFormat="1" ht="12" customHeight="1">
      <c r="A38" s="514" t="s">
        <v>432</v>
      </c>
      <c r="B38" s="515" t="s">
        <v>249</v>
      </c>
      <c r="C38" s="96"/>
    </row>
    <row r="39" spans="1:3" s="424" customFormat="1" ht="12" customHeight="1">
      <c r="A39" s="514" t="s">
        <v>433</v>
      </c>
      <c r="B39" s="516" t="s">
        <v>2</v>
      </c>
      <c r="C39" s="368"/>
    </row>
    <row r="40" spans="1:3" s="521" customFormat="1" ht="12" customHeight="1" thickBot="1">
      <c r="A40" s="513" t="s">
        <v>434</v>
      </c>
      <c r="B40" s="172" t="s">
        <v>435</v>
      </c>
      <c r="C40" s="103"/>
    </row>
    <row r="41" spans="1:3" s="521" customFormat="1" ht="15" customHeight="1" thickBot="1">
      <c r="A41" s="282" t="s">
        <v>28</v>
      </c>
      <c r="B41" s="283" t="s">
        <v>436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437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438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239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552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559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547</v>
      </c>
      <c r="B59" s="294"/>
      <c r="C59" s="151"/>
    </row>
    <row r="60" spans="1:3" ht="13.5" thickBot="1">
      <c r="A60" s="293" t="s">
        <v>213</v>
      </c>
      <c r="B60" s="294"/>
      <c r="C60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10" sqref="B10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211</v>
      </c>
      <c r="B2" s="408" t="s">
        <v>607</v>
      </c>
      <c r="C2" s="422" t="s">
        <v>63</v>
      </c>
    </row>
    <row r="3" spans="1:3" s="518" customFormat="1" ht="24.75" thickBot="1">
      <c r="A3" s="511" t="s">
        <v>210</v>
      </c>
      <c r="B3" s="409" t="s">
        <v>419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553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426</v>
      </c>
      <c r="C26" s="367">
        <f>+C27+C28</f>
        <v>0</v>
      </c>
    </row>
    <row r="27" spans="1:3" s="521" customFormat="1" ht="12" customHeight="1">
      <c r="A27" s="514" t="s">
        <v>281</v>
      </c>
      <c r="B27" s="515" t="s">
        <v>424</v>
      </c>
      <c r="C27" s="96"/>
    </row>
    <row r="28" spans="1:3" s="521" customFormat="1" ht="12" customHeight="1">
      <c r="A28" s="514" t="s">
        <v>284</v>
      </c>
      <c r="B28" s="516" t="s">
        <v>427</v>
      </c>
      <c r="C28" s="368"/>
    </row>
    <row r="29" spans="1:3" s="521" customFormat="1" ht="12" customHeight="1" thickBot="1">
      <c r="A29" s="513" t="s">
        <v>285</v>
      </c>
      <c r="B29" s="172" t="s">
        <v>554</v>
      </c>
      <c r="C29" s="103"/>
    </row>
    <row r="30" spans="1:3" s="521" customFormat="1" ht="12" customHeight="1" thickBot="1">
      <c r="A30" s="245" t="s">
        <v>23</v>
      </c>
      <c r="B30" s="154" t="s">
        <v>428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308</v>
      </c>
      <c r="C31" s="96"/>
    </row>
    <row r="32" spans="1:3" s="521" customFormat="1" ht="12" customHeight="1">
      <c r="A32" s="514" t="s">
        <v>96</v>
      </c>
      <c r="B32" s="516" t="s">
        <v>309</v>
      </c>
      <c r="C32" s="368"/>
    </row>
    <row r="33" spans="1:3" s="521" customFormat="1" ht="12" customHeight="1" thickBot="1">
      <c r="A33" s="513" t="s">
        <v>97</v>
      </c>
      <c r="B33" s="172" t="s">
        <v>310</v>
      </c>
      <c r="C33" s="103"/>
    </row>
    <row r="34" spans="1:3" s="424" customFormat="1" ht="12" customHeight="1" thickBot="1">
      <c r="A34" s="245" t="s">
        <v>24</v>
      </c>
      <c r="B34" s="154" t="s">
        <v>396</v>
      </c>
      <c r="C34" s="394"/>
    </row>
    <row r="35" spans="1:3" s="424" customFormat="1" ht="12" customHeight="1" thickBot="1">
      <c r="A35" s="245" t="s">
        <v>25</v>
      </c>
      <c r="B35" s="154" t="s">
        <v>429</v>
      </c>
      <c r="C35" s="415"/>
    </row>
    <row r="36" spans="1:3" s="424" customFormat="1" ht="12" customHeight="1" thickBot="1">
      <c r="A36" s="237" t="s">
        <v>26</v>
      </c>
      <c r="B36" s="154" t="s">
        <v>555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431</v>
      </c>
      <c r="C37" s="416">
        <f>+C38+C39+C40</f>
        <v>2059</v>
      </c>
    </row>
    <row r="38" spans="1:3" s="424" customFormat="1" ht="12" customHeight="1">
      <c r="A38" s="514" t="s">
        <v>432</v>
      </c>
      <c r="B38" s="515" t="s">
        <v>249</v>
      </c>
      <c r="C38" s="96"/>
    </row>
    <row r="39" spans="1:3" s="424" customFormat="1" ht="12" customHeight="1">
      <c r="A39" s="514" t="s">
        <v>433</v>
      </c>
      <c r="B39" s="516" t="s">
        <v>2</v>
      </c>
      <c r="C39" s="368"/>
    </row>
    <row r="40" spans="1:3" s="521" customFormat="1" ht="12" customHeight="1" thickBot="1">
      <c r="A40" s="513" t="s">
        <v>434</v>
      </c>
      <c r="B40" s="172" t="s">
        <v>435</v>
      </c>
      <c r="C40" s="103">
        <v>2059</v>
      </c>
    </row>
    <row r="41" spans="1:3" s="521" customFormat="1" ht="15" customHeight="1" thickBot="1">
      <c r="A41" s="282" t="s">
        <v>28</v>
      </c>
      <c r="B41" s="283" t="s">
        <v>436</v>
      </c>
      <c r="C41" s="419">
        <f>+C36+C37</f>
        <v>2059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437</v>
      </c>
      <c r="C45" s="367">
        <f>SUM(C46:C50)</f>
        <v>2059</v>
      </c>
    </row>
    <row r="46" spans="1:3" ht="12" customHeight="1">
      <c r="A46" s="513" t="s">
        <v>102</v>
      </c>
      <c r="B46" s="9" t="s">
        <v>50</v>
      </c>
      <c r="C46" s="96">
        <v>1482</v>
      </c>
    </row>
    <row r="47" spans="1:3" ht="12" customHeight="1">
      <c r="A47" s="513" t="s">
        <v>103</v>
      </c>
      <c r="B47" s="8" t="s">
        <v>189</v>
      </c>
      <c r="C47" s="99">
        <v>400</v>
      </c>
    </row>
    <row r="48" spans="1:3" ht="12" customHeight="1">
      <c r="A48" s="513" t="s">
        <v>104</v>
      </c>
      <c r="B48" s="8" t="s">
        <v>145</v>
      </c>
      <c r="C48" s="99">
        <v>177</v>
      </c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438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239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552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559</v>
      </c>
      <c r="C57" s="420">
        <f>+C45+C51+C56</f>
        <v>2059</v>
      </c>
    </row>
    <row r="58" spans="1:3" ht="15" customHeight="1" thickBot="1">
      <c r="C58" s="421"/>
    </row>
    <row r="59" spans="1:3" ht="14.25" customHeight="1" thickBot="1">
      <c r="A59" s="293" t="s">
        <v>547</v>
      </c>
      <c r="B59" s="294"/>
      <c r="C59" s="151"/>
    </row>
    <row r="60" spans="1:3" ht="13.5" thickBot="1">
      <c r="A60" s="293" t="s">
        <v>213</v>
      </c>
      <c r="B60" s="294"/>
      <c r="C60" s="151">
        <v>1</v>
      </c>
    </row>
  </sheetData>
  <sheetProtection selectLockedCells="1" selectUnlockedCells="1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E5" sqref="E5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211</v>
      </c>
      <c r="B2" s="408" t="s">
        <v>607</v>
      </c>
      <c r="C2" s="422" t="s">
        <v>63</v>
      </c>
    </row>
    <row r="3" spans="1:3" s="518" customFormat="1" ht="24.75" thickBot="1">
      <c r="A3" s="511" t="s">
        <v>210</v>
      </c>
      <c r="B3" s="409" t="s">
        <v>439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553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426</v>
      </c>
      <c r="C26" s="367">
        <f>+C27+C28</f>
        <v>0</v>
      </c>
    </row>
    <row r="27" spans="1:3" s="521" customFormat="1" ht="12" customHeight="1">
      <c r="A27" s="514" t="s">
        <v>281</v>
      </c>
      <c r="B27" s="515" t="s">
        <v>424</v>
      </c>
      <c r="C27" s="96"/>
    </row>
    <row r="28" spans="1:3" s="521" customFormat="1" ht="12" customHeight="1">
      <c r="A28" s="514" t="s">
        <v>284</v>
      </c>
      <c r="B28" s="516" t="s">
        <v>427</v>
      </c>
      <c r="C28" s="368"/>
    </row>
    <row r="29" spans="1:3" s="521" customFormat="1" ht="12" customHeight="1" thickBot="1">
      <c r="A29" s="513" t="s">
        <v>285</v>
      </c>
      <c r="B29" s="172" t="s">
        <v>554</v>
      </c>
      <c r="C29" s="103"/>
    </row>
    <row r="30" spans="1:3" s="521" customFormat="1" ht="12" customHeight="1" thickBot="1">
      <c r="A30" s="245" t="s">
        <v>23</v>
      </c>
      <c r="B30" s="154" t="s">
        <v>428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308</v>
      </c>
      <c r="C31" s="96"/>
    </row>
    <row r="32" spans="1:3" s="521" customFormat="1" ht="12" customHeight="1">
      <c r="A32" s="514" t="s">
        <v>96</v>
      </c>
      <c r="B32" s="516" t="s">
        <v>309</v>
      </c>
      <c r="C32" s="368"/>
    </row>
    <row r="33" spans="1:3" s="521" customFormat="1" ht="12" customHeight="1" thickBot="1">
      <c r="A33" s="513" t="s">
        <v>97</v>
      </c>
      <c r="B33" s="172" t="s">
        <v>310</v>
      </c>
      <c r="C33" s="103"/>
    </row>
    <row r="34" spans="1:3" s="424" customFormat="1" ht="12" customHeight="1" thickBot="1">
      <c r="A34" s="245" t="s">
        <v>24</v>
      </c>
      <c r="B34" s="154" t="s">
        <v>396</v>
      </c>
      <c r="C34" s="394"/>
    </row>
    <row r="35" spans="1:3" s="424" customFormat="1" ht="12" customHeight="1" thickBot="1">
      <c r="A35" s="245" t="s">
        <v>25</v>
      </c>
      <c r="B35" s="154" t="s">
        <v>429</v>
      </c>
      <c r="C35" s="415"/>
    </row>
    <row r="36" spans="1:3" s="424" customFormat="1" ht="12" customHeight="1" thickBot="1">
      <c r="A36" s="237" t="s">
        <v>26</v>
      </c>
      <c r="B36" s="154" t="s">
        <v>555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431</v>
      </c>
      <c r="C37" s="416">
        <f>+C38+C39+C40</f>
        <v>2059</v>
      </c>
    </row>
    <row r="38" spans="1:3" s="424" customFormat="1" ht="12" customHeight="1">
      <c r="A38" s="514" t="s">
        <v>432</v>
      </c>
      <c r="B38" s="515" t="s">
        <v>249</v>
      </c>
      <c r="C38" s="96"/>
    </row>
    <row r="39" spans="1:3" s="424" customFormat="1" ht="12" customHeight="1">
      <c r="A39" s="514" t="s">
        <v>433</v>
      </c>
      <c r="B39" s="516" t="s">
        <v>2</v>
      </c>
      <c r="C39" s="368"/>
    </row>
    <row r="40" spans="1:3" s="521" customFormat="1" ht="12" customHeight="1" thickBot="1">
      <c r="A40" s="513" t="s">
        <v>434</v>
      </c>
      <c r="B40" s="172" t="s">
        <v>435</v>
      </c>
      <c r="C40" s="103">
        <v>2059</v>
      </c>
    </row>
    <row r="41" spans="1:3" s="521" customFormat="1" ht="15" customHeight="1" thickBot="1">
      <c r="A41" s="282" t="s">
        <v>28</v>
      </c>
      <c r="B41" s="283" t="s">
        <v>436</v>
      </c>
      <c r="C41" s="419">
        <f>+C36+C37</f>
        <v>2059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437</v>
      </c>
      <c r="C45" s="367">
        <f>SUM(C46:C50)</f>
        <v>2059</v>
      </c>
    </row>
    <row r="46" spans="1:3" ht="12" customHeight="1">
      <c r="A46" s="513" t="s">
        <v>102</v>
      </c>
      <c r="B46" s="9" t="s">
        <v>50</v>
      </c>
      <c r="C46" s="96">
        <v>1482</v>
      </c>
    </row>
    <row r="47" spans="1:3" ht="12" customHeight="1">
      <c r="A47" s="513" t="s">
        <v>103</v>
      </c>
      <c r="B47" s="8" t="s">
        <v>189</v>
      </c>
      <c r="C47" s="99">
        <v>400</v>
      </c>
    </row>
    <row r="48" spans="1:3" ht="12" customHeight="1">
      <c r="A48" s="513" t="s">
        <v>104</v>
      </c>
      <c r="B48" s="8" t="s">
        <v>145</v>
      </c>
      <c r="C48" s="99">
        <v>177</v>
      </c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438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239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552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559</v>
      </c>
      <c r="C57" s="420">
        <f>+C45+C51+C56</f>
        <v>2059</v>
      </c>
    </row>
    <row r="58" spans="1:3" ht="15" customHeight="1" thickBot="1">
      <c r="C58" s="421"/>
    </row>
    <row r="59" spans="1:3" ht="14.25" customHeight="1" thickBot="1">
      <c r="A59" s="293" t="s">
        <v>547</v>
      </c>
      <c r="B59" s="294"/>
      <c r="C59" s="151">
        <v>1</v>
      </c>
    </row>
    <row r="60" spans="1:3" ht="13.5" thickBot="1">
      <c r="A60" s="293" t="s">
        <v>213</v>
      </c>
      <c r="B60" s="294"/>
      <c r="C60" s="15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 ca="1"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211</v>
      </c>
      <c r="B2" s="408" t="s">
        <v>609</v>
      </c>
      <c r="C2" s="422" t="s">
        <v>63</v>
      </c>
    </row>
    <row r="3" spans="1:3" s="518" customFormat="1" ht="24.75" thickBot="1">
      <c r="A3" s="511" t="s">
        <v>210</v>
      </c>
      <c r="B3" s="409" t="s">
        <v>440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212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519</v>
      </c>
      <c r="B6" s="238" t="s">
        <v>520</v>
      </c>
      <c r="C6" s="239" t="s">
        <v>521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548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294</v>
      </c>
      <c r="C9" s="413"/>
    </row>
    <row r="10" spans="1:3" s="424" customFormat="1" ht="12" customHeight="1">
      <c r="A10" s="513" t="s">
        <v>103</v>
      </c>
      <c r="B10" s="8" t="s">
        <v>295</v>
      </c>
      <c r="C10" s="365"/>
    </row>
    <row r="11" spans="1:3" s="424" customFormat="1" ht="12" customHeight="1">
      <c r="A11" s="513" t="s">
        <v>104</v>
      </c>
      <c r="B11" s="8" t="s">
        <v>296</v>
      </c>
      <c r="C11" s="365"/>
    </row>
    <row r="12" spans="1:3" s="424" customFormat="1" ht="12" customHeight="1">
      <c r="A12" s="513" t="s">
        <v>105</v>
      </c>
      <c r="B12" s="8" t="s">
        <v>297</v>
      </c>
      <c r="C12" s="365"/>
    </row>
    <row r="13" spans="1:3" s="424" customFormat="1" ht="12" customHeight="1">
      <c r="A13" s="513" t="s">
        <v>154</v>
      </c>
      <c r="B13" s="8" t="s">
        <v>298</v>
      </c>
      <c r="C13" s="365"/>
    </row>
    <row r="14" spans="1:3" s="424" customFormat="1" ht="12" customHeight="1">
      <c r="A14" s="513" t="s">
        <v>106</v>
      </c>
      <c r="B14" s="8" t="s">
        <v>421</v>
      </c>
      <c r="C14" s="365"/>
    </row>
    <row r="15" spans="1:3" s="424" customFormat="1" ht="12" customHeight="1">
      <c r="A15" s="513" t="s">
        <v>107</v>
      </c>
      <c r="B15" s="7" t="s">
        <v>422</v>
      </c>
      <c r="C15" s="365"/>
    </row>
    <row r="16" spans="1:3" s="424" customFormat="1" ht="12" customHeight="1">
      <c r="A16" s="513" t="s">
        <v>117</v>
      </c>
      <c r="B16" s="8" t="s">
        <v>301</v>
      </c>
      <c r="C16" s="414"/>
    </row>
    <row r="17" spans="1:3" s="521" customFormat="1" ht="12" customHeight="1">
      <c r="A17" s="513" t="s">
        <v>118</v>
      </c>
      <c r="B17" s="8" t="s">
        <v>302</v>
      </c>
      <c r="C17" s="365"/>
    </row>
    <row r="18" spans="1:3" s="521" customFormat="1" ht="12" customHeight="1">
      <c r="A18" s="513" t="s">
        <v>119</v>
      </c>
      <c r="B18" s="8" t="s">
        <v>459</v>
      </c>
      <c r="C18" s="366"/>
    </row>
    <row r="19" spans="1:3" s="521" customFormat="1" ht="12" customHeight="1" thickBot="1">
      <c r="A19" s="513" t="s">
        <v>120</v>
      </c>
      <c r="B19" s="7" t="s">
        <v>303</v>
      </c>
      <c r="C19" s="366"/>
    </row>
    <row r="20" spans="1:3" s="424" customFormat="1" ht="12" customHeight="1" thickBot="1">
      <c r="A20" s="237" t="s">
        <v>20</v>
      </c>
      <c r="B20" s="281" t="s">
        <v>423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271</v>
      </c>
      <c r="C21" s="365"/>
    </row>
    <row r="22" spans="1:3" s="521" customFormat="1" ht="12" customHeight="1">
      <c r="A22" s="513" t="s">
        <v>109</v>
      </c>
      <c r="B22" s="8" t="s">
        <v>424</v>
      </c>
      <c r="C22" s="365"/>
    </row>
    <row r="23" spans="1:3" s="521" customFormat="1" ht="12" customHeight="1">
      <c r="A23" s="513" t="s">
        <v>110</v>
      </c>
      <c r="B23" s="8" t="s">
        <v>425</v>
      </c>
      <c r="C23" s="365"/>
    </row>
    <row r="24" spans="1:3" s="521" customFormat="1" ht="12" customHeight="1" thickBot="1">
      <c r="A24" s="513" t="s">
        <v>111</v>
      </c>
      <c r="B24" s="8" t="s">
        <v>553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426</v>
      </c>
      <c r="C26" s="367">
        <f>+C27+C28</f>
        <v>0</v>
      </c>
    </row>
    <row r="27" spans="1:3" s="521" customFormat="1" ht="12" customHeight="1">
      <c r="A27" s="514" t="s">
        <v>281</v>
      </c>
      <c r="B27" s="515" t="s">
        <v>424</v>
      </c>
      <c r="C27" s="96"/>
    </row>
    <row r="28" spans="1:3" s="521" customFormat="1" ht="12" customHeight="1">
      <c r="A28" s="514" t="s">
        <v>284</v>
      </c>
      <c r="B28" s="516" t="s">
        <v>427</v>
      </c>
      <c r="C28" s="368"/>
    </row>
    <row r="29" spans="1:3" s="521" customFormat="1" ht="12" customHeight="1" thickBot="1">
      <c r="A29" s="513" t="s">
        <v>285</v>
      </c>
      <c r="B29" s="172" t="s">
        <v>554</v>
      </c>
      <c r="C29" s="103"/>
    </row>
    <row r="30" spans="1:3" s="521" customFormat="1" ht="12" customHeight="1" thickBot="1">
      <c r="A30" s="245" t="s">
        <v>23</v>
      </c>
      <c r="B30" s="154" t="s">
        <v>428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308</v>
      </c>
      <c r="C31" s="96"/>
    </row>
    <row r="32" spans="1:3" s="521" customFormat="1" ht="12" customHeight="1">
      <c r="A32" s="514" t="s">
        <v>96</v>
      </c>
      <c r="B32" s="516" t="s">
        <v>309</v>
      </c>
      <c r="C32" s="368"/>
    </row>
    <row r="33" spans="1:3" s="521" customFormat="1" ht="12" customHeight="1" thickBot="1">
      <c r="A33" s="513" t="s">
        <v>97</v>
      </c>
      <c r="B33" s="172" t="s">
        <v>310</v>
      </c>
      <c r="C33" s="103"/>
    </row>
    <row r="34" spans="1:3" s="424" customFormat="1" ht="12" customHeight="1" thickBot="1">
      <c r="A34" s="245" t="s">
        <v>24</v>
      </c>
      <c r="B34" s="154" t="s">
        <v>396</v>
      </c>
      <c r="C34" s="394"/>
    </row>
    <row r="35" spans="1:3" s="424" customFormat="1" ht="12" customHeight="1" thickBot="1">
      <c r="A35" s="245" t="s">
        <v>25</v>
      </c>
      <c r="B35" s="154" t="s">
        <v>429</v>
      </c>
      <c r="C35" s="415"/>
    </row>
    <row r="36" spans="1:3" s="424" customFormat="1" ht="12" customHeight="1" thickBot="1">
      <c r="A36" s="237" t="s">
        <v>26</v>
      </c>
      <c r="B36" s="154" t="s">
        <v>555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431</v>
      </c>
      <c r="C37" s="416">
        <f>+C38+C39+C40</f>
        <v>0</v>
      </c>
    </row>
    <row r="38" spans="1:3" s="424" customFormat="1" ht="12" customHeight="1">
      <c r="A38" s="514" t="s">
        <v>432</v>
      </c>
      <c r="B38" s="515" t="s">
        <v>249</v>
      </c>
      <c r="C38" s="96"/>
    </row>
    <row r="39" spans="1:3" s="424" customFormat="1" ht="12" customHeight="1">
      <c r="A39" s="514" t="s">
        <v>433</v>
      </c>
      <c r="B39" s="516" t="s">
        <v>2</v>
      </c>
      <c r="C39" s="368"/>
    </row>
    <row r="40" spans="1:3" s="521" customFormat="1" ht="12" customHeight="1" thickBot="1">
      <c r="A40" s="513" t="s">
        <v>434</v>
      </c>
      <c r="B40" s="172" t="s">
        <v>435</v>
      </c>
      <c r="C40" s="103"/>
    </row>
    <row r="41" spans="1:3" s="521" customFormat="1" ht="15" customHeight="1" thickBot="1">
      <c r="A41" s="282" t="s">
        <v>28</v>
      </c>
      <c r="B41" s="283" t="s">
        <v>436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437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438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239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552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559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547</v>
      </c>
      <c r="B59" s="294"/>
      <c r="C59" s="151"/>
    </row>
    <row r="60" spans="1:3" ht="13.5" thickBot="1">
      <c r="A60" s="293" t="s">
        <v>213</v>
      </c>
      <c r="B60" s="294"/>
      <c r="C60" s="15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76" zoomScale="130" zoomScaleNormal="130" zoomScaleSheetLayoutView="100" workbookViewId="0">
      <selection activeCell="D94" sqref="D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158</v>
      </c>
      <c r="B2" s="587"/>
      <c r="C2" s="357" t="s">
        <v>240</v>
      </c>
    </row>
    <row r="3" spans="1:3" ht="38.1" customHeight="1" thickBot="1">
      <c r="A3" s="23" t="s">
        <v>73</v>
      </c>
      <c r="B3" s="24" t="s">
        <v>18</v>
      </c>
      <c r="C3" s="45" t="str">
        <f ca="1">+CONCATENATE(LEFT(ÖSSZEFÜGGÉSEK!A5,4),". évi előirányzat")</f>
        <v>2015. évi előirányzat</v>
      </c>
    </row>
    <row r="4" spans="1:3" s="474" customFormat="1" ht="12" customHeight="1" thickBot="1">
      <c r="A4" s="468" t="s">
        <v>519</v>
      </c>
      <c r="B4" s="469" t="s">
        <v>520</v>
      </c>
      <c r="C4" s="470" t="s">
        <v>521</v>
      </c>
    </row>
    <row r="5" spans="1:3" s="475" customFormat="1" ht="12" customHeight="1" thickBot="1">
      <c r="A5" s="20" t="s">
        <v>19</v>
      </c>
      <c r="B5" s="21" t="s">
        <v>265</v>
      </c>
      <c r="C5" s="347">
        <f>+C6+C7+C8+C9+C10+C11</f>
        <v>67513</v>
      </c>
    </row>
    <row r="6" spans="1:3" s="475" customFormat="1" ht="12" customHeight="1">
      <c r="A6" s="15" t="s">
        <v>102</v>
      </c>
      <c r="B6" s="476" t="s">
        <v>266</v>
      </c>
      <c r="C6" s="350">
        <v>15652</v>
      </c>
    </row>
    <row r="7" spans="1:3" s="475" customFormat="1" ht="12" customHeight="1">
      <c r="A7" s="14" t="s">
        <v>103</v>
      </c>
      <c r="B7" s="477" t="s">
        <v>267</v>
      </c>
      <c r="C7" s="349"/>
    </row>
    <row r="8" spans="1:3" s="475" customFormat="1" ht="12" customHeight="1">
      <c r="A8" s="14" t="s">
        <v>104</v>
      </c>
      <c r="B8" s="477" t="s">
        <v>268</v>
      </c>
      <c r="C8" s="349">
        <v>32326</v>
      </c>
    </row>
    <row r="9" spans="1:3" s="475" customFormat="1" ht="12" customHeight="1">
      <c r="A9" s="14" t="s">
        <v>105</v>
      </c>
      <c r="B9" s="477" t="s">
        <v>269</v>
      </c>
      <c r="C9" s="349">
        <v>1200</v>
      </c>
    </row>
    <row r="10" spans="1:3" s="475" customFormat="1" ht="12" customHeight="1">
      <c r="A10" s="14" t="s">
        <v>154</v>
      </c>
      <c r="B10" s="343" t="s">
        <v>455</v>
      </c>
      <c r="C10" s="349">
        <v>2</v>
      </c>
    </row>
    <row r="11" spans="1:3" s="475" customFormat="1" ht="12" customHeight="1" thickBot="1">
      <c r="A11" s="16" t="s">
        <v>106</v>
      </c>
      <c r="B11" s="344" t="s">
        <v>456</v>
      </c>
      <c r="C11" s="349">
        <v>18333</v>
      </c>
    </row>
    <row r="12" spans="1:3" s="475" customFormat="1" ht="12" customHeight="1" thickBot="1">
      <c r="A12" s="20" t="s">
        <v>20</v>
      </c>
      <c r="B12" s="342" t="s">
        <v>270</v>
      </c>
      <c r="C12" s="347">
        <f>+C13+C14+C15+C16+C17</f>
        <v>59009</v>
      </c>
    </row>
    <row r="13" spans="1:3" s="475" customFormat="1" ht="12" customHeight="1">
      <c r="A13" s="15" t="s">
        <v>108</v>
      </c>
      <c r="B13" s="476" t="s">
        <v>271</v>
      </c>
      <c r="C13" s="350"/>
    </row>
    <row r="14" spans="1:3" s="475" customFormat="1" ht="12" customHeight="1">
      <c r="A14" s="14" t="s">
        <v>109</v>
      </c>
      <c r="B14" s="477" t="s">
        <v>272</v>
      </c>
      <c r="C14" s="349"/>
    </row>
    <row r="15" spans="1:3" s="475" customFormat="1" ht="12" customHeight="1">
      <c r="A15" s="14" t="s">
        <v>110</v>
      </c>
      <c r="B15" s="477" t="s">
        <v>444</v>
      </c>
      <c r="C15" s="349"/>
    </row>
    <row r="16" spans="1:3" s="475" customFormat="1" ht="12" customHeight="1">
      <c r="A16" s="14" t="s">
        <v>111</v>
      </c>
      <c r="B16" s="477" t="s">
        <v>445</v>
      </c>
      <c r="C16" s="349"/>
    </row>
    <row r="17" spans="1:3" s="475" customFormat="1" ht="12" customHeight="1">
      <c r="A17" s="14" t="s">
        <v>112</v>
      </c>
      <c r="B17" s="477" t="s">
        <v>273</v>
      </c>
      <c r="C17" s="349">
        <v>59009</v>
      </c>
    </row>
    <row r="18" spans="1:3" s="475" customFormat="1" ht="12" customHeight="1" thickBot="1">
      <c r="A18" s="16" t="s">
        <v>121</v>
      </c>
      <c r="B18" s="344" t="s">
        <v>274</v>
      </c>
      <c r="C18" s="351"/>
    </row>
    <row r="19" spans="1:3" s="475" customFormat="1" ht="12" customHeight="1" thickBot="1">
      <c r="A19" s="20" t="s">
        <v>21</v>
      </c>
      <c r="B19" s="21" t="s">
        <v>275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276</v>
      </c>
      <c r="C20" s="350"/>
    </row>
    <row r="21" spans="1:3" s="475" customFormat="1" ht="12" customHeight="1">
      <c r="A21" s="14" t="s">
        <v>92</v>
      </c>
      <c r="B21" s="477" t="s">
        <v>277</v>
      </c>
      <c r="C21" s="349"/>
    </row>
    <row r="22" spans="1:3" s="475" customFormat="1" ht="12" customHeight="1">
      <c r="A22" s="14" t="s">
        <v>93</v>
      </c>
      <c r="B22" s="477" t="s">
        <v>446</v>
      </c>
      <c r="C22" s="349"/>
    </row>
    <row r="23" spans="1:3" s="475" customFormat="1" ht="12" customHeight="1">
      <c r="A23" s="14" t="s">
        <v>94</v>
      </c>
      <c r="B23" s="477" t="s">
        <v>447</v>
      </c>
      <c r="C23" s="349"/>
    </row>
    <row r="24" spans="1:3" s="475" customFormat="1" ht="12" customHeight="1">
      <c r="A24" s="14" t="s">
        <v>177</v>
      </c>
      <c r="B24" s="477" t="s">
        <v>278</v>
      </c>
      <c r="C24" s="349"/>
    </row>
    <row r="25" spans="1:3" s="475" customFormat="1" ht="12" customHeight="1" thickBot="1">
      <c r="A25" s="16" t="s">
        <v>178</v>
      </c>
      <c r="B25" s="478" t="s">
        <v>279</v>
      </c>
      <c r="C25" s="351"/>
    </row>
    <row r="26" spans="1:3" s="475" customFormat="1" ht="12" customHeight="1" thickBot="1">
      <c r="A26" s="20" t="s">
        <v>179</v>
      </c>
      <c r="B26" s="21" t="s">
        <v>280</v>
      </c>
      <c r="C26" s="353">
        <f>+C27+C31+C32+C33</f>
        <v>7300</v>
      </c>
    </row>
    <row r="27" spans="1:3" s="475" customFormat="1" ht="12" customHeight="1">
      <c r="A27" s="15" t="s">
        <v>281</v>
      </c>
      <c r="B27" s="476" t="s">
        <v>462</v>
      </c>
      <c r="C27" s="471">
        <v>5000</v>
      </c>
    </row>
    <row r="28" spans="1:3" s="475" customFormat="1" ht="12" customHeight="1">
      <c r="A28" s="14" t="s">
        <v>282</v>
      </c>
      <c r="B28" s="477" t="s">
        <v>287</v>
      </c>
      <c r="C28" s="349"/>
    </row>
    <row r="29" spans="1:3" s="475" customFormat="1" ht="12" customHeight="1">
      <c r="A29" s="14" t="s">
        <v>283</v>
      </c>
      <c r="B29" s="477" t="s">
        <v>288</v>
      </c>
      <c r="C29" s="349">
        <v>5000</v>
      </c>
    </row>
    <row r="30" spans="1:3" s="475" customFormat="1" ht="12" customHeight="1">
      <c r="A30" s="14" t="s">
        <v>460</v>
      </c>
      <c r="B30" s="552" t="s">
        <v>461</v>
      </c>
      <c r="C30" s="349"/>
    </row>
    <row r="31" spans="1:3" s="475" customFormat="1" ht="12" customHeight="1">
      <c r="A31" s="14" t="s">
        <v>284</v>
      </c>
      <c r="B31" s="477" t="s">
        <v>289</v>
      </c>
      <c r="C31" s="349">
        <v>2000</v>
      </c>
    </row>
    <row r="32" spans="1:3" s="475" customFormat="1" ht="12" customHeight="1">
      <c r="A32" s="14" t="s">
        <v>285</v>
      </c>
      <c r="B32" s="477" t="s">
        <v>290</v>
      </c>
      <c r="C32" s="349"/>
    </row>
    <row r="33" spans="1:3" s="475" customFormat="1" ht="12" customHeight="1" thickBot="1">
      <c r="A33" s="16" t="s">
        <v>286</v>
      </c>
      <c r="B33" s="478" t="s">
        <v>291</v>
      </c>
      <c r="C33" s="351">
        <v>300</v>
      </c>
    </row>
    <row r="34" spans="1:3" s="475" customFormat="1" ht="12" customHeight="1" thickBot="1">
      <c r="A34" s="20" t="s">
        <v>23</v>
      </c>
      <c r="B34" s="21" t="s">
        <v>457</v>
      </c>
      <c r="C34" s="347">
        <f>SUM(C35:C45)</f>
        <v>57150</v>
      </c>
    </row>
    <row r="35" spans="1:3" s="475" customFormat="1" ht="12" customHeight="1">
      <c r="A35" s="15" t="s">
        <v>95</v>
      </c>
      <c r="B35" s="476" t="s">
        <v>294</v>
      </c>
      <c r="C35" s="350">
        <v>4500</v>
      </c>
    </row>
    <row r="36" spans="1:3" s="475" customFormat="1" ht="12" customHeight="1">
      <c r="A36" s="14" t="s">
        <v>96</v>
      </c>
      <c r="B36" s="477" t="s">
        <v>295</v>
      </c>
      <c r="C36" s="349">
        <v>26000</v>
      </c>
    </row>
    <row r="37" spans="1:3" s="475" customFormat="1" ht="12" customHeight="1">
      <c r="A37" s="14" t="s">
        <v>97</v>
      </c>
      <c r="B37" s="477" t="s">
        <v>296</v>
      </c>
      <c r="C37" s="349"/>
    </row>
    <row r="38" spans="1:3" s="475" customFormat="1" ht="12" customHeight="1">
      <c r="A38" s="14" t="s">
        <v>181</v>
      </c>
      <c r="B38" s="477" t="s">
        <v>297</v>
      </c>
      <c r="C38" s="349"/>
    </row>
    <row r="39" spans="1:3" s="475" customFormat="1" ht="12" customHeight="1">
      <c r="A39" s="14" t="s">
        <v>182</v>
      </c>
      <c r="B39" s="477" t="s">
        <v>298</v>
      </c>
      <c r="C39" s="349">
        <v>16000</v>
      </c>
    </row>
    <row r="40" spans="1:3" s="475" customFormat="1" ht="12" customHeight="1">
      <c r="A40" s="14" t="s">
        <v>183</v>
      </c>
      <c r="B40" s="477" t="s">
        <v>299</v>
      </c>
      <c r="C40" s="349">
        <v>8200</v>
      </c>
    </row>
    <row r="41" spans="1:3" s="475" customFormat="1" ht="12" customHeight="1">
      <c r="A41" s="14" t="s">
        <v>184</v>
      </c>
      <c r="B41" s="477" t="s">
        <v>300</v>
      </c>
      <c r="C41" s="349"/>
    </row>
    <row r="42" spans="1:3" s="475" customFormat="1" ht="12" customHeight="1">
      <c r="A42" s="14" t="s">
        <v>185</v>
      </c>
      <c r="B42" s="477" t="s">
        <v>301</v>
      </c>
      <c r="C42" s="349"/>
    </row>
    <row r="43" spans="1:3" s="475" customFormat="1" ht="12" customHeight="1">
      <c r="A43" s="14" t="s">
        <v>292</v>
      </c>
      <c r="B43" s="477" t="s">
        <v>302</v>
      </c>
      <c r="C43" s="352"/>
    </row>
    <row r="44" spans="1:3" s="475" customFormat="1" ht="12" customHeight="1">
      <c r="A44" s="16" t="s">
        <v>293</v>
      </c>
      <c r="B44" s="478" t="s">
        <v>459</v>
      </c>
      <c r="C44" s="462"/>
    </row>
    <row r="45" spans="1:3" s="475" customFormat="1" ht="12" customHeight="1" thickBot="1">
      <c r="A45" s="16" t="s">
        <v>458</v>
      </c>
      <c r="B45" s="344" t="s">
        <v>303</v>
      </c>
      <c r="C45" s="462">
        <v>2450</v>
      </c>
    </row>
    <row r="46" spans="1:3" s="475" customFormat="1" ht="12" customHeight="1" thickBot="1">
      <c r="A46" s="20" t="s">
        <v>24</v>
      </c>
      <c r="B46" s="21" t="s">
        <v>304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308</v>
      </c>
      <c r="C47" s="523"/>
    </row>
    <row r="48" spans="1:3" s="475" customFormat="1" ht="12" customHeight="1">
      <c r="A48" s="14" t="s">
        <v>99</v>
      </c>
      <c r="B48" s="477" t="s">
        <v>309</v>
      </c>
      <c r="C48" s="352"/>
    </row>
    <row r="49" spans="1:3" s="475" customFormat="1" ht="12" customHeight="1">
      <c r="A49" s="14" t="s">
        <v>305</v>
      </c>
      <c r="B49" s="477" t="s">
        <v>310</v>
      </c>
      <c r="C49" s="352"/>
    </row>
    <row r="50" spans="1:3" s="475" customFormat="1" ht="12" customHeight="1">
      <c r="A50" s="14" t="s">
        <v>306</v>
      </c>
      <c r="B50" s="477" t="s">
        <v>311</v>
      </c>
      <c r="C50" s="352"/>
    </row>
    <row r="51" spans="1:3" s="475" customFormat="1" ht="12" customHeight="1" thickBot="1">
      <c r="A51" s="16" t="s">
        <v>307</v>
      </c>
      <c r="B51" s="344" t="s">
        <v>312</v>
      </c>
      <c r="C51" s="462"/>
    </row>
    <row r="52" spans="1:3" s="475" customFormat="1" ht="12" customHeight="1" thickBot="1">
      <c r="A52" s="20" t="s">
        <v>186</v>
      </c>
      <c r="B52" s="21" t="s">
        <v>313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314</v>
      </c>
      <c r="C53" s="350"/>
    </row>
    <row r="54" spans="1:3" s="475" customFormat="1" ht="12" customHeight="1">
      <c r="A54" s="14" t="s">
        <v>101</v>
      </c>
      <c r="B54" s="477" t="s">
        <v>448</v>
      </c>
      <c r="C54" s="349"/>
    </row>
    <row r="55" spans="1:3" s="475" customFormat="1" ht="12" customHeight="1">
      <c r="A55" s="14" t="s">
        <v>317</v>
      </c>
      <c r="B55" s="477" t="s">
        <v>315</v>
      </c>
      <c r="C55" s="349"/>
    </row>
    <row r="56" spans="1:3" s="475" customFormat="1" ht="12" customHeight="1" thickBot="1">
      <c r="A56" s="16" t="s">
        <v>318</v>
      </c>
      <c r="B56" s="344" t="s">
        <v>316</v>
      </c>
      <c r="C56" s="351"/>
    </row>
    <row r="57" spans="1:3" s="475" customFormat="1" ht="12" customHeight="1" thickBot="1">
      <c r="A57" s="20" t="s">
        <v>26</v>
      </c>
      <c r="B57" s="342" t="s">
        <v>319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321</v>
      </c>
      <c r="C58" s="352"/>
    </row>
    <row r="59" spans="1:3" s="475" customFormat="1" ht="12" customHeight="1">
      <c r="A59" s="14" t="s">
        <v>188</v>
      </c>
      <c r="B59" s="477" t="s">
        <v>449</v>
      </c>
      <c r="C59" s="352"/>
    </row>
    <row r="60" spans="1:3" s="475" customFormat="1" ht="12" customHeight="1">
      <c r="A60" s="14" t="s">
        <v>241</v>
      </c>
      <c r="B60" s="477" t="s">
        <v>322</v>
      </c>
      <c r="C60" s="352"/>
    </row>
    <row r="61" spans="1:3" s="475" customFormat="1" ht="12" customHeight="1" thickBot="1">
      <c r="A61" s="16" t="s">
        <v>320</v>
      </c>
      <c r="B61" s="344" t="s">
        <v>323</v>
      </c>
      <c r="C61" s="352"/>
    </row>
    <row r="62" spans="1:3" s="475" customFormat="1" ht="12" customHeight="1" thickBot="1">
      <c r="A62" s="559" t="s">
        <v>502</v>
      </c>
      <c r="B62" s="21" t="s">
        <v>324</v>
      </c>
      <c r="C62" s="353">
        <f>+C5+C12+C19+C26+C34+C46+C52+C57</f>
        <v>190972</v>
      </c>
    </row>
    <row r="63" spans="1:3" s="475" customFormat="1" ht="12" customHeight="1" thickBot="1">
      <c r="A63" s="526" t="s">
        <v>325</v>
      </c>
      <c r="B63" s="342" t="s">
        <v>326</v>
      </c>
      <c r="C63" s="347">
        <f>SUM(C64:C66)</f>
        <v>0</v>
      </c>
    </row>
    <row r="64" spans="1:3" s="475" customFormat="1" ht="12" customHeight="1">
      <c r="A64" s="15" t="s">
        <v>357</v>
      </c>
      <c r="B64" s="476" t="s">
        <v>327</v>
      </c>
      <c r="C64" s="352"/>
    </row>
    <row r="65" spans="1:3" s="475" customFormat="1" ht="12" customHeight="1">
      <c r="A65" s="14" t="s">
        <v>366</v>
      </c>
      <c r="B65" s="477" t="s">
        <v>328</v>
      </c>
      <c r="C65" s="352"/>
    </row>
    <row r="66" spans="1:3" s="475" customFormat="1" ht="12" customHeight="1" thickBot="1">
      <c r="A66" s="16" t="s">
        <v>367</v>
      </c>
      <c r="B66" s="553" t="s">
        <v>487</v>
      </c>
      <c r="C66" s="352"/>
    </row>
    <row r="67" spans="1:3" s="475" customFormat="1" ht="12" customHeight="1" thickBot="1">
      <c r="A67" s="526" t="s">
        <v>330</v>
      </c>
      <c r="B67" s="342" t="s">
        <v>331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332</v>
      </c>
      <c r="C68" s="352"/>
    </row>
    <row r="69" spans="1:3" s="475" customFormat="1" ht="12" customHeight="1">
      <c r="A69" s="14" t="s">
        <v>156</v>
      </c>
      <c r="B69" s="477" t="s">
        <v>333</v>
      </c>
      <c r="C69" s="352"/>
    </row>
    <row r="70" spans="1:3" s="475" customFormat="1" ht="12" customHeight="1">
      <c r="A70" s="14" t="s">
        <v>358</v>
      </c>
      <c r="B70" s="477" t="s">
        <v>334</v>
      </c>
      <c r="C70" s="352"/>
    </row>
    <row r="71" spans="1:3" s="475" customFormat="1" ht="12" customHeight="1" thickBot="1">
      <c r="A71" s="16" t="s">
        <v>359</v>
      </c>
      <c r="B71" s="344" t="s">
        <v>335</v>
      </c>
      <c r="C71" s="352"/>
    </row>
    <row r="72" spans="1:3" s="475" customFormat="1" ht="12" customHeight="1" thickBot="1">
      <c r="A72" s="526" t="s">
        <v>336</v>
      </c>
      <c r="B72" s="342" t="s">
        <v>337</v>
      </c>
      <c r="C72" s="347">
        <f>SUM(C73:C74)</f>
        <v>0</v>
      </c>
    </row>
    <row r="73" spans="1:3" s="475" customFormat="1" ht="12" customHeight="1">
      <c r="A73" s="15" t="s">
        <v>360</v>
      </c>
      <c r="B73" s="476" t="s">
        <v>338</v>
      </c>
      <c r="C73" s="352"/>
    </row>
    <row r="74" spans="1:3" s="475" customFormat="1" ht="12" customHeight="1" thickBot="1">
      <c r="A74" s="16" t="s">
        <v>361</v>
      </c>
      <c r="B74" s="344" t="s">
        <v>339</v>
      </c>
      <c r="C74" s="352"/>
    </row>
    <row r="75" spans="1:3" s="475" customFormat="1" ht="12" customHeight="1" thickBot="1">
      <c r="A75" s="526" t="s">
        <v>340</v>
      </c>
      <c r="B75" s="342" t="s">
        <v>341</v>
      </c>
      <c r="C75" s="347">
        <f>SUM(C76:C78)</f>
        <v>0</v>
      </c>
    </row>
    <row r="76" spans="1:3" s="475" customFormat="1" ht="12" customHeight="1">
      <c r="A76" s="15" t="s">
        <v>362</v>
      </c>
      <c r="B76" s="476" t="s">
        <v>342</v>
      </c>
      <c r="C76" s="352"/>
    </row>
    <row r="77" spans="1:3" s="475" customFormat="1" ht="12" customHeight="1">
      <c r="A77" s="14" t="s">
        <v>363</v>
      </c>
      <c r="B77" s="477" t="s">
        <v>343</v>
      </c>
      <c r="C77" s="352"/>
    </row>
    <row r="78" spans="1:3" s="475" customFormat="1" ht="12" customHeight="1" thickBot="1">
      <c r="A78" s="16" t="s">
        <v>364</v>
      </c>
      <c r="B78" s="344" t="s">
        <v>344</v>
      </c>
      <c r="C78" s="352"/>
    </row>
    <row r="79" spans="1:3" s="475" customFormat="1" ht="12" customHeight="1" thickBot="1">
      <c r="A79" s="526" t="s">
        <v>345</v>
      </c>
      <c r="B79" s="342" t="s">
        <v>365</v>
      </c>
      <c r="C79" s="347">
        <f>SUM(C80:C83)</f>
        <v>0</v>
      </c>
    </row>
    <row r="80" spans="1:3" s="475" customFormat="1" ht="12" customHeight="1">
      <c r="A80" s="480" t="s">
        <v>346</v>
      </c>
      <c r="B80" s="476" t="s">
        <v>347</v>
      </c>
      <c r="C80" s="352"/>
    </row>
    <row r="81" spans="1:3" s="475" customFormat="1" ht="12" customHeight="1">
      <c r="A81" s="481" t="s">
        <v>348</v>
      </c>
      <c r="B81" s="477" t="s">
        <v>349</v>
      </c>
      <c r="C81" s="352"/>
    </row>
    <row r="82" spans="1:3" s="475" customFormat="1" ht="12" customHeight="1">
      <c r="A82" s="481" t="s">
        <v>350</v>
      </c>
      <c r="B82" s="477" t="s">
        <v>351</v>
      </c>
      <c r="C82" s="352"/>
    </row>
    <row r="83" spans="1:3" s="475" customFormat="1" ht="12" customHeight="1" thickBot="1">
      <c r="A83" s="482" t="s">
        <v>352</v>
      </c>
      <c r="B83" s="344" t="s">
        <v>353</v>
      </c>
      <c r="C83" s="352"/>
    </row>
    <row r="84" spans="1:3" s="475" customFormat="1" ht="12" customHeight="1" thickBot="1">
      <c r="A84" s="526" t="s">
        <v>354</v>
      </c>
      <c r="B84" s="342" t="s">
        <v>501</v>
      </c>
      <c r="C84" s="524"/>
    </row>
    <row r="85" spans="1:3" s="475" customFormat="1" ht="13.5" customHeight="1" thickBot="1">
      <c r="A85" s="526" t="s">
        <v>356</v>
      </c>
      <c r="B85" s="342" t="s">
        <v>355</v>
      </c>
      <c r="C85" s="524"/>
    </row>
    <row r="86" spans="1:3" s="475" customFormat="1" ht="15.75" customHeight="1" thickBot="1">
      <c r="A86" s="526" t="s">
        <v>368</v>
      </c>
      <c r="B86" s="483" t="s">
        <v>504</v>
      </c>
      <c r="C86" s="353">
        <f>+C63+C67+C72+C75+C79+C85+C84</f>
        <v>0</v>
      </c>
    </row>
    <row r="87" spans="1:3" s="475" customFormat="1" ht="16.5" customHeight="1" thickBot="1">
      <c r="A87" s="527" t="s">
        <v>503</v>
      </c>
      <c r="B87" s="484" t="s">
        <v>505</v>
      </c>
      <c r="C87" s="353">
        <f>+C62+C86</f>
        <v>190972</v>
      </c>
    </row>
    <row r="88" spans="1:3" s="475" customFormat="1" ht="83.25" customHeight="1">
      <c r="A88" s="5"/>
      <c r="B88" s="6"/>
      <c r="C88" s="354"/>
    </row>
    <row r="89" spans="1:3" ht="16.5" customHeight="1">
      <c r="A89" s="588" t="s">
        <v>48</v>
      </c>
      <c r="B89" s="588"/>
      <c r="C89" s="588"/>
    </row>
    <row r="90" spans="1:3" s="485" customFormat="1" ht="16.5" customHeight="1" thickBot="1">
      <c r="A90" s="589" t="s">
        <v>159</v>
      </c>
      <c r="B90" s="589"/>
      <c r="C90" s="170" t="s">
        <v>240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519</v>
      </c>
      <c r="B92" s="38" t="s">
        <v>520</v>
      </c>
      <c r="C92" s="39" t="s">
        <v>521</v>
      </c>
    </row>
    <row r="93" spans="1:3" ht="12" customHeight="1" thickBot="1">
      <c r="A93" s="22" t="s">
        <v>19</v>
      </c>
      <c r="B93" s="31" t="s">
        <v>463</v>
      </c>
      <c r="C93" s="346">
        <f>C94+C95+C96+C97+C98+C111</f>
        <v>190972</v>
      </c>
    </row>
    <row r="94" spans="1:3" ht="12" customHeight="1">
      <c r="A94" s="17" t="s">
        <v>102</v>
      </c>
      <c r="B94" s="10" t="s">
        <v>50</v>
      </c>
      <c r="C94" s="348">
        <v>93715</v>
      </c>
    </row>
    <row r="95" spans="1:3" ht="12" customHeight="1">
      <c r="A95" s="14" t="s">
        <v>103</v>
      </c>
      <c r="B95" s="8" t="s">
        <v>189</v>
      </c>
      <c r="C95" s="349">
        <v>20557</v>
      </c>
    </row>
    <row r="96" spans="1:3" ht="12" customHeight="1">
      <c r="A96" s="14" t="s">
        <v>104</v>
      </c>
      <c r="B96" s="8" t="s">
        <v>145</v>
      </c>
      <c r="C96" s="351">
        <v>66724</v>
      </c>
    </row>
    <row r="97" spans="1:3" ht="12" customHeight="1">
      <c r="A97" s="14" t="s">
        <v>105</v>
      </c>
      <c r="B97" s="11" t="s">
        <v>190</v>
      </c>
      <c r="C97" s="351">
        <v>7196</v>
      </c>
    </row>
    <row r="98" spans="1:3" ht="12" customHeight="1">
      <c r="A98" s="14" t="s">
        <v>116</v>
      </c>
      <c r="B98" s="19" t="s">
        <v>191</v>
      </c>
      <c r="C98" s="351">
        <v>780</v>
      </c>
    </row>
    <row r="99" spans="1:3" ht="12" customHeight="1">
      <c r="A99" s="14" t="s">
        <v>106</v>
      </c>
      <c r="B99" s="8" t="s">
        <v>468</v>
      </c>
      <c r="C99" s="351"/>
    </row>
    <row r="100" spans="1:3" ht="12" customHeight="1">
      <c r="A100" s="14" t="s">
        <v>107</v>
      </c>
      <c r="B100" s="175" t="s">
        <v>467</v>
      </c>
      <c r="C100" s="351"/>
    </row>
    <row r="101" spans="1:3" ht="12" customHeight="1">
      <c r="A101" s="14" t="s">
        <v>117</v>
      </c>
      <c r="B101" s="175" t="s">
        <v>466</v>
      </c>
      <c r="C101" s="351"/>
    </row>
    <row r="102" spans="1:3" ht="12" customHeight="1">
      <c r="A102" s="14" t="s">
        <v>118</v>
      </c>
      <c r="B102" s="173" t="s">
        <v>371</v>
      </c>
      <c r="C102" s="351"/>
    </row>
    <row r="103" spans="1:3" ht="12" customHeight="1">
      <c r="A103" s="14" t="s">
        <v>119</v>
      </c>
      <c r="B103" s="174" t="s">
        <v>372</v>
      </c>
      <c r="C103" s="351"/>
    </row>
    <row r="104" spans="1:3" ht="12" customHeight="1">
      <c r="A104" s="14" t="s">
        <v>120</v>
      </c>
      <c r="B104" s="174" t="s">
        <v>373</v>
      </c>
      <c r="C104" s="351"/>
    </row>
    <row r="105" spans="1:3" ht="12" customHeight="1">
      <c r="A105" s="14" t="s">
        <v>122</v>
      </c>
      <c r="B105" s="173" t="s">
        <v>374</v>
      </c>
      <c r="C105" s="351">
        <v>780</v>
      </c>
    </row>
    <row r="106" spans="1:3" ht="12" customHeight="1">
      <c r="A106" s="14" t="s">
        <v>192</v>
      </c>
      <c r="B106" s="173" t="s">
        <v>375</v>
      </c>
      <c r="C106" s="351"/>
    </row>
    <row r="107" spans="1:3" ht="12" customHeight="1">
      <c r="A107" s="14" t="s">
        <v>369</v>
      </c>
      <c r="B107" s="174" t="s">
        <v>376</v>
      </c>
      <c r="C107" s="351"/>
    </row>
    <row r="108" spans="1:3" ht="12" customHeight="1">
      <c r="A108" s="13" t="s">
        <v>370</v>
      </c>
      <c r="B108" s="175" t="s">
        <v>377</v>
      </c>
      <c r="C108" s="351"/>
    </row>
    <row r="109" spans="1:3" ht="12" customHeight="1">
      <c r="A109" s="14" t="s">
        <v>464</v>
      </c>
      <c r="B109" s="175" t="s">
        <v>378</v>
      </c>
      <c r="C109" s="351"/>
    </row>
    <row r="110" spans="1:3" ht="12" customHeight="1">
      <c r="A110" s="16" t="s">
        <v>465</v>
      </c>
      <c r="B110" s="175" t="s">
        <v>379</v>
      </c>
      <c r="C110" s="351"/>
    </row>
    <row r="111" spans="1:3" ht="12" customHeight="1">
      <c r="A111" s="14" t="s">
        <v>469</v>
      </c>
      <c r="B111" s="11" t="s">
        <v>51</v>
      </c>
      <c r="C111" s="349">
        <v>2000</v>
      </c>
    </row>
    <row r="112" spans="1:3" ht="12" customHeight="1">
      <c r="A112" s="14" t="s">
        <v>470</v>
      </c>
      <c r="B112" s="8" t="s">
        <v>472</v>
      </c>
      <c r="C112" s="349">
        <v>2000</v>
      </c>
    </row>
    <row r="113" spans="1:3" ht="12" customHeight="1" thickBot="1">
      <c r="A113" s="18" t="s">
        <v>471</v>
      </c>
      <c r="B113" s="557" t="s">
        <v>473</v>
      </c>
      <c r="C113" s="355"/>
    </row>
    <row r="114" spans="1:3" ht="12" customHeight="1" thickBot="1">
      <c r="A114" s="554" t="s">
        <v>20</v>
      </c>
      <c r="B114" s="555" t="s">
        <v>380</v>
      </c>
      <c r="C114" s="556">
        <f>+C115+C117+C119</f>
        <v>0</v>
      </c>
    </row>
    <row r="115" spans="1:3" ht="12" customHeight="1">
      <c r="A115" s="15" t="s">
        <v>108</v>
      </c>
      <c r="B115" s="8" t="s">
        <v>239</v>
      </c>
      <c r="C115" s="350"/>
    </row>
    <row r="116" spans="1:3" ht="12" customHeight="1">
      <c r="A116" s="15" t="s">
        <v>109</v>
      </c>
      <c r="B116" s="12" t="s">
        <v>384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385</v>
      </c>
      <c r="C118" s="314"/>
    </row>
    <row r="119" spans="1:3" ht="12" customHeight="1">
      <c r="A119" s="15" t="s">
        <v>112</v>
      </c>
      <c r="B119" s="344" t="s">
        <v>242</v>
      </c>
      <c r="C119" s="314"/>
    </row>
    <row r="120" spans="1:3" ht="12" customHeight="1">
      <c r="A120" s="15" t="s">
        <v>121</v>
      </c>
      <c r="B120" s="343" t="s">
        <v>450</v>
      </c>
      <c r="C120" s="314"/>
    </row>
    <row r="121" spans="1:3" ht="12" customHeight="1">
      <c r="A121" s="15" t="s">
        <v>123</v>
      </c>
      <c r="B121" s="472" t="s">
        <v>390</v>
      </c>
      <c r="C121" s="314"/>
    </row>
    <row r="122" spans="1:3">
      <c r="A122" s="15" t="s">
        <v>194</v>
      </c>
      <c r="B122" s="174" t="s">
        <v>373</v>
      </c>
      <c r="C122" s="314"/>
    </row>
    <row r="123" spans="1:3" ht="12" customHeight="1">
      <c r="A123" s="15" t="s">
        <v>195</v>
      </c>
      <c r="B123" s="174" t="s">
        <v>389</v>
      </c>
      <c r="C123" s="314"/>
    </row>
    <row r="124" spans="1:3" ht="12" customHeight="1">
      <c r="A124" s="15" t="s">
        <v>196</v>
      </c>
      <c r="B124" s="174" t="s">
        <v>388</v>
      </c>
      <c r="C124" s="314"/>
    </row>
    <row r="125" spans="1:3" ht="12" customHeight="1">
      <c r="A125" s="15" t="s">
        <v>381</v>
      </c>
      <c r="B125" s="174" t="s">
        <v>376</v>
      </c>
      <c r="C125" s="314"/>
    </row>
    <row r="126" spans="1:3" ht="12" customHeight="1">
      <c r="A126" s="15" t="s">
        <v>382</v>
      </c>
      <c r="B126" s="174" t="s">
        <v>387</v>
      </c>
      <c r="C126" s="314"/>
    </row>
    <row r="127" spans="1:3" ht="16.5" thickBot="1">
      <c r="A127" s="13" t="s">
        <v>383</v>
      </c>
      <c r="B127" s="174" t="s">
        <v>386</v>
      </c>
      <c r="C127" s="316"/>
    </row>
    <row r="128" spans="1:3" ht="12" customHeight="1" thickBot="1">
      <c r="A128" s="20" t="s">
        <v>21</v>
      </c>
      <c r="B128" s="154" t="s">
        <v>474</v>
      </c>
      <c r="C128" s="347">
        <f>+C93+C114</f>
        <v>190972</v>
      </c>
    </row>
    <row r="129" spans="1:3" ht="12" customHeight="1" thickBot="1">
      <c r="A129" s="20" t="s">
        <v>22</v>
      </c>
      <c r="B129" s="154" t="s">
        <v>475</v>
      </c>
      <c r="C129" s="347">
        <f>+C130+C131+C132</f>
        <v>0</v>
      </c>
    </row>
    <row r="130" spans="1:3" ht="12" customHeight="1">
      <c r="A130" s="15" t="s">
        <v>281</v>
      </c>
      <c r="B130" s="12" t="s">
        <v>482</v>
      </c>
      <c r="C130" s="314"/>
    </row>
    <row r="131" spans="1:3" ht="12" customHeight="1">
      <c r="A131" s="15" t="s">
        <v>284</v>
      </c>
      <c r="B131" s="12" t="s">
        <v>483</v>
      </c>
      <c r="C131" s="314"/>
    </row>
    <row r="132" spans="1:3" ht="12" customHeight="1" thickBot="1">
      <c r="A132" s="13" t="s">
        <v>285</v>
      </c>
      <c r="B132" s="12" t="s">
        <v>484</v>
      </c>
      <c r="C132" s="314"/>
    </row>
    <row r="133" spans="1:3" ht="12" customHeight="1" thickBot="1">
      <c r="A133" s="20" t="s">
        <v>23</v>
      </c>
      <c r="B133" s="154" t="s">
        <v>476</v>
      </c>
      <c r="C133" s="347">
        <f>SUM(C134:C139)</f>
        <v>0</v>
      </c>
    </row>
    <row r="134" spans="1:3" ht="12" customHeight="1">
      <c r="A134" s="15" t="s">
        <v>95</v>
      </c>
      <c r="B134" s="9" t="s">
        <v>485</v>
      </c>
      <c r="C134" s="314"/>
    </row>
    <row r="135" spans="1:3" ht="12" customHeight="1">
      <c r="A135" s="15" t="s">
        <v>96</v>
      </c>
      <c r="B135" s="9" t="s">
        <v>477</v>
      </c>
      <c r="C135" s="314"/>
    </row>
    <row r="136" spans="1:3" ht="12" customHeight="1">
      <c r="A136" s="15" t="s">
        <v>97</v>
      </c>
      <c r="B136" s="9" t="s">
        <v>478</v>
      </c>
      <c r="C136" s="314"/>
    </row>
    <row r="137" spans="1:3" ht="12" customHeight="1">
      <c r="A137" s="15" t="s">
        <v>181</v>
      </c>
      <c r="B137" s="9" t="s">
        <v>479</v>
      </c>
      <c r="C137" s="314"/>
    </row>
    <row r="138" spans="1:3" ht="12" customHeight="1">
      <c r="A138" s="15" t="s">
        <v>182</v>
      </c>
      <c r="B138" s="9" t="s">
        <v>480</v>
      </c>
      <c r="C138" s="314"/>
    </row>
    <row r="139" spans="1:3" ht="12" customHeight="1" thickBot="1">
      <c r="A139" s="13" t="s">
        <v>183</v>
      </c>
      <c r="B139" s="9" t="s">
        <v>481</v>
      </c>
      <c r="C139" s="314"/>
    </row>
    <row r="140" spans="1:3" ht="12" customHeight="1" thickBot="1">
      <c r="A140" s="20" t="s">
        <v>24</v>
      </c>
      <c r="B140" s="154" t="s">
        <v>489</v>
      </c>
      <c r="C140" s="353">
        <f>+C141+C142+C143+C144</f>
        <v>0</v>
      </c>
    </row>
    <row r="141" spans="1:3" ht="12" customHeight="1">
      <c r="A141" s="15" t="s">
        <v>98</v>
      </c>
      <c r="B141" s="9" t="s">
        <v>391</v>
      </c>
      <c r="C141" s="314"/>
    </row>
    <row r="142" spans="1:3" ht="12" customHeight="1">
      <c r="A142" s="15" t="s">
        <v>99</v>
      </c>
      <c r="B142" s="9" t="s">
        <v>392</v>
      </c>
      <c r="C142" s="314"/>
    </row>
    <row r="143" spans="1:3" ht="12" customHeight="1">
      <c r="A143" s="15" t="s">
        <v>305</v>
      </c>
      <c r="B143" s="9" t="s">
        <v>490</v>
      </c>
      <c r="C143" s="314"/>
    </row>
    <row r="144" spans="1:3" ht="12" customHeight="1" thickBot="1">
      <c r="A144" s="13" t="s">
        <v>306</v>
      </c>
      <c r="B144" s="7" t="s">
        <v>411</v>
      </c>
      <c r="C144" s="314"/>
    </row>
    <row r="145" spans="1:9" ht="12" customHeight="1" thickBot="1">
      <c r="A145" s="20" t="s">
        <v>25</v>
      </c>
      <c r="B145" s="154" t="s">
        <v>491</v>
      </c>
      <c r="C145" s="356">
        <f>SUM(C146:C150)</f>
        <v>0</v>
      </c>
    </row>
    <row r="146" spans="1:9" ht="12" customHeight="1">
      <c r="A146" s="15" t="s">
        <v>100</v>
      </c>
      <c r="B146" s="9" t="s">
        <v>486</v>
      </c>
      <c r="C146" s="314"/>
    </row>
    <row r="147" spans="1:9" ht="12" customHeight="1">
      <c r="A147" s="15" t="s">
        <v>101</v>
      </c>
      <c r="B147" s="9" t="s">
        <v>493</v>
      </c>
      <c r="C147" s="314"/>
    </row>
    <row r="148" spans="1:9" ht="12" customHeight="1">
      <c r="A148" s="15" t="s">
        <v>317</v>
      </c>
      <c r="B148" s="9" t="s">
        <v>488</v>
      </c>
      <c r="C148" s="314"/>
    </row>
    <row r="149" spans="1:9" ht="12" customHeight="1">
      <c r="A149" s="15" t="s">
        <v>318</v>
      </c>
      <c r="B149" s="9" t="s">
        <v>494</v>
      </c>
      <c r="C149" s="314"/>
    </row>
    <row r="150" spans="1:9" ht="12" customHeight="1" thickBot="1">
      <c r="A150" s="15" t="s">
        <v>492</v>
      </c>
      <c r="B150" s="9" t="s">
        <v>495</v>
      </c>
      <c r="C150" s="314"/>
    </row>
    <row r="151" spans="1:9" ht="12" customHeight="1" thickBot="1">
      <c r="A151" s="20" t="s">
        <v>26</v>
      </c>
      <c r="B151" s="154" t="s">
        <v>496</v>
      </c>
      <c r="C151" s="558"/>
    </row>
    <row r="152" spans="1:9" ht="12" customHeight="1" thickBot="1">
      <c r="A152" s="20" t="s">
        <v>27</v>
      </c>
      <c r="B152" s="154" t="s">
        <v>497</v>
      </c>
      <c r="C152" s="558"/>
    </row>
    <row r="153" spans="1:9" ht="15" customHeight="1" thickBot="1">
      <c r="A153" s="20" t="s">
        <v>28</v>
      </c>
      <c r="B153" s="154" t="s">
        <v>499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498</v>
      </c>
      <c r="C154" s="486">
        <f>+C128+C153</f>
        <v>190972</v>
      </c>
    </row>
    <row r="155" spans="1:9" ht="7.5" customHeight="1"/>
    <row r="156" spans="1:9">
      <c r="A156" s="590" t="s">
        <v>393</v>
      </c>
      <c r="B156" s="590"/>
      <c r="C156" s="590"/>
    </row>
    <row r="157" spans="1:9" ht="15" customHeight="1" thickBot="1">
      <c r="A157" s="587" t="s">
        <v>160</v>
      </c>
      <c r="B157" s="587"/>
      <c r="C157" s="357" t="s">
        <v>240</v>
      </c>
    </row>
    <row r="158" spans="1:9" ht="13.5" customHeight="1" thickBot="1">
      <c r="A158" s="20">
        <v>1</v>
      </c>
      <c r="B158" s="30" t="s">
        <v>500</v>
      </c>
      <c r="C158" s="347"/>
      <c r="D158" s="489"/>
    </row>
    <row r="159" spans="1:9" ht="27.75" customHeight="1" thickBot="1">
      <c r="A159" s="20" t="s">
        <v>20</v>
      </c>
      <c r="B159" s="30" t="s">
        <v>506</v>
      </c>
      <c r="C159" s="347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83" zoomScale="120" zoomScaleNormal="120" zoomScaleSheetLayoutView="100" workbookViewId="0">
      <selection activeCell="C120" sqref="C120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8" t="s">
        <v>16</v>
      </c>
      <c r="B1" s="588"/>
      <c r="C1" s="588"/>
      <c r="D1" s="588"/>
      <c r="E1" s="588"/>
    </row>
    <row r="2" spans="1:5" ht="15.95" customHeight="1" thickBot="1">
      <c r="A2" s="587" t="s">
        <v>158</v>
      </c>
      <c r="B2" s="587"/>
      <c r="D2" s="171"/>
      <c r="E2" s="357" t="s">
        <v>240</v>
      </c>
    </row>
    <row r="3" spans="1:5" ht="38.1" customHeight="1" thickBot="1">
      <c r="A3" s="23" t="s">
        <v>73</v>
      </c>
      <c r="B3" s="24" t="s">
        <v>18</v>
      </c>
      <c r="C3" s="24" t="str">
        <f ca="1">+CONCATENATE(LEFT(ÖSSZEFÜGGÉSEK!A5,4)-2,". évi tény")</f>
        <v>2013. évi tény</v>
      </c>
      <c r="D3" s="464" t="str">
        <f ca="1">+CONCATENATE(LEFT(ÖSSZEFÜGGÉSEK!A5,4)-1,". évi várható")</f>
        <v>2014. évi várható</v>
      </c>
      <c r="E3" s="193" t="str">
        <f ca="1">+'1.1.sz.mell.'!C3</f>
        <v>2015. évi előirányzat</v>
      </c>
    </row>
    <row r="4" spans="1:5" s="46" customFormat="1" ht="12" customHeight="1" thickBot="1">
      <c r="A4" s="37" t="s">
        <v>519</v>
      </c>
      <c r="B4" s="38" t="s">
        <v>520</v>
      </c>
      <c r="C4" s="38" t="s">
        <v>521</v>
      </c>
      <c r="D4" s="38" t="s">
        <v>523</v>
      </c>
      <c r="E4" s="510" t="s">
        <v>522</v>
      </c>
    </row>
    <row r="5" spans="1:5" s="1" customFormat="1" ht="12" customHeight="1" thickBot="1">
      <c r="A5" s="20" t="s">
        <v>19</v>
      </c>
      <c r="B5" s="21" t="s">
        <v>265</v>
      </c>
      <c r="C5" s="456">
        <f>+C6+C7+C8+C9+C10+C11</f>
        <v>88007</v>
      </c>
      <c r="D5" s="456">
        <f>+D6+D7+D8+D9+D10+D11</f>
        <v>85601</v>
      </c>
      <c r="E5" s="313">
        <f>+E6+E7+E8+E9+E10+E11</f>
        <v>67513</v>
      </c>
    </row>
    <row r="6" spans="1:5" s="1" customFormat="1" ht="12" customHeight="1">
      <c r="A6" s="15" t="s">
        <v>102</v>
      </c>
      <c r="B6" s="476" t="s">
        <v>266</v>
      </c>
      <c r="C6" s="458">
        <v>19106</v>
      </c>
      <c r="D6" s="458">
        <v>13290</v>
      </c>
      <c r="E6" s="315">
        <v>15652</v>
      </c>
    </row>
    <row r="7" spans="1:5" s="1" customFormat="1" ht="12" customHeight="1">
      <c r="A7" s="14" t="s">
        <v>103</v>
      </c>
      <c r="B7" s="477" t="s">
        <v>267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268</v>
      </c>
      <c r="C8" s="457">
        <v>49760</v>
      </c>
      <c r="D8" s="457">
        <v>33626</v>
      </c>
      <c r="E8" s="314">
        <v>32326</v>
      </c>
    </row>
    <row r="9" spans="1:5" s="1" customFormat="1" ht="12" customHeight="1">
      <c r="A9" s="14" t="s">
        <v>105</v>
      </c>
      <c r="B9" s="477" t="s">
        <v>269</v>
      </c>
      <c r="C9" s="457">
        <v>1076</v>
      </c>
      <c r="D9" s="457">
        <v>1070</v>
      </c>
      <c r="E9" s="314">
        <v>1200</v>
      </c>
    </row>
    <row r="10" spans="1:5" s="1" customFormat="1" ht="12" customHeight="1">
      <c r="A10" s="14" t="s">
        <v>154</v>
      </c>
      <c r="B10" s="343" t="s">
        <v>455</v>
      </c>
      <c r="C10" s="457">
        <v>2516</v>
      </c>
      <c r="D10" s="457">
        <v>5</v>
      </c>
      <c r="E10" s="314">
        <v>2</v>
      </c>
    </row>
    <row r="11" spans="1:5" s="1" customFormat="1" ht="12" customHeight="1" thickBot="1">
      <c r="A11" s="16" t="s">
        <v>106</v>
      </c>
      <c r="B11" s="344" t="s">
        <v>456</v>
      </c>
      <c r="C11" s="457">
        <v>15549</v>
      </c>
      <c r="D11" s="457">
        <v>37610</v>
      </c>
      <c r="E11" s="314">
        <v>18333</v>
      </c>
    </row>
    <row r="12" spans="1:5" s="1" customFormat="1" ht="12" customHeight="1" thickBot="1">
      <c r="A12" s="20" t="s">
        <v>20</v>
      </c>
      <c r="B12" s="342" t="s">
        <v>270</v>
      </c>
      <c r="C12" s="456">
        <f>+C13+C14+C15+C16+C17</f>
        <v>56134</v>
      </c>
      <c r="D12" s="456">
        <f>+D13+D14+D15+D16+D17</f>
        <v>77440</v>
      </c>
      <c r="E12" s="313">
        <f>+E13+E14+E15+E16+E17</f>
        <v>59009</v>
      </c>
    </row>
    <row r="13" spans="1:5" s="1" customFormat="1" ht="12" customHeight="1">
      <c r="A13" s="15" t="s">
        <v>108</v>
      </c>
      <c r="B13" s="476" t="s">
        <v>271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272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444</v>
      </c>
      <c r="C15" s="457">
        <v>510</v>
      </c>
      <c r="D15" s="457"/>
      <c r="E15" s="314"/>
    </row>
    <row r="16" spans="1:5" s="1" customFormat="1" ht="12" customHeight="1">
      <c r="A16" s="14" t="s">
        <v>111</v>
      </c>
      <c r="B16" s="477" t="s">
        <v>445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273</v>
      </c>
      <c r="C17" s="457">
        <v>55624</v>
      </c>
      <c r="D17" s="457">
        <v>77440</v>
      </c>
      <c r="E17" s="314">
        <v>59009</v>
      </c>
    </row>
    <row r="18" spans="1:5" s="1" customFormat="1" ht="12" customHeight="1" thickBot="1">
      <c r="A18" s="16" t="s">
        <v>121</v>
      </c>
      <c r="B18" s="344" t="s">
        <v>274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275</v>
      </c>
      <c r="C19" s="456">
        <f>+C20+C21+C22+C23+C24</f>
        <v>876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276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277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446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447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278</v>
      </c>
      <c r="C24" s="457">
        <v>876</v>
      </c>
      <c r="D24" s="457"/>
      <c r="E24" s="314"/>
    </row>
    <row r="25" spans="1:5" s="1" customFormat="1" ht="12" customHeight="1" thickBot="1">
      <c r="A25" s="16" t="s">
        <v>178</v>
      </c>
      <c r="B25" s="478" t="s">
        <v>279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280</v>
      </c>
      <c r="C26" s="463">
        <f>+C27+C31+C32+C33</f>
        <v>6807</v>
      </c>
      <c r="D26" s="463">
        <f>+D27+D31+D32+D33</f>
        <v>7300</v>
      </c>
      <c r="E26" s="507">
        <f>+E27+E31+E32+E33</f>
        <v>7300</v>
      </c>
    </row>
    <row r="27" spans="1:5" s="1" customFormat="1" ht="12" customHeight="1">
      <c r="A27" s="15" t="s">
        <v>281</v>
      </c>
      <c r="B27" s="476" t="s">
        <v>462</v>
      </c>
      <c r="C27" s="509">
        <f>+C28+C29+C30</f>
        <v>4692</v>
      </c>
      <c r="D27" s="509">
        <f>+D28+D29+D30</f>
        <v>5000</v>
      </c>
      <c r="E27" s="508">
        <f>+E28+E29+E30</f>
        <v>5000</v>
      </c>
    </row>
    <row r="28" spans="1:5" s="1" customFormat="1" ht="12" customHeight="1">
      <c r="A28" s="14" t="s">
        <v>282</v>
      </c>
      <c r="B28" s="477" t="s">
        <v>287</v>
      </c>
      <c r="C28" s="457"/>
      <c r="D28" s="457"/>
      <c r="E28" s="314"/>
    </row>
    <row r="29" spans="1:5" s="1" customFormat="1" ht="12" customHeight="1">
      <c r="A29" s="14" t="s">
        <v>283</v>
      </c>
      <c r="B29" s="477" t="s">
        <v>288</v>
      </c>
      <c r="C29" s="457">
        <v>4692</v>
      </c>
      <c r="D29" s="457">
        <v>5000</v>
      </c>
      <c r="E29" s="314">
        <v>5000</v>
      </c>
    </row>
    <row r="30" spans="1:5" s="1" customFormat="1" ht="12" customHeight="1">
      <c r="A30" s="14" t="s">
        <v>460</v>
      </c>
      <c r="B30" s="552" t="s">
        <v>461</v>
      </c>
      <c r="C30" s="457"/>
      <c r="D30" s="457"/>
      <c r="E30" s="314"/>
    </row>
    <row r="31" spans="1:5" s="1" customFormat="1" ht="12" customHeight="1">
      <c r="A31" s="14" t="s">
        <v>284</v>
      </c>
      <c r="B31" s="477" t="s">
        <v>289</v>
      </c>
      <c r="C31" s="457">
        <v>1973</v>
      </c>
      <c r="D31" s="457">
        <v>2000</v>
      </c>
      <c r="E31" s="314">
        <v>2000</v>
      </c>
    </row>
    <row r="32" spans="1:5" s="1" customFormat="1" ht="12" customHeight="1">
      <c r="A32" s="14" t="s">
        <v>285</v>
      </c>
      <c r="B32" s="477" t="s">
        <v>290</v>
      </c>
      <c r="C32" s="457"/>
      <c r="D32" s="457"/>
      <c r="E32" s="314"/>
    </row>
    <row r="33" spans="1:5" s="1" customFormat="1" ht="12" customHeight="1" thickBot="1">
      <c r="A33" s="16" t="s">
        <v>286</v>
      </c>
      <c r="B33" s="478" t="s">
        <v>291</v>
      </c>
      <c r="C33" s="459">
        <v>142</v>
      </c>
      <c r="D33" s="459">
        <v>300</v>
      </c>
      <c r="E33" s="316">
        <v>300</v>
      </c>
    </row>
    <row r="34" spans="1:5" s="1" customFormat="1" ht="12" customHeight="1" thickBot="1">
      <c r="A34" s="20" t="s">
        <v>23</v>
      </c>
      <c r="B34" s="21" t="s">
        <v>457</v>
      </c>
      <c r="C34" s="456">
        <f>SUM(C35:C45)</f>
        <v>6826</v>
      </c>
      <c r="D34" s="456">
        <f>SUM(D35:D45)</f>
        <v>49980</v>
      </c>
      <c r="E34" s="313">
        <f>SUM(E35:E45)</f>
        <v>57150</v>
      </c>
    </row>
    <row r="35" spans="1:5" s="1" customFormat="1" ht="12" customHeight="1">
      <c r="A35" s="15" t="s">
        <v>95</v>
      </c>
      <c r="B35" s="476" t="s">
        <v>294</v>
      </c>
      <c r="C35" s="458"/>
      <c r="D35" s="458">
        <v>3150</v>
      </c>
      <c r="E35" s="315">
        <v>4500</v>
      </c>
    </row>
    <row r="36" spans="1:5" s="1" customFormat="1" ht="12" customHeight="1">
      <c r="A36" s="14" t="s">
        <v>96</v>
      </c>
      <c r="B36" s="477" t="s">
        <v>295</v>
      </c>
      <c r="C36" s="457"/>
      <c r="D36" s="457">
        <v>21732</v>
      </c>
      <c r="E36" s="314">
        <v>26000</v>
      </c>
    </row>
    <row r="37" spans="1:5" s="1" customFormat="1" ht="12" customHeight="1">
      <c r="A37" s="14" t="s">
        <v>97</v>
      </c>
      <c r="B37" s="477" t="s">
        <v>296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297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298</v>
      </c>
      <c r="C39" s="457"/>
      <c r="D39" s="457">
        <v>16000</v>
      </c>
      <c r="E39" s="314">
        <v>16000</v>
      </c>
    </row>
    <row r="40" spans="1:5" s="1" customFormat="1" ht="12" customHeight="1">
      <c r="A40" s="14" t="s">
        <v>183</v>
      </c>
      <c r="B40" s="477" t="s">
        <v>299</v>
      </c>
      <c r="C40" s="457">
        <v>1031</v>
      </c>
      <c r="D40" s="457">
        <v>6718</v>
      </c>
      <c r="E40" s="314">
        <v>8200</v>
      </c>
    </row>
    <row r="41" spans="1:5" s="1" customFormat="1" ht="12" customHeight="1">
      <c r="A41" s="14" t="s">
        <v>184</v>
      </c>
      <c r="B41" s="477" t="s">
        <v>300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301</v>
      </c>
      <c r="C42" s="457">
        <v>6</v>
      </c>
      <c r="D42" s="457"/>
      <c r="E42" s="314"/>
    </row>
    <row r="43" spans="1:5" s="1" customFormat="1" ht="12" customHeight="1">
      <c r="A43" s="14" t="s">
        <v>292</v>
      </c>
      <c r="B43" s="477" t="s">
        <v>302</v>
      </c>
      <c r="C43" s="460"/>
      <c r="D43" s="460"/>
      <c r="E43" s="317"/>
    </row>
    <row r="44" spans="1:5" s="1" customFormat="1" ht="12" customHeight="1">
      <c r="A44" s="16" t="s">
        <v>293</v>
      </c>
      <c r="B44" s="478" t="s">
        <v>459</v>
      </c>
      <c r="C44" s="461"/>
      <c r="D44" s="461"/>
      <c r="E44" s="318"/>
    </row>
    <row r="45" spans="1:5" s="1" customFormat="1" ht="12" customHeight="1" thickBot="1">
      <c r="A45" s="16" t="s">
        <v>458</v>
      </c>
      <c r="B45" s="344" t="s">
        <v>303</v>
      </c>
      <c r="C45" s="461">
        <v>5789</v>
      </c>
      <c r="D45" s="461">
        <v>2380</v>
      </c>
      <c r="E45" s="318">
        <v>2450</v>
      </c>
    </row>
    <row r="46" spans="1:5" s="1" customFormat="1" ht="12" customHeight="1" thickBot="1">
      <c r="A46" s="20" t="s">
        <v>24</v>
      </c>
      <c r="B46" s="21" t="s">
        <v>304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308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309</v>
      </c>
      <c r="C48" s="460"/>
      <c r="D48" s="460"/>
      <c r="E48" s="317"/>
    </row>
    <row r="49" spans="1:5" s="1" customFormat="1" ht="12" customHeight="1">
      <c r="A49" s="14" t="s">
        <v>305</v>
      </c>
      <c r="B49" s="477" t="s">
        <v>310</v>
      </c>
      <c r="C49" s="460"/>
      <c r="D49" s="460"/>
      <c r="E49" s="317"/>
    </row>
    <row r="50" spans="1:5" s="1" customFormat="1" ht="12" customHeight="1">
      <c r="A50" s="14" t="s">
        <v>306</v>
      </c>
      <c r="B50" s="477" t="s">
        <v>311</v>
      </c>
      <c r="C50" s="460"/>
      <c r="D50" s="460"/>
      <c r="E50" s="317"/>
    </row>
    <row r="51" spans="1:5" s="1" customFormat="1" ht="12" customHeight="1" thickBot="1">
      <c r="A51" s="16" t="s">
        <v>307</v>
      </c>
      <c r="B51" s="344" t="s">
        <v>312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313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314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448</v>
      </c>
      <c r="C54" s="457"/>
      <c r="D54" s="457"/>
      <c r="E54" s="314"/>
    </row>
    <row r="55" spans="1:5" s="1" customFormat="1" ht="12" customHeight="1">
      <c r="A55" s="14" t="s">
        <v>317</v>
      </c>
      <c r="B55" s="477" t="s">
        <v>315</v>
      </c>
      <c r="C55" s="457"/>
      <c r="D55" s="457"/>
      <c r="E55" s="314"/>
    </row>
    <row r="56" spans="1:5" s="1" customFormat="1" ht="12" customHeight="1" thickBot="1">
      <c r="A56" s="16" t="s">
        <v>318</v>
      </c>
      <c r="B56" s="344" t="s">
        <v>316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319</v>
      </c>
      <c r="C57" s="456">
        <f>SUM(C58:C60)</f>
        <v>29426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321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449</v>
      </c>
      <c r="C59" s="460"/>
      <c r="D59" s="460"/>
      <c r="E59" s="317"/>
    </row>
    <row r="60" spans="1:5" s="1" customFormat="1" ht="12" customHeight="1">
      <c r="A60" s="14" t="s">
        <v>241</v>
      </c>
      <c r="B60" s="477" t="s">
        <v>322</v>
      </c>
      <c r="C60" s="460">
        <v>29426</v>
      </c>
      <c r="D60" s="460"/>
      <c r="E60" s="317"/>
    </row>
    <row r="61" spans="1:5" s="1" customFormat="1" ht="12" customHeight="1" thickBot="1">
      <c r="A61" s="16" t="s">
        <v>320</v>
      </c>
      <c r="B61" s="344" t="s">
        <v>323</v>
      </c>
      <c r="C61" s="460">
        <v>29426</v>
      </c>
      <c r="D61" s="460"/>
      <c r="E61" s="317"/>
    </row>
    <row r="62" spans="1:5" s="1" customFormat="1" ht="12" customHeight="1" thickBot="1">
      <c r="A62" s="559" t="s">
        <v>502</v>
      </c>
      <c r="B62" s="21" t="s">
        <v>324</v>
      </c>
      <c r="C62" s="463">
        <f>+C5+C12+C19+C26+C34+C46+C52+C57</f>
        <v>188076</v>
      </c>
      <c r="D62" s="463">
        <f>+D5+D12+D19+D26+D34+D46+D52+D57</f>
        <v>220321</v>
      </c>
      <c r="E62" s="507">
        <f>+E5+E12+E19+E26+E34+E46+E52+E57</f>
        <v>190972</v>
      </c>
    </row>
    <row r="63" spans="1:5" s="1" customFormat="1" ht="12" customHeight="1" thickBot="1">
      <c r="A63" s="526" t="s">
        <v>325</v>
      </c>
      <c r="B63" s="342" t="s">
        <v>573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357</v>
      </c>
      <c r="B64" s="476" t="s">
        <v>327</v>
      </c>
      <c r="C64" s="460"/>
      <c r="D64" s="460"/>
      <c r="E64" s="317"/>
    </row>
    <row r="65" spans="1:7" s="1" customFormat="1" ht="12" customHeight="1">
      <c r="A65" s="14" t="s">
        <v>366</v>
      </c>
      <c r="B65" s="477" t="s">
        <v>328</v>
      </c>
      <c r="C65" s="460"/>
      <c r="D65" s="460"/>
      <c r="E65" s="317"/>
    </row>
    <row r="66" spans="1:7" s="1" customFormat="1" ht="12" customHeight="1" thickBot="1">
      <c r="A66" s="16" t="s">
        <v>367</v>
      </c>
      <c r="B66" s="553" t="s">
        <v>487</v>
      </c>
      <c r="C66" s="460"/>
      <c r="D66" s="460"/>
      <c r="E66" s="317"/>
    </row>
    <row r="67" spans="1:7" s="1" customFormat="1" ht="12" customHeight="1" thickBot="1">
      <c r="A67" s="526" t="s">
        <v>330</v>
      </c>
      <c r="B67" s="342" t="s">
        <v>331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332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333</v>
      </c>
      <c r="C69" s="460"/>
      <c r="D69" s="460"/>
      <c r="E69" s="317"/>
      <c r="G69" s="47"/>
    </row>
    <row r="70" spans="1:7" s="1" customFormat="1" ht="12" customHeight="1">
      <c r="A70" s="14" t="s">
        <v>358</v>
      </c>
      <c r="B70" s="477" t="s">
        <v>334</v>
      </c>
      <c r="C70" s="460"/>
      <c r="D70" s="460"/>
      <c r="E70" s="317"/>
    </row>
    <row r="71" spans="1:7" s="1" customFormat="1" ht="12" customHeight="1" thickBot="1">
      <c r="A71" s="16" t="s">
        <v>359</v>
      </c>
      <c r="B71" s="344" t="s">
        <v>335</v>
      </c>
      <c r="C71" s="460"/>
      <c r="D71" s="460"/>
      <c r="E71" s="317"/>
    </row>
    <row r="72" spans="1:7" s="1" customFormat="1" ht="12" customHeight="1" thickBot="1">
      <c r="A72" s="526" t="s">
        <v>336</v>
      </c>
      <c r="B72" s="342" t="s">
        <v>337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360</v>
      </c>
      <c r="B73" s="476" t="s">
        <v>338</v>
      </c>
      <c r="C73" s="460"/>
      <c r="D73" s="460"/>
      <c r="E73" s="317"/>
    </row>
    <row r="74" spans="1:7" s="1" customFormat="1" ht="12" customHeight="1" thickBot="1">
      <c r="A74" s="16" t="s">
        <v>361</v>
      </c>
      <c r="B74" s="344" t="s">
        <v>339</v>
      </c>
      <c r="C74" s="460"/>
      <c r="D74" s="460"/>
      <c r="E74" s="317"/>
    </row>
    <row r="75" spans="1:7" s="1" customFormat="1" ht="12" customHeight="1" thickBot="1">
      <c r="A75" s="526" t="s">
        <v>340</v>
      </c>
      <c r="B75" s="342" t="s">
        <v>341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362</v>
      </c>
      <c r="B76" s="476" t="s">
        <v>342</v>
      </c>
      <c r="C76" s="460"/>
      <c r="D76" s="460"/>
      <c r="E76" s="317"/>
    </row>
    <row r="77" spans="1:7" s="1" customFormat="1" ht="12" customHeight="1">
      <c r="A77" s="14" t="s">
        <v>363</v>
      </c>
      <c r="B77" s="477" t="s">
        <v>343</v>
      </c>
      <c r="C77" s="460"/>
      <c r="D77" s="460"/>
      <c r="E77" s="317"/>
    </row>
    <row r="78" spans="1:7" s="1" customFormat="1" ht="12" customHeight="1" thickBot="1">
      <c r="A78" s="16" t="s">
        <v>364</v>
      </c>
      <c r="B78" s="344" t="s">
        <v>344</v>
      </c>
      <c r="C78" s="460"/>
      <c r="D78" s="460"/>
      <c r="E78" s="317"/>
    </row>
    <row r="79" spans="1:7" s="1" customFormat="1" ht="12" customHeight="1" thickBot="1">
      <c r="A79" s="526" t="s">
        <v>345</v>
      </c>
      <c r="B79" s="342" t="s">
        <v>365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346</v>
      </c>
      <c r="B80" s="476" t="s">
        <v>347</v>
      </c>
      <c r="C80" s="460"/>
      <c r="D80" s="460"/>
      <c r="E80" s="317"/>
    </row>
    <row r="81" spans="1:6" s="1" customFormat="1" ht="12" customHeight="1">
      <c r="A81" s="481" t="s">
        <v>348</v>
      </c>
      <c r="B81" s="477" t="s">
        <v>349</v>
      </c>
      <c r="C81" s="460"/>
      <c r="D81" s="460"/>
      <c r="E81" s="317"/>
    </row>
    <row r="82" spans="1:6" s="1" customFormat="1" ht="12" customHeight="1">
      <c r="A82" s="481" t="s">
        <v>350</v>
      </c>
      <c r="B82" s="477" t="s">
        <v>351</v>
      </c>
      <c r="C82" s="460"/>
      <c r="D82" s="460"/>
      <c r="E82" s="317"/>
    </row>
    <row r="83" spans="1:6" s="1" customFormat="1" ht="12" customHeight="1" thickBot="1">
      <c r="A83" s="482" t="s">
        <v>352</v>
      </c>
      <c r="B83" s="344" t="s">
        <v>353</v>
      </c>
      <c r="C83" s="460"/>
      <c r="D83" s="460"/>
      <c r="E83" s="317"/>
    </row>
    <row r="84" spans="1:6" s="1" customFormat="1" ht="12" customHeight="1" thickBot="1">
      <c r="A84" s="526" t="s">
        <v>354</v>
      </c>
      <c r="B84" s="342" t="s">
        <v>501</v>
      </c>
      <c r="C84" s="528"/>
      <c r="D84" s="528"/>
      <c r="E84" s="529"/>
    </row>
    <row r="85" spans="1:6" s="1" customFormat="1" ht="12" customHeight="1" thickBot="1">
      <c r="A85" s="526" t="s">
        <v>356</v>
      </c>
      <c r="B85" s="342" t="s">
        <v>355</v>
      </c>
      <c r="C85" s="528"/>
      <c r="D85" s="528"/>
      <c r="E85" s="529"/>
    </row>
    <row r="86" spans="1:6" s="1" customFormat="1" ht="12" customHeight="1" thickBot="1">
      <c r="A86" s="526" t="s">
        <v>368</v>
      </c>
      <c r="B86" s="483" t="s">
        <v>504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503</v>
      </c>
      <c r="B87" s="484" t="s">
        <v>505</v>
      </c>
      <c r="C87" s="463">
        <f>+C62+C86</f>
        <v>188076</v>
      </c>
      <c r="D87" s="463">
        <f>+D62+D86</f>
        <v>220321</v>
      </c>
      <c r="E87" s="507">
        <f>+E62+E86</f>
        <v>190972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8" t="s">
        <v>48</v>
      </c>
      <c r="B89" s="588"/>
      <c r="C89" s="588"/>
      <c r="D89" s="588"/>
      <c r="E89" s="588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240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519</v>
      </c>
      <c r="B92" s="38" t="s">
        <v>520</v>
      </c>
      <c r="C92" s="38" t="s">
        <v>521</v>
      </c>
      <c r="D92" s="38" t="s">
        <v>523</v>
      </c>
      <c r="E92" s="510" t="s">
        <v>522</v>
      </c>
      <c r="F92" s="179"/>
    </row>
    <row r="93" spans="1:6" s="1" customFormat="1" ht="15" customHeight="1" thickBot="1">
      <c r="A93" s="22" t="s">
        <v>19</v>
      </c>
      <c r="B93" s="31" t="s">
        <v>463</v>
      </c>
      <c r="C93" s="455">
        <f>C94+C95+C96+C97+C98+C111</f>
        <v>153793</v>
      </c>
      <c r="D93" s="455">
        <f>D94+D95+D96+D97+D98+D111</f>
        <v>220321</v>
      </c>
      <c r="E93" s="563">
        <f>E94+E95+E96+E97+E98+E111</f>
        <v>190972</v>
      </c>
      <c r="F93" s="179"/>
    </row>
    <row r="94" spans="1:6" s="1" customFormat="1" ht="12.95" customHeight="1">
      <c r="A94" s="17" t="s">
        <v>102</v>
      </c>
      <c r="B94" s="10" t="s">
        <v>50</v>
      </c>
      <c r="C94" s="570">
        <v>55899</v>
      </c>
      <c r="D94" s="570">
        <v>115279</v>
      </c>
      <c r="E94" s="564">
        <v>93715</v>
      </c>
    </row>
    <row r="95" spans="1:6" ht="16.5" customHeight="1">
      <c r="A95" s="14" t="s">
        <v>103</v>
      </c>
      <c r="B95" s="8" t="s">
        <v>189</v>
      </c>
      <c r="C95" s="457">
        <v>9607</v>
      </c>
      <c r="D95" s="457">
        <v>24304</v>
      </c>
      <c r="E95" s="314">
        <v>20557</v>
      </c>
    </row>
    <row r="96" spans="1:6">
      <c r="A96" s="14" t="s">
        <v>104</v>
      </c>
      <c r="B96" s="8" t="s">
        <v>145</v>
      </c>
      <c r="C96" s="459">
        <v>20737</v>
      </c>
      <c r="D96" s="459">
        <v>57736</v>
      </c>
      <c r="E96" s="316">
        <v>66724</v>
      </c>
    </row>
    <row r="97" spans="1:5" s="46" customFormat="1" ht="12" customHeight="1">
      <c r="A97" s="14" t="s">
        <v>105</v>
      </c>
      <c r="B97" s="11" t="s">
        <v>190</v>
      </c>
      <c r="C97" s="459">
        <v>14618</v>
      </c>
      <c r="D97" s="459">
        <v>12962</v>
      </c>
      <c r="E97" s="316">
        <v>7196</v>
      </c>
    </row>
    <row r="98" spans="1:5" ht="12" customHeight="1">
      <c r="A98" s="14" t="s">
        <v>116</v>
      </c>
      <c r="B98" s="19" t="s">
        <v>191</v>
      </c>
      <c r="C98" s="459">
        <v>52932</v>
      </c>
      <c r="D98" s="459">
        <v>8040</v>
      </c>
      <c r="E98" s="316">
        <v>780</v>
      </c>
    </row>
    <row r="99" spans="1:5" ht="12" customHeight="1">
      <c r="A99" s="14" t="s">
        <v>106</v>
      </c>
      <c r="B99" s="8" t="s">
        <v>468</v>
      </c>
      <c r="C99" s="459"/>
      <c r="D99" s="459">
        <v>7290</v>
      </c>
      <c r="E99" s="316"/>
    </row>
    <row r="100" spans="1:5" ht="12" customHeight="1">
      <c r="A100" s="14" t="s">
        <v>107</v>
      </c>
      <c r="B100" s="175" t="s">
        <v>467</v>
      </c>
      <c r="C100" s="459"/>
      <c r="D100" s="459"/>
      <c r="E100" s="316"/>
    </row>
    <row r="101" spans="1:5" ht="12" customHeight="1">
      <c r="A101" s="14" t="s">
        <v>117</v>
      </c>
      <c r="B101" s="175" t="s">
        <v>466</v>
      </c>
      <c r="C101" s="459"/>
      <c r="D101" s="459"/>
      <c r="E101" s="316"/>
    </row>
    <row r="102" spans="1:5" ht="12" customHeight="1">
      <c r="A102" s="14" t="s">
        <v>118</v>
      </c>
      <c r="B102" s="173" t="s">
        <v>371</v>
      </c>
      <c r="C102" s="459"/>
      <c r="D102" s="459"/>
      <c r="E102" s="316"/>
    </row>
    <row r="103" spans="1:5" ht="12" customHeight="1">
      <c r="A103" s="14" t="s">
        <v>119</v>
      </c>
      <c r="B103" s="174" t="s">
        <v>372</v>
      </c>
      <c r="C103" s="459"/>
      <c r="D103" s="459"/>
      <c r="E103" s="316"/>
    </row>
    <row r="104" spans="1:5" ht="12" customHeight="1">
      <c r="A104" s="14" t="s">
        <v>120</v>
      </c>
      <c r="B104" s="174" t="s">
        <v>373</v>
      </c>
      <c r="C104" s="459"/>
      <c r="D104" s="459"/>
      <c r="E104" s="316"/>
    </row>
    <row r="105" spans="1:5" ht="12" customHeight="1">
      <c r="A105" s="14" t="s">
        <v>122</v>
      </c>
      <c r="B105" s="173" t="s">
        <v>374</v>
      </c>
      <c r="C105" s="459"/>
      <c r="D105" s="459">
        <v>750</v>
      </c>
      <c r="E105" s="316">
        <v>780</v>
      </c>
    </row>
    <row r="106" spans="1:5" ht="12" customHeight="1">
      <c r="A106" s="14" t="s">
        <v>192</v>
      </c>
      <c r="B106" s="173" t="s">
        <v>375</v>
      </c>
      <c r="C106" s="459"/>
      <c r="D106" s="459"/>
      <c r="E106" s="316"/>
    </row>
    <row r="107" spans="1:5" ht="12" customHeight="1">
      <c r="A107" s="14" t="s">
        <v>369</v>
      </c>
      <c r="B107" s="174" t="s">
        <v>376</v>
      </c>
      <c r="C107" s="459"/>
      <c r="D107" s="459"/>
      <c r="E107" s="316"/>
    </row>
    <row r="108" spans="1:5" ht="12" customHeight="1">
      <c r="A108" s="13" t="s">
        <v>370</v>
      </c>
      <c r="B108" s="175" t="s">
        <v>377</v>
      </c>
      <c r="C108" s="459"/>
      <c r="D108" s="459"/>
      <c r="E108" s="316"/>
    </row>
    <row r="109" spans="1:5" ht="12" customHeight="1">
      <c r="A109" s="14" t="s">
        <v>464</v>
      </c>
      <c r="B109" s="175" t="s">
        <v>378</v>
      </c>
      <c r="C109" s="459"/>
      <c r="D109" s="459"/>
      <c r="E109" s="316"/>
    </row>
    <row r="110" spans="1:5" ht="12" customHeight="1">
      <c r="A110" s="16" t="s">
        <v>465</v>
      </c>
      <c r="B110" s="175" t="s">
        <v>379</v>
      </c>
      <c r="C110" s="459">
        <v>246</v>
      </c>
      <c r="D110" s="459"/>
      <c r="E110" s="316"/>
    </row>
    <row r="111" spans="1:5" ht="12" customHeight="1">
      <c r="A111" s="14" t="s">
        <v>469</v>
      </c>
      <c r="B111" s="11" t="s">
        <v>51</v>
      </c>
      <c r="C111" s="457"/>
      <c r="D111" s="457">
        <v>2000</v>
      </c>
      <c r="E111" s="314">
        <v>2000</v>
      </c>
    </row>
    <row r="112" spans="1:5" ht="12" customHeight="1">
      <c r="A112" s="14" t="s">
        <v>470</v>
      </c>
      <c r="B112" s="8" t="s">
        <v>472</v>
      </c>
      <c r="C112" s="457"/>
      <c r="D112" s="457">
        <v>2000</v>
      </c>
      <c r="E112" s="314">
        <v>2000</v>
      </c>
    </row>
    <row r="113" spans="1:5" ht="12" customHeight="1" thickBot="1">
      <c r="A113" s="18" t="s">
        <v>471</v>
      </c>
      <c r="B113" s="557" t="s">
        <v>473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380</v>
      </c>
      <c r="C114" s="572">
        <f>+C115+C117+C119</f>
        <v>30791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239</v>
      </c>
      <c r="C115" s="458">
        <v>30753</v>
      </c>
      <c r="D115" s="458"/>
      <c r="E115" s="315"/>
    </row>
    <row r="116" spans="1:5">
      <c r="A116" s="15" t="s">
        <v>109</v>
      </c>
      <c r="B116" s="12" t="s">
        <v>384</v>
      </c>
      <c r="C116" s="458">
        <v>30753</v>
      </c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385</v>
      </c>
      <c r="C118" s="457"/>
      <c r="D118" s="457"/>
      <c r="E118" s="314"/>
    </row>
    <row r="119" spans="1:5" ht="12" customHeight="1">
      <c r="A119" s="15" t="s">
        <v>112</v>
      </c>
      <c r="B119" s="344" t="s">
        <v>242</v>
      </c>
      <c r="C119" s="457">
        <v>38</v>
      </c>
      <c r="D119" s="457"/>
      <c r="E119" s="314"/>
    </row>
    <row r="120" spans="1:5" ht="12" customHeight="1">
      <c r="A120" s="15" t="s">
        <v>121</v>
      </c>
      <c r="B120" s="343" t="s">
        <v>450</v>
      </c>
      <c r="C120" s="457"/>
      <c r="D120" s="457"/>
      <c r="E120" s="314"/>
    </row>
    <row r="121" spans="1:5" ht="12" customHeight="1">
      <c r="A121" s="15" t="s">
        <v>123</v>
      </c>
      <c r="B121" s="472" t="s">
        <v>390</v>
      </c>
      <c r="C121" s="457"/>
      <c r="D121" s="457"/>
      <c r="E121" s="314"/>
    </row>
    <row r="122" spans="1:5" ht="12" customHeight="1">
      <c r="A122" s="15" t="s">
        <v>194</v>
      </c>
      <c r="B122" s="174" t="s">
        <v>373</v>
      </c>
      <c r="C122" s="457"/>
      <c r="D122" s="457"/>
      <c r="E122" s="314"/>
    </row>
    <row r="123" spans="1:5" ht="12" customHeight="1">
      <c r="A123" s="15" t="s">
        <v>195</v>
      </c>
      <c r="B123" s="174" t="s">
        <v>389</v>
      </c>
      <c r="C123" s="457"/>
      <c r="D123" s="457"/>
      <c r="E123" s="314"/>
    </row>
    <row r="124" spans="1:5" ht="12" customHeight="1">
      <c r="A124" s="15" t="s">
        <v>196</v>
      </c>
      <c r="B124" s="174" t="s">
        <v>388</v>
      </c>
      <c r="C124" s="457"/>
      <c r="D124" s="457"/>
      <c r="E124" s="314"/>
    </row>
    <row r="125" spans="1:5" ht="12" customHeight="1">
      <c r="A125" s="15" t="s">
        <v>381</v>
      </c>
      <c r="B125" s="174" t="s">
        <v>376</v>
      </c>
      <c r="C125" s="457"/>
      <c r="D125" s="457"/>
      <c r="E125" s="314"/>
    </row>
    <row r="126" spans="1:5" ht="12" customHeight="1">
      <c r="A126" s="15" t="s">
        <v>382</v>
      </c>
      <c r="B126" s="174" t="s">
        <v>387</v>
      </c>
      <c r="C126" s="457"/>
      <c r="D126" s="457"/>
      <c r="E126" s="314"/>
    </row>
    <row r="127" spans="1:5" ht="12" customHeight="1" thickBot="1">
      <c r="A127" s="13" t="s">
        <v>383</v>
      </c>
      <c r="B127" s="174" t="s">
        <v>386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474</v>
      </c>
      <c r="C128" s="456">
        <f>+C93+C114</f>
        <v>184584</v>
      </c>
      <c r="D128" s="456">
        <f>+D93+D114</f>
        <v>220321</v>
      </c>
      <c r="E128" s="313">
        <f>+E93+E114</f>
        <v>190972</v>
      </c>
    </row>
    <row r="129" spans="1:5" ht="12" customHeight="1" thickBot="1">
      <c r="A129" s="20" t="s">
        <v>22</v>
      </c>
      <c r="B129" s="154" t="s">
        <v>475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281</v>
      </c>
      <c r="B130" s="12" t="s">
        <v>482</v>
      </c>
      <c r="C130" s="457"/>
      <c r="D130" s="457"/>
      <c r="E130" s="314"/>
    </row>
    <row r="131" spans="1:5" ht="12" customHeight="1">
      <c r="A131" s="15" t="s">
        <v>284</v>
      </c>
      <c r="B131" s="12" t="s">
        <v>483</v>
      </c>
      <c r="C131" s="457"/>
      <c r="D131" s="457"/>
      <c r="E131" s="314"/>
    </row>
    <row r="132" spans="1:5" ht="12" customHeight="1" thickBot="1">
      <c r="A132" s="13" t="s">
        <v>285</v>
      </c>
      <c r="B132" s="12" t="s">
        <v>484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476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485</v>
      </c>
      <c r="C134" s="457"/>
      <c r="D134" s="457"/>
      <c r="E134" s="314"/>
    </row>
    <row r="135" spans="1:5" ht="12" customHeight="1">
      <c r="A135" s="15" t="s">
        <v>96</v>
      </c>
      <c r="B135" s="9" t="s">
        <v>477</v>
      </c>
      <c r="C135" s="457"/>
      <c r="D135" s="457"/>
      <c r="E135" s="314"/>
    </row>
    <row r="136" spans="1:5" ht="12" customHeight="1">
      <c r="A136" s="15" t="s">
        <v>97</v>
      </c>
      <c r="B136" s="9" t="s">
        <v>478</v>
      </c>
      <c r="C136" s="457"/>
      <c r="D136" s="457"/>
      <c r="E136" s="314"/>
    </row>
    <row r="137" spans="1:5" ht="12" customHeight="1">
      <c r="A137" s="15" t="s">
        <v>181</v>
      </c>
      <c r="B137" s="9" t="s">
        <v>479</v>
      </c>
      <c r="C137" s="457"/>
      <c r="D137" s="457"/>
      <c r="E137" s="314"/>
    </row>
    <row r="138" spans="1:5" ht="12" customHeight="1">
      <c r="A138" s="15" t="s">
        <v>182</v>
      </c>
      <c r="B138" s="9" t="s">
        <v>480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481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489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391</v>
      </c>
      <c r="C141" s="457"/>
      <c r="D141" s="457"/>
      <c r="E141" s="314"/>
    </row>
    <row r="142" spans="1:5" ht="12" customHeight="1">
      <c r="A142" s="15" t="s">
        <v>99</v>
      </c>
      <c r="B142" s="9" t="s">
        <v>392</v>
      </c>
      <c r="C142" s="457"/>
      <c r="D142" s="457"/>
      <c r="E142" s="314"/>
    </row>
    <row r="143" spans="1:5" ht="12" customHeight="1">
      <c r="A143" s="15" t="s">
        <v>305</v>
      </c>
      <c r="B143" s="9" t="s">
        <v>490</v>
      </c>
      <c r="C143" s="457"/>
      <c r="D143" s="457"/>
      <c r="E143" s="314"/>
    </row>
    <row r="144" spans="1:5" ht="12" customHeight="1" thickBot="1">
      <c r="A144" s="13" t="s">
        <v>306</v>
      </c>
      <c r="B144" s="7" t="s">
        <v>411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491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486</v>
      </c>
      <c r="C146" s="457"/>
      <c r="D146" s="457"/>
      <c r="E146" s="314"/>
    </row>
    <row r="147" spans="1:6" ht="12" customHeight="1">
      <c r="A147" s="15" t="s">
        <v>101</v>
      </c>
      <c r="B147" s="9" t="s">
        <v>493</v>
      </c>
      <c r="C147" s="457"/>
      <c r="D147" s="457"/>
      <c r="E147" s="314"/>
    </row>
    <row r="148" spans="1:6" ht="12" customHeight="1">
      <c r="A148" s="15" t="s">
        <v>317</v>
      </c>
      <c r="B148" s="9" t="s">
        <v>488</v>
      </c>
      <c r="C148" s="457"/>
      <c r="D148" s="457"/>
      <c r="E148" s="314"/>
    </row>
    <row r="149" spans="1:6" ht="12" customHeight="1">
      <c r="A149" s="15" t="s">
        <v>318</v>
      </c>
      <c r="B149" s="9" t="s">
        <v>494</v>
      </c>
      <c r="C149" s="457"/>
      <c r="D149" s="457"/>
      <c r="E149" s="314"/>
    </row>
    <row r="150" spans="1:6" ht="12" customHeight="1" thickBot="1">
      <c r="A150" s="15" t="s">
        <v>492</v>
      </c>
      <c r="B150" s="9" t="s">
        <v>495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496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497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499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498</v>
      </c>
      <c r="C154" s="575">
        <f>+C128+C153</f>
        <v>184584</v>
      </c>
      <c r="D154" s="575">
        <f>+D128+D153</f>
        <v>220321</v>
      </c>
      <c r="E154" s="569">
        <f>+E128+E153</f>
        <v>190972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4" t="s">
        <v>4</v>
      </c>
      <c r="B1" s="634"/>
      <c r="C1" s="634"/>
      <c r="D1" s="634"/>
      <c r="E1" s="634"/>
      <c r="F1" s="634"/>
      <c r="G1" s="634"/>
      <c r="H1" s="634"/>
      <c r="I1" s="634"/>
    </row>
    <row r="2" spans="1:10" ht="20.25" customHeight="1" thickBot="1">
      <c r="I2" s="546" t="s">
        <v>64</v>
      </c>
    </row>
    <row r="3" spans="1:10" s="547" customFormat="1" ht="26.25" customHeight="1">
      <c r="A3" s="642" t="s">
        <v>73</v>
      </c>
      <c r="B3" s="637" t="s">
        <v>89</v>
      </c>
      <c r="C3" s="642" t="s">
        <v>90</v>
      </c>
      <c r="D3" s="642" t="str">
        <f ca="1">+CONCATENATE(LEFT(ÖSSZEFÜGGÉSEK!A5,4)," előtti kifizetés")</f>
        <v>2015 előtti kifizetés</v>
      </c>
      <c r="E3" s="639" t="s">
        <v>72</v>
      </c>
      <c r="F3" s="640"/>
      <c r="G3" s="640"/>
      <c r="H3" s="641"/>
      <c r="I3" s="637" t="s">
        <v>52</v>
      </c>
    </row>
    <row r="4" spans="1:10" s="548" customFormat="1" ht="32.25" customHeight="1" thickBot="1">
      <c r="A4" s="643"/>
      <c r="B4" s="638"/>
      <c r="C4" s="638"/>
      <c r="D4" s="643"/>
      <c r="E4" s="319" t="str">
        <f ca="1">+CONCATENATE(LEFT(ÖSSZEFÜGGÉSEK!A5,4),".")</f>
        <v>2015.</v>
      </c>
      <c r="F4" s="319" t="str">
        <f ca="1">+CONCATENATE(LEFT(ÖSSZEFÜGGÉSEK!A5,4)+1,".")</f>
        <v>2016.</v>
      </c>
      <c r="G4" s="319" t="str">
        <f ca="1">+CONCATENATE(LEFT(ÖSSZEFÜGGÉSEK!A5,4)+2,".")</f>
        <v>2017.</v>
      </c>
      <c r="H4" s="320" t="str">
        <f ca="1">+CONCATENATE(LEFT(ÖSSZEFÜGGÉSEK!A5,4)+2,".",CHAR(10)," után")</f>
        <v>2017.
 után</v>
      </c>
      <c r="I4" s="638"/>
    </row>
    <row r="5" spans="1:10" s="549" customFormat="1" ht="12.95" customHeight="1" thickBot="1">
      <c r="A5" s="321" t="s">
        <v>519</v>
      </c>
      <c r="B5" s="322" t="s">
        <v>520</v>
      </c>
      <c r="C5" s="323" t="s">
        <v>521</v>
      </c>
      <c r="D5" s="322" t="s">
        <v>523</v>
      </c>
      <c r="E5" s="321" t="s">
        <v>522</v>
      </c>
      <c r="F5" s="323" t="s">
        <v>524</v>
      </c>
      <c r="G5" s="323" t="s">
        <v>526</v>
      </c>
      <c r="H5" s="324" t="s">
        <v>527</v>
      </c>
      <c r="I5" s="325" t="s">
        <v>528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3" t="s">
        <v>556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3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3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3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3"/>
    </row>
    <row r="12" spans="1:10" ht="20.100000000000001" customHeight="1" thickBot="1">
      <c r="A12" s="326" t="s">
        <v>25</v>
      </c>
      <c r="B12" s="327" t="s">
        <v>215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3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3"/>
    </row>
    <row r="14" spans="1:10" ht="20.100000000000001" customHeight="1" thickBot="1">
      <c r="A14" s="326" t="s">
        <v>27</v>
      </c>
      <c r="B14" s="327" t="s">
        <v>216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3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3"/>
    </row>
    <row r="16" spans="1:10" ht="20.100000000000001" customHeight="1" thickBot="1">
      <c r="A16" s="326" t="s">
        <v>29</v>
      </c>
      <c r="B16" s="332" t="s">
        <v>217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3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3"/>
    </row>
    <row r="18" spans="1:10" ht="20.100000000000001" customHeight="1" thickBot="1">
      <c r="A18" s="635" t="s">
        <v>151</v>
      </c>
      <c r="B18" s="636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3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5" t="s">
        <v>7</v>
      </c>
      <c r="C1" s="645"/>
      <c r="D1" s="645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519</v>
      </c>
      <c r="B4" s="238" t="s">
        <v>520</v>
      </c>
      <c r="C4" s="238" t="s">
        <v>521</v>
      </c>
      <c r="D4" s="239" t="s">
        <v>523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4"/>
      <c r="C31" s="644"/>
      <c r="D31" s="644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workbookViewId="0">
      <selection activeCell="I9" sqref="I9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47" t="s">
        <v>3</v>
      </c>
      <c r="B1" s="647"/>
      <c r="C1" s="647"/>
      <c r="D1" s="647"/>
      <c r="E1" s="647"/>
      <c r="F1" s="647"/>
      <c r="G1" s="647"/>
    </row>
    <row r="3" spans="1:7" s="196" customFormat="1" ht="27" customHeight="1">
      <c r="A3" s="194" t="s">
        <v>218</v>
      </c>
      <c r="B3" s="195"/>
      <c r="C3" s="646" t="s">
        <v>580</v>
      </c>
      <c r="D3" s="646"/>
      <c r="E3" s="646"/>
      <c r="F3" s="646"/>
      <c r="G3" s="646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219</v>
      </c>
      <c r="B5" s="195"/>
      <c r="C5" s="646" t="s">
        <v>581</v>
      </c>
      <c r="D5" s="646"/>
      <c r="E5" s="646"/>
      <c r="F5" s="646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220</v>
      </c>
      <c r="B7" s="311"/>
      <c r="C7" s="311" t="s">
        <v>588</v>
      </c>
      <c r="D7" s="297"/>
      <c r="E7" s="297"/>
      <c r="F7" s="297"/>
      <c r="G7" s="297"/>
    </row>
    <row r="8" spans="1:7" s="198" customFormat="1" ht="15" customHeight="1" thickBot="1">
      <c r="A8" s="312" t="s">
        <v>221</v>
      </c>
      <c r="B8" s="297"/>
      <c r="C8" s="297"/>
      <c r="D8" s="297" t="s">
        <v>606</v>
      </c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222</v>
      </c>
      <c r="C9" s="235" t="s">
        <v>223</v>
      </c>
      <c r="D9" s="235" t="s">
        <v>224</v>
      </c>
      <c r="E9" s="235" t="s">
        <v>225</v>
      </c>
      <c r="F9" s="235" t="s">
        <v>226</v>
      </c>
      <c r="G9" s="236" t="s">
        <v>54</v>
      </c>
    </row>
    <row r="10" spans="1:7" ht="24" customHeight="1">
      <c r="A10" s="298" t="s">
        <v>19</v>
      </c>
      <c r="B10" s="243" t="s">
        <v>227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228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229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230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231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232</v>
      </c>
      <c r="C15" s="201">
        <v>736432</v>
      </c>
      <c r="D15" s="201">
        <v>2425744</v>
      </c>
      <c r="E15" s="201">
        <v>0</v>
      </c>
      <c r="F15" s="201"/>
      <c r="G15" s="304">
        <f t="shared" si="0"/>
        <v>3162176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736432</v>
      </c>
      <c r="D16" s="307">
        <f>SUM(D10:D15)</f>
        <v>2425744</v>
      </c>
      <c r="E16" s="307">
        <f>SUM(E10:E15)</f>
        <v>0</v>
      </c>
      <c r="F16" s="307">
        <f>SUM(F10:F15)</f>
        <v>0</v>
      </c>
      <c r="G16" s="308">
        <f t="shared" si="0"/>
        <v>3162176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">
        <v>590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233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workbookViewId="0">
      <selection activeCell="J11" sqref="J11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47" t="s">
        <v>3</v>
      </c>
      <c r="B1" s="647"/>
      <c r="C1" s="647"/>
      <c r="D1" s="647"/>
      <c r="E1" s="647"/>
      <c r="F1" s="647"/>
      <c r="G1" s="647"/>
    </row>
    <row r="3" spans="1:7" s="196" customFormat="1" ht="27" customHeight="1">
      <c r="A3" s="194" t="s">
        <v>218</v>
      </c>
      <c r="B3" s="195"/>
      <c r="C3" s="646" t="s">
        <v>582</v>
      </c>
      <c r="D3" s="646"/>
      <c r="E3" s="646"/>
      <c r="F3" s="646"/>
      <c r="G3" s="646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219</v>
      </c>
      <c r="B5" s="195"/>
      <c r="C5" s="646" t="s">
        <v>583</v>
      </c>
      <c r="D5" s="646"/>
      <c r="E5" s="646"/>
      <c r="F5" s="646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220</v>
      </c>
      <c r="B7" s="311"/>
      <c r="C7" s="311" t="s">
        <v>587</v>
      </c>
      <c r="D7" s="297"/>
      <c r="E7" s="297"/>
      <c r="F7" s="297"/>
      <c r="G7" s="297"/>
    </row>
    <row r="8" spans="1:7" s="198" customFormat="1" ht="15" customHeight="1" thickBot="1">
      <c r="A8" s="312" t="s">
        <v>221</v>
      </c>
      <c r="B8" s="297"/>
      <c r="C8" s="297"/>
      <c r="D8" s="297" t="s">
        <v>604</v>
      </c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222</v>
      </c>
      <c r="C9" s="235" t="s">
        <v>223</v>
      </c>
      <c r="D9" s="235" t="s">
        <v>224</v>
      </c>
      <c r="E9" s="235" t="s">
        <v>225</v>
      </c>
      <c r="F9" s="235" t="s">
        <v>226</v>
      </c>
      <c r="G9" s="236" t="s">
        <v>54</v>
      </c>
    </row>
    <row r="10" spans="1:7" ht="24" customHeight="1">
      <c r="A10" s="298" t="s">
        <v>19</v>
      </c>
      <c r="B10" s="243" t="s">
        <v>227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228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229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230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231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232</v>
      </c>
      <c r="C15" s="201">
        <v>2285290</v>
      </c>
      <c r="D15" s="201">
        <v>2160101</v>
      </c>
      <c r="E15" s="201">
        <v>6777084</v>
      </c>
      <c r="F15" s="201"/>
      <c r="G15" s="304">
        <f t="shared" si="0"/>
        <v>11222475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2285290</v>
      </c>
      <c r="D16" s="307">
        <f>SUM(D10:D15)</f>
        <v>2160101</v>
      </c>
      <c r="E16" s="307">
        <f>SUM(E10:E15)</f>
        <v>6777084</v>
      </c>
      <c r="F16" s="307">
        <f>SUM(F10:F15)</f>
        <v>0</v>
      </c>
      <c r="G16" s="308">
        <f t="shared" si="0"/>
        <v>11222475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">
        <v>589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233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mergeCells count="3">
    <mergeCell ref="A1:G1"/>
    <mergeCell ref="C3:G3"/>
    <mergeCell ref="C5:F5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workbookViewId="0">
      <selection activeCell="L12" sqref="L12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47" t="s">
        <v>3</v>
      </c>
      <c r="B1" s="647"/>
      <c r="C1" s="647"/>
      <c r="D1" s="647"/>
      <c r="E1" s="647"/>
      <c r="F1" s="647"/>
      <c r="G1" s="647"/>
    </row>
    <row r="3" spans="1:7" s="196" customFormat="1" ht="27" customHeight="1">
      <c r="A3" s="194" t="s">
        <v>218</v>
      </c>
      <c r="B3" s="195"/>
      <c r="C3" s="646" t="s">
        <v>584</v>
      </c>
      <c r="D3" s="646"/>
      <c r="E3" s="646"/>
      <c r="F3" s="646"/>
      <c r="G3" s="646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219</v>
      </c>
      <c r="B5" s="195"/>
      <c r="C5" s="646" t="s">
        <v>585</v>
      </c>
      <c r="D5" s="646"/>
      <c r="E5" s="646"/>
      <c r="F5" s="646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220</v>
      </c>
      <c r="B7" s="311"/>
      <c r="C7" s="311" t="s">
        <v>586</v>
      </c>
      <c r="D7" s="297"/>
      <c r="E7" s="297"/>
      <c r="F7" s="297"/>
      <c r="G7" s="297"/>
    </row>
    <row r="8" spans="1:7" s="198" customFormat="1" ht="15" customHeight="1" thickBot="1">
      <c r="A8" s="312" t="s">
        <v>221</v>
      </c>
      <c r="B8" s="297"/>
      <c r="C8" s="297"/>
      <c r="D8" s="297" t="s">
        <v>605</v>
      </c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222</v>
      </c>
      <c r="C9" s="235" t="s">
        <v>223</v>
      </c>
      <c r="D9" s="235" t="s">
        <v>224</v>
      </c>
      <c r="E9" s="235" t="s">
        <v>225</v>
      </c>
      <c r="F9" s="235" t="s">
        <v>226</v>
      </c>
      <c r="G9" s="236" t="s">
        <v>54</v>
      </c>
    </row>
    <row r="10" spans="1:7" ht="24" customHeight="1">
      <c r="A10" s="298" t="s">
        <v>19</v>
      </c>
      <c r="B10" s="243" t="s">
        <v>227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228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229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230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231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232</v>
      </c>
      <c r="C15" s="201">
        <v>3799</v>
      </c>
      <c r="D15" s="201">
        <v>18433</v>
      </c>
      <c r="E15" s="201">
        <v>16654</v>
      </c>
      <c r="F15" s="201">
        <v>0</v>
      </c>
      <c r="G15" s="304">
        <f t="shared" si="0"/>
        <v>38886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3799</v>
      </c>
      <c r="D16" s="307">
        <f>SUM(D10:D15)</f>
        <v>18433</v>
      </c>
      <c r="E16" s="307">
        <f>SUM(E10:E15)</f>
        <v>16654</v>
      </c>
      <c r="F16" s="307">
        <f>SUM(F10:F15)</f>
        <v>0</v>
      </c>
      <c r="G16" s="308">
        <f t="shared" si="0"/>
        <v>38886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">
        <v>589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233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mergeCells count="3">
    <mergeCell ref="A1:G1"/>
    <mergeCell ref="C3:G3"/>
    <mergeCell ref="C5:F5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topLeftCell="A10" workbookViewId="0">
      <selection activeCell="O24" sqref="O24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 ca="1"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394</v>
      </c>
      <c r="C5" s="127">
        <v>20000</v>
      </c>
      <c r="D5" s="127">
        <v>3550</v>
      </c>
      <c r="E5" s="127">
        <v>3550</v>
      </c>
      <c r="F5" s="127">
        <v>3550</v>
      </c>
      <c r="G5" s="127">
        <v>3550</v>
      </c>
      <c r="H5" s="127">
        <v>3551</v>
      </c>
      <c r="I5" s="127">
        <v>3550</v>
      </c>
      <c r="J5" s="127">
        <v>3551</v>
      </c>
      <c r="K5" s="127">
        <v>12000</v>
      </c>
      <c r="L5" s="127">
        <v>3560</v>
      </c>
      <c r="M5" s="127">
        <v>3551</v>
      </c>
      <c r="N5" s="127">
        <v>3550</v>
      </c>
      <c r="O5" s="128">
        <f t="shared" ref="O5:O25" si="0">SUM(C5:N5)</f>
        <v>67513</v>
      </c>
    </row>
    <row r="6" spans="1:15" s="132" customFormat="1" ht="22.5">
      <c r="A6" s="129" t="s">
        <v>21</v>
      </c>
      <c r="B6" s="337" t="s">
        <v>441</v>
      </c>
      <c r="C6" s="130">
        <v>4917</v>
      </c>
      <c r="D6" s="130">
        <v>4917</v>
      </c>
      <c r="E6" s="130">
        <v>4917</v>
      </c>
      <c r="F6" s="130">
        <v>4917</v>
      </c>
      <c r="G6" s="130">
        <v>4917</v>
      </c>
      <c r="H6" s="130">
        <v>4917</v>
      </c>
      <c r="I6" s="130">
        <v>4917</v>
      </c>
      <c r="J6" s="130">
        <v>4918</v>
      </c>
      <c r="K6" s="130">
        <v>4918</v>
      </c>
      <c r="L6" s="130">
        <v>4918</v>
      </c>
      <c r="M6" s="130">
        <v>4918</v>
      </c>
      <c r="N6" s="130">
        <v>4918</v>
      </c>
      <c r="O6" s="131">
        <f t="shared" si="0"/>
        <v>59009</v>
      </c>
    </row>
    <row r="7" spans="1:15" s="132" customFormat="1" ht="22.5">
      <c r="A7" s="129" t="s">
        <v>22</v>
      </c>
      <c r="B7" s="336" t="s">
        <v>442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>
        <v>170</v>
      </c>
      <c r="D8" s="130">
        <v>170</v>
      </c>
      <c r="E8" s="130">
        <v>2800</v>
      </c>
      <c r="F8" s="130">
        <v>170</v>
      </c>
      <c r="G8" s="130">
        <v>170</v>
      </c>
      <c r="H8" s="130">
        <v>170</v>
      </c>
      <c r="I8" s="130">
        <v>170</v>
      </c>
      <c r="J8" s="130">
        <v>170</v>
      </c>
      <c r="K8" s="130">
        <v>2800</v>
      </c>
      <c r="L8" s="130">
        <v>170</v>
      </c>
      <c r="M8" s="130">
        <v>170</v>
      </c>
      <c r="N8" s="130">
        <v>170</v>
      </c>
      <c r="O8" s="131">
        <f t="shared" si="0"/>
        <v>7300</v>
      </c>
    </row>
    <row r="9" spans="1:15" s="132" customFormat="1" ht="14.1" customHeight="1">
      <c r="A9" s="129" t="s">
        <v>24</v>
      </c>
      <c r="B9" s="335" t="s">
        <v>443</v>
      </c>
      <c r="C9" s="130">
        <v>4762</v>
      </c>
      <c r="D9" s="130">
        <v>4762</v>
      </c>
      <c r="E9" s="130">
        <v>4763</v>
      </c>
      <c r="F9" s="130">
        <v>4763</v>
      </c>
      <c r="G9" s="130">
        <v>4762</v>
      </c>
      <c r="H9" s="130">
        <v>4762</v>
      </c>
      <c r="I9" s="130">
        <v>4763</v>
      </c>
      <c r="J9" s="130">
        <v>4763</v>
      </c>
      <c r="K9" s="130">
        <v>4762</v>
      </c>
      <c r="L9" s="130">
        <v>4762</v>
      </c>
      <c r="M9" s="130">
        <v>4763</v>
      </c>
      <c r="N9" s="130">
        <v>4763</v>
      </c>
      <c r="O9" s="131">
        <f t="shared" si="0"/>
        <v>57150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396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429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29849</v>
      </c>
      <c r="D14" s="135">
        <f t="shared" si="1"/>
        <v>13399</v>
      </c>
      <c r="E14" s="135">
        <f t="shared" si="1"/>
        <v>16030</v>
      </c>
      <c r="F14" s="135">
        <f t="shared" si="1"/>
        <v>13400</v>
      </c>
      <c r="G14" s="135">
        <f t="shared" si="1"/>
        <v>13399</v>
      </c>
      <c r="H14" s="135">
        <f t="shared" si="1"/>
        <v>13400</v>
      </c>
      <c r="I14" s="135">
        <f t="shared" si="1"/>
        <v>13400</v>
      </c>
      <c r="J14" s="135">
        <f t="shared" si="1"/>
        <v>13402</v>
      </c>
      <c r="K14" s="135">
        <f t="shared" si="1"/>
        <v>24480</v>
      </c>
      <c r="L14" s="135">
        <f t="shared" si="1"/>
        <v>13410</v>
      </c>
      <c r="M14" s="135">
        <f t="shared" si="1"/>
        <v>13402</v>
      </c>
      <c r="N14" s="135">
        <f t="shared" si="1"/>
        <v>13401</v>
      </c>
      <c r="O14" s="136">
        <f>SUM(C14:N14)</f>
        <v>190972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>
        <v>14418</v>
      </c>
      <c r="D16" s="133">
        <v>7209</v>
      </c>
      <c r="E16" s="133">
        <v>7209</v>
      </c>
      <c r="F16" s="133">
        <v>7209</v>
      </c>
      <c r="G16" s="133">
        <v>7209</v>
      </c>
      <c r="H16" s="133">
        <v>7209</v>
      </c>
      <c r="I16" s="133">
        <v>7209</v>
      </c>
      <c r="J16" s="133">
        <v>7209</v>
      </c>
      <c r="K16" s="133">
        <v>7209</v>
      </c>
      <c r="L16" s="133">
        <v>7209</v>
      </c>
      <c r="M16" s="133">
        <v>7208</v>
      </c>
      <c r="N16" s="133">
        <v>7208</v>
      </c>
      <c r="O16" s="134">
        <f t="shared" si="0"/>
        <v>93715</v>
      </c>
    </row>
    <row r="17" spans="1:15" s="132" customFormat="1" ht="27" customHeight="1">
      <c r="A17" s="129" t="s">
        <v>32</v>
      </c>
      <c r="B17" s="337" t="s">
        <v>189</v>
      </c>
      <c r="C17" s="130">
        <v>3162</v>
      </c>
      <c r="D17" s="130">
        <v>1581</v>
      </c>
      <c r="E17" s="130">
        <v>1581</v>
      </c>
      <c r="F17" s="130">
        <v>1581</v>
      </c>
      <c r="G17" s="130">
        <v>1581</v>
      </c>
      <c r="H17" s="130">
        <v>1581</v>
      </c>
      <c r="I17" s="130">
        <v>1581</v>
      </c>
      <c r="J17" s="130">
        <v>1581</v>
      </c>
      <c r="K17" s="130">
        <v>1582</v>
      </c>
      <c r="L17" s="130">
        <v>1582</v>
      </c>
      <c r="M17" s="130">
        <v>1582</v>
      </c>
      <c r="N17" s="130">
        <v>1582</v>
      </c>
      <c r="O17" s="131">
        <f t="shared" si="0"/>
        <v>20557</v>
      </c>
    </row>
    <row r="18" spans="1:15" s="132" customFormat="1" ht="14.1" customHeight="1">
      <c r="A18" s="129" t="s">
        <v>33</v>
      </c>
      <c r="B18" s="335" t="s">
        <v>145</v>
      </c>
      <c r="C18" s="130">
        <v>5560</v>
      </c>
      <c r="D18" s="130">
        <v>5560</v>
      </c>
      <c r="E18" s="130">
        <v>5560</v>
      </c>
      <c r="F18" s="130">
        <v>5561</v>
      </c>
      <c r="G18" s="130">
        <v>5560</v>
      </c>
      <c r="H18" s="130">
        <v>5561</v>
      </c>
      <c r="I18" s="130">
        <v>5560</v>
      </c>
      <c r="J18" s="130">
        <v>5561</v>
      </c>
      <c r="K18" s="130">
        <v>5560</v>
      </c>
      <c r="L18" s="130">
        <v>5561</v>
      </c>
      <c r="M18" s="130">
        <v>5560</v>
      </c>
      <c r="N18" s="130">
        <v>5560</v>
      </c>
      <c r="O18" s="131">
        <f t="shared" si="0"/>
        <v>66724</v>
      </c>
    </row>
    <row r="19" spans="1:15" s="132" customFormat="1" ht="14.1" customHeight="1">
      <c r="A19" s="129" t="s">
        <v>34</v>
      </c>
      <c r="B19" s="335" t="s">
        <v>190</v>
      </c>
      <c r="C19" s="130">
        <v>600</v>
      </c>
      <c r="D19" s="130">
        <v>599</v>
      </c>
      <c r="E19" s="130">
        <v>600</v>
      </c>
      <c r="F19" s="130">
        <v>599</v>
      </c>
      <c r="G19" s="130">
        <v>600</v>
      </c>
      <c r="H19" s="130">
        <v>599</v>
      </c>
      <c r="I19" s="130">
        <v>600</v>
      </c>
      <c r="J19" s="130">
        <v>600</v>
      </c>
      <c r="K19" s="130">
        <v>600</v>
      </c>
      <c r="L19" s="130">
        <v>599</v>
      </c>
      <c r="M19" s="130">
        <v>600</v>
      </c>
      <c r="N19" s="130">
        <v>600</v>
      </c>
      <c r="O19" s="131">
        <f t="shared" si="0"/>
        <v>7196</v>
      </c>
    </row>
    <row r="20" spans="1:15" s="132" customFormat="1" ht="14.1" customHeight="1">
      <c r="A20" s="129" t="s">
        <v>35</v>
      </c>
      <c r="B20" s="335" t="s">
        <v>12</v>
      </c>
      <c r="C20" s="130">
        <v>65</v>
      </c>
      <c r="D20" s="130">
        <v>65</v>
      </c>
      <c r="E20" s="130">
        <v>65</v>
      </c>
      <c r="F20" s="130">
        <v>65</v>
      </c>
      <c r="G20" s="130">
        <v>65</v>
      </c>
      <c r="H20" s="130">
        <v>65</v>
      </c>
      <c r="I20" s="130">
        <v>65</v>
      </c>
      <c r="J20" s="130">
        <v>65</v>
      </c>
      <c r="K20" s="130">
        <v>65</v>
      </c>
      <c r="L20" s="130">
        <v>65</v>
      </c>
      <c r="M20" s="130">
        <v>65</v>
      </c>
      <c r="N20" s="130">
        <v>65</v>
      </c>
      <c r="O20" s="131">
        <f t="shared" si="0"/>
        <v>780</v>
      </c>
    </row>
    <row r="21" spans="1:15" s="132" customFormat="1" ht="14.1" customHeight="1">
      <c r="A21" s="129" t="s">
        <v>36</v>
      </c>
      <c r="B21" s="335" t="s">
        <v>239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242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>
        <v>2000</v>
      </c>
      <c r="O24" s="131">
        <f t="shared" si="0"/>
        <v>2000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23805</v>
      </c>
      <c r="D25" s="135">
        <f t="shared" si="2"/>
        <v>15014</v>
      </c>
      <c r="E25" s="135">
        <f t="shared" si="2"/>
        <v>15015</v>
      </c>
      <c r="F25" s="135">
        <f t="shared" si="2"/>
        <v>15015</v>
      </c>
      <c r="G25" s="135">
        <f t="shared" si="2"/>
        <v>15015</v>
      </c>
      <c r="H25" s="135">
        <f t="shared" si="2"/>
        <v>15015</v>
      </c>
      <c r="I25" s="135">
        <f t="shared" si="2"/>
        <v>15015</v>
      </c>
      <c r="J25" s="135">
        <f t="shared" si="2"/>
        <v>15016</v>
      </c>
      <c r="K25" s="135">
        <f t="shared" si="2"/>
        <v>15016</v>
      </c>
      <c r="L25" s="135">
        <f t="shared" si="2"/>
        <v>15016</v>
      </c>
      <c r="M25" s="135">
        <f t="shared" si="2"/>
        <v>15015</v>
      </c>
      <c r="N25" s="135">
        <f t="shared" si="2"/>
        <v>17015</v>
      </c>
      <c r="O25" s="136">
        <f t="shared" si="0"/>
        <v>190972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6044</v>
      </c>
      <c r="D26" s="139">
        <f t="shared" si="3"/>
        <v>-1615</v>
      </c>
      <c r="E26" s="139">
        <f t="shared" si="3"/>
        <v>1015</v>
      </c>
      <c r="F26" s="139">
        <f t="shared" si="3"/>
        <v>-1615</v>
      </c>
      <c r="G26" s="139">
        <f t="shared" si="3"/>
        <v>-1616</v>
      </c>
      <c r="H26" s="139">
        <f t="shared" si="3"/>
        <v>-1615</v>
      </c>
      <c r="I26" s="139">
        <f t="shared" si="3"/>
        <v>-1615</v>
      </c>
      <c r="J26" s="139">
        <f t="shared" si="3"/>
        <v>-1614</v>
      </c>
      <c r="K26" s="139">
        <f t="shared" si="3"/>
        <v>9464</v>
      </c>
      <c r="L26" s="139">
        <f t="shared" si="3"/>
        <v>-1606</v>
      </c>
      <c r="M26" s="139">
        <f t="shared" si="3"/>
        <v>-1613</v>
      </c>
      <c r="N26" s="139">
        <f t="shared" si="3"/>
        <v>-3614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workbookViewId="0">
      <selection activeCell="B18" sqref="B18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 ca="1"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 ca="1">+CONCATENATE(LEFT(ÖSSZEFÜGGÉSEK!A5,4),". évi támogatás összesen")</f>
        <v>2015. évi támogatás összesen</v>
      </c>
    </row>
    <row r="4" spans="1:3" s="55" customFormat="1" ht="13.5" thickBot="1">
      <c r="A4" s="227" t="s">
        <v>519</v>
      </c>
      <c r="B4" s="228" t="s">
        <v>520</v>
      </c>
    </row>
    <row r="5" spans="1:3">
      <c r="A5" s="145" t="s">
        <v>591</v>
      </c>
      <c r="B5" s="465">
        <v>2981468</v>
      </c>
    </row>
    <row r="6" spans="1:3" ht="12.75" customHeight="1">
      <c r="A6" s="146" t="s">
        <v>592</v>
      </c>
      <c r="B6" s="465">
        <v>2784000</v>
      </c>
    </row>
    <row r="7" spans="1:3">
      <c r="A7" s="146" t="s">
        <v>593</v>
      </c>
      <c r="B7" s="465">
        <v>2787255</v>
      </c>
    </row>
    <row r="8" spans="1:3">
      <c r="A8" s="146" t="s">
        <v>594</v>
      </c>
      <c r="B8" s="465">
        <v>1055550</v>
      </c>
    </row>
    <row r="9" spans="1:3">
      <c r="A9" s="146" t="s">
        <v>595</v>
      </c>
      <c r="B9" s="465">
        <v>4000000</v>
      </c>
    </row>
    <row r="10" spans="1:3">
      <c r="A10" s="146" t="s">
        <v>596</v>
      </c>
      <c r="B10" s="465">
        <v>3706030</v>
      </c>
    </row>
    <row r="11" spans="1:3">
      <c r="A11" s="146" t="s">
        <v>597</v>
      </c>
      <c r="B11" s="465">
        <v>2435840</v>
      </c>
    </row>
    <row r="12" spans="1:3">
      <c r="A12" s="146" t="s">
        <v>598</v>
      </c>
      <c r="B12" s="465">
        <v>7830000</v>
      </c>
    </row>
    <row r="13" spans="1:3">
      <c r="A13" s="146" t="s">
        <v>599</v>
      </c>
      <c r="B13" s="465">
        <v>13030200</v>
      </c>
      <c r="C13" s="654" t="s">
        <v>557</v>
      </c>
    </row>
    <row r="14" spans="1:3">
      <c r="A14" s="146" t="s">
        <v>600</v>
      </c>
      <c r="B14" s="465">
        <v>5324000</v>
      </c>
      <c r="C14" s="654"/>
    </row>
    <row r="15" spans="1:3">
      <c r="A15" s="146" t="s">
        <v>601</v>
      </c>
      <c r="B15" s="465">
        <v>1200000</v>
      </c>
      <c r="C15" s="654"/>
    </row>
    <row r="16" spans="1:3">
      <c r="A16" s="146" t="s">
        <v>602</v>
      </c>
      <c r="B16" s="465">
        <v>2550</v>
      </c>
      <c r="C16" s="654"/>
    </row>
    <row r="17" spans="1:3">
      <c r="A17" s="146" t="s">
        <v>603</v>
      </c>
      <c r="B17" s="465">
        <v>2041623</v>
      </c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49178516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 ca="1"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209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abSelected="1" topLeftCell="A13"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8" t="s">
        <v>16</v>
      </c>
      <c r="B1" s="588"/>
      <c r="C1" s="588"/>
      <c r="D1" s="588"/>
      <c r="E1" s="588"/>
    </row>
    <row r="2" spans="1:5" ht="15.95" customHeight="1" thickBot="1">
      <c r="A2" s="587" t="s">
        <v>158</v>
      </c>
      <c r="B2" s="587"/>
      <c r="D2" s="171"/>
      <c r="E2" s="357" t="s">
        <v>240</v>
      </c>
    </row>
    <row r="3" spans="1:5" ht="38.1" customHeight="1" thickBot="1">
      <c r="A3" s="23" t="s">
        <v>73</v>
      </c>
      <c r="B3" s="24" t="s">
        <v>18</v>
      </c>
      <c r="C3" s="24" t="str">
        <f ca="1">+CONCATENATE(LEFT(ÖSSZEFÜGGÉSEK!A5,4)+1,". évi")</f>
        <v>2016. évi</v>
      </c>
      <c r="D3" s="464" t="str">
        <f ca="1">+CONCATENATE(LEFT(ÖSSZEFÜGGÉSEK!A5,4)+2,". évi")</f>
        <v>2017. évi</v>
      </c>
      <c r="E3" s="193" t="str">
        <f ca="1">+CONCATENATE(LEFT(ÖSSZEFÜGGÉSEK!A5,4)+3,". évi")</f>
        <v>2018. évi</v>
      </c>
    </row>
    <row r="4" spans="1:5" s="474" customFormat="1" ht="12" customHeight="1" thickBot="1">
      <c r="A4" s="37" t="s">
        <v>519</v>
      </c>
      <c r="B4" s="38" t="s">
        <v>520</v>
      </c>
      <c r="C4" s="38" t="s">
        <v>521</v>
      </c>
      <c r="D4" s="38" t="s">
        <v>523</v>
      </c>
      <c r="E4" s="510" t="s">
        <v>522</v>
      </c>
    </row>
    <row r="5" spans="1:5" s="475" customFormat="1" ht="12" customHeight="1" thickBot="1">
      <c r="A5" s="20" t="s">
        <v>19</v>
      </c>
      <c r="B5" s="21" t="s">
        <v>561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395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403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280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281</v>
      </c>
      <c r="B9" s="476" t="s">
        <v>462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282</v>
      </c>
      <c r="B10" s="477" t="s">
        <v>287</v>
      </c>
      <c r="C10" s="457"/>
      <c r="D10" s="457"/>
      <c r="E10" s="314"/>
    </row>
    <row r="11" spans="1:5" s="475" customFormat="1" ht="12" customHeight="1">
      <c r="A11" s="14" t="s">
        <v>283</v>
      </c>
      <c r="B11" s="477" t="s">
        <v>288</v>
      </c>
      <c r="C11" s="457"/>
      <c r="D11" s="457"/>
      <c r="E11" s="314"/>
    </row>
    <row r="12" spans="1:5" s="475" customFormat="1" ht="12" customHeight="1">
      <c r="A12" s="14" t="s">
        <v>460</v>
      </c>
      <c r="B12" s="552" t="s">
        <v>461</v>
      </c>
      <c r="C12" s="457"/>
      <c r="D12" s="457"/>
      <c r="E12" s="314"/>
    </row>
    <row r="13" spans="1:5" s="475" customFormat="1" ht="12" customHeight="1">
      <c r="A13" s="14" t="s">
        <v>284</v>
      </c>
      <c r="B13" s="477" t="s">
        <v>289</v>
      </c>
      <c r="C13" s="457"/>
      <c r="D13" s="457"/>
      <c r="E13" s="314"/>
    </row>
    <row r="14" spans="1:5" s="475" customFormat="1" ht="12" customHeight="1">
      <c r="A14" s="14" t="s">
        <v>285</v>
      </c>
      <c r="B14" s="477" t="s">
        <v>290</v>
      </c>
      <c r="C14" s="457"/>
      <c r="D14" s="457"/>
      <c r="E14" s="314"/>
    </row>
    <row r="15" spans="1:5" s="475" customFormat="1" ht="12" customHeight="1" thickBot="1">
      <c r="A15" s="16" t="s">
        <v>286</v>
      </c>
      <c r="B15" s="478" t="s">
        <v>291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564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563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562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324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565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566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8" t="s">
        <v>48</v>
      </c>
      <c r="B24" s="588"/>
      <c r="C24" s="588"/>
      <c r="D24" s="588"/>
      <c r="E24" s="588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240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519</v>
      </c>
      <c r="B27" s="469" t="s">
        <v>520</v>
      </c>
      <c r="C27" s="469" t="s">
        <v>521</v>
      </c>
      <c r="D27" s="469" t="s">
        <v>523</v>
      </c>
      <c r="E27" s="576" t="s">
        <v>522</v>
      </c>
      <c r="F27" s="582"/>
    </row>
    <row r="28" spans="1:6" s="475" customFormat="1" ht="15" customHeight="1" thickBot="1">
      <c r="A28" s="20" t="s">
        <v>19</v>
      </c>
      <c r="B28" s="30" t="s">
        <v>567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572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239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242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474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568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569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64"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158</v>
      </c>
      <c r="B2" s="587"/>
      <c r="C2" s="357" t="s">
        <v>240</v>
      </c>
    </row>
    <row r="3" spans="1:3" ht="38.1" customHeight="1" thickBot="1">
      <c r="A3" s="23" t="s">
        <v>73</v>
      </c>
      <c r="B3" s="24" t="s">
        <v>18</v>
      </c>
      <c r="C3" s="45" t="str">
        <f ca="1">+CONCATENATE(LEFT(ÖSSZEFÜGGÉSEK!A5,4),". évi előirányzat")</f>
        <v>2015. évi előirányzat</v>
      </c>
    </row>
    <row r="4" spans="1:3" s="474" customFormat="1" ht="12" customHeight="1" thickBot="1">
      <c r="A4" s="468" t="s">
        <v>519</v>
      </c>
      <c r="B4" s="469" t="s">
        <v>520</v>
      </c>
      <c r="C4" s="470" t="s">
        <v>521</v>
      </c>
    </row>
    <row r="5" spans="1:3" s="475" customFormat="1" ht="12" customHeight="1" thickBot="1">
      <c r="A5" s="20" t="s">
        <v>19</v>
      </c>
      <c r="B5" s="21" t="s">
        <v>265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266</v>
      </c>
      <c r="C6" s="350"/>
    </row>
    <row r="7" spans="1:3" s="475" customFormat="1" ht="12" customHeight="1">
      <c r="A7" s="14" t="s">
        <v>103</v>
      </c>
      <c r="B7" s="477" t="s">
        <v>267</v>
      </c>
      <c r="C7" s="349"/>
    </row>
    <row r="8" spans="1:3" s="475" customFormat="1" ht="12" customHeight="1">
      <c r="A8" s="14" t="s">
        <v>104</v>
      </c>
      <c r="B8" s="477" t="s">
        <v>268</v>
      </c>
      <c r="C8" s="349"/>
    </row>
    <row r="9" spans="1:3" s="475" customFormat="1" ht="12" customHeight="1">
      <c r="A9" s="14" t="s">
        <v>105</v>
      </c>
      <c r="B9" s="477" t="s">
        <v>269</v>
      </c>
      <c r="C9" s="349"/>
    </row>
    <row r="10" spans="1:3" s="475" customFormat="1" ht="12" customHeight="1">
      <c r="A10" s="14" t="s">
        <v>154</v>
      </c>
      <c r="B10" s="343" t="s">
        <v>455</v>
      </c>
      <c r="C10" s="349"/>
    </row>
    <row r="11" spans="1:3" s="475" customFormat="1" ht="12" customHeight="1" thickBot="1">
      <c r="A11" s="16" t="s">
        <v>106</v>
      </c>
      <c r="B11" s="344" t="s">
        <v>456</v>
      </c>
      <c r="C11" s="349"/>
    </row>
    <row r="12" spans="1:3" s="475" customFormat="1" ht="12" customHeight="1" thickBot="1">
      <c r="A12" s="20" t="s">
        <v>20</v>
      </c>
      <c r="B12" s="342" t="s">
        <v>270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271</v>
      </c>
      <c r="C13" s="350"/>
    </row>
    <row r="14" spans="1:3" s="475" customFormat="1" ht="12" customHeight="1">
      <c r="A14" s="14" t="s">
        <v>109</v>
      </c>
      <c r="B14" s="477" t="s">
        <v>272</v>
      </c>
      <c r="C14" s="349"/>
    </row>
    <row r="15" spans="1:3" s="475" customFormat="1" ht="12" customHeight="1">
      <c r="A15" s="14" t="s">
        <v>110</v>
      </c>
      <c r="B15" s="477" t="s">
        <v>444</v>
      </c>
      <c r="C15" s="349"/>
    </row>
    <row r="16" spans="1:3" s="475" customFormat="1" ht="12" customHeight="1">
      <c r="A16" s="14" t="s">
        <v>111</v>
      </c>
      <c r="B16" s="477" t="s">
        <v>445</v>
      </c>
      <c r="C16" s="349"/>
    </row>
    <row r="17" spans="1:3" s="475" customFormat="1" ht="12" customHeight="1">
      <c r="A17" s="14" t="s">
        <v>112</v>
      </c>
      <c r="B17" s="477" t="s">
        <v>273</v>
      </c>
      <c r="C17" s="349"/>
    </row>
    <row r="18" spans="1:3" s="475" customFormat="1" ht="12" customHeight="1" thickBot="1">
      <c r="A18" s="16" t="s">
        <v>121</v>
      </c>
      <c r="B18" s="344" t="s">
        <v>274</v>
      </c>
      <c r="C18" s="351"/>
    </row>
    <row r="19" spans="1:3" s="475" customFormat="1" ht="12" customHeight="1" thickBot="1">
      <c r="A19" s="20" t="s">
        <v>21</v>
      </c>
      <c r="B19" s="21" t="s">
        <v>275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276</v>
      </c>
      <c r="C20" s="350"/>
    </row>
    <row r="21" spans="1:3" s="475" customFormat="1" ht="12" customHeight="1">
      <c r="A21" s="14" t="s">
        <v>92</v>
      </c>
      <c r="B21" s="477" t="s">
        <v>277</v>
      </c>
      <c r="C21" s="349"/>
    </row>
    <row r="22" spans="1:3" s="475" customFormat="1" ht="12" customHeight="1">
      <c r="A22" s="14" t="s">
        <v>93</v>
      </c>
      <c r="B22" s="477" t="s">
        <v>446</v>
      </c>
      <c r="C22" s="349"/>
    </row>
    <row r="23" spans="1:3" s="475" customFormat="1" ht="12" customHeight="1">
      <c r="A23" s="14" t="s">
        <v>94</v>
      </c>
      <c r="B23" s="477" t="s">
        <v>447</v>
      </c>
      <c r="C23" s="349"/>
    </row>
    <row r="24" spans="1:3" s="475" customFormat="1" ht="12" customHeight="1">
      <c r="A24" s="14" t="s">
        <v>177</v>
      </c>
      <c r="B24" s="477" t="s">
        <v>278</v>
      </c>
      <c r="C24" s="349"/>
    </row>
    <row r="25" spans="1:3" s="475" customFormat="1" ht="12" customHeight="1" thickBot="1">
      <c r="A25" s="16" t="s">
        <v>178</v>
      </c>
      <c r="B25" s="478" t="s">
        <v>279</v>
      </c>
      <c r="C25" s="351"/>
    </row>
    <row r="26" spans="1:3" s="475" customFormat="1" ht="12" customHeight="1" thickBot="1">
      <c r="A26" s="20" t="s">
        <v>179</v>
      </c>
      <c r="B26" s="21" t="s">
        <v>280</v>
      </c>
      <c r="C26" s="353">
        <f>+C27+C31+C32+C33</f>
        <v>0</v>
      </c>
    </row>
    <row r="27" spans="1:3" s="475" customFormat="1" ht="12" customHeight="1">
      <c r="A27" s="15" t="s">
        <v>281</v>
      </c>
      <c r="B27" s="476" t="s">
        <v>462</v>
      </c>
      <c r="C27" s="471">
        <f>+C28+C29+C30</f>
        <v>0</v>
      </c>
    </row>
    <row r="28" spans="1:3" s="475" customFormat="1" ht="12" customHeight="1">
      <c r="A28" s="14" t="s">
        <v>282</v>
      </c>
      <c r="B28" s="477" t="s">
        <v>287</v>
      </c>
      <c r="C28" s="349"/>
    </row>
    <row r="29" spans="1:3" s="475" customFormat="1" ht="12" customHeight="1">
      <c r="A29" s="14" t="s">
        <v>283</v>
      </c>
      <c r="B29" s="477" t="s">
        <v>288</v>
      </c>
      <c r="C29" s="349"/>
    </row>
    <row r="30" spans="1:3" s="475" customFormat="1" ht="12" customHeight="1">
      <c r="A30" s="14" t="s">
        <v>460</v>
      </c>
      <c r="B30" s="552" t="s">
        <v>461</v>
      </c>
      <c r="C30" s="349"/>
    </row>
    <row r="31" spans="1:3" s="475" customFormat="1" ht="12" customHeight="1">
      <c r="A31" s="14" t="s">
        <v>284</v>
      </c>
      <c r="B31" s="477" t="s">
        <v>289</v>
      </c>
      <c r="C31" s="349"/>
    </row>
    <row r="32" spans="1:3" s="475" customFormat="1" ht="12" customHeight="1">
      <c r="A32" s="14" t="s">
        <v>285</v>
      </c>
      <c r="B32" s="477" t="s">
        <v>290</v>
      </c>
      <c r="C32" s="349"/>
    </row>
    <row r="33" spans="1:3" s="475" customFormat="1" ht="12" customHeight="1" thickBot="1">
      <c r="A33" s="16" t="s">
        <v>286</v>
      </c>
      <c r="B33" s="478" t="s">
        <v>291</v>
      </c>
      <c r="C33" s="351"/>
    </row>
    <row r="34" spans="1:3" s="475" customFormat="1" ht="12" customHeight="1" thickBot="1">
      <c r="A34" s="20" t="s">
        <v>23</v>
      </c>
      <c r="B34" s="21" t="s">
        <v>457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294</v>
      </c>
      <c r="C35" s="350"/>
    </row>
    <row r="36" spans="1:3" s="475" customFormat="1" ht="12" customHeight="1">
      <c r="A36" s="14" t="s">
        <v>96</v>
      </c>
      <c r="B36" s="477" t="s">
        <v>295</v>
      </c>
      <c r="C36" s="349"/>
    </row>
    <row r="37" spans="1:3" s="475" customFormat="1" ht="12" customHeight="1">
      <c r="A37" s="14" t="s">
        <v>97</v>
      </c>
      <c r="B37" s="477" t="s">
        <v>296</v>
      </c>
      <c r="C37" s="349"/>
    </row>
    <row r="38" spans="1:3" s="475" customFormat="1" ht="12" customHeight="1">
      <c r="A38" s="14" t="s">
        <v>181</v>
      </c>
      <c r="B38" s="477" t="s">
        <v>297</v>
      </c>
      <c r="C38" s="349"/>
    </row>
    <row r="39" spans="1:3" s="475" customFormat="1" ht="12" customHeight="1">
      <c r="A39" s="14" t="s">
        <v>182</v>
      </c>
      <c r="B39" s="477" t="s">
        <v>298</v>
      </c>
      <c r="C39" s="349"/>
    </row>
    <row r="40" spans="1:3" s="475" customFormat="1" ht="12" customHeight="1">
      <c r="A40" s="14" t="s">
        <v>183</v>
      </c>
      <c r="B40" s="477" t="s">
        <v>299</v>
      </c>
      <c r="C40" s="349"/>
    </row>
    <row r="41" spans="1:3" s="475" customFormat="1" ht="12" customHeight="1">
      <c r="A41" s="14" t="s">
        <v>184</v>
      </c>
      <c r="B41" s="477" t="s">
        <v>300</v>
      </c>
      <c r="C41" s="349"/>
    </row>
    <row r="42" spans="1:3" s="475" customFormat="1" ht="12" customHeight="1">
      <c r="A42" s="14" t="s">
        <v>185</v>
      </c>
      <c r="B42" s="477" t="s">
        <v>301</v>
      </c>
      <c r="C42" s="349"/>
    </row>
    <row r="43" spans="1:3" s="475" customFormat="1" ht="12" customHeight="1">
      <c r="A43" s="14" t="s">
        <v>292</v>
      </c>
      <c r="B43" s="477" t="s">
        <v>302</v>
      </c>
      <c r="C43" s="352"/>
    </row>
    <row r="44" spans="1:3" s="475" customFormat="1" ht="12" customHeight="1">
      <c r="A44" s="16" t="s">
        <v>293</v>
      </c>
      <c r="B44" s="478" t="s">
        <v>459</v>
      </c>
      <c r="C44" s="462"/>
    </row>
    <row r="45" spans="1:3" s="475" customFormat="1" ht="12" customHeight="1" thickBot="1">
      <c r="A45" s="16" t="s">
        <v>458</v>
      </c>
      <c r="B45" s="344" t="s">
        <v>303</v>
      </c>
      <c r="C45" s="462"/>
    </row>
    <row r="46" spans="1:3" s="475" customFormat="1" ht="12" customHeight="1" thickBot="1">
      <c r="A46" s="20" t="s">
        <v>24</v>
      </c>
      <c r="B46" s="21" t="s">
        <v>304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308</v>
      </c>
      <c r="C47" s="523"/>
    </row>
    <row r="48" spans="1:3" s="475" customFormat="1" ht="12" customHeight="1">
      <c r="A48" s="14" t="s">
        <v>99</v>
      </c>
      <c r="B48" s="477" t="s">
        <v>309</v>
      </c>
      <c r="C48" s="352"/>
    </row>
    <row r="49" spans="1:3" s="475" customFormat="1" ht="12" customHeight="1">
      <c r="A49" s="14" t="s">
        <v>305</v>
      </c>
      <c r="B49" s="477" t="s">
        <v>310</v>
      </c>
      <c r="C49" s="352"/>
    </row>
    <row r="50" spans="1:3" s="475" customFormat="1" ht="12" customHeight="1">
      <c r="A50" s="14" t="s">
        <v>306</v>
      </c>
      <c r="B50" s="477" t="s">
        <v>311</v>
      </c>
      <c r="C50" s="352"/>
    </row>
    <row r="51" spans="1:3" s="475" customFormat="1" ht="12" customHeight="1" thickBot="1">
      <c r="A51" s="16" t="s">
        <v>307</v>
      </c>
      <c r="B51" s="344" t="s">
        <v>312</v>
      </c>
      <c r="C51" s="462"/>
    </row>
    <row r="52" spans="1:3" s="475" customFormat="1" ht="12" customHeight="1" thickBot="1">
      <c r="A52" s="20" t="s">
        <v>186</v>
      </c>
      <c r="B52" s="21" t="s">
        <v>313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314</v>
      </c>
      <c r="C53" s="350"/>
    </row>
    <row r="54" spans="1:3" s="475" customFormat="1" ht="12" customHeight="1">
      <c r="A54" s="14" t="s">
        <v>101</v>
      </c>
      <c r="B54" s="477" t="s">
        <v>448</v>
      </c>
      <c r="C54" s="349"/>
    </row>
    <row r="55" spans="1:3" s="475" customFormat="1" ht="12" customHeight="1">
      <c r="A55" s="14" t="s">
        <v>317</v>
      </c>
      <c r="B55" s="477" t="s">
        <v>315</v>
      </c>
      <c r="C55" s="349"/>
    </row>
    <row r="56" spans="1:3" s="475" customFormat="1" ht="12" customHeight="1" thickBot="1">
      <c r="A56" s="16" t="s">
        <v>318</v>
      </c>
      <c r="B56" s="344" t="s">
        <v>316</v>
      </c>
      <c r="C56" s="351"/>
    </row>
    <row r="57" spans="1:3" s="475" customFormat="1" ht="12" customHeight="1" thickBot="1">
      <c r="A57" s="20" t="s">
        <v>26</v>
      </c>
      <c r="B57" s="342" t="s">
        <v>319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321</v>
      </c>
      <c r="C58" s="352"/>
    </row>
    <row r="59" spans="1:3" s="475" customFormat="1" ht="12" customHeight="1">
      <c r="A59" s="14" t="s">
        <v>188</v>
      </c>
      <c r="B59" s="477" t="s">
        <v>449</v>
      </c>
      <c r="C59" s="352"/>
    </row>
    <row r="60" spans="1:3" s="475" customFormat="1" ht="12" customHeight="1">
      <c r="A60" s="14" t="s">
        <v>241</v>
      </c>
      <c r="B60" s="477" t="s">
        <v>322</v>
      </c>
      <c r="C60" s="352"/>
    </row>
    <row r="61" spans="1:3" s="475" customFormat="1" ht="12" customHeight="1" thickBot="1">
      <c r="A61" s="16" t="s">
        <v>320</v>
      </c>
      <c r="B61" s="344" t="s">
        <v>323</v>
      </c>
      <c r="C61" s="352"/>
    </row>
    <row r="62" spans="1:3" s="475" customFormat="1" ht="12" customHeight="1" thickBot="1">
      <c r="A62" s="559" t="s">
        <v>502</v>
      </c>
      <c r="B62" s="21" t="s">
        <v>324</v>
      </c>
      <c r="C62" s="353">
        <f>+C5+C12+C19+C26+C34+C46+C52+C57</f>
        <v>0</v>
      </c>
    </row>
    <row r="63" spans="1:3" s="475" customFormat="1" ht="12" customHeight="1" thickBot="1">
      <c r="A63" s="526" t="s">
        <v>325</v>
      </c>
      <c r="B63" s="342" t="s">
        <v>326</v>
      </c>
      <c r="C63" s="347">
        <f>SUM(C64:C66)</f>
        <v>0</v>
      </c>
    </row>
    <row r="64" spans="1:3" s="475" customFormat="1" ht="12" customHeight="1">
      <c r="A64" s="15" t="s">
        <v>357</v>
      </c>
      <c r="B64" s="476" t="s">
        <v>327</v>
      </c>
      <c r="C64" s="352"/>
    </row>
    <row r="65" spans="1:3" s="475" customFormat="1" ht="12" customHeight="1">
      <c r="A65" s="14" t="s">
        <v>366</v>
      </c>
      <c r="B65" s="477" t="s">
        <v>328</v>
      </c>
      <c r="C65" s="352"/>
    </row>
    <row r="66" spans="1:3" s="475" customFormat="1" ht="12" customHeight="1" thickBot="1">
      <c r="A66" s="16" t="s">
        <v>367</v>
      </c>
      <c r="B66" s="553" t="s">
        <v>487</v>
      </c>
      <c r="C66" s="352"/>
    </row>
    <row r="67" spans="1:3" s="475" customFormat="1" ht="12" customHeight="1" thickBot="1">
      <c r="A67" s="526" t="s">
        <v>330</v>
      </c>
      <c r="B67" s="342" t="s">
        <v>331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332</v>
      </c>
      <c r="C68" s="352"/>
    </row>
    <row r="69" spans="1:3" s="475" customFormat="1" ht="12" customHeight="1">
      <c r="A69" s="14" t="s">
        <v>156</v>
      </c>
      <c r="B69" s="477" t="s">
        <v>333</v>
      </c>
      <c r="C69" s="352"/>
    </row>
    <row r="70" spans="1:3" s="475" customFormat="1" ht="12" customHeight="1">
      <c r="A70" s="14" t="s">
        <v>358</v>
      </c>
      <c r="B70" s="477" t="s">
        <v>334</v>
      </c>
      <c r="C70" s="352"/>
    </row>
    <row r="71" spans="1:3" s="475" customFormat="1" ht="12" customHeight="1" thickBot="1">
      <c r="A71" s="16" t="s">
        <v>359</v>
      </c>
      <c r="B71" s="344" t="s">
        <v>335</v>
      </c>
      <c r="C71" s="352"/>
    </row>
    <row r="72" spans="1:3" s="475" customFormat="1" ht="12" customHeight="1" thickBot="1">
      <c r="A72" s="526" t="s">
        <v>336</v>
      </c>
      <c r="B72" s="342" t="s">
        <v>337</v>
      </c>
      <c r="C72" s="347">
        <f>SUM(C73:C74)</f>
        <v>0</v>
      </c>
    </row>
    <row r="73" spans="1:3" s="475" customFormat="1" ht="12" customHeight="1">
      <c r="A73" s="15" t="s">
        <v>360</v>
      </c>
      <c r="B73" s="476" t="s">
        <v>338</v>
      </c>
      <c r="C73" s="352"/>
    </row>
    <row r="74" spans="1:3" s="475" customFormat="1" ht="12" customHeight="1" thickBot="1">
      <c r="A74" s="16" t="s">
        <v>361</v>
      </c>
      <c r="B74" s="344" t="s">
        <v>339</v>
      </c>
      <c r="C74" s="352"/>
    </row>
    <row r="75" spans="1:3" s="475" customFormat="1" ht="12" customHeight="1" thickBot="1">
      <c r="A75" s="526" t="s">
        <v>340</v>
      </c>
      <c r="B75" s="342" t="s">
        <v>341</v>
      </c>
      <c r="C75" s="347">
        <f>SUM(C76:C78)</f>
        <v>0</v>
      </c>
    </row>
    <row r="76" spans="1:3" s="475" customFormat="1" ht="12" customHeight="1">
      <c r="A76" s="15" t="s">
        <v>362</v>
      </c>
      <c r="B76" s="476" t="s">
        <v>342</v>
      </c>
      <c r="C76" s="352"/>
    </row>
    <row r="77" spans="1:3" s="475" customFormat="1" ht="12" customHeight="1">
      <c r="A77" s="14" t="s">
        <v>363</v>
      </c>
      <c r="B77" s="477" t="s">
        <v>343</v>
      </c>
      <c r="C77" s="352"/>
    </row>
    <row r="78" spans="1:3" s="475" customFormat="1" ht="12" customHeight="1" thickBot="1">
      <c r="A78" s="16" t="s">
        <v>364</v>
      </c>
      <c r="B78" s="344" t="s">
        <v>344</v>
      </c>
      <c r="C78" s="352"/>
    </row>
    <row r="79" spans="1:3" s="475" customFormat="1" ht="12" customHeight="1" thickBot="1">
      <c r="A79" s="526" t="s">
        <v>345</v>
      </c>
      <c r="B79" s="342" t="s">
        <v>365</v>
      </c>
      <c r="C79" s="347">
        <f>SUM(C80:C83)</f>
        <v>0</v>
      </c>
    </row>
    <row r="80" spans="1:3" s="475" customFormat="1" ht="12" customHeight="1">
      <c r="A80" s="480" t="s">
        <v>346</v>
      </c>
      <c r="B80" s="476" t="s">
        <v>347</v>
      </c>
      <c r="C80" s="352"/>
    </row>
    <row r="81" spans="1:3" s="475" customFormat="1" ht="12" customHeight="1">
      <c r="A81" s="481" t="s">
        <v>348</v>
      </c>
      <c r="B81" s="477" t="s">
        <v>349</v>
      </c>
      <c r="C81" s="352"/>
    </row>
    <row r="82" spans="1:3" s="475" customFormat="1" ht="12" customHeight="1">
      <c r="A82" s="481" t="s">
        <v>350</v>
      </c>
      <c r="B82" s="477" t="s">
        <v>351</v>
      </c>
      <c r="C82" s="352"/>
    </row>
    <row r="83" spans="1:3" s="475" customFormat="1" ht="12" customHeight="1" thickBot="1">
      <c r="A83" s="482" t="s">
        <v>352</v>
      </c>
      <c r="B83" s="344" t="s">
        <v>353</v>
      </c>
      <c r="C83" s="352"/>
    </row>
    <row r="84" spans="1:3" s="475" customFormat="1" ht="12" customHeight="1" thickBot="1">
      <c r="A84" s="526" t="s">
        <v>354</v>
      </c>
      <c r="B84" s="342" t="s">
        <v>501</v>
      </c>
      <c r="C84" s="524"/>
    </row>
    <row r="85" spans="1:3" s="475" customFormat="1" ht="13.5" customHeight="1" thickBot="1">
      <c r="A85" s="526" t="s">
        <v>356</v>
      </c>
      <c r="B85" s="342" t="s">
        <v>355</v>
      </c>
      <c r="C85" s="524"/>
    </row>
    <row r="86" spans="1:3" s="475" customFormat="1" ht="15.75" customHeight="1" thickBot="1">
      <c r="A86" s="526" t="s">
        <v>368</v>
      </c>
      <c r="B86" s="483" t="s">
        <v>504</v>
      </c>
      <c r="C86" s="353">
        <f>+C63+C67+C72+C75+C79+C85+C84</f>
        <v>0</v>
      </c>
    </row>
    <row r="87" spans="1:3" s="475" customFormat="1" ht="16.5" customHeight="1" thickBot="1">
      <c r="A87" s="527" t="s">
        <v>503</v>
      </c>
      <c r="B87" s="484" t="s">
        <v>505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8" t="s">
        <v>48</v>
      </c>
      <c r="B89" s="588"/>
      <c r="C89" s="588"/>
    </row>
    <row r="90" spans="1:3" s="485" customFormat="1" ht="16.5" customHeight="1" thickBot="1">
      <c r="A90" s="589" t="s">
        <v>159</v>
      </c>
      <c r="B90" s="589"/>
      <c r="C90" s="170" t="s">
        <v>240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519</v>
      </c>
      <c r="B92" s="38" t="s">
        <v>520</v>
      </c>
      <c r="C92" s="39" t="s">
        <v>521</v>
      </c>
    </row>
    <row r="93" spans="1:3" ht="12" customHeight="1" thickBot="1">
      <c r="A93" s="22" t="s">
        <v>19</v>
      </c>
      <c r="B93" s="31" t="s">
        <v>463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468</v>
      </c>
      <c r="C99" s="351"/>
    </row>
    <row r="100" spans="1:3" ht="12" customHeight="1">
      <c r="A100" s="14" t="s">
        <v>107</v>
      </c>
      <c r="B100" s="175" t="s">
        <v>467</v>
      </c>
      <c r="C100" s="351"/>
    </row>
    <row r="101" spans="1:3" ht="12" customHeight="1">
      <c r="A101" s="14" t="s">
        <v>117</v>
      </c>
      <c r="B101" s="175" t="s">
        <v>466</v>
      </c>
      <c r="C101" s="351"/>
    </row>
    <row r="102" spans="1:3" ht="12" customHeight="1">
      <c r="A102" s="14" t="s">
        <v>118</v>
      </c>
      <c r="B102" s="173" t="s">
        <v>371</v>
      </c>
      <c r="C102" s="351"/>
    </row>
    <row r="103" spans="1:3" ht="12" customHeight="1">
      <c r="A103" s="14" t="s">
        <v>119</v>
      </c>
      <c r="B103" s="174" t="s">
        <v>372</v>
      </c>
      <c r="C103" s="351"/>
    </row>
    <row r="104" spans="1:3" ht="12" customHeight="1">
      <c r="A104" s="14" t="s">
        <v>120</v>
      </c>
      <c r="B104" s="174" t="s">
        <v>373</v>
      </c>
      <c r="C104" s="351"/>
    </row>
    <row r="105" spans="1:3" ht="12" customHeight="1">
      <c r="A105" s="14" t="s">
        <v>122</v>
      </c>
      <c r="B105" s="173" t="s">
        <v>374</v>
      </c>
      <c r="C105" s="351"/>
    </row>
    <row r="106" spans="1:3" ht="12" customHeight="1">
      <c r="A106" s="14" t="s">
        <v>192</v>
      </c>
      <c r="B106" s="173" t="s">
        <v>375</v>
      </c>
      <c r="C106" s="351"/>
    </row>
    <row r="107" spans="1:3" ht="12" customHeight="1">
      <c r="A107" s="14" t="s">
        <v>369</v>
      </c>
      <c r="B107" s="174" t="s">
        <v>376</v>
      </c>
      <c r="C107" s="351"/>
    </row>
    <row r="108" spans="1:3" ht="12" customHeight="1">
      <c r="A108" s="13" t="s">
        <v>370</v>
      </c>
      <c r="B108" s="175" t="s">
        <v>377</v>
      </c>
      <c r="C108" s="351"/>
    </row>
    <row r="109" spans="1:3" ht="12" customHeight="1">
      <c r="A109" s="14" t="s">
        <v>464</v>
      </c>
      <c r="B109" s="175" t="s">
        <v>378</v>
      </c>
      <c r="C109" s="351"/>
    </row>
    <row r="110" spans="1:3" ht="12" customHeight="1">
      <c r="A110" s="16" t="s">
        <v>465</v>
      </c>
      <c r="B110" s="175" t="s">
        <v>379</v>
      </c>
      <c r="C110" s="351"/>
    </row>
    <row r="111" spans="1:3" ht="12" customHeight="1">
      <c r="A111" s="14" t="s">
        <v>469</v>
      </c>
      <c r="B111" s="11" t="s">
        <v>51</v>
      </c>
      <c r="C111" s="349"/>
    </row>
    <row r="112" spans="1:3" ht="12" customHeight="1">
      <c r="A112" s="14" t="s">
        <v>470</v>
      </c>
      <c r="B112" s="8" t="s">
        <v>472</v>
      </c>
      <c r="C112" s="349"/>
    </row>
    <row r="113" spans="1:3" ht="12" customHeight="1" thickBot="1">
      <c r="A113" s="18" t="s">
        <v>471</v>
      </c>
      <c r="B113" s="557" t="s">
        <v>473</v>
      </c>
      <c r="C113" s="355"/>
    </row>
    <row r="114" spans="1:3" ht="12" customHeight="1" thickBot="1">
      <c r="A114" s="554" t="s">
        <v>20</v>
      </c>
      <c r="B114" s="555" t="s">
        <v>380</v>
      </c>
      <c r="C114" s="556">
        <f>+C115+C117+C119</f>
        <v>0</v>
      </c>
    </row>
    <row r="115" spans="1:3" ht="12" customHeight="1">
      <c r="A115" s="15" t="s">
        <v>108</v>
      </c>
      <c r="B115" s="8" t="s">
        <v>239</v>
      </c>
      <c r="C115" s="350"/>
    </row>
    <row r="116" spans="1:3" ht="12" customHeight="1">
      <c r="A116" s="15" t="s">
        <v>109</v>
      </c>
      <c r="B116" s="12" t="s">
        <v>384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385</v>
      </c>
      <c r="C118" s="314"/>
    </row>
    <row r="119" spans="1:3" ht="12" customHeight="1">
      <c r="A119" s="15" t="s">
        <v>112</v>
      </c>
      <c r="B119" s="344" t="s">
        <v>242</v>
      </c>
      <c r="C119" s="314"/>
    </row>
    <row r="120" spans="1:3" ht="12" customHeight="1">
      <c r="A120" s="15" t="s">
        <v>121</v>
      </c>
      <c r="B120" s="343" t="s">
        <v>450</v>
      </c>
      <c r="C120" s="314"/>
    </row>
    <row r="121" spans="1:3" ht="12" customHeight="1">
      <c r="A121" s="15" t="s">
        <v>123</v>
      </c>
      <c r="B121" s="472" t="s">
        <v>390</v>
      </c>
      <c r="C121" s="314"/>
    </row>
    <row r="122" spans="1:3">
      <c r="A122" s="15" t="s">
        <v>194</v>
      </c>
      <c r="B122" s="174" t="s">
        <v>373</v>
      </c>
      <c r="C122" s="314"/>
    </row>
    <row r="123" spans="1:3" ht="12" customHeight="1">
      <c r="A123" s="15" t="s">
        <v>195</v>
      </c>
      <c r="B123" s="174" t="s">
        <v>389</v>
      </c>
      <c r="C123" s="314"/>
    </row>
    <row r="124" spans="1:3" ht="12" customHeight="1">
      <c r="A124" s="15" t="s">
        <v>196</v>
      </c>
      <c r="B124" s="174" t="s">
        <v>388</v>
      </c>
      <c r="C124" s="314"/>
    </row>
    <row r="125" spans="1:3" ht="12" customHeight="1">
      <c r="A125" s="15" t="s">
        <v>381</v>
      </c>
      <c r="B125" s="174" t="s">
        <v>376</v>
      </c>
      <c r="C125" s="314"/>
    </row>
    <row r="126" spans="1:3" ht="12" customHeight="1">
      <c r="A126" s="15" t="s">
        <v>382</v>
      </c>
      <c r="B126" s="174" t="s">
        <v>387</v>
      </c>
      <c r="C126" s="314"/>
    </row>
    <row r="127" spans="1:3" ht="16.5" thickBot="1">
      <c r="A127" s="13" t="s">
        <v>383</v>
      </c>
      <c r="B127" s="174" t="s">
        <v>386</v>
      </c>
      <c r="C127" s="316"/>
    </row>
    <row r="128" spans="1:3" ht="12" customHeight="1" thickBot="1">
      <c r="A128" s="20" t="s">
        <v>21</v>
      </c>
      <c r="B128" s="154" t="s">
        <v>474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475</v>
      </c>
      <c r="C129" s="347">
        <f>+C130+C131+C132</f>
        <v>0</v>
      </c>
    </row>
    <row r="130" spans="1:3" ht="12" customHeight="1">
      <c r="A130" s="15" t="s">
        <v>281</v>
      </c>
      <c r="B130" s="12" t="s">
        <v>482</v>
      </c>
      <c r="C130" s="314"/>
    </row>
    <row r="131" spans="1:3" ht="12" customHeight="1">
      <c r="A131" s="15" t="s">
        <v>284</v>
      </c>
      <c r="B131" s="12" t="s">
        <v>483</v>
      </c>
      <c r="C131" s="314"/>
    </row>
    <row r="132" spans="1:3" ht="12" customHeight="1" thickBot="1">
      <c r="A132" s="13" t="s">
        <v>285</v>
      </c>
      <c r="B132" s="12" t="s">
        <v>484</v>
      </c>
      <c r="C132" s="314"/>
    </row>
    <row r="133" spans="1:3" ht="12" customHeight="1" thickBot="1">
      <c r="A133" s="20" t="s">
        <v>23</v>
      </c>
      <c r="B133" s="154" t="s">
        <v>476</v>
      </c>
      <c r="C133" s="347">
        <f>SUM(C134:C139)</f>
        <v>0</v>
      </c>
    </row>
    <row r="134" spans="1:3" ht="12" customHeight="1">
      <c r="A134" s="15" t="s">
        <v>95</v>
      </c>
      <c r="B134" s="9" t="s">
        <v>485</v>
      </c>
      <c r="C134" s="314"/>
    </row>
    <row r="135" spans="1:3" ht="12" customHeight="1">
      <c r="A135" s="15" t="s">
        <v>96</v>
      </c>
      <c r="B135" s="9" t="s">
        <v>477</v>
      </c>
      <c r="C135" s="314"/>
    </row>
    <row r="136" spans="1:3" ht="12" customHeight="1">
      <c r="A136" s="15" t="s">
        <v>97</v>
      </c>
      <c r="B136" s="9" t="s">
        <v>478</v>
      </c>
      <c r="C136" s="314"/>
    </row>
    <row r="137" spans="1:3" ht="12" customHeight="1">
      <c r="A137" s="15" t="s">
        <v>181</v>
      </c>
      <c r="B137" s="9" t="s">
        <v>479</v>
      </c>
      <c r="C137" s="314"/>
    </row>
    <row r="138" spans="1:3" ht="12" customHeight="1">
      <c r="A138" s="15" t="s">
        <v>182</v>
      </c>
      <c r="B138" s="9" t="s">
        <v>480</v>
      </c>
      <c r="C138" s="314"/>
    </row>
    <row r="139" spans="1:3" ht="12" customHeight="1" thickBot="1">
      <c r="A139" s="13" t="s">
        <v>183</v>
      </c>
      <c r="B139" s="9" t="s">
        <v>481</v>
      </c>
      <c r="C139" s="314"/>
    </row>
    <row r="140" spans="1:3" ht="12" customHeight="1" thickBot="1">
      <c r="A140" s="20" t="s">
        <v>24</v>
      </c>
      <c r="B140" s="154" t="s">
        <v>489</v>
      </c>
      <c r="C140" s="353">
        <f>+C141+C142+C143+C144</f>
        <v>0</v>
      </c>
    </row>
    <row r="141" spans="1:3" ht="12" customHeight="1">
      <c r="A141" s="15" t="s">
        <v>98</v>
      </c>
      <c r="B141" s="9" t="s">
        <v>391</v>
      </c>
      <c r="C141" s="314"/>
    </row>
    <row r="142" spans="1:3" ht="12" customHeight="1">
      <c r="A142" s="15" t="s">
        <v>99</v>
      </c>
      <c r="B142" s="9" t="s">
        <v>392</v>
      </c>
      <c r="C142" s="314"/>
    </row>
    <row r="143" spans="1:3" ht="12" customHeight="1">
      <c r="A143" s="15" t="s">
        <v>305</v>
      </c>
      <c r="B143" s="9" t="s">
        <v>490</v>
      </c>
      <c r="C143" s="314"/>
    </row>
    <row r="144" spans="1:3" ht="12" customHeight="1" thickBot="1">
      <c r="A144" s="13" t="s">
        <v>306</v>
      </c>
      <c r="B144" s="7" t="s">
        <v>411</v>
      </c>
      <c r="C144" s="314"/>
    </row>
    <row r="145" spans="1:9" ht="12" customHeight="1" thickBot="1">
      <c r="A145" s="20" t="s">
        <v>25</v>
      </c>
      <c r="B145" s="154" t="s">
        <v>491</v>
      </c>
      <c r="C145" s="356">
        <f>SUM(C146:C150)</f>
        <v>0</v>
      </c>
    </row>
    <row r="146" spans="1:9" ht="12" customHeight="1">
      <c r="A146" s="15" t="s">
        <v>100</v>
      </c>
      <c r="B146" s="9" t="s">
        <v>486</v>
      </c>
      <c r="C146" s="314"/>
    </row>
    <row r="147" spans="1:9" ht="12" customHeight="1">
      <c r="A147" s="15" t="s">
        <v>101</v>
      </c>
      <c r="B147" s="9" t="s">
        <v>493</v>
      </c>
      <c r="C147" s="314"/>
    </row>
    <row r="148" spans="1:9" ht="12" customHeight="1">
      <c r="A148" s="15" t="s">
        <v>317</v>
      </c>
      <c r="B148" s="9" t="s">
        <v>488</v>
      </c>
      <c r="C148" s="314"/>
    </row>
    <row r="149" spans="1:9" ht="12" customHeight="1">
      <c r="A149" s="15" t="s">
        <v>318</v>
      </c>
      <c r="B149" s="9" t="s">
        <v>494</v>
      </c>
      <c r="C149" s="314"/>
    </row>
    <row r="150" spans="1:9" ht="12" customHeight="1" thickBot="1">
      <c r="A150" s="15" t="s">
        <v>492</v>
      </c>
      <c r="B150" s="9" t="s">
        <v>495</v>
      </c>
      <c r="C150" s="314"/>
    </row>
    <row r="151" spans="1:9" ht="12" customHeight="1" thickBot="1">
      <c r="A151" s="20" t="s">
        <v>26</v>
      </c>
      <c r="B151" s="154" t="s">
        <v>496</v>
      </c>
      <c r="C151" s="558"/>
    </row>
    <row r="152" spans="1:9" ht="12" customHeight="1" thickBot="1">
      <c r="A152" s="20" t="s">
        <v>27</v>
      </c>
      <c r="B152" s="154" t="s">
        <v>497</v>
      </c>
      <c r="C152" s="558"/>
    </row>
    <row r="153" spans="1:9" ht="15" customHeight="1" thickBot="1">
      <c r="A153" s="20" t="s">
        <v>28</v>
      </c>
      <c r="B153" s="154" t="s">
        <v>499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498</v>
      </c>
      <c r="C154" s="486">
        <f>+C128+C153</f>
        <v>0</v>
      </c>
    </row>
    <row r="155" spans="1:9" ht="7.5" customHeight="1"/>
    <row r="156" spans="1:9">
      <c r="A156" s="590" t="s">
        <v>393</v>
      </c>
      <c r="B156" s="590"/>
      <c r="C156" s="590"/>
    </row>
    <row r="157" spans="1:9" ht="15" customHeight="1" thickBot="1">
      <c r="A157" s="587" t="s">
        <v>160</v>
      </c>
      <c r="B157" s="587"/>
      <c r="C157" s="357" t="s">
        <v>240</v>
      </c>
    </row>
    <row r="158" spans="1:9" ht="13.5" customHeight="1" thickBot="1">
      <c r="A158" s="20">
        <v>1</v>
      </c>
      <c r="B158" s="30" t="s">
        <v>500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506</v>
      </c>
      <c r="C159" s="347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2" sqref="E12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158</v>
      </c>
      <c r="B2" s="587"/>
      <c r="C2" s="357" t="s">
        <v>240</v>
      </c>
    </row>
    <row r="3" spans="1:3" ht="38.1" customHeight="1" thickBot="1">
      <c r="A3" s="23" t="s">
        <v>73</v>
      </c>
      <c r="B3" s="24" t="s">
        <v>18</v>
      </c>
      <c r="C3" s="45" t="str">
        <f ca="1">+CONCATENATE(LEFT(ÖSSZEFÜGGÉSEK!A5,4),". évi előirányzat")</f>
        <v>2015. évi előirányzat</v>
      </c>
    </row>
    <row r="4" spans="1:3" s="474" customFormat="1" ht="12" customHeight="1" thickBot="1">
      <c r="A4" s="468" t="s">
        <v>519</v>
      </c>
      <c r="B4" s="469" t="s">
        <v>520</v>
      </c>
      <c r="C4" s="470" t="s">
        <v>521</v>
      </c>
    </row>
    <row r="5" spans="1:3" s="475" customFormat="1" ht="12" customHeight="1" thickBot="1">
      <c r="A5" s="20" t="s">
        <v>19</v>
      </c>
      <c r="B5" s="21" t="s">
        <v>265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266</v>
      </c>
      <c r="C6" s="350"/>
    </row>
    <row r="7" spans="1:3" s="475" customFormat="1" ht="12" customHeight="1">
      <c r="A7" s="14" t="s">
        <v>103</v>
      </c>
      <c r="B7" s="477" t="s">
        <v>267</v>
      </c>
      <c r="C7" s="349"/>
    </row>
    <row r="8" spans="1:3" s="475" customFormat="1" ht="12" customHeight="1">
      <c r="A8" s="14" t="s">
        <v>104</v>
      </c>
      <c r="B8" s="477" t="s">
        <v>268</v>
      </c>
      <c r="C8" s="349"/>
    </row>
    <row r="9" spans="1:3" s="475" customFormat="1" ht="12" customHeight="1">
      <c r="A9" s="14" t="s">
        <v>105</v>
      </c>
      <c r="B9" s="477" t="s">
        <v>269</v>
      </c>
      <c r="C9" s="349"/>
    </row>
    <row r="10" spans="1:3" s="475" customFormat="1" ht="12" customHeight="1">
      <c r="A10" s="14" t="s">
        <v>154</v>
      </c>
      <c r="B10" s="343" t="s">
        <v>455</v>
      </c>
      <c r="C10" s="349"/>
    </row>
    <row r="11" spans="1:3" s="475" customFormat="1" ht="12" customHeight="1" thickBot="1">
      <c r="A11" s="16" t="s">
        <v>106</v>
      </c>
      <c r="B11" s="344" t="s">
        <v>456</v>
      </c>
      <c r="C11" s="349"/>
    </row>
    <row r="12" spans="1:3" s="475" customFormat="1" ht="12" customHeight="1" thickBot="1">
      <c r="A12" s="20" t="s">
        <v>20</v>
      </c>
      <c r="B12" s="342" t="s">
        <v>270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271</v>
      </c>
      <c r="C13" s="350"/>
    </row>
    <row r="14" spans="1:3" s="475" customFormat="1" ht="12" customHeight="1">
      <c r="A14" s="14" t="s">
        <v>109</v>
      </c>
      <c r="B14" s="477" t="s">
        <v>272</v>
      </c>
      <c r="C14" s="349"/>
    </row>
    <row r="15" spans="1:3" s="475" customFormat="1" ht="12" customHeight="1">
      <c r="A15" s="14" t="s">
        <v>110</v>
      </c>
      <c r="B15" s="477" t="s">
        <v>444</v>
      </c>
      <c r="C15" s="349"/>
    </row>
    <row r="16" spans="1:3" s="475" customFormat="1" ht="12" customHeight="1">
      <c r="A16" s="14" t="s">
        <v>111</v>
      </c>
      <c r="B16" s="477" t="s">
        <v>445</v>
      </c>
      <c r="C16" s="349"/>
    </row>
    <row r="17" spans="1:3" s="475" customFormat="1" ht="12" customHeight="1">
      <c r="A17" s="14" t="s">
        <v>112</v>
      </c>
      <c r="B17" s="477" t="s">
        <v>273</v>
      </c>
      <c r="C17" s="349"/>
    </row>
    <row r="18" spans="1:3" s="475" customFormat="1" ht="12" customHeight="1" thickBot="1">
      <c r="A18" s="16" t="s">
        <v>121</v>
      </c>
      <c r="B18" s="344" t="s">
        <v>274</v>
      </c>
      <c r="C18" s="351"/>
    </row>
    <row r="19" spans="1:3" s="475" customFormat="1" ht="12" customHeight="1" thickBot="1">
      <c r="A19" s="20" t="s">
        <v>21</v>
      </c>
      <c r="B19" s="21" t="s">
        <v>275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276</v>
      </c>
      <c r="C20" s="350"/>
    </row>
    <row r="21" spans="1:3" s="475" customFormat="1" ht="12" customHeight="1">
      <c r="A21" s="14" t="s">
        <v>92</v>
      </c>
      <c r="B21" s="477" t="s">
        <v>277</v>
      </c>
      <c r="C21" s="349"/>
    </row>
    <row r="22" spans="1:3" s="475" customFormat="1" ht="12" customHeight="1">
      <c r="A22" s="14" t="s">
        <v>93</v>
      </c>
      <c r="B22" s="477" t="s">
        <v>446</v>
      </c>
      <c r="C22" s="349"/>
    </row>
    <row r="23" spans="1:3" s="475" customFormat="1" ht="12" customHeight="1">
      <c r="A23" s="14" t="s">
        <v>94</v>
      </c>
      <c r="B23" s="477" t="s">
        <v>447</v>
      </c>
      <c r="C23" s="349"/>
    </row>
    <row r="24" spans="1:3" s="475" customFormat="1" ht="12" customHeight="1">
      <c r="A24" s="14" t="s">
        <v>177</v>
      </c>
      <c r="B24" s="477" t="s">
        <v>278</v>
      </c>
      <c r="C24" s="349"/>
    </row>
    <row r="25" spans="1:3" s="475" customFormat="1" ht="12" customHeight="1" thickBot="1">
      <c r="A25" s="16" t="s">
        <v>178</v>
      </c>
      <c r="B25" s="478" t="s">
        <v>279</v>
      </c>
      <c r="C25" s="351"/>
    </row>
    <row r="26" spans="1:3" s="475" customFormat="1" ht="12" customHeight="1" thickBot="1">
      <c r="A26" s="20" t="s">
        <v>179</v>
      </c>
      <c r="B26" s="21" t="s">
        <v>280</v>
      </c>
      <c r="C26" s="353">
        <f>+C27+C31+C32+C33</f>
        <v>0</v>
      </c>
    </row>
    <row r="27" spans="1:3" s="475" customFormat="1" ht="12" customHeight="1">
      <c r="A27" s="15" t="s">
        <v>281</v>
      </c>
      <c r="B27" s="476" t="s">
        <v>462</v>
      </c>
      <c r="C27" s="471">
        <f>+C28+C29+C30</f>
        <v>0</v>
      </c>
    </row>
    <row r="28" spans="1:3" s="475" customFormat="1" ht="12" customHeight="1">
      <c r="A28" s="14" t="s">
        <v>282</v>
      </c>
      <c r="B28" s="477" t="s">
        <v>287</v>
      </c>
      <c r="C28" s="349"/>
    </row>
    <row r="29" spans="1:3" s="475" customFormat="1" ht="12" customHeight="1">
      <c r="A29" s="14" t="s">
        <v>283</v>
      </c>
      <c r="B29" s="477" t="s">
        <v>288</v>
      </c>
      <c r="C29" s="349"/>
    </row>
    <row r="30" spans="1:3" s="475" customFormat="1" ht="12" customHeight="1">
      <c r="A30" s="14" t="s">
        <v>460</v>
      </c>
      <c r="B30" s="552" t="s">
        <v>461</v>
      </c>
      <c r="C30" s="349"/>
    </row>
    <row r="31" spans="1:3" s="475" customFormat="1" ht="12" customHeight="1">
      <c r="A31" s="14" t="s">
        <v>284</v>
      </c>
      <c r="B31" s="477" t="s">
        <v>289</v>
      </c>
      <c r="C31" s="349"/>
    </row>
    <row r="32" spans="1:3" s="475" customFormat="1" ht="12" customHeight="1">
      <c r="A32" s="14" t="s">
        <v>285</v>
      </c>
      <c r="B32" s="477" t="s">
        <v>290</v>
      </c>
      <c r="C32" s="349"/>
    </row>
    <row r="33" spans="1:3" s="475" customFormat="1" ht="12" customHeight="1" thickBot="1">
      <c r="A33" s="16" t="s">
        <v>286</v>
      </c>
      <c r="B33" s="478" t="s">
        <v>291</v>
      </c>
      <c r="C33" s="351"/>
    </row>
    <row r="34" spans="1:3" s="475" customFormat="1" ht="12" customHeight="1" thickBot="1">
      <c r="A34" s="20" t="s">
        <v>23</v>
      </c>
      <c r="B34" s="21" t="s">
        <v>457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294</v>
      </c>
      <c r="C35" s="350"/>
    </row>
    <row r="36" spans="1:3" s="475" customFormat="1" ht="12" customHeight="1">
      <c r="A36" s="14" t="s">
        <v>96</v>
      </c>
      <c r="B36" s="477" t="s">
        <v>295</v>
      </c>
      <c r="C36" s="349"/>
    </row>
    <row r="37" spans="1:3" s="475" customFormat="1" ht="12" customHeight="1">
      <c r="A37" s="14" t="s">
        <v>97</v>
      </c>
      <c r="B37" s="477" t="s">
        <v>296</v>
      </c>
      <c r="C37" s="349"/>
    </row>
    <row r="38" spans="1:3" s="475" customFormat="1" ht="12" customHeight="1">
      <c r="A38" s="14" t="s">
        <v>181</v>
      </c>
      <c r="B38" s="477" t="s">
        <v>297</v>
      </c>
      <c r="C38" s="349"/>
    </row>
    <row r="39" spans="1:3" s="475" customFormat="1" ht="12" customHeight="1">
      <c r="A39" s="14" t="s">
        <v>182</v>
      </c>
      <c r="B39" s="477" t="s">
        <v>298</v>
      </c>
      <c r="C39" s="349"/>
    </row>
    <row r="40" spans="1:3" s="475" customFormat="1" ht="12" customHeight="1">
      <c r="A40" s="14" t="s">
        <v>183</v>
      </c>
      <c r="B40" s="477" t="s">
        <v>299</v>
      </c>
      <c r="C40" s="349"/>
    </row>
    <row r="41" spans="1:3" s="475" customFormat="1" ht="12" customHeight="1">
      <c r="A41" s="14" t="s">
        <v>184</v>
      </c>
      <c r="B41" s="477" t="s">
        <v>300</v>
      </c>
      <c r="C41" s="349"/>
    </row>
    <row r="42" spans="1:3" s="475" customFormat="1" ht="12" customHeight="1">
      <c r="A42" s="14" t="s">
        <v>185</v>
      </c>
      <c r="B42" s="477" t="s">
        <v>301</v>
      </c>
      <c r="C42" s="349"/>
    </row>
    <row r="43" spans="1:3" s="475" customFormat="1" ht="12" customHeight="1">
      <c r="A43" s="14" t="s">
        <v>292</v>
      </c>
      <c r="B43" s="477" t="s">
        <v>302</v>
      </c>
      <c r="C43" s="352"/>
    </row>
    <row r="44" spans="1:3" s="475" customFormat="1" ht="12" customHeight="1">
      <c r="A44" s="16" t="s">
        <v>293</v>
      </c>
      <c r="B44" s="478" t="s">
        <v>459</v>
      </c>
      <c r="C44" s="462"/>
    </row>
    <row r="45" spans="1:3" s="475" customFormat="1" ht="12" customHeight="1" thickBot="1">
      <c r="A45" s="16" t="s">
        <v>458</v>
      </c>
      <c r="B45" s="344" t="s">
        <v>303</v>
      </c>
      <c r="C45" s="462"/>
    </row>
    <row r="46" spans="1:3" s="475" customFormat="1" ht="12" customHeight="1" thickBot="1">
      <c r="A46" s="20" t="s">
        <v>24</v>
      </c>
      <c r="B46" s="21" t="s">
        <v>304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308</v>
      </c>
      <c r="C47" s="523"/>
    </row>
    <row r="48" spans="1:3" s="475" customFormat="1" ht="12" customHeight="1">
      <c r="A48" s="14" t="s">
        <v>99</v>
      </c>
      <c r="B48" s="477" t="s">
        <v>309</v>
      </c>
      <c r="C48" s="352"/>
    </row>
    <row r="49" spans="1:3" s="475" customFormat="1" ht="12" customHeight="1">
      <c r="A49" s="14" t="s">
        <v>305</v>
      </c>
      <c r="B49" s="477" t="s">
        <v>310</v>
      </c>
      <c r="C49" s="352"/>
    </row>
    <row r="50" spans="1:3" s="475" customFormat="1" ht="12" customHeight="1">
      <c r="A50" s="14" t="s">
        <v>306</v>
      </c>
      <c r="B50" s="477" t="s">
        <v>311</v>
      </c>
      <c r="C50" s="352"/>
    </row>
    <row r="51" spans="1:3" s="475" customFormat="1" ht="12" customHeight="1" thickBot="1">
      <c r="A51" s="16" t="s">
        <v>307</v>
      </c>
      <c r="B51" s="344" t="s">
        <v>312</v>
      </c>
      <c r="C51" s="462"/>
    </row>
    <row r="52" spans="1:3" s="475" customFormat="1" ht="12" customHeight="1" thickBot="1">
      <c r="A52" s="20" t="s">
        <v>186</v>
      </c>
      <c r="B52" s="21" t="s">
        <v>313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314</v>
      </c>
      <c r="C53" s="350"/>
    </row>
    <row r="54" spans="1:3" s="475" customFormat="1" ht="12" customHeight="1">
      <c r="A54" s="14" t="s">
        <v>101</v>
      </c>
      <c r="B54" s="477" t="s">
        <v>448</v>
      </c>
      <c r="C54" s="349"/>
    </row>
    <row r="55" spans="1:3" s="475" customFormat="1" ht="12" customHeight="1">
      <c r="A55" s="14" t="s">
        <v>317</v>
      </c>
      <c r="B55" s="477" t="s">
        <v>315</v>
      </c>
      <c r="C55" s="349"/>
    </row>
    <row r="56" spans="1:3" s="475" customFormat="1" ht="12" customHeight="1" thickBot="1">
      <c r="A56" s="16" t="s">
        <v>318</v>
      </c>
      <c r="B56" s="344" t="s">
        <v>316</v>
      </c>
      <c r="C56" s="351"/>
    </row>
    <row r="57" spans="1:3" s="475" customFormat="1" ht="12" customHeight="1" thickBot="1">
      <c r="A57" s="20" t="s">
        <v>26</v>
      </c>
      <c r="B57" s="342" t="s">
        <v>319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321</v>
      </c>
      <c r="C58" s="352"/>
    </row>
    <row r="59" spans="1:3" s="475" customFormat="1" ht="12" customHeight="1">
      <c r="A59" s="14" t="s">
        <v>188</v>
      </c>
      <c r="B59" s="477" t="s">
        <v>449</v>
      </c>
      <c r="C59" s="352"/>
    </row>
    <row r="60" spans="1:3" s="475" customFormat="1" ht="12" customHeight="1">
      <c r="A60" s="14" t="s">
        <v>241</v>
      </c>
      <c r="B60" s="477" t="s">
        <v>322</v>
      </c>
      <c r="C60" s="352"/>
    </row>
    <row r="61" spans="1:3" s="475" customFormat="1" ht="12" customHeight="1" thickBot="1">
      <c r="A61" s="16" t="s">
        <v>320</v>
      </c>
      <c r="B61" s="344" t="s">
        <v>323</v>
      </c>
      <c r="C61" s="352"/>
    </row>
    <row r="62" spans="1:3" s="475" customFormat="1" ht="12" customHeight="1" thickBot="1">
      <c r="A62" s="559" t="s">
        <v>502</v>
      </c>
      <c r="B62" s="21" t="s">
        <v>324</v>
      </c>
      <c r="C62" s="353">
        <f>+C5+C12+C19+C26+C34+C46+C52+C57</f>
        <v>0</v>
      </c>
    </row>
    <row r="63" spans="1:3" s="475" customFormat="1" ht="12" customHeight="1" thickBot="1">
      <c r="A63" s="526" t="s">
        <v>325</v>
      </c>
      <c r="B63" s="342" t="s">
        <v>326</v>
      </c>
      <c r="C63" s="347">
        <f>SUM(C64:C66)</f>
        <v>0</v>
      </c>
    </row>
    <row r="64" spans="1:3" s="475" customFormat="1" ht="12" customHeight="1">
      <c r="A64" s="15" t="s">
        <v>357</v>
      </c>
      <c r="B64" s="476" t="s">
        <v>327</v>
      </c>
      <c r="C64" s="352"/>
    </row>
    <row r="65" spans="1:3" s="475" customFormat="1" ht="12" customHeight="1">
      <c r="A65" s="14" t="s">
        <v>366</v>
      </c>
      <c r="B65" s="477" t="s">
        <v>328</v>
      </c>
      <c r="C65" s="352"/>
    </row>
    <row r="66" spans="1:3" s="475" customFormat="1" ht="12" customHeight="1" thickBot="1">
      <c r="A66" s="16" t="s">
        <v>367</v>
      </c>
      <c r="B66" s="553" t="s">
        <v>487</v>
      </c>
      <c r="C66" s="352"/>
    </row>
    <row r="67" spans="1:3" s="475" customFormat="1" ht="12" customHeight="1" thickBot="1">
      <c r="A67" s="526" t="s">
        <v>330</v>
      </c>
      <c r="B67" s="342" t="s">
        <v>331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332</v>
      </c>
      <c r="C68" s="352"/>
    </row>
    <row r="69" spans="1:3" s="475" customFormat="1" ht="12" customHeight="1">
      <c r="A69" s="14" t="s">
        <v>156</v>
      </c>
      <c r="B69" s="477" t="s">
        <v>333</v>
      </c>
      <c r="C69" s="352"/>
    </row>
    <row r="70" spans="1:3" s="475" customFormat="1" ht="12" customHeight="1">
      <c r="A70" s="14" t="s">
        <v>358</v>
      </c>
      <c r="B70" s="477" t="s">
        <v>334</v>
      </c>
      <c r="C70" s="352"/>
    </row>
    <row r="71" spans="1:3" s="475" customFormat="1" ht="12" customHeight="1" thickBot="1">
      <c r="A71" s="16" t="s">
        <v>359</v>
      </c>
      <c r="B71" s="344" t="s">
        <v>335</v>
      </c>
      <c r="C71" s="352"/>
    </row>
    <row r="72" spans="1:3" s="475" customFormat="1" ht="12" customHeight="1" thickBot="1">
      <c r="A72" s="526" t="s">
        <v>336</v>
      </c>
      <c r="B72" s="342" t="s">
        <v>337</v>
      </c>
      <c r="C72" s="347">
        <f>SUM(C73:C74)</f>
        <v>0</v>
      </c>
    </row>
    <row r="73" spans="1:3" s="475" customFormat="1" ht="12" customHeight="1">
      <c r="A73" s="15" t="s">
        <v>360</v>
      </c>
      <c r="B73" s="476" t="s">
        <v>338</v>
      </c>
      <c r="C73" s="352"/>
    </row>
    <row r="74" spans="1:3" s="475" customFormat="1" ht="12" customHeight="1" thickBot="1">
      <c r="A74" s="16" t="s">
        <v>361</v>
      </c>
      <c r="B74" s="344" t="s">
        <v>339</v>
      </c>
      <c r="C74" s="352"/>
    </row>
    <row r="75" spans="1:3" s="475" customFormat="1" ht="12" customHeight="1" thickBot="1">
      <c r="A75" s="526" t="s">
        <v>340</v>
      </c>
      <c r="B75" s="342" t="s">
        <v>341</v>
      </c>
      <c r="C75" s="347">
        <f>SUM(C76:C78)</f>
        <v>0</v>
      </c>
    </row>
    <row r="76" spans="1:3" s="475" customFormat="1" ht="12" customHeight="1">
      <c r="A76" s="15" t="s">
        <v>362</v>
      </c>
      <c r="B76" s="476" t="s">
        <v>342</v>
      </c>
      <c r="C76" s="352"/>
    </row>
    <row r="77" spans="1:3" s="475" customFormat="1" ht="12" customHeight="1">
      <c r="A77" s="14" t="s">
        <v>363</v>
      </c>
      <c r="B77" s="477" t="s">
        <v>343</v>
      </c>
      <c r="C77" s="352"/>
    </row>
    <row r="78" spans="1:3" s="475" customFormat="1" ht="12" customHeight="1" thickBot="1">
      <c r="A78" s="16" t="s">
        <v>364</v>
      </c>
      <c r="B78" s="344" t="s">
        <v>344</v>
      </c>
      <c r="C78" s="352"/>
    </row>
    <row r="79" spans="1:3" s="475" customFormat="1" ht="12" customHeight="1" thickBot="1">
      <c r="A79" s="526" t="s">
        <v>345</v>
      </c>
      <c r="B79" s="342" t="s">
        <v>365</v>
      </c>
      <c r="C79" s="347">
        <f>SUM(C80:C83)</f>
        <v>0</v>
      </c>
    </row>
    <row r="80" spans="1:3" s="475" customFormat="1" ht="12" customHeight="1">
      <c r="A80" s="480" t="s">
        <v>346</v>
      </c>
      <c r="B80" s="476" t="s">
        <v>347</v>
      </c>
      <c r="C80" s="352"/>
    </row>
    <row r="81" spans="1:3" s="475" customFormat="1" ht="12" customHeight="1">
      <c r="A81" s="481" t="s">
        <v>348</v>
      </c>
      <c r="B81" s="477" t="s">
        <v>349</v>
      </c>
      <c r="C81" s="352"/>
    </row>
    <row r="82" spans="1:3" s="475" customFormat="1" ht="12" customHeight="1">
      <c r="A82" s="481" t="s">
        <v>350</v>
      </c>
      <c r="B82" s="477" t="s">
        <v>351</v>
      </c>
      <c r="C82" s="352"/>
    </row>
    <row r="83" spans="1:3" s="475" customFormat="1" ht="12" customHeight="1" thickBot="1">
      <c r="A83" s="482" t="s">
        <v>352</v>
      </c>
      <c r="B83" s="344" t="s">
        <v>353</v>
      </c>
      <c r="C83" s="352"/>
    </row>
    <row r="84" spans="1:3" s="475" customFormat="1" ht="12" customHeight="1" thickBot="1">
      <c r="A84" s="526" t="s">
        <v>354</v>
      </c>
      <c r="B84" s="342" t="s">
        <v>501</v>
      </c>
      <c r="C84" s="524"/>
    </row>
    <row r="85" spans="1:3" s="475" customFormat="1" ht="13.5" customHeight="1" thickBot="1">
      <c r="A85" s="526" t="s">
        <v>356</v>
      </c>
      <c r="B85" s="342" t="s">
        <v>355</v>
      </c>
      <c r="C85" s="524"/>
    </row>
    <row r="86" spans="1:3" s="475" customFormat="1" ht="15.75" customHeight="1" thickBot="1">
      <c r="A86" s="526" t="s">
        <v>368</v>
      </c>
      <c r="B86" s="483" t="s">
        <v>504</v>
      </c>
      <c r="C86" s="353">
        <f>+C63+C67+C72+C75+C79+C85+C84</f>
        <v>0</v>
      </c>
    </row>
    <row r="87" spans="1:3" s="475" customFormat="1" ht="16.5" customHeight="1" thickBot="1">
      <c r="A87" s="527" t="s">
        <v>503</v>
      </c>
      <c r="B87" s="484" t="s">
        <v>505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8" t="s">
        <v>48</v>
      </c>
      <c r="B89" s="588"/>
      <c r="C89" s="588"/>
    </row>
    <row r="90" spans="1:3" s="485" customFormat="1" ht="16.5" customHeight="1" thickBot="1">
      <c r="A90" s="589" t="s">
        <v>159</v>
      </c>
      <c r="B90" s="589"/>
      <c r="C90" s="170" t="s">
        <v>240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519</v>
      </c>
      <c r="B92" s="38" t="s">
        <v>520</v>
      </c>
      <c r="C92" s="39" t="s">
        <v>521</v>
      </c>
    </row>
    <row r="93" spans="1:3" ht="12" customHeight="1" thickBot="1">
      <c r="A93" s="22" t="s">
        <v>19</v>
      </c>
      <c r="B93" s="31" t="s">
        <v>463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468</v>
      </c>
      <c r="C99" s="351"/>
    </row>
    <row r="100" spans="1:3" ht="12" customHeight="1">
      <c r="A100" s="14" t="s">
        <v>107</v>
      </c>
      <c r="B100" s="175" t="s">
        <v>467</v>
      </c>
      <c r="C100" s="351"/>
    </row>
    <row r="101" spans="1:3" ht="12" customHeight="1">
      <c r="A101" s="14" t="s">
        <v>117</v>
      </c>
      <c r="B101" s="175" t="s">
        <v>466</v>
      </c>
      <c r="C101" s="351"/>
    </row>
    <row r="102" spans="1:3" ht="12" customHeight="1">
      <c r="A102" s="14" t="s">
        <v>118</v>
      </c>
      <c r="B102" s="173" t="s">
        <v>371</v>
      </c>
      <c r="C102" s="351"/>
    </row>
    <row r="103" spans="1:3" ht="12" customHeight="1">
      <c r="A103" s="14" t="s">
        <v>119</v>
      </c>
      <c r="B103" s="174" t="s">
        <v>372</v>
      </c>
      <c r="C103" s="351"/>
    </row>
    <row r="104" spans="1:3" ht="12" customHeight="1">
      <c r="A104" s="14" t="s">
        <v>120</v>
      </c>
      <c r="B104" s="174" t="s">
        <v>373</v>
      </c>
      <c r="C104" s="351"/>
    </row>
    <row r="105" spans="1:3" ht="12" customHeight="1">
      <c r="A105" s="14" t="s">
        <v>122</v>
      </c>
      <c r="B105" s="173" t="s">
        <v>374</v>
      </c>
      <c r="C105" s="351"/>
    </row>
    <row r="106" spans="1:3" ht="12" customHeight="1">
      <c r="A106" s="14" t="s">
        <v>192</v>
      </c>
      <c r="B106" s="173" t="s">
        <v>375</v>
      </c>
      <c r="C106" s="351"/>
    </row>
    <row r="107" spans="1:3" ht="12" customHeight="1">
      <c r="A107" s="14" t="s">
        <v>369</v>
      </c>
      <c r="B107" s="174" t="s">
        <v>376</v>
      </c>
      <c r="C107" s="351"/>
    </row>
    <row r="108" spans="1:3" ht="12" customHeight="1">
      <c r="A108" s="13" t="s">
        <v>370</v>
      </c>
      <c r="B108" s="175" t="s">
        <v>377</v>
      </c>
      <c r="C108" s="351"/>
    </row>
    <row r="109" spans="1:3" ht="12" customHeight="1">
      <c r="A109" s="14" t="s">
        <v>464</v>
      </c>
      <c r="B109" s="175" t="s">
        <v>378</v>
      </c>
      <c r="C109" s="351"/>
    </row>
    <row r="110" spans="1:3" ht="12" customHeight="1">
      <c r="A110" s="16" t="s">
        <v>465</v>
      </c>
      <c r="B110" s="175" t="s">
        <v>379</v>
      </c>
      <c r="C110" s="351"/>
    </row>
    <row r="111" spans="1:3" ht="12" customHeight="1">
      <c r="A111" s="14" t="s">
        <v>469</v>
      </c>
      <c r="B111" s="11" t="s">
        <v>51</v>
      </c>
      <c r="C111" s="349"/>
    </row>
    <row r="112" spans="1:3" ht="12" customHeight="1">
      <c r="A112" s="14" t="s">
        <v>470</v>
      </c>
      <c r="B112" s="8" t="s">
        <v>472</v>
      </c>
      <c r="C112" s="349"/>
    </row>
    <row r="113" spans="1:3" ht="12" customHeight="1" thickBot="1">
      <c r="A113" s="18" t="s">
        <v>471</v>
      </c>
      <c r="B113" s="557" t="s">
        <v>473</v>
      </c>
      <c r="C113" s="355"/>
    </row>
    <row r="114" spans="1:3" ht="12" customHeight="1" thickBot="1">
      <c r="A114" s="554" t="s">
        <v>20</v>
      </c>
      <c r="B114" s="555" t="s">
        <v>380</v>
      </c>
      <c r="C114" s="556">
        <f>+C115+C117+C119</f>
        <v>0</v>
      </c>
    </row>
    <row r="115" spans="1:3" ht="12" customHeight="1">
      <c r="A115" s="15" t="s">
        <v>108</v>
      </c>
      <c r="B115" s="8" t="s">
        <v>239</v>
      </c>
      <c r="C115" s="350"/>
    </row>
    <row r="116" spans="1:3" ht="12" customHeight="1">
      <c r="A116" s="15" t="s">
        <v>109</v>
      </c>
      <c r="B116" s="12" t="s">
        <v>384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385</v>
      </c>
      <c r="C118" s="314"/>
    </row>
    <row r="119" spans="1:3" ht="12" customHeight="1">
      <c r="A119" s="15" t="s">
        <v>112</v>
      </c>
      <c r="B119" s="344" t="s">
        <v>242</v>
      </c>
      <c r="C119" s="314"/>
    </row>
    <row r="120" spans="1:3" ht="12" customHeight="1">
      <c r="A120" s="15" t="s">
        <v>121</v>
      </c>
      <c r="B120" s="343" t="s">
        <v>450</v>
      </c>
      <c r="C120" s="314"/>
    </row>
    <row r="121" spans="1:3" ht="12" customHeight="1">
      <c r="A121" s="15" t="s">
        <v>123</v>
      </c>
      <c r="B121" s="472" t="s">
        <v>390</v>
      </c>
      <c r="C121" s="314"/>
    </row>
    <row r="122" spans="1:3">
      <c r="A122" s="15" t="s">
        <v>194</v>
      </c>
      <c r="B122" s="174" t="s">
        <v>373</v>
      </c>
      <c r="C122" s="314"/>
    </row>
    <row r="123" spans="1:3" ht="12" customHeight="1">
      <c r="A123" s="15" t="s">
        <v>195</v>
      </c>
      <c r="B123" s="174" t="s">
        <v>389</v>
      </c>
      <c r="C123" s="314"/>
    </row>
    <row r="124" spans="1:3" ht="12" customHeight="1">
      <c r="A124" s="15" t="s">
        <v>196</v>
      </c>
      <c r="B124" s="174" t="s">
        <v>388</v>
      </c>
      <c r="C124" s="314"/>
    </row>
    <row r="125" spans="1:3" ht="12" customHeight="1">
      <c r="A125" s="15" t="s">
        <v>381</v>
      </c>
      <c r="B125" s="174" t="s">
        <v>376</v>
      </c>
      <c r="C125" s="314"/>
    </row>
    <row r="126" spans="1:3" ht="12" customHeight="1">
      <c r="A126" s="15" t="s">
        <v>382</v>
      </c>
      <c r="B126" s="174" t="s">
        <v>387</v>
      </c>
      <c r="C126" s="314"/>
    </row>
    <row r="127" spans="1:3" ht="16.5" thickBot="1">
      <c r="A127" s="13" t="s">
        <v>383</v>
      </c>
      <c r="B127" s="174" t="s">
        <v>386</v>
      </c>
      <c r="C127" s="316"/>
    </row>
    <row r="128" spans="1:3" ht="12" customHeight="1" thickBot="1">
      <c r="A128" s="20" t="s">
        <v>21</v>
      </c>
      <c r="B128" s="154" t="s">
        <v>474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475</v>
      </c>
      <c r="C129" s="347">
        <f>+C130+C131+C132</f>
        <v>0</v>
      </c>
    </row>
    <row r="130" spans="1:3" ht="12" customHeight="1">
      <c r="A130" s="15" t="s">
        <v>281</v>
      </c>
      <c r="B130" s="12" t="s">
        <v>482</v>
      </c>
      <c r="C130" s="314"/>
    </row>
    <row r="131" spans="1:3" ht="12" customHeight="1">
      <c r="A131" s="15" t="s">
        <v>284</v>
      </c>
      <c r="B131" s="12" t="s">
        <v>483</v>
      </c>
      <c r="C131" s="314"/>
    </row>
    <row r="132" spans="1:3" ht="12" customHeight="1" thickBot="1">
      <c r="A132" s="13" t="s">
        <v>285</v>
      </c>
      <c r="B132" s="12" t="s">
        <v>484</v>
      </c>
      <c r="C132" s="314"/>
    </row>
    <row r="133" spans="1:3" ht="12" customHeight="1" thickBot="1">
      <c r="A133" s="20" t="s">
        <v>23</v>
      </c>
      <c r="B133" s="154" t="s">
        <v>476</v>
      </c>
      <c r="C133" s="347">
        <f>SUM(C134:C139)</f>
        <v>0</v>
      </c>
    </row>
    <row r="134" spans="1:3" ht="12" customHeight="1">
      <c r="A134" s="15" t="s">
        <v>95</v>
      </c>
      <c r="B134" s="9" t="s">
        <v>485</v>
      </c>
      <c r="C134" s="314"/>
    </row>
    <row r="135" spans="1:3" ht="12" customHeight="1">
      <c r="A135" s="15" t="s">
        <v>96</v>
      </c>
      <c r="B135" s="9" t="s">
        <v>477</v>
      </c>
      <c r="C135" s="314"/>
    </row>
    <row r="136" spans="1:3" ht="12" customHeight="1">
      <c r="A136" s="15" t="s">
        <v>97</v>
      </c>
      <c r="B136" s="9" t="s">
        <v>478</v>
      </c>
      <c r="C136" s="314"/>
    </row>
    <row r="137" spans="1:3" ht="12" customHeight="1">
      <c r="A137" s="15" t="s">
        <v>181</v>
      </c>
      <c r="B137" s="9" t="s">
        <v>479</v>
      </c>
      <c r="C137" s="314"/>
    </row>
    <row r="138" spans="1:3" ht="12" customHeight="1">
      <c r="A138" s="15" t="s">
        <v>182</v>
      </c>
      <c r="B138" s="9" t="s">
        <v>480</v>
      </c>
      <c r="C138" s="314"/>
    </row>
    <row r="139" spans="1:3" ht="12" customHeight="1" thickBot="1">
      <c r="A139" s="13" t="s">
        <v>183</v>
      </c>
      <c r="B139" s="9" t="s">
        <v>481</v>
      </c>
      <c r="C139" s="314"/>
    </row>
    <row r="140" spans="1:3" ht="12" customHeight="1" thickBot="1">
      <c r="A140" s="20" t="s">
        <v>24</v>
      </c>
      <c r="B140" s="154" t="s">
        <v>489</v>
      </c>
      <c r="C140" s="353">
        <f>+C141+C142+C143+C144</f>
        <v>0</v>
      </c>
    </row>
    <row r="141" spans="1:3" ht="12" customHeight="1">
      <c r="A141" s="15" t="s">
        <v>98</v>
      </c>
      <c r="B141" s="9" t="s">
        <v>391</v>
      </c>
      <c r="C141" s="314"/>
    </row>
    <row r="142" spans="1:3" ht="12" customHeight="1">
      <c r="A142" s="15" t="s">
        <v>99</v>
      </c>
      <c r="B142" s="9" t="s">
        <v>392</v>
      </c>
      <c r="C142" s="314"/>
    </row>
    <row r="143" spans="1:3" ht="12" customHeight="1">
      <c r="A143" s="15" t="s">
        <v>305</v>
      </c>
      <c r="B143" s="9" t="s">
        <v>490</v>
      </c>
      <c r="C143" s="314"/>
    </row>
    <row r="144" spans="1:3" ht="12" customHeight="1" thickBot="1">
      <c r="A144" s="13" t="s">
        <v>306</v>
      </c>
      <c r="B144" s="7" t="s">
        <v>411</v>
      </c>
      <c r="C144" s="314"/>
    </row>
    <row r="145" spans="1:9" ht="12" customHeight="1" thickBot="1">
      <c r="A145" s="20" t="s">
        <v>25</v>
      </c>
      <c r="B145" s="154" t="s">
        <v>491</v>
      </c>
      <c r="C145" s="356">
        <f>SUM(C146:C150)</f>
        <v>0</v>
      </c>
    </row>
    <row r="146" spans="1:9" ht="12" customHeight="1">
      <c r="A146" s="15" t="s">
        <v>100</v>
      </c>
      <c r="B146" s="9" t="s">
        <v>486</v>
      </c>
      <c r="C146" s="314"/>
    </row>
    <row r="147" spans="1:9" ht="12" customHeight="1">
      <c r="A147" s="15" t="s">
        <v>101</v>
      </c>
      <c r="B147" s="9" t="s">
        <v>493</v>
      </c>
      <c r="C147" s="314"/>
    </row>
    <row r="148" spans="1:9" ht="12" customHeight="1">
      <c r="A148" s="15" t="s">
        <v>317</v>
      </c>
      <c r="B148" s="9" t="s">
        <v>488</v>
      </c>
      <c r="C148" s="314"/>
    </row>
    <row r="149" spans="1:9" ht="12" customHeight="1">
      <c r="A149" s="15" t="s">
        <v>318</v>
      </c>
      <c r="B149" s="9" t="s">
        <v>494</v>
      </c>
      <c r="C149" s="314"/>
    </row>
    <row r="150" spans="1:9" ht="12" customHeight="1" thickBot="1">
      <c r="A150" s="15" t="s">
        <v>492</v>
      </c>
      <c r="B150" s="9" t="s">
        <v>495</v>
      </c>
      <c r="C150" s="314"/>
    </row>
    <row r="151" spans="1:9" ht="12" customHeight="1" thickBot="1">
      <c r="A151" s="20" t="s">
        <v>26</v>
      </c>
      <c r="B151" s="154" t="s">
        <v>496</v>
      </c>
      <c r="C151" s="558"/>
    </row>
    <row r="152" spans="1:9" ht="12" customHeight="1" thickBot="1">
      <c r="A152" s="20" t="s">
        <v>27</v>
      </c>
      <c r="B152" s="154" t="s">
        <v>497</v>
      </c>
      <c r="C152" s="558"/>
    </row>
    <row r="153" spans="1:9" ht="15" customHeight="1" thickBot="1">
      <c r="A153" s="20" t="s">
        <v>28</v>
      </c>
      <c r="B153" s="154" t="s">
        <v>499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498</v>
      </c>
      <c r="C154" s="486">
        <f>+C128+C153</f>
        <v>0</v>
      </c>
    </row>
    <row r="155" spans="1:9" ht="7.5" customHeight="1"/>
    <row r="156" spans="1:9">
      <c r="A156" s="590" t="s">
        <v>393</v>
      </c>
      <c r="B156" s="590"/>
      <c r="C156" s="590"/>
    </row>
    <row r="157" spans="1:9" ht="15" customHeight="1" thickBot="1">
      <c r="A157" s="587" t="s">
        <v>160</v>
      </c>
      <c r="B157" s="587"/>
      <c r="C157" s="357" t="s">
        <v>240</v>
      </c>
    </row>
    <row r="158" spans="1:9" ht="13.5" customHeight="1" thickBot="1">
      <c r="A158" s="20">
        <v>1</v>
      </c>
      <c r="B158" s="30" t="s">
        <v>500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506</v>
      </c>
      <c r="C159" s="347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6" zoomScale="115" zoomScaleNormal="115" zoomScaleSheetLayoutView="100" workbookViewId="0">
      <selection activeCell="I7" sqref="I6:I7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 ca="1"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 ca="1"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519</v>
      </c>
      <c r="B5" s="377" t="s">
        <v>520</v>
      </c>
      <c r="C5" s="378" t="s">
        <v>521</v>
      </c>
      <c r="D5" s="377" t="s">
        <v>523</v>
      </c>
      <c r="E5" s="379" t="s">
        <v>522</v>
      </c>
      <c r="F5" s="593"/>
    </row>
    <row r="6" spans="1:6" ht="12.95" customHeight="1">
      <c r="A6" s="381" t="s">
        <v>19</v>
      </c>
      <c r="B6" s="382" t="s">
        <v>394</v>
      </c>
      <c r="C6" s="358">
        <v>67513</v>
      </c>
      <c r="D6" s="382" t="s">
        <v>66</v>
      </c>
      <c r="E6" s="364">
        <v>93715</v>
      </c>
      <c r="F6" s="593"/>
    </row>
    <row r="7" spans="1:6" ht="12.95" customHeight="1">
      <c r="A7" s="383" t="s">
        <v>20</v>
      </c>
      <c r="B7" s="384" t="s">
        <v>395</v>
      </c>
      <c r="C7" s="359">
        <v>59009</v>
      </c>
      <c r="D7" s="384" t="s">
        <v>189</v>
      </c>
      <c r="E7" s="365">
        <v>20557</v>
      </c>
      <c r="F7" s="593"/>
    </row>
    <row r="8" spans="1:6" ht="12.95" customHeight="1">
      <c r="A8" s="383" t="s">
        <v>21</v>
      </c>
      <c r="B8" s="384" t="s">
        <v>416</v>
      </c>
      <c r="C8" s="359"/>
      <c r="D8" s="384" t="s">
        <v>245</v>
      </c>
      <c r="E8" s="365">
        <v>66724</v>
      </c>
      <c r="F8" s="593"/>
    </row>
    <row r="9" spans="1:6" ht="12.95" customHeight="1">
      <c r="A9" s="383" t="s">
        <v>22</v>
      </c>
      <c r="B9" s="384" t="s">
        <v>180</v>
      </c>
      <c r="C9" s="359">
        <v>7300</v>
      </c>
      <c r="D9" s="384" t="s">
        <v>190</v>
      </c>
      <c r="E9" s="365">
        <v>7196</v>
      </c>
      <c r="F9" s="593"/>
    </row>
    <row r="10" spans="1:6" ht="12.95" customHeight="1">
      <c r="A10" s="383" t="s">
        <v>23</v>
      </c>
      <c r="B10" s="385" t="s">
        <v>443</v>
      </c>
      <c r="C10" s="359">
        <v>57150</v>
      </c>
      <c r="D10" s="384" t="s">
        <v>191</v>
      </c>
      <c r="E10" s="365">
        <v>780</v>
      </c>
      <c r="F10" s="593"/>
    </row>
    <row r="11" spans="1:6" ht="12.95" customHeight="1">
      <c r="A11" s="383" t="s">
        <v>24</v>
      </c>
      <c r="B11" s="384" t="s">
        <v>396</v>
      </c>
      <c r="C11" s="360"/>
      <c r="D11" s="384" t="s">
        <v>51</v>
      </c>
      <c r="E11" s="365">
        <v>2000</v>
      </c>
      <c r="F11" s="593"/>
    </row>
    <row r="12" spans="1:6" ht="12.95" customHeight="1">
      <c r="A12" s="383" t="s">
        <v>25</v>
      </c>
      <c r="B12" s="384" t="s">
        <v>507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508</v>
      </c>
      <c r="C18" s="362">
        <f>SUM(C6:C17)</f>
        <v>190972</v>
      </c>
      <c r="D18" s="156" t="s">
        <v>402</v>
      </c>
      <c r="E18" s="367">
        <f>SUM(E6:E17)</f>
        <v>190972</v>
      </c>
      <c r="F18" s="593"/>
    </row>
    <row r="19" spans="1:6" ht="12.95" customHeight="1">
      <c r="A19" s="387" t="s">
        <v>32</v>
      </c>
      <c r="B19" s="388" t="s">
        <v>399</v>
      </c>
      <c r="C19" s="560">
        <f>+C20+C21+C22+C23</f>
        <v>0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237</v>
      </c>
      <c r="C20" s="98"/>
      <c r="D20" s="389" t="s">
        <v>401</v>
      </c>
      <c r="E20" s="99"/>
      <c r="F20" s="593"/>
    </row>
    <row r="21" spans="1:6" ht="12.95" customHeight="1">
      <c r="A21" s="390" t="s">
        <v>34</v>
      </c>
      <c r="B21" s="389" t="s">
        <v>238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243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244</v>
      </c>
      <c r="C23" s="98"/>
      <c r="D23" s="388" t="s">
        <v>246</v>
      </c>
      <c r="E23" s="99"/>
      <c r="F23" s="593"/>
    </row>
    <row r="24" spans="1:6" ht="12.95" customHeight="1">
      <c r="A24" s="390" t="s">
        <v>37</v>
      </c>
      <c r="B24" s="389" t="s">
        <v>400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397</v>
      </c>
      <c r="C25" s="363"/>
      <c r="D25" s="382" t="s">
        <v>490</v>
      </c>
      <c r="E25" s="368"/>
      <c r="F25" s="593"/>
    </row>
    <row r="26" spans="1:6" ht="12.95" customHeight="1">
      <c r="A26" s="390" t="s">
        <v>39</v>
      </c>
      <c r="B26" s="389" t="s">
        <v>398</v>
      </c>
      <c r="C26" s="98"/>
      <c r="D26" s="384" t="s">
        <v>496</v>
      </c>
      <c r="E26" s="99"/>
      <c r="F26" s="593"/>
    </row>
    <row r="27" spans="1:6" ht="12.95" customHeight="1">
      <c r="A27" s="383" t="s">
        <v>40</v>
      </c>
      <c r="B27" s="389" t="s">
        <v>501</v>
      </c>
      <c r="C27" s="98"/>
      <c r="D27" s="384" t="s">
        <v>497</v>
      </c>
      <c r="E27" s="99"/>
      <c r="F27" s="593"/>
    </row>
    <row r="28" spans="1:6" ht="12.95" customHeight="1" thickBot="1">
      <c r="A28" s="452" t="s">
        <v>41</v>
      </c>
      <c r="B28" s="388" t="s">
        <v>355</v>
      </c>
      <c r="C28" s="363"/>
      <c r="D28" s="492"/>
      <c r="E28" s="368"/>
      <c r="F28" s="593"/>
    </row>
    <row r="29" spans="1:6" ht="15.95" customHeight="1" thickBot="1">
      <c r="A29" s="386" t="s">
        <v>42</v>
      </c>
      <c r="B29" s="156" t="s">
        <v>509</v>
      </c>
      <c r="C29" s="362">
        <f>+C19+C24+C27+C28</f>
        <v>0</v>
      </c>
      <c r="D29" s="156" t="s">
        <v>511</v>
      </c>
      <c r="E29" s="367">
        <f>SUM(E19:E28)</f>
        <v>0</v>
      </c>
      <c r="F29" s="593"/>
    </row>
    <row r="30" spans="1:6" ht="13.5" thickBot="1">
      <c r="A30" s="386" t="s">
        <v>43</v>
      </c>
      <c r="B30" s="392" t="s">
        <v>510</v>
      </c>
      <c r="C30" s="393">
        <f>+C18+C29</f>
        <v>190972</v>
      </c>
      <c r="D30" s="392" t="s">
        <v>512</v>
      </c>
      <c r="E30" s="393">
        <f>+E18+E29</f>
        <v>190972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3"/>
    </row>
    <row r="32" spans="1:6" ht="13.5" thickBot="1">
      <c r="A32" s="386" t="s">
        <v>45</v>
      </c>
      <c r="B32" s="392" t="s">
        <v>247</v>
      </c>
      <c r="C32" s="393" t="str">
        <f>IF(C18+C29-E30&lt;0,E30-(C18+C29),"-")</f>
        <v>-</v>
      </c>
      <c r="D32" s="392" t="s">
        <v>248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 ca="1"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 ca="1">+'2.1.sz.mell  '!C4</f>
        <v>2015. évi előirányzat</v>
      </c>
      <c r="D4" s="230" t="s">
        <v>65</v>
      </c>
      <c r="E4" s="231" t="str">
        <f ca="1">+'2.1.sz.mell  '!C4</f>
        <v>2015. évi előirányzat</v>
      </c>
      <c r="F4" s="593"/>
    </row>
    <row r="5" spans="1:6" s="375" customFormat="1" ht="13.5" thickBot="1">
      <c r="A5" s="376" t="s">
        <v>519</v>
      </c>
      <c r="B5" s="377" t="s">
        <v>520</v>
      </c>
      <c r="C5" s="378" t="s">
        <v>521</v>
      </c>
      <c r="D5" s="377" t="s">
        <v>523</v>
      </c>
      <c r="E5" s="379" t="s">
        <v>522</v>
      </c>
      <c r="F5" s="593"/>
    </row>
    <row r="6" spans="1:6" ht="12.95" customHeight="1">
      <c r="A6" s="381" t="s">
        <v>19</v>
      </c>
      <c r="B6" s="382" t="s">
        <v>403</v>
      </c>
      <c r="C6" s="358"/>
      <c r="D6" s="382" t="s">
        <v>239</v>
      </c>
      <c r="E6" s="364"/>
      <c r="F6" s="593"/>
    </row>
    <row r="7" spans="1:6">
      <c r="A7" s="383" t="s">
        <v>20</v>
      </c>
      <c r="B7" s="384" t="s">
        <v>404</v>
      </c>
      <c r="C7" s="359"/>
      <c r="D7" s="384" t="s">
        <v>409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405</v>
      </c>
      <c r="C9" s="359"/>
      <c r="D9" s="384" t="s">
        <v>410</v>
      </c>
      <c r="E9" s="365"/>
      <c r="F9" s="593"/>
    </row>
    <row r="10" spans="1:6" ht="12.75" customHeight="1">
      <c r="A10" s="383" t="s">
        <v>23</v>
      </c>
      <c r="B10" s="384" t="s">
        <v>406</v>
      </c>
      <c r="C10" s="359"/>
      <c r="D10" s="384" t="s">
        <v>242</v>
      </c>
      <c r="E10" s="365"/>
      <c r="F10" s="593"/>
    </row>
    <row r="11" spans="1:6" ht="12.95" customHeight="1">
      <c r="A11" s="383" t="s">
        <v>24</v>
      </c>
      <c r="B11" s="384" t="s">
        <v>407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417</v>
      </c>
      <c r="C17" s="362">
        <f>+C6+C8+C9+C11+C12+C13+C14+C15+C16</f>
        <v>0</v>
      </c>
      <c r="D17" s="156" t="s">
        <v>418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260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249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250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251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252</v>
      </c>
      <c r="C22" s="98"/>
      <c r="D22" s="388" t="s">
        <v>246</v>
      </c>
      <c r="E22" s="99"/>
      <c r="F22" s="593"/>
    </row>
    <row r="23" spans="1:6" ht="12.95" customHeight="1">
      <c r="A23" s="383" t="s">
        <v>36</v>
      </c>
      <c r="B23" s="398" t="s">
        <v>253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254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255</v>
      </c>
      <c r="C25" s="98"/>
      <c r="D25" s="400" t="s">
        <v>411</v>
      </c>
      <c r="E25" s="99"/>
      <c r="F25" s="593"/>
    </row>
    <row r="26" spans="1:6" ht="12.95" customHeight="1">
      <c r="A26" s="381" t="s">
        <v>39</v>
      </c>
      <c r="B26" s="398" t="s">
        <v>256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257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258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259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408</v>
      </c>
      <c r="C30" s="362">
        <f>+C18+C24</f>
        <v>0</v>
      </c>
      <c r="D30" s="156" t="s">
        <v>412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413</v>
      </c>
      <c r="C31" s="393">
        <f>+C17+C30</f>
        <v>0</v>
      </c>
      <c r="D31" s="392" t="s">
        <v>414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247</v>
      </c>
      <c r="C33" s="393" t="str">
        <f>IF(C17+C30-E26&lt;0,E26-(C17+C30),"-")</f>
        <v>-</v>
      </c>
      <c r="D33" s="392" t="s">
        <v>248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topLeftCell="C1"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 ca="1"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574</v>
      </c>
      <c r="B6" s="167">
        <f ca="1">+'1.1.sz.mell.'!C62</f>
        <v>190972</v>
      </c>
      <c r="C6" s="166" t="s">
        <v>513</v>
      </c>
      <c r="D6" s="169">
        <f ca="1">+'2.1.sz.mell  '!C18+'2.2.sz.mell  '!C17</f>
        <v>190972</v>
      </c>
      <c r="E6" s="167">
        <f t="shared" ref="E6:E15" si="0">+B6-D6</f>
        <v>0</v>
      </c>
    </row>
    <row r="7" spans="1:5">
      <c r="A7" s="166" t="s">
        <v>575</v>
      </c>
      <c r="B7" s="167">
        <f ca="1">+'1.1.sz.mell.'!C86</f>
        <v>0</v>
      </c>
      <c r="C7" s="166" t="s">
        <v>514</v>
      </c>
      <c r="D7" s="169">
        <f ca="1">+'2.1.sz.mell  '!C29+'2.2.sz.mell  '!C30</f>
        <v>0</v>
      </c>
      <c r="E7" s="167">
        <f t="shared" si="0"/>
        <v>0</v>
      </c>
    </row>
    <row r="8" spans="1:5">
      <c r="A8" s="166" t="s">
        <v>576</v>
      </c>
      <c r="B8" s="167">
        <f ca="1">+'1.1.sz.mell.'!C87</f>
        <v>190972</v>
      </c>
      <c r="C8" s="166" t="s">
        <v>515</v>
      </c>
      <c r="D8" s="169">
        <f ca="1">+'2.1.sz.mell  '!C30+'2.2.sz.mell  '!C31</f>
        <v>190972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 ca="1"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577</v>
      </c>
      <c r="B13" s="167">
        <f ca="1">+'1.1.sz.mell.'!C128</f>
        <v>190972</v>
      </c>
      <c r="C13" s="166" t="s">
        <v>516</v>
      </c>
      <c r="D13" s="169">
        <f ca="1">+'2.1.sz.mell  '!E18+'2.2.sz.mell  '!E17</f>
        <v>190972</v>
      </c>
      <c r="E13" s="167">
        <f t="shared" si="0"/>
        <v>0</v>
      </c>
    </row>
    <row r="14" spans="1:5">
      <c r="A14" s="166" t="s">
        <v>578</v>
      </c>
      <c r="B14" s="167">
        <f ca="1">+'1.1.sz.mell.'!C153</f>
        <v>0</v>
      </c>
      <c r="C14" s="166" t="s">
        <v>517</v>
      </c>
      <c r="D14" s="169">
        <f ca="1">+'2.1.sz.mell  '!E29+'2.2.sz.mell  '!E30</f>
        <v>0</v>
      </c>
      <c r="E14" s="167">
        <f t="shared" si="0"/>
        <v>0</v>
      </c>
    </row>
    <row r="15" spans="1:5">
      <c r="A15" s="166" t="s">
        <v>579</v>
      </c>
      <c r="B15" s="167">
        <f ca="1">+'1.1.sz.mell.'!C154</f>
        <v>190972</v>
      </c>
      <c r="C15" s="166" t="s">
        <v>518</v>
      </c>
      <c r="D15" s="169">
        <f ca="1">+'2.1.sz.mell  '!E30+'2.2.sz.mell  '!E31</f>
        <v>190972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264</v>
      </c>
      <c r="D3" s="603"/>
      <c r="E3" s="603"/>
      <c r="F3" s="599" t="s">
        <v>529</v>
      </c>
    </row>
    <row r="4" spans="1:7" ht="15.75" thickBot="1">
      <c r="A4" s="602"/>
      <c r="B4" s="604"/>
      <c r="C4" s="551">
        <f ca="1"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519</v>
      </c>
      <c r="B5" s="185" t="s">
        <v>520</v>
      </c>
      <c r="C5" s="185" t="s">
        <v>521</v>
      </c>
      <c r="D5" s="185" t="s">
        <v>523</v>
      </c>
      <c r="E5" s="185" t="s">
        <v>522</v>
      </c>
      <c r="F5" s="186" t="s">
        <v>524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21</vt:i4>
      </vt:variant>
    </vt:vector>
  </HeadingPairs>
  <TitlesOfParts>
    <vt:vector size="62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 (2)</vt:lpstr>
      <vt:lpstr>9.3.2. sz. mell</vt:lpstr>
      <vt:lpstr>9.3.3. sz. mell</vt:lpstr>
      <vt:lpstr>9.3. sz. mell (2)</vt:lpstr>
      <vt:lpstr>9.3.1. sz. mell</vt:lpstr>
      <vt:lpstr>9.3.2. sz. mell (2)</vt:lpstr>
      <vt:lpstr>1. sz tájékoztató t.</vt:lpstr>
      <vt:lpstr>2. sz tájékoztató t</vt:lpstr>
      <vt:lpstr>3. sz tájékoztató t.</vt:lpstr>
      <vt:lpstr>10.sz.mell</vt:lpstr>
      <vt:lpstr>10.sz.mell (2)</vt:lpstr>
      <vt:lpstr>10.sz.mell (3)</vt:lpstr>
      <vt:lpstr>4.sz tájékoztató t.</vt:lpstr>
      <vt:lpstr>5.sz tájékoztató t.</vt:lpstr>
      <vt:lpstr>6.sz tájékoztató t.</vt:lpstr>
      <vt:lpstr>7. sz tájékoztató t.</vt:lpstr>
      <vt:lpstr>Munka3</vt:lpstr>
      <vt:lpstr>Munka4</vt:lpstr>
      <vt:lpstr>'1. sz tájékoztató t.'!Print_Area</vt:lpstr>
      <vt:lpstr>'1.1.sz.mell.'!Print_Area</vt:lpstr>
      <vt:lpstr>'1.2.sz.mell.'!Print_Area</vt:lpstr>
      <vt:lpstr>'1.3.sz.mell.'!Print_Area</vt:lpstr>
      <vt:lpstr>'1.4.sz.mell.'!Print_Area</vt:lpstr>
      <vt:lpstr>'7. sz tájékoztató t.'!Print_Area</vt:lpstr>
      <vt:lpstr>'9.1. sz. mell'!Print_Titles</vt:lpstr>
      <vt:lpstr>'9.1.1. sz. mell '!Print_Titles</vt:lpstr>
      <vt:lpstr>'9.1.2. sz. mell '!Print_Titles</vt:lpstr>
      <vt:lpstr>'9.1.3. sz. mell'!Print_Titles</vt:lpstr>
      <vt:lpstr>'9.2. sz. mell'!Print_Titles</vt:lpstr>
      <vt:lpstr>'9.2.1. sz. mell'!Print_Titles</vt:lpstr>
      <vt:lpstr>'9.2.2. sz.  mell'!Print_Titles</vt:lpstr>
      <vt:lpstr>'9.2.3. sz. mell'!Print_Titles</vt:lpstr>
      <vt:lpstr>'9.3. sz. mell'!Print_Titles</vt:lpstr>
      <vt:lpstr>'9.3. sz. mell (2)'!Print_Titles</vt:lpstr>
      <vt:lpstr>'9.3.1. sz. mell'!Print_Titles</vt:lpstr>
      <vt:lpstr>'9.3.1. sz. mell (2)'!Print_Titles</vt:lpstr>
      <vt:lpstr>'9.3.2. sz. mell'!Print_Titles</vt:lpstr>
      <vt:lpstr>'9.3.2. sz. mell (2)'!Print_Titles</vt:lpstr>
      <vt:lpstr>'9.3.3. sz. mell'!Print_Titles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Edit</cp:lastModifiedBy>
  <cp:lastPrinted>2015-02-24T07:37:00Z</cp:lastPrinted>
  <dcterms:created xsi:type="dcterms:W3CDTF">1999-10-30T10:30:45Z</dcterms:created>
  <dcterms:modified xsi:type="dcterms:W3CDTF">2015-02-24T07:39:24Z</dcterms:modified>
</cp:coreProperties>
</file>