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'!$A$1:$E$31</definedName>
  </definedNames>
  <calcPr calcId="145621"/>
</workbook>
</file>

<file path=xl/calcChain.xml><?xml version="1.0" encoding="utf-8"?>
<calcChain xmlns="http://schemas.openxmlformats.org/spreadsheetml/2006/main">
  <c r="E27" i="1" l="1"/>
  <c r="C24" i="1"/>
  <c r="C23" i="1"/>
  <c r="E19" i="1"/>
  <c r="E28" i="1" s="1"/>
  <c r="C19" i="1"/>
  <c r="C18" i="1" s="1"/>
  <c r="C28" i="1" s="1"/>
  <c r="G28" i="1" s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E30" i="1" l="1"/>
  <c r="C30" i="1"/>
  <c r="C29" i="1"/>
  <c r="G17" i="1"/>
  <c r="E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<sst xmlns="http://schemas.openxmlformats.org/spreadsheetml/2006/main" count="82" uniqueCount="81">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</sst>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9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>
        <row r="5">
          <cell r="C5">
            <v>1324135065</v>
          </cell>
        </row>
        <row r="12">
          <cell r="C12">
            <v>372963545</v>
          </cell>
        </row>
        <row r="18">
          <cell r="C18">
            <v>227173142</v>
          </cell>
        </row>
        <row r="26">
          <cell r="C26">
            <v>482500000</v>
          </cell>
        </row>
        <row r="34">
          <cell r="C34">
            <v>360439284</v>
          </cell>
        </row>
        <row r="52">
          <cell r="C52">
            <v>2792700</v>
          </cell>
        </row>
        <row r="65">
          <cell r="C65">
            <v>100000000</v>
          </cell>
        </row>
        <row r="73">
          <cell r="C73">
            <v>367267935</v>
          </cell>
        </row>
        <row r="94">
          <cell r="C94">
            <v>1110072178</v>
          </cell>
        </row>
        <row r="95">
          <cell r="C95">
            <v>227162504</v>
          </cell>
        </row>
        <row r="96">
          <cell r="C96">
            <v>950578878</v>
          </cell>
        </row>
        <row r="97">
          <cell r="C97">
            <v>51600000</v>
          </cell>
        </row>
        <row r="98">
          <cell r="C98">
            <v>262535762</v>
          </cell>
        </row>
        <row r="111">
          <cell r="C111">
            <v>62980742</v>
          </cell>
        </row>
        <row r="131">
          <cell r="C131">
            <v>100000000</v>
          </cell>
        </row>
        <row r="142">
          <cell r="C142">
            <v>41904332</v>
          </cell>
        </row>
      </sheetData>
      <sheetData sheetId="1"/>
      <sheetData sheetId="2"/>
      <sheetData sheetId="3"/>
      <sheetData sheetId="4">
        <row r="15">
          <cell r="E15">
            <v>57477460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G32"/>
  <sheetViews>
    <sheetView tabSelected="1" view="pageLayout" zoomScaleNormal="100" zoomScaleSheetLayoutView="100" workbookViewId="0">
      <selection activeCell="C16" sqref="C16:D16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7" width="11.1640625" style="3" hidden="1" customWidth="1"/>
    <col min="8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'!C5</f>
        <v>1324135065</v>
      </c>
      <c r="D5" s="19" t="s">
        <v>13</v>
      </c>
      <c r="E5" s="21">
        <f>'[1]1.1.sz.mell. '!C94</f>
        <v>1110072178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'!C12</f>
        <v>372963545</v>
      </c>
      <c r="D6" s="23" t="s">
        <v>16</v>
      </c>
      <c r="E6" s="21">
        <f>'[1]1.1.sz.mell. '!C95</f>
        <v>227162504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'!C18</f>
        <v>227173142</v>
      </c>
      <c r="D7" s="23" t="s">
        <v>19</v>
      </c>
      <c r="E7" s="21">
        <f>'[1]1.1.sz.mell. '!C96</f>
        <v>950578878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'!C26</f>
        <v>482500000</v>
      </c>
      <c r="D8" s="23" t="s">
        <v>22</v>
      </c>
      <c r="E8" s="25">
        <f>'[1]1.1.sz.mell. '!C97</f>
        <v>51600000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'!C34</f>
        <v>360439284</v>
      </c>
      <c r="D9" s="23" t="s">
        <v>25</v>
      </c>
      <c r="E9" s="25">
        <f>'[1]1.1.sz.mell. '!C98</f>
        <v>262535762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'!C52</f>
        <v>2792700</v>
      </c>
      <c r="D10" s="23" t="s">
        <v>28</v>
      </c>
      <c r="E10" s="25">
        <f>'[1]1.1.sz.mell. '!C111-'[1]2.2.sz.mell .'!E15</f>
        <v>5503282</v>
      </c>
      <c r="F10" s="2"/>
    </row>
    <row r="11" spans="1:6" ht="12.95" customHeight="1" x14ac:dyDescent="0.2">
      <c r="A11" s="22" t="s">
        <v>29</v>
      </c>
      <c r="B11" s="23" t="s">
        <v>30</v>
      </c>
      <c r="C11" s="24"/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7" ht="15.95" customHeight="1" thickBot="1" x14ac:dyDescent="0.25">
      <c r="A17" s="33" t="s">
        <v>36</v>
      </c>
      <c r="B17" s="34" t="s">
        <v>37</v>
      </c>
      <c r="C17" s="35">
        <f>SUM(C5:C16)-C7</f>
        <v>2542830594</v>
      </c>
      <c r="D17" s="34" t="s">
        <v>38</v>
      </c>
      <c r="E17" s="36">
        <f>SUM(E5:E16)</f>
        <v>2607452604</v>
      </c>
      <c r="F17" s="2"/>
      <c r="G17" s="3">
        <f>C17-E17</f>
        <v>-64622010</v>
      </c>
    </row>
    <row r="18" spans="1:7" ht="12.95" customHeight="1" x14ac:dyDescent="0.2">
      <c r="A18" s="37" t="s">
        <v>39</v>
      </c>
      <c r="B18" s="38" t="s">
        <v>40</v>
      </c>
      <c r="C18" s="39">
        <f>SUM(C19:C22)</f>
        <v>367267935</v>
      </c>
      <c r="D18" s="23" t="s">
        <v>41</v>
      </c>
      <c r="E18" s="40"/>
      <c r="F18" s="2"/>
    </row>
    <row r="19" spans="1:7" ht="12.95" customHeight="1" x14ac:dyDescent="0.2">
      <c r="A19" s="22" t="s">
        <v>42</v>
      </c>
      <c r="B19" s="23" t="s">
        <v>43</v>
      </c>
      <c r="C19" s="24">
        <f>'[1]1.1.sz.mell. '!C73</f>
        <v>367267935</v>
      </c>
      <c r="D19" s="23" t="s">
        <v>44</v>
      </c>
      <c r="E19" s="25">
        <f>'[1]1.1.sz.mell. '!C131</f>
        <v>100000000</v>
      </c>
      <c r="F19" s="2"/>
    </row>
    <row r="20" spans="1:7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7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7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7" ht="12.95" customHeight="1" x14ac:dyDescent="0.2">
      <c r="A23" s="22" t="s">
        <v>54</v>
      </c>
      <c r="B23" s="23" t="s">
        <v>55</v>
      </c>
      <c r="C23" s="41">
        <f>SUM(C24:C25)</f>
        <v>100000000</v>
      </c>
      <c r="D23" s="23" t="s">
        <v>56</v>
      </c>
      <c r="E23" s="25"/>
      <c r="F23" s="2"/>
    </row>
    <row r="24" spans="1:7" ht="12.95" customHeight="1" x14ac:dyDescent="0.2">
      <c r="A24" s="37" t="s">
        <v>57</v>
      </c>
      <c r="B24" s="38" t="s">
        <v>58</v>
      </c>
      <c r="C24" s="42">
        <f>'[1]1.1.sz.mell. '!C65</f>
        <v>100000000</v>
      </c>
      <c r="D24" s="19" t="s">
        <v>59</v>
      </c>
      <c r="E24" s="40"/>
      <c r="F24" s="2"/>
    </row>
    <row r="25" spans="1:7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7" ht="12.95" customHeight="1" x14ac:dyDescent="0.2">
      <c r="A26" s="22" t="s">
        <v>63</v>
      </c>
      <c r="B26" s="23" t="s">
        <v>64</v>
      </c>
      <c r="C26" s="24">
        <v>45672254</v>
      </c>
      <c r="D26" s="23" t="s">
        <v>65</v>
      </c>
      <c r="E26" s="25"/>
      <c r="F26" s="2"/>
    </row>
    <row r="27" spans="1:7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'!C142</f>
        <v>41904332</v>
      </c>
      <c r="F27" s="2"/>
    </row>
    <row r="28" spans="1:7" ht="21.75" customHeight="1" thickBot="1" x14ac:dyDescent="0.25">
      <c r="A28" s="33" t="s">
        <v>69</v>
      </c>
      <c r="B28" s="34" t="s">
        <v>70</v>
      </c>
      <c r="C28" s="35">
        <f>+C18+C23+C26+C27</f>
        <v>512940189</v>
      </c>
      <c r="D28" s="34" t="s">
        <v>71</v>
      </c>
      <c r="E28" s="36">
        <f>SUM(E18:E27)</f>
        <v>141904332</v>
      </c>
      <c r="F28" s="2"/>
      <c r="G28" s="3">
        <f>C28-E28</f>
        <v>371035857</v>
      </c>
    </row>
    <row r="29" spans="1:7" ht="13.5" thickBot="1" x14ac:dyDescent="0.25">
      <c r="A29" s="33" t="s">
        <v>72</v>
      </c>
      <c r="B29" s="44" t="s">
        <v>73</v>
      </c>
      <c r="C29" s="45">
        <f>+C17+C28</f>
        <v>3055770783</v>
      </c>
      <c r="D29" s="44" t="s">
        <v>74</v>
      </c>
      <c r="E29" s="45">
        <f>E28+E17</f>
        <v>2749356936</v>
      </c>
      <c r="F29" s="2"/>
    </row>
    <row r="30" spans="1:7" ht="13.5" thickBot="1" x14ac:dyDescent="0.25">
      <c r="A30" s="33" t="s">
        <v>75</v>
      </c>
      <c r="B30" s="44" t="s">
        <v>76</v>
      </c>
      <c r="C30" s="45">
        <f>IF(C17-E17&lt;0,E17-C17,"-")</f>
        <v>64622010</v>
      </c>
      <c r="D30" s="44" t="s">
        <v>77</v>
      </c>
      <c r="E30" s="45" t="str">
        <f>IF(C17-E17&gt;0,C17-E17,"-")</f>
        <v>-</v>
      </c>
      <c r="F30" s="2"/>
    </row>
    <row r="31" spans="1:7" ht="13.5" thickBot="1" x14ac:dyDescent="0.25">
      <c r="A31" s="33" t="s">
        <v>78</v>
      </c>
      <c r="B31" s="44" t="s">
        <v>79</v>
      </c>
      <c r="C31" s="46" t="str">
        <f>IF(C29-E29&lt;0,E29-C29,"-")</f>
        <v>-</v>
      </c>
      <c r="D31" s="44" t="s">
        <v>80</v>
      </c>
      <c r="E31" s="45">
        <f>IF(C29-E29&gt;0,C29-E29,"-")</f>
        <v>306413847</v>
      </c>
      <c r="F31" s="2"/>
    </row>
    <row r="32" spans="1:7" ht="18.75" x14ac:dyDescent="0.2">
      <c r="B32" s="47"/>
      <c r="C32" s="47"/>
      <c r="D32" s="47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4.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2020-03-02T10:50:34Z</dcterms:created>
  <dcterms:modified xsi:type="dcterms:W3CDTF">2020-03-02T10:50:36Z</dcterms:modified>
</cp:coreProperties>
</file>