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um_2017kv\"/>
    </mc:Choice>
  </mc:AlternateContent>
  <xr:revisionPtr revIDLastSave="0" documentId="13_ncr:1_{EA080539-E9BE-4A43-AEEB-4889174B52C2}" xr6:coauthVersionLast="34" xr6:coauthVersionMax="34" xr10:uidLastSave="{00000000-0000-0000-0000-000000000000}"/>
  <bookViews>
    <workbookView xWindow="0" yWindow="0" windowWidth="20490" windowHeight="7545" firstSheet="3" activeTab="4" xr2:uid="{00000000-000D-0000-FFFF-FFFF00000000}"/>
  </bookViews>
  <sheets>
    <sheet name="Kötelező, önk.felad." sheetId="20" r:id="rId1"/>
    <sheet name="Köteleztő, önk.váll.OVI" sheetId="21" r:id="rId2"/>
    <sheet name="létszám" sheetId="7" r:id="rId3"/>
    <sheet name="cél szerinti" sheetId="8" r:id="rId4"/>
    <sheet name="saját bevétel" sheetId="10" r:id="rId5"/>
    <sheet name="maradvány kimutatás" sheetId="14" r:id="rId6"/>
    <sheet name="eredménykimutatás önkorm" sheetId="16" r:id="rId7"/>
    <sheet name="vagyonmérleg önkorm" sheetId="12" r:id="rId8"/>
    <sheet name="tartalék" sheetId="9" r:id="rId9"/>
  </sheets>
  <calcPr calcId="179017"/>
</workbook>
</file>

<file path=xl/calcChain.xml><?xml version="1.0" encoding="utf-8"?>
<calcChain xmlns="http://schemas.openxmlformats.org/spreadsheetml/2006/main">
  <c r="B130" i="12" l="1"/>
  <c r="B123" i="12"/>
  <c r="B115" i="12"/>
  <c r="B124" i="12" s="1"/>
  <c r="B105" i="12"/>
  <c r="B95" i="12"/>
  <c r="B80" i="12"/>
  <c r="B66" i="12"/>
  <c r="B57" i="12"/>
  <c r="B48" i="12"/>
  <c r="B23" i="12"/>
  <c r="B27" i="12" s="1"/>
  <c r="B19" i="12"/>
  <c r="B13" i="12"/>
  <c r="B296" i="12"/>
  <c r="B271" i="12"/>
  <c r="B290" i="12" s="1"/>
  <c r="B261" i="12"/>
  <c r="B246" i="12"/>
  <c r="B224" i="12"/>
  <c r="B215" i="12"/>
  <c r="B186" i="12"/>
  <c r="B180" i="12"/>
  <c r="B37" i="16"/>
  <c r="B43" i="16" s="1"/>
  <c r="B29" i="16"/>
  <c r="B25" i="16"/>
  <c r="B20" i="16"/>
  <c r="B12" i="16"/>
  <c r="B32" i="16" s="1"/>
  <c r="B11" i="14"/>
  <c r="G207" i="21"/>
  <c r="H207" i="21"/>
  <c r="F207" i="21"/>
  <c r="E36" i="21"/>
  <c r="D125" i="20"/>
  <c r="E125" i="20"/>
  <c r="K125" i="20"/>
  <c r="G125" i="20"/>
  <c r="K118" i="20"/>
  <c r="G118" i="20"/>
  <c r="C118" i="20"/>
  <c r="C125" i="20" s="1"/>
  <c r="D86" i="20"/>
  <c r="C86" i="20"/>
  <c r="N39" i="20"/>
  <c r="L45" i="20"/>
  <c r="K45" i="20"/>
  <c r="B81" i="12" l="1"/>
  <c r="B87" i="12" s="1"/>
  <c r="B247" i="12"/>
  <c r="B253" i="12" s="1"/>
  <c r="B194" i="12"/>
  <c r="B131" i="12"/>
  <c r="B297" i="12"/>
  <c r="B44" i="16"/>
  <c r="N45" i="20"/>
  <c r="D296" i="12"/>
  <c r="C296" i="12"/>
  <c r="C290" i="12"/>
  <c r="D271" i="12"/>
  <c r="D290" i="12" s="1"/>
  <c r="D261" i="12"/>
  <c r="C261" i="12"/>
  <c r="D246" i="12"/>
  <c r="C246" i="12"/>
  <c r="D224" i="12"/>
  <c r="C224" i="12"/>
  <c r="D215" i="12"/>
  <c r="D186" i="12"/>
  <c r="C186" i="12"/>
  <c r="D180" i="12"/>
  <c r="C180" i="12"/>
  <c r="D84" i="16"/>
  <c r="D90" i="16" s="1"/>
  <c r="B84" i="16"/>
  <c r="B90" i="16" s="1"/>
  <c r="D76" i="16"/>
  <c r="B76" i="16"/>
  <c r="D72" i="16"/>
  <c r="B72" i="16"/>
  <c r="D67" i="16"/>
  <c r="B67" i="16"/>
  <c r="D60" i="16"/>
  <c r="B60" i="16"/>
  <c r="C44" i="16"/>
  <c r="B44" i="14"/>
  <c r="B41" i="14"/>
  <c r="F51" i="10"/>
  <c r="E51" i="10"/>
  <c r="D51" i="10"/>
  <c r="I94" i="8"/>
  <c r="H94" i="8"/>
  <c r="G94" i="8"/>
  <c r="G95" i="8" s="1"/>
  <c r="I90" i="8"/>
  <c r="H90" i="8"/>
  <c r="G90" i="8"/>
  <c r="I84" i="8"/>
  <c r="H84" i="8"/>
  <c r="G84" i="8"/>
  <c r="I79" i="8"/>
  <c r="H79" i="8"/>
  <c r="G79" i="8"/>
  <c r="B58" i="7"/>
  <c r="B22" i="7"/>
  <c r="B31" i="7" s="1"/>
  <c r="B79" i="16" l="1"/>
  <c r="B91" i="16" s="1"/>
  <c r="I85" i="8"/>
  <c r="G85" i="8"/>
  <c r="B45" i="14"/>
  <c r="B53" i="14" s="1"/>
  <c r="D79" i="16"/>
  <c r="D91" i="16" s="1"/>
  <c r="D194" i="12"/>
  <c r="C247" i="12"/>
  <c r="D297" i="12"/>
  <c r="C194" i="12"/>
  <c r="D247" i="12"/>
  <c r="C297" i="12"/>
  <c r="I95" i="8"/>
  <c r="H85" i="8"/>
  <c r="H95" i="8"/>
  <c r="B55" i="14" l="1"/>
  <c r="D253" i="12"/>
  <c r="C253" i="12"/>
  <c r="N219" i="21" l="1"/>
  <c r="M219" i="21"/>
  <c r="L219" i="21"/>
  <c r="N218" i="21"/>
  <c r="M218" i="21"/>
  <c r="L218" i="21"/>
  <c r="N217" i="21"/>
  <c r="M217" i="21"/>
  <c r="L217" i="21"/>
  <c r="N216" i="21"/>
  <c r="M216" i="21"/>
  <c r="L216" i="21"/>
  <c r="N215" i="21"/>
  <c r="M215" i="21"/>
  <c r="L215" i="21"/>
  <c r="N214" i="21"/>
  <c r="M214" i="21"/>
  <c r="L214" i="21"/>
  <c r="H213" i="21"/>
  <c r="H220" i="21" s="1"/>
  <c r="G213" i="21"/>
  <c r="G220" i="21" s="1"/>
  <c r="F213" i="21"/>
  <c r="F220" i="21" s="1"/>
  <c r="E213" i="21"/>
  <c r="E220" i="21" s="1"/>
  <c r="D213" i="21"/>
  <c r="C213" i="21"/>
  <c r="C220" i="21" s="1"/>
  <c r="N212" i="21"/>
  <c r="M212" i="21"/>
  <c r="L212" i="21"/>
  <c r="N211" i="21"/>
  <c r="M211" i="21"/>
  <c r="L211" i="21"/>
  <c r="N210" i="21"/>
  <c r="M210" i="21"/>
  <c r="L210" i="21"/>
  <c r="N209" i="21"/>
  <c r="M209" i="21"/>
  <c r="L209" i="21"/>
  <c r="N208" i="21"/>
  <c r="M208" i="21"/>
  <c r="L208" i="21"/>
  <c r="N207" i="21"/>
  <c r="M207" i="21"/>
  <c r="L207" i="21"/>
  <c r="N206" i="21"/>
  <c r="M206" i="21"/>
  <c r="L206" i="21"/>
  <c r="N205" i="21"/>
  <c r="M205" i="21"/>
  <c r="L205" i="21"/>
  <c r="N204" i="21"/>
  <c r="M204" i="21"/>
  <c r="L204" i="21"/>
  <c r="N203" i="21"/>
  <c r="M203" i="21"/>
  <c r="L203" i="21"/>
  <c r="N202" i="21"/>
  <c r="M202" i="21"/>
  <c r="L202" i="21"/>
  <c r="N201" i="21"/>
  <c r="M201" i="21"/>
  <c r="L201" i="21"/>
  <c r="N200" i="21"/>
  <c r="M200" i="21"/>
  <c r="L200" i="21"/>
  <c r="N199" i="21"/>
  <c r="M199" i="21"/>
  <c r="L199" i="21"/>
  <c r="N198" i="21"/>
  <c r="M198" i="21"/>
  <c r="L198" i="21"/>
  <c r="N197" i="21"/>
  <c r="M197" i="21"/>
  <c r="L197" i="21"/>
  <c r="N196" i="21"/>
  <c r="M196" i="21"/>
  <c r="L196" i="21"/>
  <c r="N195" i="21"/>
  <c r="M195" i="21"/>
  <c r="L195" i="21"/>
  <c r="N194" i="21"/>
  <c r="M194" i="21"/>
  <c r="L194" i="21"/>
  <c r="N192" i="21"/>
  <c r="M192" i="21"/>
  <c r="L192" i="21"/>
  <c r="N191" i="21"/>
  <c r="M191" i="21"/>
  <c r="L191" i="21"/>
  <c r="N190" i="21"/>
  <c r="M190" i="21"/>
  <c r="L190" i="21"/>
  <c r="N189" i="21"/>
  <c r="M189" i="21"/>
  <c r="L189" i="21"/>
  <c r="N188" i="21"/>
  <c r="M188" i="21"/>
  <c r="L188" i="21"/>
  <c r="N187" i="21"/>
  <c r="M187" i="21"/>
  <c r="L187" i="21"/>
  <c r="N186" i="21"/>
  <c r="M186" i="21"/>
  <c r="L186" i="21"/>
  <c r="N185" i="21"/>
  <c r="M185" i="21"/>
  <c r="L185" i="21"/>
  <c r="N184" i="21"/>
  <c r="M184" i="21"/>
  <c r="L184" i="21"/>
  <c r="N183" i="21"/>
  <c r="M183" i="21"/>
  <c r="L183" i="21"/>
  <c r="N182" i="21"/>
  <c r="M182" i="21"/>
  <c r="L182" i="21"/>
  <c r="N181" i="21"/>
  <c r="M181" i="21"/>
  <c r="L181" i="21"/>
  <c r="N180" i="21"/>
  <c r="M180" i="21"/>
  <c r="L180" i="21"/>
  <c r="N179" i="21"/>
  <c r="M179" i="21"/>
  <c r="L179" i="21"/>
  <c r="N178" i="21"/>
  <c r="M178" i="21"/>
  <c r="L178" i="21"/>
  <c r="N177" i="21"/>
  <c r="M177" i="21"/>
  <c r="L177" i="21"/>
  <c r="N176" i="21"/>
  <c r="M176" i="21"/>
  <c r="L176" i="21"/>
  <c r="N174" i="21"/>
  <c r="M174" i="21"/>
  <c r="L174" i="21"/>
  <c r="N173" i="21"/>
  <c r="M173" i="21"/>
  <c r="L173" i="21"/>
  <c r="N172" i="21"/>
  <c r="M172" i="21"/>
  <c r="L172" i="21"/>
  <c r="N171" i="21"/>
  <c r="M171" i="21"/>
  <c r="L171" i="21"/>
  <c r="H170" i="21"/>
  <c r="H175" i="21" s="1"/>
  <c r="H193" i="21" s="1"/>
  <c r="G170" i="21"/>
  <c r="G175" i="21" s="1"/>
  <c r="G193" i="21" s="1"/>
  <c r="F170" i="21"/>
  <c r="F175" i="21" s="1"/>
  <c r="F193" i="21" s="1"/>
  <c r="E170" i="21"/>
  <c r="D170" i="21"/>
  <c r="D175" i="21" s="1"/>
  <c r="C170" i="21"/>
  <c r="N169" i="21"/>
  <c r="M169" i="21"/>
  <c r="L169" i="21"/>
  <c r="N168" i="21"/>
  <c r="M168" i="21"/>
  <c r="L168" i="21"/>
  <c r="N167" i="21"/>
  <c r="M167" i="21"/>
  <c r="L167" i="21"/>
  <c r="N166" i="21"/>
  <c r="M166" i="21"/>
  <c r="L166" i="21"/>
  <c r="N165" i="21"/>
  <c r="M165" i="21"/>
  <c r="L165" i="21"/>
  <c r="N164" i="21"/>
  <c r="M164" i="21"/>
  <c r="L164" i="21"/>
  <c r="N163" i="21"/>
  <c r="M163" i="21"/>
  <c r="L163" i="21"/>
  <c r="N162" i="21"/>
  <c r="M162" i="21"/>
  <c r="L162" i="21"/>
  <c r="N161" i="21"/>
  <c r="M161" i="21"/>
  <c r="L161" i="21"/>
  <c r="N160" i="21"/>
  <c r="M160" i="21"/>
  <c r="L160" i="21"/>
  <c r="N159" i="21"/>
  <c r="M159" i="21"/>
  <c r="L159" i="21"/>
  <c r="N158" i="21"/>
  <c r="M158" i="21"/>
  <c r="L158" i="21"/>
  <c r="N157" i="21"/>
  <c r="M157" i="21"/>
  <c r="L157" i="21"/>
  <c r="N156" i="21"/>
  <c r="M156" i="21"/>
  <c r="L156" i="21"/>
  <c r="N155" i="21"/>
  <c r="M155" i="21"/>
  <c r="L155" i="21"/>
  <c r="N154" i="21"/>
  <c r="M154" i="21"/>
  <c r="L154" i="21"/>
  <c r="N153" i="21"/>
  <c r="M153" i="21"/>
  <c r="L153" i="21"/>
  <c r="N152" i="21"/>
  <c r="M152" i="21"/>
  <c r="L152" i="21"/>
  <c r="N151" i="21"/>
  <c r="M151" i="21"/>
  <c r="L151" i="21"/>
  <c r="N150" i="21"/>
  <c r="M150" i="21"/>
  <c r="L150" i="21"/>
  <c r="N149" i="21"/>
  <c r="M149" i="21"/>
  <c r="L149" i="21"/>
  <c r="N148" i="21"/>
  <c r="M148" i="21"/>
  <c r="L148" i="21"/>
  <c r="N147" i="21"/>
  <c r="M147" i="21"/>
  <c r="L147" i="21"/>
  <c r="N146" i="21"/>
  <c r="M146" i="21"/>
  <c r="L146" i="21"/>
  <c r="N145" i="21"/>
  <c r="M145" i="21"/>
  <c r="L145" i="21"/>
  <c r="N144" i="21"/>
  <c r="M144" i="21"/>
  <c r="L144" i="21"/>
  <c r="N143" i="21"/>
  <c r="M143" i="21"/>
  <c r="L143" i="21"/>
  <c r="N142" i="21"/>
  <c r="M142" i="21"/>
  <c r="L142" i="21"/>
  <c r="N141" i="21"/>
  <c r="M141" i="21"/>
  <c r="L141" i="21"/>
  <c r="N140" i="21"/>
  <c r="M140" i="21"/>
  <c r="L140" i="21"/>
  <c r="N139" i="21"/>
  <c r="M139" i="21"/>
  <c r="L139" i="21"/>
  <c r="N138" i="21"/>
  <c r="M138" i="21"/>
  <c r="L138" i="21"/>
  <c r="N137" i="21"/>
  <c r="M137" i="21"/>
  <c r="L137" i="21"/>
  <c r="N136" i="21"/>
  <c r="M136" i="21"/>
  <c r="L136" i="21"/>
  <c r="N135" i="21"/>
  <c r="M135" i="21"/>
  <c r="L135" i="21"/>
  <c r="N134" i="21"/>
  <c r="M134" i="21"/>
  <c r="L134" i="21"/>
  <c r="N125" i="21"/>
  <c r="M125" i="21"/>
  <c r="L125" i="21"/>
  <c r="N124" i="21"/>
  <c r="M124" i="21"/>
  <c r="L124" i="21"/>
  <c r="N123" i="21"/>
  <c r="M123" i="21"/>
  <c r="L123" i="21"/>
  <c r="N122" i="21"/>
  <c r="M122" i="21"/>
  <c r="L122" i="21"/>
  <c r="N121" i="21"/>
  <c r="M121" i="21"/>
  <c r="L121" i="21"/>
  <c r="N120" i="21"/>
  <c r="M120" i="21"/>
  <c r="L120" i="21"/>
  <c r="N119" i="21"/>
  <c r="M119" i="21"/>
  <c r="L119" i="21"/>
  <c r="N118" i="21"/>
  <c r="M118" i="21"/>
  <c r="L118" i="21"/>
  <c r="N117" i="21"/>
  <c r="M117" i="21"/>
  <c r="L117" i="21"/>
  <c r="N116" i="21"/>
  <c r="M116" i="21"/>
  <c r="L116" i="21"/>
  <c r="N115" i="21"/>
  <c r="M115" i="21"/>
  <c r="L115" i="21"/>
  <c r="N114" i="21"/>
  <c r="M114" i="21"/>
  <c r="L114" i="21"/>
  <c r="N113" i="21"/>
  <c r="M113" i="21"/>
  <c r="L113" i="21"/>
  <c r="N112" i="21"/>
  <c r="M112" i="21"/>
  <c r="L112" i="21"/>
  <c r="N111" i="21"/>
  <c r="M111" i="21"/>
  <c r="L111" i="21"/>
  <c r="N110" i="21"/>
  <c r="M110" i="21"/>
  <c r="L110" i="21"/>
  <c r="N109" i="21"/>
  <c r="M109" i="21"/>
  <c r="L109" i="21"/>
  <c r="N108" i="21"/>
  <c r="M108" i="21"/>
  <c r="L108" i="21"/>
  <c r="N107" i="21"/>
  <c r="M107" i="21"/>
  <c r="L107" i="21"/>
  <c r="N106" i="21"/>
  <c r="M106" i="21"/>
  <c r="L106" i="21"/>
  <c r="N105" i="21"/>
  <c r="M105" i="21"/>
  <c r="L105" i="21"/>
  <c r="N104" i="21"/>
  <c r="M104" i="21"/>
  <c r="L104" i="21"/>
  <c r="N103" i="21"/>
  <c r="M103" i="21"/>
  <c r="L103" i="21"/>
  <c r="D101" i="21"/>
  <c r="C101" i="21"/>
  <c r="H100" i="21"/>
  <c r="G100" i="21"/>
  <c r="F100" i="21"/>
  <c r="N99" i="21"/>
  <c r="M99" i="21"/>
  <c r="L99" i="21"/>
  <c r="N98" i="21"/>
  <c r="M98" i="21"/>
  <c r="L98" i="21"/>
  <c r="N97" i="21"/>
  <c r="M97" i="21"/>
  <c r="L97" i="21"/>
  <c r="N96" i="21"/>
  <c r="M96" i="21"/>
  <c r="L96" i="21"/>
  <c r="N95" i="21"/>
  <c r="M95" i="21"/>
  <c r="L95" i="21"/>
  <c r="N94" i="21"/>
  <c r="M94" i="21"/>
  <c r="L94" i="21"/>
  <c r="N93" i="21"/>
  <c r="M93" i="21"/>
  <c r="L93" i="21"/>
  <c r="N92" i="21"/>
  <c r="M92" i="21"/>
  <c r="L92" i="21"/>
  <c r="H91" i="21"/>
  <c r="N91" i="21" s="1"/>
  <c r="G91" i="21"/>
  <c r="M91" i="21" s="1"/>
  <c r="F91" i="21"/>
  <c r="L91" i="21" s="1"/>
  <c r="N90" i="21"/>
  <c r="M90" i="21"/>
  <c r="L90" i="21"/>
  <c r="N89" i="21"/>
  <c r="M89" i="21"/>
  <c r="L89" i="21"/>
  <c r="N88" i="21"/>
  <c r="M88" i="21"/>
  <c r="L88" i="21"/>
  <c r="N87" i="21"/>
  <c r="M87" i="21"/>
  <c r="L87" i="21"/>
  <c r="H86" i="21"/>
  <c r="N86" i="21" s="1"/>
  <c r="G86" i="21"/>
  <c r="M86" i="21" s="1"/>
  <c r="F86" i="21"/>
  <c r="L86" i="21" s="1"/>
  <c r="N85" i="21"/>
  <c r="M85" i="21"/>
  <c r="L85" i="21"/>
  <c r="N84" i="21"/>
  <c r="M84" i="21"/>
  <c r="L84" i="21"/>
  <c r="N83" i="21"/>
  <c r="M83" i="21"/>
  <c r="L83" i="21"/>
  <c r="N82" i="21"/>
  <c r="M82" i="21"/>
  <c r="L82" i="21"/>
  <c r="N81" i="21"/>
  <c r="M81" i="21"/>
  <c r="L81" i="21"/>
  <c r="N80" i="21"/>
  <c r="M80" i="21"/>
  <c r="L80" i="21"/>
  <c r="N79" i="21"/>
  <c r="M79" i="21"/>
  <c r="L79" i="21"/>
  <c r="F77" i="21"/>
  <c r="E77" i="21"/>
  <c r="N77" i="21" s="1"/>
  <c r="D77" i="21"/>
  <c r="C77" i="21"/>
  <c r="N76" i="21"/>
  <c r="M76" i="21"/>
  <c r="L76" i="21"/>
  <c r="N75" i="21"/>
  <c r="M75" i="21"/>
  <c r="L75" i="21"/>
  <c r="N74" i="21"/>
  <c r="M74" i="21"/>
  <c r="L74" i="21"/>
  <c r="N73" i="21"/>
  <c r="M73" i="21"/>
  <c r="L73" i="21"/>
  <c r="N72" i="21"/>
  <c r="M72" i="21"/>
  <c r="L72" i="21"/>
  <c r="N71" i="21"/>
  <c r="M71" i="21"/>
  <c r="L71" i="21"/>
  <c r="N70" i="21"/>
  <c r="M70" i="21"/>
  <c r="L70" i="21"/>
  <c r="N69" i="21"/>
  <c r="M69" i="21"/>
  <c r="L69" i="21"/>
  <c r="N68" i="21"/>
  <c r="M68" i="21"/>
  <c r="L68" i="21"/>
  <c r="N67" i="21"/>
  <c r="M67" i="21"/>
  <c r="L67" i="21"/>
  <c r="N66" i="21"/>
  <c r="M66" i="21"/>
  <c r="L66" i="21"/>
  <c r="N65" i="21"/>
  <c r="M65" i="21"/>
  <c r="L65" i="21"/>
  <c r="N64" i="21"/>
  <c r="M64" i="21"/>
  <c r="L64" i="21"/>
  <c r="E63" i="21"/>
  <c r="N63" i="21" s="1"/>
  <c r="D63" i="21"/>
  <c r="M63" i="21" s="1"/>
  <c r="C63" i="21"/>
  <c r="L63" i="21" s="1"/>
  <c r="N62" i="21"/>
  <c r="M62" i="21"/>
  <c r="L62" i="21"/>
  <c r="N61" i="21"/>
  <c r="M61" i="21"/>
  <c r="L61" i="21"/>
  <c r="N60" i="21"/>
  <c r="M60" i="21"/>
  <c r="L60" i="21"/>
  <c r="N59" i="21"/>
  <c r="M59" i="21"/>
  <c r="L59" i="21"/>
  <c r="N58" i="21"/>
  <c r="M58" i="21"/>
  <c r="L58" i="21"/>
  <c r="N57" i="21"/>
  <c r="M57" i="21"/>
  <c r="L57" i="21"/>
  <c r="N56" i="21"/>
  <c r="M56" i="21"/>
  <c r="L56" i="21"/>
  <c r="N55" i="21"/>
  <c r="M55" i="21"/>
  <c r="L55" i="21"/>
  <c r="E53" i="21"/>
  <c r="D53" i="21"/>
  <c r="C53" i="21"/>
  <c r="N52" i="21"/>
  <c r="M52" i="21"/>
  <c r="L52" i="21"/>
  <c r="N51" i="21"/>
  <c r="M51" i="21"/>
  <c r="L51" i="21"/>
  <c r="N50" i="21"/>
  <c r="M50" i="21"/>
  <c r="L50" i="21"/>
  <c r="N49" i="21"/>
  <c r="M49" i="21"/>
  <c r="L49" i="21"/>
  <c r="N48" i="21"/>
  <c r="M48" i="21"/>
  <c r="L48" i="21"/>
  <c r="N47" i="21"/>
  <c r="M47" i="21"/>
  <c r="L47" i="21"/>
  <c r="N46" i="21"/>
  <c r="M46" i="21"/>
  <c r="L46" i="21"/>
  <c r="N45" i="21"/>
  <c r="M45" i="21"/>
  <c r="L45" i="21"/>
  <c r="E44" i="21"/>
  <c r="N44" i="21" s="1"/>
  <c r="D44" i="21"/>
  <c r="M44" i="21" s="1"/>
  <c r="C44" i="21"/>
  <c r="L44" i="21" s="1"/>
  <c r="N43" i="21"/>
  <c r="M43" i="21"/>
  <c r="L43" i="21"/>
  <c r="N42" i="21"/>
  <c r="M42" i="21"/>
  <c r="L42" i="21"/>
  <c r="N41" i="21"/>
  <c r="M41" i="21"/>
  <c r="L41" i="21"/>
  <c r="N40" i="21"/>
  <c r="M40" i="21"/>
  <c r="L40" i="21"/>
  <c r="N39" i="21"/>
  <c r="M39" i="21"/>
  <c r="L39" i="21"/>
  <c r="N38" i="21"/>
  <c r="M38" i="21"/>
  <c r="L38" i="21"/>
  <c r="N37" i="21"/>
  <c r="M37" i="21"/>
  <c r="L37" i="21"/>
  <c r="N36" i="21"/>
  <c r="D36" i="21"/>
  <c r="M36" i="21" s="1"/>
  <c r="C36" i="21"/>
  <c r="L36" i="21" s="1"/>
  <c r="N35" i="21"/>
  <c r="M35" i="21"/>
  <c r="L35" i="21"/>
  <c r="N34" i="21"/>
  <c r="M34" i="21"/>
  <c r="L34" i="21"/>
  <c r="E33" i="21"/>
  <c r="N33" i="21" s="1"/>
  <c r="D33" i="21"/>
  <c r="M33" i="21" s="1"/>
  <c r="C33" i="21"/>
  <c r="L33" i="21" s="1"/>
  <c r="N32" i="21"/>
  <c r="M32" i="21"/>
  <c r="L32" i="21"/>
  <c r="N31" i="21"/>
  <c r="M31" i="21"/>
  <c r="L31" i="21"/>
  <c r="N30" i="21"/>
  <c r="M30" i="21"/>
  <c r="L30" i="21"/>
  <c r="N29" i="21"/>
  <c r="M29" i="21"/>
  <c r="L29" i="21"/>
  <c r="H27" i="21"/>
  <c r="H28" i="21" s="1"/>
  <c r="H78" i="21" s="1"/>
  <c r="G27" i="21"/>
  <c r="G28" i="21" s="1"/>
  <c r="G78" i="21" s="1"/>
  <c r="F27" i="21"/>
  <c r="F28" i="21" s="1"/>
  <c r="E27" i="21"/>
  <c r="D27" i="21"/>
  <c r="C27" i="21"/>
  <c r="N26" i="21"/>
  <c r="M26" i="21"/>
  <c r="L26" i="21"/>
  <c r="N25" i="21"/>
  <c r="M25" i="21"/>
  <c r="L25" i="21"/>
  <c r="N24" i="21"/>
  <c r="M24" i="21"/>
  <c r="L24" i="21"/>
  <c r="E23" i="21"/>
  <c r="N23" i="21" s="1"/>
  <c r="D23" i="21"/>
  <c r="M23" i="21" s="1"/>
  <c r="C23" i="21"/>
  <c r="L23" i="21" s="1"/>
  <c r="N22" i="21"/>
  <c r="M22" i="21"/>
  <c r="L22" i="21"/>
  <c r="N21" i="21"/>
  <c r="M21" i="21"/>
  <c r="L21" i="21"/>
  <c r="N20" i="21"/>
  <c r="M20" i="21"/>
  <c r="L20" i="21"/>
  <c r="N19" i="21"/>
  <c r="M19" i="21"/>
  <c r="L19" i="21"/>
  <c r="N18" i="21"/>
  <c r="M18" i="21"/>
  <c r="L18" i="21"/>
  <c r="N17" i="21"/>
  <c r="M17" i="21"/>
  <c r="L17" i="21"/>
  <c r="N16" i="21"/>
  <c r="M16" i="21"/>
  <c r="L16" i="21"/>
  <c r="N15" i="21"/>
  <c r="M15" i="21"/>
  <c r="L15" i="21"/>
  <c r="N14" i="21"/>
  <c r="M14" i="21"/>
  <c r="L14" i="21"/>
  <c r="N13" i="21"/>
  <c r="M13" i="21"/>
  <c r="L13" i="21"/>
  <c r="N12" i="21"/>
  <c r="M12" i="21"/>
  <c r="L12" i="21"/>
  <c r="N11" i="21"/>
  <c r="M11" i="21"/>
  <c r="L11" i="21"/>
  <c r="N10" i="21"/>
  <c r="M10" i="21"/>
  <c r="L10" i="21"/>
  <c r="M213" i="21" l="1"/>
  <c r="M27" i="21"/>
  <c r="L170" i="21"/>
  <c r="N170" i="21"/>
  <c r="C54" i="21"/>
  <c r="L54" i="21" s="1"/>
  <c r="E54" i="21"/>
  <c r="N54" i="21" s="1"/>
  <c r="N53" i="21"/>
  <c r="F101" i="21"/>
  <c r="L101" i="21" s="1"/>
  <c r="H101" i="21"/>
  <c r="H102" i="21" s="1"/>
  <c r="H126" i="21" s="1"/>
  <c r="N100" i="21"/>
  <c r="C28" i="21"/>
  <c r="L28" i="21" s="1"/>
  <c r="E28" i="21"/>
  <c r="N28" i="21" s="1"/>
  <c r="D54" i="21"/>
  <c r="M54" i="21" s="1"/>
  <c r="L53" i="21"/>
  <c r="L77" i="21"/>
  <c r="G101" i="21"/>
  <c r="M101" i="21" s="1"/>
  <c r="L100" i="21"/>
  <c r="D193" i="21"/>
  <c r="M193" i="21" s="1"/>
  <c r="M175" i="21"/>
  <c r="F221" i="21"/>
  <c r="H221" i="21"/>
  <c r="L220" i="21"/>
  <c r="N220" i="21"/>
  <c r="F78" i="21"/>
  <c r="G221" i="21"/>
  <c r="L27" i="21"/>
  <c r="N27" i="21"/>
  <c r="D28" i="21"/>
  <c r="M28" i="21" s="1"/>
  <c r="M53" i="21"/>
  <c r="M77" i="21"/>
  <c r="M100" i="21"/>
  <c r="M170" i="21"/>
  <c r="C175" i="21"/>
  <c r="E175" i="21"/>
  <c r="L213" i="21"/>
  <c r="N213" i="21"/>
  <c r="D220" i="21"/>
  <c r="N101" i="21" l="1"/>
  <c r="G102" i="21"/>
  <c r="G126" i="21" s="1"/>
  <c r="C78" i="21"/>
  <c r="L78" i="21" s="1"/>
  <c r="E78" i="21"/>
  <c r="E102" i="21" s="1"/>
  <c r="F102" i="21"/>
  <c r="F126" i="21" s="1"/>
  <c r="D221" i="21"/>
  <c r="M221" i="21" s="1"/>
  <c r="M220" i="21"/>
  <c r="C193" i="21"/>
  <c r="L175" i="21"/>
  <c r="D78" i="21"/>
  <c r="E193" i="21"/>
  <c r="N175" i="21"/>
  <c r="C102" i="21" l="1"/>
  <c r="L102" i="21" s="1"/>
  <c r="N78" i="21"/>
  <c r="M78" i="21"/>
  <c r="D102" i="21"/>
  <c r="E126" i="21"/>
  <c r="N126" i="21" s="1"/>
  <c r="N102" i="21"/>
  <c r="L193" i="21"/>
  <c r="C221" i="21"/>
  <c r="L221" i="21" s="1"/>
  <c r="N193" i="21"/>
  <c r="E221" i="21"/>
  <c r="N221" i="21" s="1"/>
  <c r="C126" i="21" l="1"/>
  <c r="L126" i="21" s="1"/>
  <c r="D126" i="21"/>
  <c r="M126" i="21" s="1"/>
  <c r="M102" i="21"/>
  <c r="H160" i="20" l="1"/>
  <c r="L160" i="20"/>
  <c r="H125" i="20"/>
  <c r="I125" i="20"/>
  <c r="L125" i="20"/>
  <c r="M125" i="20"/>
  <c r="K86" i="20"/>
  <c r="G86" i="20"/>
  <c r="H86" i="20"/>
  <c r="F14" i="9"/>
  <c r="K214" i="20"/>
  <c r="K221" i="20" s="1"/>
  <c r="G24" i="20"/>
  <c r="C24" i="20"/>
  <c r="J125" i="20" l="1"/>
  <c r="N125" i="20"/>
  <c r="C105" i="12"/>
  <c r="D105" i="12"/>
  <c r="C27" i="12"/>
  <c r="C87" i="12" s="1"/>
  <c r="D13" i="12"/>
  <c r="B14" i="14"/>
  <c r="E28" i="10"/>
  <c r="D28" i="10"/>
  <c r="C28" i="10"/>
  <c r="F11" i="20"/>
  <c r="J11" i="20"/>
  <c r="N11" i="20"/>
  <c r="F12" i="20"/>
  <c r="J12" i="20"/>
  <c r="N12" i="20"/>
  <c r="F13" i="20"/>
  <c r="J13" i="20"/>
  <c r="N13" i="20"/>
  <c r="F14" i="20"/>
  <c r="J14" i="20"/>
  <c r="N14" i="20"/>
  <c r="F15" i="20"/>
  <c r="J15" i="20"/>
  <c r="N15" i="20"/>
  <c r="F16" i="20"/>
  <c r="J16" i="20"/>
  <c r="N16" i="20"/>
  <c r="F17" i="20"/>
  <c r="J17" i="20"/>
  <c r="N17" i="20"/>
  <c r="F18" i="20"/>
  <c r="J18" i="20"/>
  <c r="N18" i="20"/>
  <c r="F19" i="20"/>
  <c r="J19" i="20"/>
  <c r="N19" i="20"/>
  <c r="F20" i="20"/>
  <c r="J20" i="20"/>
  <c r="N20" i="20"/>
  <c r="F21" i="20"/>
  <c r="J21" i="20"/>
  <c r="N21" i="20"/>
  <c r="F22" i="20"/>
  <c r="J22" i="20"/>
  <c r="N22" i="20"/>
  <c r="F23" i="20"/>
  <c r="J23" i="20"/>
  <c r="N23" i="20"/>
  <c r="F24" i="20"/>
  <c r="J24" i="20"/>
  <c r="K24" i="20"/>
  <c r="N24" i="20" s="1"/>
  <c r="F25" i="20"/>
  <c r="J25" i="20"/>
  <c r="N25" i="20"/>
  <c r="F26" i="20"/>
  <c r="J26" i="20"/>
  <c r="N26" i="20"/>
  <c r="F27" i="20"/>
  <c r="J27" i="20"/>
  <c r="N27" i="20"/>
  <c r="C28" i="20"/>
  <c r="C29" i="20" s="1"/>
  <c r="D28" i="20"/>
  <c r="G28" i="20"/>
  <c r="H28" i="20"/>
  <c r="H29" i="20" s="1"/>
  <c r="K28" i="20"/>
  <c r="L28" i="20"/>
  <c r="L29" i="20" s="1"/>
  <c r="F30" i="20"/>
  <c r="J30" i="20"/>
  <c r="N30" i="20"/>
  <c r="F31" i="20"/>
  <c r="J31" i="20"/>
  <c r="N31" i="20"/>
  <c r="F32" i="20"/>
  <c r="J32" i="20"/>
  <c r="N32" i="20"/>
  <c r="F33" i="20"/>
  <c r="J33" i="20"/>
  <c r="N33" i="20"/>
  <c r="C34" i="20"/>
  <c r="F34" i="20" s="1"/>
  <c r="G34" i="20"/>
  <c r="J34" i="20" s="1"/>
  <c r="K34" i="20"/>
  <c r="N34" i="20" s="1"/>
  <c r="F35" i="20"/>
  <c r="J35" i="20"/>
  <c r="N35" i="20"/>
  <c r="F36" i="20"/>
  <c r="J36" i="20"/>
  <c r="N36" i="20"/>
  <c r="C37" i="20"/>
  <c r="F37" i="20" s="1"/>
  <c r="G37" i="20"/>
  <c r="J37" i="20" s="1"/>
  <c r="K37" i="20"/>
  <c r="N37" i="20" s="1"/>
  <c r="F38" i="20"/>
  <c r="J38" i="20"/>
  <c r="N38" i="20"/>
  <c r="F39" i="20"/>
  <c r="J39" i="20"/>
  <c r="F40" i="20"/>
  <c r="J40" i="20"/>
  <c r="N40" i="20"/>
  <c r="F41" i="20"/>
  <c r="J41" i="20"/>
  <c r="N41" i="20"/>
  <c r="F42" i="20"/>
  <c r="J42" i="20"/>
  <c r="N42" i="20"/>
  <c r="F43" i="20"/>
  <c r="J43" i="20"/>
  <c r="N43" i="20"/>
  <c r="F44" i="20"/>
  <c r="J44" i="20"/>
  <c r="N44" i="20"/>
  <c r="C45" i="20"/>
  <c r="D45" i="20"/>
  <c r="G45" i="20"/>
  <c r="H45" i="20"/>
  <c r="F46" i="20"/>
  <c r="J46" i="20"/>
  <c r="N46" i="20"/>
  <c r="F47" i="20"/>
  <c r="J47" i="20"/>
  <c r="N47" i="20"/>
  <c r="C48" i="20"/>
  <c r="D48" i="20"/>
  <c r="G48" i="20"/>
  <c r="H48" i="20"/>
  <c r="K48" i="20"/>
  <c r="L48" i="20"/>
  <c r="F49" i="20"/>
  <c r="J49" i="20"/>
  <c r="N49" i="20"/>
  <c r="F50" i="20"/>
  <c r="J50" i="20"/>
  <c r="N50" i="20"/>
  <c r="F51" i="20"/>
  <c r="J51" i="20"/>
  <c r="N51" i="20"/>
  <c r="F52" i="20"/>
  <c r="J52" i="20"/>
  <c r="N52" i="20"/>
  <c r="F53" i="20"/>
  <c r="J53" i="20"/>
  <c r="N53" i="20"/>
  <c r="C54" i="20"/>
  <c r="F54" i="20" s="1"/>
  <c r="G54" i="20"/>
  <c r="J54" i="20" s="1"/>
  <c r="K54" i="20"/>
  <c r="N54" i="20" s="1"/>
  <c r="F56" i="20"/>
  <c r="J56" i="20"/>
  <c r="N56" i="20"/>
  <c r="F57" i="20"/>
  <c r="J57" i="20"/>
  <c r="N57" i="20"/>
  <c r="F58" i="20"/>
  <c r="J58" i="20"/>
  <c r="N58" i="20"/>
  <c r="F59" i="20"/>
  <c r="J59" i="20"/>
  <c r="N59" i="20"/>
  <c r="F62" i="20"/>
  <c r="J62" i="20"/>
  <c r="N62" i="20"/>
  <c r="F63" i="20"/>
  <c r="J63" i="20"/>
  <c r="N63" i="20"/>
  <c r="C64" i="20"/>
  <c r="F64" i="20" s="1"/>
  <c r="G64" i="20"/>
  <c r="J64" i="20" s="1"/>
  <c r="K64" i="20"/>
  <c r="N64" i="20" s="1"/>
  <c r="F65" i="20"/>
  <c r="J65" i="20"/>
  <c r="N65" i="20"/>
  <c r="F66" i="20"/>
  <c r="J66" i="20"/>
  <c r="N66" i="20"/>
  <c r="F67" i="20"/>
  <c r="J67" i="20"/>
  <c r="N67" i="20"/>
  <c r="F68" i="20"/>
  <c r="J68" i="20"/>
  <c r="N68" i="20"/>
  <c r="F69" i="20"/>
  <c r="J69" i="20"/>
  <c r="N69" i="20"/>
  <c r="F70" i="20"/>
  <c r="J70" i="20"/>
  <c r="N70" i="20"/>
  <c r="F71" i="20"/>
  <c r="J71" i="20"/>
  <c r="N71" i="20"/>
  <c r="F72" i="20"/>
  <c r="J72" i="20"/>
  <c r="N72" i="20"/>
  <c r="F73" i="20"/>
  <c r="J73" i="20"/>
  <c r="N73" i="20"/>
  <c r="F74" i="20"/>
  <c r="J74" i="20"/>
  <c r="N74" i="20"/>
  <c r="F75" i="20"/>
  <c r="J75" i="20"/>
  <c r="N75" i="20"/>
  <c r="F76" i="20"/>
  <c r="J76" i="20"/>
  <c r="N76" i="20"/>
  <c r="C77" i="20"/>
  <c r="D77" i="20"/>
  <c r="G77" i="20"/>
  <c r="H77" i="20"/>
  <c r="K77" i="20"/>
  <c r="L77" i="20"/>
  <c r="F79" i="20"/>
  <c r="J79" i="20"/>
  <c r="N79" i="20"/>
  <c r="F80" i="20"/>
  <c r="J80" i="20"/>
  <c r="N80" i="20"/>
  <c r="F81" i="20"/>
  <c r="J81" i="20"/>
  <c r="N81" i="20"/>
  <c r="F82" i="20"/>
  <c r="J82" i="20"/>
  <c r="N82" i="20"/>
  <c r="F83" i="20"/>
  <c r="J83" i="20"/>
  <c r="N83" i="20"/>
  <c r="F84" i="20"/>
  <c r="J84" i="20"/>
  <c r="N84" i="20"/>
  <c r="F85" i="20"/>
  <c r="J85" i="20"/>
  <c r="N85" i="20"/>
  <c r="F86" i="20"/>
  <c r="J86" i="20"/>
  <c r="L86" i="20"/>
  <c r="N86" i="20" s="1"/>
  <c r="F87" i="20"/>
  <c r="J87" i="20"/>
  <c r="N87" i="20"/>
  <c r="F88" i="20"/>
  <c r="J88" i="20"/>
  <c r="N88" i="20"/>
  <c r="F89" i="20"/>
  <c r="J89" i="20"/>
  <c r="N89" i="20"/>
  <c r="F90" i="20"/>
  <c r="J90" i="20"/>
  <c r="N90" i="20"/>
  <c r="D91" i="20"/>
  <c r="F91" i="20" s="1"/>
  <c r="H91" i="20"/>
  <c r="J91" i="20" s="1"/>
  <c r="L91" i="20"/>
  <c r="N91" i="20" s="1"/>
  <c r="F92" i="20"/>
  <c r="J92" i="20"/>
  <c r="N92" i="20"/>
  <c r="F93" i="20"/>
  <c r="J93" i="20"/>
  <c r="N93" i="20"/>
  <c r="F94" i="20"/>
  <c r="J94" i="20"/>
  <c r="N94" i="20"/>
  <c r="N95" i="20"/>
  <c r="F96" i="20"/>
  <c r="J96" i="20"/>
  <c r="N96" i="20"/>
  <c r="F97" i="20"/>
  <c r="J97" i="20"/>
  <c r="N97" i="20"/>
  <c r="F98" i="20"/>
  <c r="J98" i="20"/>
  <c r="N98" i="20"/>
  <c r="F99" i="20"/>
  <c r="J99" i="20"/>
  <c r="N99" i="20"/>
  <c r="D100" i="20"/>
  <c r="F100" i="20" s="1"/>
  <c r="H100" i="20"/>
  <c r="J100" i="20" s="1"/>
  <c r="L100" i="20"/>
  <c r="N100" i="20" s="1"/>
  <c r="C101" i="20"/>
  <c r="G101" i="20"/>
  <c r="K101" i="20"/>
  <c r="F103" i="20"/>
  <c r="J103" i="20"/>
  <c r="N103" i="20"/>
  <c r="F104" i="20"/>
  <c r="J104" i="20"/>
  <c r="N104" i="20"/>
  <c r="F105" i="20"/>
  <c r="J105" i="20"/>
  <c r="N105" i="20"/>
  <c r="F106" i="20"/>
  <c r="J106" i="20"/>
  <c r="N106" i="20"/>
  <c r="F107" i="20"/>
  <c r="J107" i="20"/>
  <c r="N107" i="20"/>
  <c r="F108" i="20"/>
  <c r="J108" i="20"/>
  <c r="N108" i="20"/>
  <c r="F109" i="20"/>
  <c r="J109" i="20"/>
  <c r="N109" i="20"/>
  <c r="F110" i="20"/>
  <c r="J110" i="20"/>
  <c r="N110" i="20"/>
  <c r="F111" i="20"/>
  <c r="J111" i="20"/>
  <c r="N111" i="20"/>
  <c r="F112" i="20"/>
  <c r="J112" i="20"/>
  <c r="N112" i="20"/>
  <c r="F113" i="20"/>
  <c r="J113" i="20"/>
  <c r="N113" i="20"/>
  <c r="F114" i="20"/>
  <c r="J114" i="20"/>
  <c r="N114" i="20"/>
  <c r="F115" i="20"/>
  <c r="J115" i="20"/>
  <c r="N115" i="20"/>
  <c r="F116" i="20"/>
  <c r="J116" i="20"/>
  <c r="N116" i="20"/>
  <c r="F117" i="20"/>
  <c r="J117" i="20"/>
  <c r="N117" i="20"/>
  <c r="F118" i="20"/>
  <c r="J118" i="20"/>
  <c r="N118" i="20"/>
  <c r="F119" i="20"/>
  <c r="J119" i="20"/>
  <c r="N119" i="20"/>
  <c r="F120" i="20"/>
  <c r="J120" i="20"/>
  <c r="N120" i="20"/>
  <c r="F121" i="20"/>
  <c r="J121" i="20"/>
  <c r="N121" i="20"/>
  <c r="F122" i="20"/>
  <c r="J122" i="20"/>
  <c r="N122" i="20"/>
  <c r="F123" i="20"/>
  <c r="J123" i="20"/>
  <c r="N123" i="20"/>
  <c r="F124" i="20"/>
  <c r="J124" i="20"/>
  <c r="N124" i="20"/>
  <c r="F125" i="20"/>
  <c r="F134" i="20"/>
  <c r="J134" i="20"/>
  <c r="N134" i="20"/>
  <c r="F135" i="20"/>
  <c r="J135" i="20"/>
  <c r="N135" i="20"/>
  <c r="F136" i="20"/>
  <c r="J136" i="20"/>
  <c r="N136" i="20"/>
  <c r="F137" i="20"/>
  <c r="J137" i="20"/>
  <c r="N137" i="20"/>
  <c r="F138" i="20"/>
  <c r="J138" i="20"/>
  <c r="N138" i="20"/>
  <c r="F139" i="20"/>
  <c r="J139" i="20"/>
  <c r="N139" i="20"/>
  <c r="C140" i="20"/>
  <c r="F140" i="20" s="1"/>
  <c r="G140" i="20"/>
  <c r="J140" i="20" s="1"/>
  <c r="K140" i="20"/>
  <c r="N140" i="20" s="1"/>
  <c r="F141" i="20"/>
  <c r="J141" i="20"/>
  <c r="N141" i="20"/>
  <c r="F142" i="20"/>
  <c r="J142" i="20"/>
  <c r="N142" i="20"/>
  <c r="F143" i="20"/>
  <c r="J143" i="20"/>
  <c r="N143" i="20"/>
  <c r="F144" i="20"/>
  <c r="J144" i="20"/>
  <c r="N144" i="20"/>
  <c r="F145" i="20"/>
  <c r="J145" i="20"/>
  <c r="N145" i="20"/>
  <c r="F147" i="20"/>
  <c r="J147" i="20"/>
  <c r="N147" i="20"/>
  <c r="F148" i="20"/>
  <c r="J148" i="20"/>
  <c r="N148" i="20"/>
  <c r="F150" i="20"/>
  <c r="J150" i="20"/>
  <c r="N150" i="20"/>
  <c r="F151" i="20"/>
  <c r="J151" i="20"/>
  <c r="N151" i="20"/>
  <c r="F152" i="20"/>
  <c r="J152" i="20"/>
  <c r="N152" i="20"/>
  <c r="F153" i="20"/>
  <c r="J153" i="20"/>
  <c r="N153" i="20"/>
  <c r="F154" i="20"/>
  <c r="J154" i="20"/>
  <c r="N154" i="20"/>
  <c r="F155" i="20"/>
  <c r="J155" i="20"/>
  <c r="N155" i="20"/>
  <c r="F156" i="20"/>
  <c r="J156" i="20"/>
  <c r="N156" i="20"/>
  <c r="F157" i="20"/>
  <c r="J157" i="20"/>
  <c r="N157" i="20"/>
  <c r="C158" i="20"/>
  <c r="F158" i="20" s="1"/>
  <c r="G158" i="20"/>
  <c r="K158" i="20"/>
  <c r="F159" i="20"/>
  <c r="J159" i="20"/>
  <c r="N159" i="20"/>
  <c r="F161" i="20"/>
  <c r="J161" i="20"/>
  <c r="N161" i="20"/>
  <c r="F162" i="20"/>
  <c r="J162" i="20"/>
  <c r="N162" i="20"/>
  <c r="F163" i="20"/>
  <c r="J163" i="20"/>
  <c r="N163" i="20"/>
  <c r="F164" i="20"/>
  <c r="J164" i="20"/>
  <c r="N164" i="20"/>
  <c r="F165" i="20"/>
  <c r="J165" i="20"/>
  <c r="N165" i="20"/>
  <c r="F166" i="20"/>
  <c r="J166" i="20"/>
  <c r="N166" i="20"/>
  <c r="F167" i="20"/>
  <c r="J167" i="20"/>
  <c r="N167" i="20"/>
  <c r="F168" i="20"/>
  <c r="J168" i="20"/>
  <c r="N168" i="20"/>
  <c r="F169" i="20"/>
  <c r="J169" i="20"/>
  <c r="N169" i="20"/>
  <c r="F170" i="20"/>
  <c r="J170" i="20"/>
  <c r="N170" i="20"/>
  <c r="C171" i="20"/>
  <c r="D171" i="20"/>
  <c r="G171" i="20"/>
  <c r="H171" i="20"/>
  <c r="K171" i="20"/>
  <c r="L171" i="20"/>
  <c r="F172" i="20"/>
  <c r="J172" i="20"/>
  <c r="N172" i="20"/>
  <c r="F173" i="20"/>
  <c r="J173" i="20"/>
  <c r="N173" i="20"/>
  <c r="F174" i="20"/>
  <c r="J174" i="20"/>
  <c r="N174" i="20"/>
  <c r="D175" i="20"/>
  <c r="F175" i="20" s="1"/>
  <c r="H175" i="20"/>
  <c r="J175" i="20" s="1"/>
  <c r="L175" i="20"/>
  <c r="N175" i="20" s="1"/>
  <c r="F177" i="20"/>
  <c r="J177" i="20"/>
  <c r="N177" i="20"/>
  <c r="F178" i="20"/>
  <c r="J178" i="20"/>
  <c r="N178" i="20"/>
  <c r="F179" i="20"/>
  <c r="J179" i="20"/>
  <c r="N179" i="20"/>
  <c r="F180" i="20"/>
  <c r="J180" i="20"/>
  <c r="N180" i="20"/>
  <c r="F181" i="20"/>
  <c r="J181" i="20"/>
  <c r="N181" i="20"/>
  <c r="D182" i="20"/>
  <c r="F182" i="20" s="1"/>
  <c r="G182" i="20"/>
  <c r="G193" i="20" s="1"/>
  <c r="H182" i="20"/>
  <c r="K182" i="20"/>
  <c r="K193" i="20" s="1"/>
  <c r="L182" i="20"/>
  <c r="F183" i="20"/>
  <c r="J183" i="20"/>
  <c r="N183" i="20"/>
  <c r="F184" i="20"/>
  <c r="J184" i="20"/>
  <c r="N184" i="20"/>
  <c r="F185" i="20"/>
  <c r="J185" i="20"/>
  <c r="N185" i="20"/>
  <c r="F186" i="20"/>
  <c r="J186" i="20"/>
  <c r="N186" i="20"/>
  <c r="F187" i="20"/>
  <c r="J187" i="20"/>
  <c r="N187" i="20"/>
  <c r="D188" i="20"/>
  <c r="F188" i="20" s="1"/>
  <c r="H188" i="20"/>
  <c r="J188" i="20" s="1"/>
  <c r="L188" i="20"/>
  <c r="N188" i="20" s="1"/>
  <c r="F189" i="20"/>
  <c r="J189" i="20"/>
  <c r="N189" i="20"/>
  <c r="F190" i="20"/>
  <c r="J190" i="20"/>
  <c r="N190" i="20"/>
  <c r="F191" i="20"/>
  <c r="J191" i="20"/>
  <c r="N191" i="20"/>
  <c r="D192" i="20"/>
  <c r="F192" i="20" s="1"/>
  <c r="H192" i="20"/>
  <c r="J192" i="20" s="1"/>
  <c r="L192" i="20"/>
  <c r="N192" i="20" s="1"/>
  <c r="F195" i="20"/>
  <c r="J195" i="20"/>
  <c r="N195" i="20"/>
  <c r="F196" i="20"/>
  <c r="J196" i="20"/>
  <c r="N196" i="20"/>
  <c r="F197" i="20"/>
  <c r="J197" i="20"/>
  <c r="N197" i="20"/>
  <c r="F198" i="20"/>
  <c r="J198" i="20"/>
  <c r="N198" i="20"/>
  <c r="F199" i="20"/>
  <c r="J199" i="20"/>
  <c r="N199" i="20"/>
  <c r="F200" i="20"/>
  <c r="J200" i="20"/>
  <c r="N200" i="20"/>
  <c r="F201" i="20"/>
  <c r="J201" i="20"/>
  <c r="N201" i="20"/>
  <c r="F202" i="20"/>
  <c r="J202" i="20"/>
  <c r="N202" i="20"/>
  <c r="F203" i="20"/>
  <c r="J203" i="20"/>
  <c r="N203" i="20"/>
  <c r="F204" i="20"/>
  <c r="J204" i="20"/>
  <c r="N204" i="20"/>
  <c r="F205" i="20"/>
  <c r="J205" i="20"/>
  <c r="N205" i="20"/>
  <c r="F206" i="20"/>
  <c r="J206" i="20"/>
  <c r="N206" i="20"/>
  <c r="F207" i="20"/>
  <c r="J207" i="20"/>
  <c r="N207" i="20"/>
  <c r="D208" i="20"/>
  <c r="F208" i="20" s="1"/>
  <c r="H208" i="20"/>
  <c r="J208" i="20" s="1"/>
  <c r="L208" i="20"/>
  <c r="N208" i="20" s="1"/>
  <c r="F209" i="20"/>
  <c r="J209" i="20"/>
  <c r="N209" i="20"/>
  <c r="F210" i="20"/>
  <c r="J210" i="20"/>
  <c r="N210" i="20"/>
  <c r="F211" i="20"/>
  <c r="J211" i="20"/>
  <c r="N211" i="20"/>
  <c r="F212" i="20"/>
  <c r="J212" i="20"/>
  <c r="N212" i="20"/>
  <c r="F213" i="20"/>
  <c r="J213" i="20"/>
  <c r="N213" i="20"/>
  <c r="F214" i="20"/>
  <c r="G214" i="20"/>
  <c r="J214" i="20" s="1"/>
  <c r="N214" i="20"/>
  <c r="F215" i="20"/>
  <c r="J215" i="20"/>
  <c r="N215" i="20"/>
  <c r="F216" i="20"/>
  <c r="J216" i="20"/>
  <c r="N216" i="20"/>
  <c r="F217" i="20"/>
  <c r="J217" i="20"/>
  <c r="N217" i="20"/>
  <c r="F218" i="20"/>
  <c r="J218" i="20"/>
  <c r="N218" i="20"/>
  <c r="F219" i="20"/>
  <c r="J219" i="20"/>
  <c r="N219" i="20"/>
  <c r="F220" i="20"/>
  <c r="J220" i="20"/>
  <c r="N220" i="20"/>
  <c r="G146" i="20" l="1"/>
  <c r="J146" i="20" s="1"/>
  <c r="J48" i="20"/>
  <c r="N149" i="20"/>
  <c r="F149" i="20"/>
  <c r="C146" i="20"/>
  <c r="F146" i="20" s="1"/>
  <c r="D221" i="20"/>
  <c r="F221" i="20" s="1"/>
  <c r="J149" i="20"/>
  <c r="G55" i="20"/>
  <c r="G221" i="20"/>
  <c r="N182" i="20"/>
  <c r="C160" i="20"/>
  <c r="F160" i="20" s="1"/>
  <c r="H55" i="20"/>
  <c r="H78" i="20" s="1"/>
  <c r="N158" i="20"/>
  <c r="K160" i="20"/>
  <c r="N160" i="20" s="1"/>
  <c r="J158" i="20"/>
  <c r="G160" i="20"/>
  <c r="J160" i="20" s="1"/>
  <c r="J77" i="20"/>
  <c r="H221" i="20"/>
  <c r="J221" i="20" s="1"/>
  <c r="D176" i="20"/>
  <c r="H193" i="20"/>
  <c r="J193" i="20" s="1"/>
  <c r="L193" i="20"/>
  <c r="N193" i="20" s="1"/>
  <c r="D193" i="20"/>
  <c r="F193" i="20" s="1"/>
  <c r="J182" i="20"/>
  <c r="N48" i="20"/>
  <c r="J28" i="20"/>
  <c r="N77" i="20"/>
  <c r="L55" i="20"/>
  <c r="L78" i="20" s="1"/>
  <c r="D55" i="20"/>
  <c r="C55" i="20"/>
  <c r="C78" i="20" s="1"/>
  <c r="C102" i="20" s="1"/>
  <c r="C126" i="20" s="1"/>
  <c r="F28" i="20"/>
  <c r="B15" i="14"/>
  <c r="B23" i="14" s="1"/>
  <c r="L221" i="20"/>
  <c r="N221" i="20" s="1"/>
  <c r="J171" i="20"/>
  <c r="N171" i="20"/>
  <c r="F171" i="20"/>
  <c r="L176" i="20"/>
  <c r="H176" i="20"/>
  <c r="K146" i="20"/>
  <c r="L101" i="20"/>
  <c r="N101" i="20" s="1"/>
  <c r="H101" i="20"/>
  <c r="J101" i="20" s="1"/>
  <c r="D101" i="20"/>
  <c r="F101" i="20" s="1"/>
  <c r="F77" i="20"/>
  <c r="K55" i="20"/>
  <c r="F48" i="20"/>
  <c r="F45" i="20"/>
  <c r="J45" i="20"/>
  <c r="D29" i="20"/>
  <c r="N28" i="20"/>
  <c r="K29" i="20"/>
  <c r="G29" i="20"/>
  <c r="D37" i="16"/>
  <c r="D43" i="16" s="1"/>
  <c r="D29" i="16"/>
  <c r="D25" i="16"/>
  <c r="D20" i="16"/>
  <c r="D12" i="16"/>
  <c r="G78" i="20" l="1"/>
  <c r="J78" i="20" s="1"/>
  <c r="C176" i="20"/>
  <c r="C194" i="20" s="1"/>
  <c r="C222" i="20" s="1"/>
  <c r="J55" i="20"/>
  <c r="G176" i="20"/>
  <c r="G194" i="20" s="1"/>
  <c r="G222" i="20" s="1"/>
  <c r="B25" i="14"/>
  <c r="D194" i="20"/>
  <c r="D222" i="20" s="1"/>
  <c r="L194" i="20"/>
  <c r="L222" i="20" s="1"/>
  <c r="H194" i="20"/>
  <c r="H222" i="20" s="1"/>
  <c r="L102" i="20"/>
  <c r="L126" i="20" s="1"/>
  <c r="H102" i="20"/>
  <c r="H126" i="20" s="1"/>
  <c r="N55" i="20"/>
  <c r="F55" i="20"/>
  <c r="D32" i="16"/>
  <c r="D44" i="16" s="1"/>
  <c r="K176" i="20"/>
  <c r="N146" i="20"/>
  <c r="F29" i="20"/>
  <c r="D78" i="20"/>
  <c r="J29" i="20"/>
  <c r="K78" i="20"/>
  <c r="N29" i="20"/>
  <c r="D130" i="12"/>
  <c r="D123" i="12"/>
  <c r="D115" i="12"/>
  <c r="D95" i="12"/>
  <c r="D80" i="12"/>
  <c r="D66" i="12"/>
  <c r="D57" i="12"/>
  <c r="D48" i="12"/>
  <c r="D23" i="12"/>
  <c r="D19" i="12"/>
  <c r="I34" i="8"/>
  <c r="H34" i="8"/>
  <c r="G34" i="8"/>
  <c r="I30" i="8"/>
  <c r="H30" i="8"/>
  <c r="G30" i="8"/>
  <c r="I24" i="8"/>
  <c r="H24" i="8"/>
  <c r="G24" i="8"/>
  <c r="I19" i="8"/>
  <c r="H19" i="8"/>
  <c r="G19" i="8"/>
  <c r="D27" i="12" l="1"/>
  <c r="F222" i="20"/>
  <c r="F176" i="20"/>
  <c r="G102" i="20"/>
  <c r="G126" i="20" s="1"/>
  <c r="J126" i="20" s="1"/>
  <c r="J176" i="20"/>
  <c r="J222" i="20"/>
  <c r="F194" i="20"/>
  <c r="J194" i="20"/>
  <c r="D124" i="12"/>
  <c r="D131" i="12" s="1"/>
  <c r="D81" i="12"/>
  <c r="H35" i="8"/>
  <c r="G35" i="8"/>
  <c r="N176" i="20"/>
  <c r="K194" i="20"/>
  <c r="F78" i="20"/>
  <c r="D102" i="20"/>
  <c r="K102" i="20"/>
  <c r="N78" i="20"/>
  <c r="I35" i="8"/>
  <c r="I25" i="8"/>
  <c r="H25" i="8"/>
  <c r="G25" i="8"/>
  <c r="E14" i="9"/>
  <c r="J102" i="20" l="1"/>
  <c r="D87" i="12"/>
  <c r="K222" i="20"/>
  <c r="N222" i="20" s="1"/>
  <c r="N194" i="20"/>
  <c r="D126" i="20"/>
  <c r="F126" i="20" s="1"/>
  <c r="F102" i="20"/>
  <c r="K126" i="20"/>
  <c r="N126" i="20" s="1"/>
  <c r="N102" i="20"/>
  <c r="D14" i="9" l="1"/>
</calcChain>
</file>

<file path=xl/sharedStrings.xml><?xml version="1.0" encoding="utf-8"?>
<sst xmlns="http://schemas.openxmlformats.org/spreadsheetml/2006/main" count="1503" uniqueCount="785">
  <si>
    <t>Megnevezés</t>
  </si>
  <si>
    <t>B1</t>
  </si>
  <si>
    <t>Működési célú támogatások államháztartáson belülről</t>
  </si>
  <si>
    <t>B2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</si>
  <si>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</si>
  <si>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</si>
  <si>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</si>
  <si>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</si>
  <si>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</si>
  <si>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</si>
  <si>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</si>
  <si>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B7</t>
  </si>
  <si>
    <t>B8</t>
  </si>
  <si>
    <t>K1</t>
  </si>
  <si>
    <t>Személyi juttatások</t>
  </si>
  <si>
    <t>K2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</si>
  <si>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</si>
  <si>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</si>
  <si>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</si>
  <si>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</si>
  <si>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</si>
  <si>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</si>
  <si>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</si>
  <si>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</si>
  <si>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</si>
  <si>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</si>
  <si>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</si>
  <si>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K9</t>
  </si>
  <si>
    <t>ÖNKORMÁNYZATI ELŐIRÁNYZATOK</t>
  </si>
  <si>
    <t>Rovat megnevezése</t>
  </si>
  <si>
    <t>Rovat-szám</t>
  </si>
  <si>
    <t>Likviditási célú hitelek, kölcsönök felvétele pénzügyi vállalkozástól</t>
  </si>
  <si>
    <t>Forgatási célú belföldi értékpapírok kibocsátása</t>
  </si>
  <si>
    <t>Befektetési célú belföldi értékpapírok kibocsátása</t>
  </si>
  <si>
    <t>ÖSSZESEN:</t>
  </si>
  <si>
    <t>Forgatási célú belföldi értékpapírok beváltása, értékesítése</t>
  </si>
  <si>
    <t>kötelező feladatok</t>
  </si>
  <si>
    <t>önként vállalt feladatok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</si>
  <si>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</si>
  <si>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</si>
  <si>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</si>
  <si>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</si>
  <si>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</si>
  <si>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</si>
  <si>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</si>
  <si>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</si>
  <si>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</si>
  <si>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</si>
  <si>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</si>
  <si>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</si>
  <si>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</si>
  <si>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</si>
  <si>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</si>
  <si>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</si>
  <si>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</si>
  <si>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</si>
  <si>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</si>
  <si>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</si>
  <si>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</si>
  <si>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</si>
  <si>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</si>
  <si>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</si>
  <si>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</si>
  <si>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</si>
  <si>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</si>
  <si>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</si>
  <si>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</si>
  <si>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</si>
  <si>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</si>
  <si>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</si>
  <si>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</si>
  <si>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</si>
  <si>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</si>
  <si>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</si>
  <si>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</si>
  <si>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</si>
  <si>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</si>
  <si>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</si>
  <si>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</si>
  <si>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</si>
  <si>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</si>
  <si>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</si>
  <si>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</si>
  <si>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</si>
  <si>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</si>
  <si>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</si>
  <si>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</si>
  <si>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</si>
  <si>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</si>
  <si>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</si>
  <si>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</si>
  <si>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</si>
  <si>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</si>
  <si>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</si>
  <si>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</si>
  <si>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</si>
  <si>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</si>
  <si>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</si>
  <si>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</si>
  <si>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</si>
  <si>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</si>
  <si>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</si>
  <si>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</si>
  <si>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</si>
  <si>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</si>
  <si>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</si>
  <si>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</si>
  <si>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</si>
  <si>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</si>
  <si>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</si>
  <si>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</si>
  <si>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</si>
  <si>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</si>
  <si>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</si>
  <si>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</si>
  <si>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</si>
  <si>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</si>
  <si>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</si>
  <si>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</si>
  <si>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</si>
  <si>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</si>
  <si>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</si>
  <si>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</si>
  <si>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</si>
  <si>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</si>
  <si>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</si>
  <si>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</si>
  <si>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</si>
  <si>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</si>
  <si>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</si>
  <si>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</si>
  <si>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</si>
  <si>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</si>
  <si>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</si>
  <si>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</si>
  <si>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</si>
  <si>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</si>
  <si>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</si>
  <si>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</si>
  <si>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</si>
  <si>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</si>
  <si>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</si>
  <si>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</si>
  <si>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</si>
  <si>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</si>
  <si>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</si>
  <si>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</si>
  <si>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</si>
  <si>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</si>
  <si>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</si>
  <si>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</si>
  <si>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</si>
  <si>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</si>
  <si>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</si>
  <si>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</si>
  <si>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</si>
  <si>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</si>
  <si>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</si>
  <si>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</si>
  <si>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</si>
  <si>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</si>
  <si>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</si>
  <si>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</si>
  <si>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</si>
  <si>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</si>
  <si>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</si>
  <si>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</si>
  <si>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</si>
  <si>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</si>
  <si>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</si>
  <si>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</si>
  <si>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</si>
  <si>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</si>
  <si>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</si>
  <si>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</si>
  <si>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</si>
  <si>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</si>
  <si>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</si>
  <si>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</si>
  <si>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</si>
  <si>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</si>
  <si>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</si>
  <si>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</si>
  <si>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</si>
  <si>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</si>
  <si>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</si>
  <si>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</si>
  <si>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</si>
  <si>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</si>
  <si>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</si>
  <si>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</si>
  <si>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</si>
  <si>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</si>
  <si>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</si>
  <si>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</si>
  <si>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</si>
  <si>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</si>
  <si>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</si>
  <si>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</si>
  <si>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</si>
  <si>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</si>
  <si>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</si>
  <si>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</si>
  <si>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</si>
  <si>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</si>
  <si>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</si>
  <si>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</si>
  <si>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</si>
  <si>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</si>
  <si>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</si>
  <si>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</si>
  <si>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</si>
  <si>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</si>
  <si>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</si>
  <si>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</si>
  <si>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</si>
  <si>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</si>
  <si>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</si>
  <si>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</si>
  <si>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</si>
  <si>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</si>
  <si>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</si>
  <si>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</si>
  <si>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</si>
  <si>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</si>
  <si>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</si>
  <si>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</si>
  <si>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</si>
  <si>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</si>
  <si>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</si>
  <si>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</si>
  <si>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</si>
  <si>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</si>
  <si>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</si>
  <si>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</si>
  <si>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</si>
  <si>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</si>
  <si>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</si>
  <si>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</si>
  <si>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</si>
  <si>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</si>
  <si>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</si>
  <si>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</si>
  <si>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</si>
  <si>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</si>
  <si>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</si>
  <si>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</si>
  <si>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</si>
  <si>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</si>
  <si>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</si>
  <si>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</si>
  <si>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</si>
  <si>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</si>
  <si>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</si>
  <si>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</si>
  <si>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</si>
  <si>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</si>
  <si>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</si>
  <si>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</si>
  <si>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</si>
  <si>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</si>
  <si>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</si>
  <si>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</si>
  <si>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</si>
  <si>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</si>
  <si>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</si>
  <si>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</si>
  <si>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</si>
  <si>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</si>
  <si>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</si>
  <si>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</si>
  <si>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</si>
  <si>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</si>
  <si>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</si>
  <si>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</si>
  <si>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</si>
  <si>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</si>
  <si>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</si>
  <si>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</si>
  <si>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</si>
  <si>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</si>
  <si>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</si>
  <si>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</si>
  <si>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</si>
  <si>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</si>
  <si>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</si>
  <si>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</si>
  <si>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</si>
  <si>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</si>
  <si>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</si>
  <si>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</si>
  <si>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</si>
  <si>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</si>
  <si>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</si>
  <si>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</si>
  <si>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</si>
  <si>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</si>
  <si>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</si>
  <si>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</si>
  <si>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</si>
  <si>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</si>
  <si>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</si>
  <si>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</si>
  <si>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</si>
  <si>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</si>
  <si>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</si>
  <si>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</si>
  <si>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</si>
  <si>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</si>
  <si>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</si>
  <si>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</si>
  <si>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</si>
  <si>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</si>
  <si>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</si>
  <si>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</si>
  <si>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</si>
  <si>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</si>
  <si>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</si>
  <si>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</si>
  <si>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</si>
  <si>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</si>
  <si>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</si>
  <si>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</si>
  <si>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</si>
  <si>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</si>
  <si>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</si>
  <si>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</si>
  <si>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</si>
  <si>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</si>
  <si>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</si>
  <si>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Működési célú garancia- és kezességvállalásból származó megtérülések államháztartáson kívülről</t>
  </si>
  <si>
    <t>B61</t>
  </si>
  <si>
    <t>B62</t>
  </si>
  <si>
    <t>Egyéb működési célú átvett pénzeszközök</t>
  </si>
  <si>
    <t>B63</t>
  </si>
  <si>
    <t xml:space="preserve">Működési célú átvett pénzeszközök </t>
  </si>
  <si>
    <t>Felhalmozási célú önkormányzati támogatások</t>
  </si>
  <si>
    <t>B21</t>
  </si>
  <si>
    <t>B22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</si>
  <si>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</si>
  <si>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</si>
  <si>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</si>
  <si>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</si>
  <si>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</si>
  <si>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</si>
  <si>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</si>
  <si>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</si>
  <si>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</si>
  <si>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</si>
  <si>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</si>
  <si>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</si>
  <si>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</si>
  <si>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</si>
  <si>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</si>
  <si>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</si>
  <si>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</si>
  <si>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B71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</si>
  <si>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</si>
  <si>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</si>
  <si>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</si>
  <si>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</si>
  <si>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</si>
  <si>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</si>
  <si>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</si>
  <si>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</si>
  <si>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</si>
  <si>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</si>
  <si>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</si>
  <si>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</si>
  <si>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</si>
  <si>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</si>
  <si>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</si>
  <si>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</si>
  <si>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</si>
  <si>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</si>
  <si>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</si>
  <si>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</si>
  <si>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</si>
  <si>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</si>
  <si>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</si>
  <si>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</si>
  <si>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</si>
  <si>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</si>
  <si>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</si>
  <si>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</si>
  <si>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</si>
  <si>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</si>
  <si>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</si>
  <si>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</si>
  <si>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</si>
  <si>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</si>
  <si>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</si>
  <si>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</si>
  <si>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</si>
  <si>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</si>
  <si>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</si>
  <si>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</si>
  <si>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</si>
  <si>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</si>
  <si>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</si>
  <si>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</si>
  <si>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</si>
  <si>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</si>
  <si>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</si>
  <si>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</si>
  <si>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</si>
  <si>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</si>
  <si>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</si>
  <si>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</si>
  <si>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</si>
  <si>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Munkaadót terhelő járulékok és szoc.hjár adó</t>
  </si>
  <si>
    <t>Rovatszám</t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</si>
  <si>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</si>
  <si>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</si>
  <si>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</si>
  <si>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</si>
  <si>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</si>
  <si>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</si>
  <si>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</si>
  <si>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</si>
  <si>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</si>
  <si>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</si>
  <si>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</si>
  <si>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 xml:space="preserve">     stabilitási törvényből eredő saját bevételei</t>
  </si>
  <si>
    <t>Eredeti előirányzat</t>
  </si>
  <si>
    <t>Bérleti díj</t>
  </si>
  <si>
    <t>Kamatbevétel</t>
  </si>
  <si>
    <t>Saját bevételek:</t>
  </si>
  <si>
    <t>eredeti előirányzat</t>
  </si>
  <si>
    <t>módosított előirányzat</t>
  </si>
  <si>
    <t>teljesítés</t>
  </si>
  <si>
    <t>Módosított előirányzat</t>
  </si>
  <si>
    <t>Teljesítés</t>
  </si>
  <si>
    <t>Foglalkoztatottak létszáma</t>
  </si>
  <si>
    <t xml:space="preserve">         Költségvetési egyenleg működési és felhalmozási cél</t>
  </si>
  <si>
    <t xml:space="preserve">              szerinti bontásban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</si>
  <si>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</si>
  <si>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</si>
  <si>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</si>
  <si>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</si>
  <si>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</si>
  <si>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</si>
  <si>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</si>
  <si>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</si>
  <si>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</si>
  <si>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 xml:space="preserve">A/II        Tárgyi eszközök </t>
  </si>
  <si>
    <t xml:space="preserve">A/III/1        Tartós részesedések </t>
  </si>
  <si>
    <t xml:space="preserve">A/III/2        Tartós hitelviszonyt megtestesítő értékpapírok </t>
  </si>
  <si>
    <t>A/III/3        Befektetett pénzügyi eszközök értékhelyesbítése</t>
  </si>
  <si>
    <t xml:space="preserve">A/III        Befektetett pénzügyi eszközök </t>
  </si>
  <si>
    <t>A/IV/1        Koncesszióba, vagyonkezelésbe adott eszközök</t>
  </si>
  <si>
    <t>A/IV/2        Koncesszióba, vagyonkezelésbe adott eszközök értékhelyesbítése</t>
  </si>
  <si>
    <t xml:space="preserve">A)        NEMZETI VAGYONBA TARTOZÓ BEFEKTETETT ESZKÖZÖK </t>
  </si>
  <si>
    <t xml:space="preserve">B/II        Értékpapírok 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</si>
  <si>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</si>
  <si>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</si>
  <si>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</si>
  <si>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</si>
  <si>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</si>
  <si>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</si>
  <si>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</si>
  <si>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</si>
  <si>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</si>
  <si>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</si>
  <si>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</si>
  <si>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</si>
  <si>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</si>
  <si>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</si>
  <si>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</si>
  <si>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</si>
  <si>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</si>
  <si>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</si>
  <si>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</si>
  <si>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</si>
  <si>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</si>
  <si>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</si>
  <si>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</si>
  <si>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</si>
  <si>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</si>
  <si>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</si>
  <si>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</si>
  <si>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H/I        Költségvetési évben esedékes kötelezettségek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</si>
  <si>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</si>
  <si>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</si>
  <si>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</si>
  <si>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</si>
  <si>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</si>
  <si>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</si>
  <si>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</si>
  <si>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</si>
  <si>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 xml:space="preserve">H)        KÖTELEZETTSÉGEK 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</si>
  <si>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</si>
  <si>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</si>
  <si>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</si>
  <si>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</si>
  <si>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</si>
  <si>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FORRÁSOK ÖSSZESEN </t>
  </si>
  <si>
    <t>K)        PASSZÍV IDŐBELI ELHATÁROLÁSOK</t>
  </si>
  <si>
    <t xml:space="preserve">H/III        Kötelezettség jellegű sajátos elszámolások </t>
  </si>
  <si>
    <t xml:space="preserve">H/II/9        Költségvetési évet követően esedékes kötelezettségek finanszírozási kiadásokra </t>
  </si>
  <si>
    <t xml:space="preserve">H/II/8        Költségvetési évet követően esedékes kötelezettségek egyéb felhalmozási célú kiadásokra </t>
  </si>
  <si>
    <t>H/II/7        Költségvetési évet követően esedékes kötelezettségek felújításokra</t>
  </si>
  <si>
    <t>H/II/6        Költségvetési évet követően esedékes kötelezettségek beruházásokra</t>
  </si>
  <si>
    <t xml:space="preserve">H/II/5        Költségvetési évet követően esedékes kötelezettségek egyéb működési célú kiadásokra </t>
  </si>
  <si>
    <t>H/II/4        Költségvetési évet követően esedékes kötelezettségek ellátottak pénzbeli juttatásaira</t>
  </si>
  <si>
    <t>H/II/3        Költségvetési évet követően esedékes kötelezettségek dologi kiadásokra</t>
  </si>
  <si>
    <t>H/II/2        Költségvetési évet követően esedékes kötelezettségek munkaadókat terhelő járulékokra és szociális hozzájárulási adóra</t>
  </si>
  <si>
    <t>H/II/1        Költségvetési évet követően esedékes kötelezettségek személyi juttatásokra</t>
  </si>
  <si>
    <t xml:space="preserve">H/I/9        Költségvetési évben esedékes kötelezettségek finanszírozási kiadásokra </t>
  </si>
  <si>
    <t xml:space="preserve">H/I/8        Költségvetési évben esedékes kötelezettségek egyéb felhalmozási célú kiadásokra </t>
  </si>
  <si>
    <t>H/I/7        Költségvetési évben esedékes kötelezettségek felújításokra</t>
  </si>
  <si>
    <t>H/I/6        Költségvetési évben esedékes kötelezettségek beruházásokra</t>
  </si>
  <si>
    <t xml:space="preserve">H/I/5        Költségvetési évben esedékes kötelezettségek egyéb működési célú kiadásokra </t>
  </si>
  <si>
    <t>H/I/4        Költségvetési évben esedékes kötelezettségek ellátottak pénzbeli juttatásaira</t>
  </si>
  <si>
    <t>H/I/3        Költségvetési évben esedékes kötelezettségek dologi kiadásokra</t>
  </si>
  <si>
    <t>H/I/2        Költségvetési évben esedékes kötelezettségek munkaadókat terhelő járulékokra és szociális hozzájárulási adóra</t>
  </si>
  <si>
    <t>H/I/1        Költségvetési évben esedékes kötelezettségek személyi juttatásokra</t>
  </si>
  <si>
    <t xml:space="preserve">G)        SAJÁT TŐKE </t>
  </si>
  <si>
    <t>F)        AKTÍV IDŐBELI ELHATÁROLÁSOK</t>
  </si>
  <si>
    <t xml:space="preserve">D)        KÖVETELÉSEK </t>
  </si>
  <si>
    <t>D/III/1e        - ebből: egyéb adott előlegek</t>
  </si>
  <si>
    <t>D/III/1d        - ebből: foglalkoztatottaknak adott előlegek</t>
  </si>
  <si>
    <t>D/III/1c        - ebből: készletekre adott előlegek</t>
  </si>
  <si>
    <t>D/III/1b        - ebből: beruházásokra adott előlegek</t>
  </si>
  <si>
    <t>D/III/1a        - ebből: immateriális javakra adott előlegek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</si>
  <si>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</si>
  <si>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</si>
  <si>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</si>
  <si>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>D/II/5        Költségvetési évet követően esedékes követelések felhalmozási bevételre</t>
  </si>
  <si>
    <t>D/II/4        Költségvetési évet követően esedékes követelések működési bevételre</t>
  </si>
  <si>
    <t>D/II/3        Költségvetési évet követően esedékes követelések közhatalmi bevételre</t>
  </si>
  <si>
    <t xml:space="preserve">D/II/2        Költségvetési évet követően esedékes követelések felhalmozási célú támogatások bevételeire államháztartáson belülről </t>
  </si>
  <si>
    <t xml:space="preserve">D/II/1        Költségvetési évet követően esedékes követelések működési célú támogatások bevételeire államháztartáson belülről </t>
  </si>
  <si>
    <t xml:space="preserve">D/I        Költségvetési évben esedékes követelések </t>
  </si>
  <si>
    <t xml:space="preserve">D/I/8        Költségvetési évben esedékes követelések finanszírozási bevételekre </t>
  </si>
  <si>
    <t xml:space="preserve">D/I/7        Költségvetési évben esedékes követelések felhalmozási célú átvett pénzeszközre </t>
  </si>
  <si>
    <t xml:space="preserve">D/I/6        Költségvetési évben esedékes követelések működési célú átvett pénzeszközre </t>
  </si>
  <si>
    <t>D/I/5        Költségvetési évben esedékes követelések felhalmozási bevételre</t>
  </si>
  <si>
    <t>D/I/4        Költségvetési évben esedékes követelések működési bevételre</t>
  </si>
  <si>
    <t>D/I/3        Költségvetési évben esedékes követelések közhatalmi bevételre</t>
  </si>
  <si>
    <t xml:space="preserve">D/I/2        Költségvetési évben esedékes követelések felhalmozási célú támogatások bevételeire államháztartáson belülről </t>
  </si>
  <si>
    <t xml:space="preserve">D/I/1        Költségvetési évben esedékes követelések működési célú támogatások bevételeire államháztartáson belülről </t>
  </si>
  <si>
    <t>B)        NEMZETI VAGYONBA TARTOZÓ FORGÓESZKÖZÖK</t>
  </si>
  <si>
    <t>B/II/2e        - ebből: befektetési jegyek</t>
  </si>
  <si>
    <t>B/II/2d        - ebből: helyi önkormányzatok kötvényei</t>
  </si>
  <si>
    <t>B/II/2c        - ebből: államkötvények</t>
  </si>
  <si>
    <t>B/II/2b        - ebből: kincstárjegyek</t>
  </si>
  <si>
    <t>B/II/2a        - ebből: kárpótlási jegyek</t>
  </si>
  <si>
    <t xml:space="preserve">B/II/2        Forgatási célú hitelviszonyt megtestesítő értékpapírok </t>
  </si>
  <si>
    <t>B/II/1        Nem tartós részesedések</t>
  </si>
  <si>
    <t>B/I        Készletek</t>
  </si>
  <si>
    <t>B/I/5        Növendék-, hízó és egyéb állatok</t>
  </si>
  <si>
    <t>B/I/4        Befejezetlen termelés, félkész termékek, késztermékek</t>
  </si>
  <si>
    <t>B/I/3        Egyéb készletek</t>
  </si>
  <si>
    <t>B/I/2        Átsorolt, követelés fejében átvett készletek</t>
  </si>
  <si>
    <t>B/I/1        Vásárolt készletek</t>
  </si>
  <si>
    <t>A/IV        Koncesszióba, vagyonkezelésbe adott eszközök</t>
  </si>
  <si>
    <t>ESZKÖZÖK</t>
  </si>
  <si>
    <t>Módosítások</t>
  </si>
  <si>
    <t>ÖNKORMÁNYZAT</t>
  </si>
  <si>
    <t>Ebből irányító szerv által elvonásra kerül</t>
  </si>
  <si>
    <t>G)        Vállalkozási tevékenység felhasználható maradványa (=B-F)</t>
  </si>
  <si>
    <t>F)        Vállalkozási tevékenységet terhelő befizetési kötelezettség (=B*0,1)</t>
  </si>
  <si>
    <t>E)        Alaptevékenység szabad maradványa (=A-D)</t>
  </si>
  <si>
    <t>D)        Alaptevékenység kötelezettségvállalással terhelt maradványa</t>
  </si>
  <si>
    <t>C)        Összes maradvány (=A+B)</t>
  </si>
  <si>
    <t>B)        Vállalkozási tevékenység maradványa (=±III±IV)</t>
  </si>
  <si>
    <t>IV        Vállalkozási tevékenység finanszírozási egyenlege (=07-08)</t>
  </si>
  <si>
    <t>08        Vállalkozási tevékenység finanszírozási kiadásai</t>
  </si>
  <si>
    <t>07        Vállalkozási tevékenység finanszírozási bevételei</t>
  </si>
  <si>
    <t>III        Vállalkozási tevékenység költségvetési egyenlege (=05-06)</t>
  </si>
  <si>
    <t>06        Vállalkozási tevékenység költségvetési kiadásai</t>
  </si>
  <si>
    <t>05        Vállalkozási tevékenység költségvetési bevételei</t>
  </si>
  <si>
    <t>A)        Alaptevékenység maradványa (=±I±II)</t>
  </si>
  <si>
    <t>II         Alaptevékenység finanszírozási egyenlege (=03-04)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</si>
  <si>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</si>
  <si>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</si>
  <si>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</si>
  <si>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</si>
  <si>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</si>
  <si>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>Önkormányzat</t>
  </si>
  <si>
    <t>Telekadó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</si>
  <si>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</si>
  <si>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</si>
  <si>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</si>
  <si>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</si>
  <si>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</si>
  <si>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</si>
  <si>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</si>
  <si>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</si>
  <si>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</si>
  <si>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</si>
  <si>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</si>
  <si>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</si>
  <si>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</si>
  <si>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</si>
  <si>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</si>
  <si>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</si>
  <si>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</si>
  <si>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</si>
  <si>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</si>
  <si>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</si>
  <si>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</si>
  <si>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</si>
  <si>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</si>
  <si>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</si>
  <si>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</si>
  <si>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</si>
  <si>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</si>
  <si>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</si>
  <si>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</si>
  <si>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</si>
  <si>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</si>
  <si>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</si>
  <si>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</si>
  <si>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</si>
  <si>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 xml:space="preserve">                                      8.melléklet</t>
  </si>
  <si>
    <t xml:space="preserve">Hitel-, kölcsönfelvétel ÁH-n kívülről </t>
  </si>
  <si>
    <t>Működési célú visszatérítendő támogatások, kölcsönök visszatérülése ÁH-on kívülről</t>
  </si>
  <si>
    <t>ÖSSZESEN</t>
  </si>
  <si>
    <t xml:space="preserve">államigazgatási feladatok </t>
  </si>
  <si>
    <t>Rum község Önkormányzata kötelező, önként vállalt és államigazgatási feladatai</t>
  </si>
  <si>
    <t>Rum község Önkormányzata</t>
  </si>
  <si>
    <t>RUM KÖZSÉG ÖNKORMÁNYZATA</t>
  </si>
  <si>
    <t>Építményadó</t>
  </si>
  <si>
    <t>Magánszem.kommunális adó</t>
  </si>
  <si>
    <t>Iparűzési adó</t>
  </si>
  <si>
    <t>Ingatlan értékesítés</t>
  </si>
  <si>
    <t>Tartalékok</t>
  </si>
  <si>
    <t>Talajterhelési díj</t>
  </si>
  <si>
    <t>Működési célú költségvetési támogatások és kiegészító támogatások</t>
  </si>
  <si>
    <t>Elszámolásból származó bevételek</t>
  </si>
  <si>
    <t>Gépjárműadó 40%-a</t>
  </si>
  <si>
    <t>K513</t>
  </si>
  <si>
    <t>Tartalék</t>
  </si>
  <si>
    <t>Biztosító által fizetett kártérítés</t>
  </si>
  <si>
    <t>Kötelező, önként vállalt és államigazgatási  feladatok</t>
  </si>
  <si>
    <t>Kiadások (Ft)</t>
  </si>
  <si>
    <t>eredeti előir.</t>
  </si>
  <si>
    <t>módosított előir.</t>
  </si>
  <si>
    <t>Bevételek (Ft)</t>
  </si>
  <si>
    <t>módosí-tott előir.</t>
  </si>
  <si>
    <t>Helyi önkormányzatok kiegészítő támogatásai</t>
  </si>
  <si>
    <t xml:space="preserve">Hitel-, kölcsönfelvétel államháztartáson kívülről </t>
  </si>
  <si>
    <t>MEGNEVEZÉS</t>
  </si>
  <si>
    <t xml:space="preserve">Költségvetési engedélyezett létszámkeret (álláshely) (fő)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</si>
  <si>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</si>
  <si>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</si>
  <si>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</si>
  <si>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</si>
  <si>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</si>
  <si>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</si>
  <si>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</si>
  <si>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</si>
  <si>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</si>
  <si>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</si>
  <si>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</si>
  <si>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pedagógus I.</t>
  </si>
  <si>
    <t>pedagógus II.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</si>
  <si>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</si>
  <si>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</si>
  <si>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</si>
  <si>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</si>
  <si>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</si>
  <si>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</si>
  <si>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</si>
  <si>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</si>
  <si>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</si>
  <si>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</si>
  <si>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</si>
  <si>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</si>
  <si>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</si>
  <si>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</si>
  <si>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 xml:space="preserve">KÖLTSÉGVETÉSI ENGEDÉLYEZETT LÉTSZÁMKERETBE NEM TARTOZÓ FOGLALKOZTATOTTAK LÉTSZÁMA AZ IDŐSZAK VÉGÉN ÖSSZESEN </t>
  </si>
  <si>
    <t>Foglalkoztatottak létszáma (fő)</t>
  </si>
  <si>
    <t xml:space="preserve">1/a.melléklet </t>
  </si>
  <si>
    <t>1/b.melléklet</t>
  </si>
  <si>
    <t>2/a.melléklet</t>
  </si>
  <si>
    <t>2/b.melléklet</t>
  </si>
  <si>
    <t>3/a.melléklet</t>
  </si>
  <si>
    <t>(Ft)</t>
  </si>
  <si>
    <t>Költségvetési egyenleg működési és felhalmozási</t>
  </si>
  <si>
    <t xml:space="preserve"> cél szerinti bontásban /Ft-ban/</t>
  </si>
  <si>
    <t>Rumi Játékvár Óvoda</t>
  </si>
  <si>
    <t>Rovat   szám</t>
  </si>
  <si>
    <t>3/b.melléklet</t>
  </si>
  <si>
    <t xml:space="preserve">     Stabilitási törvényből eredő saját bevételek</t>
  </si>
  <si>
    <t>Forint</t>
  </si>
  <si>
    <t>Helyi adók</t>
  </si>
  <si>
    <t>4/a. melléklet</t>
  </si>
  <si>
    <t>4/b. melléklet</t>
  </si>
  <si>
    <t>5/a.melléklet</t>
  </si>
  <si>
    <t>A helyi önkormányzat maradvány kimutatása (Ft)</t>
  </si>
  <si>
    <t>Maradvány kimutatás (Ft)</t>
  </si>
  <si>
    <t xml:space="preserve">Rumi Rajki István ÁMK </t>
  </si>
  <si>
    <t>5/b.melléklet</t>
  </si>
  <si>
    <t>6/a.melléklet</t>
  </si>
  <si>
    <t>A helyi önkormányzat eredménykimutatása (Ft)</t>
  </si>
  <si>
    <t>09        Különféle egyéb eredményszemléletű bevételek</t>
  </si>
  <si>
    <t>10        Anyagköltség</t>
  </si>
  <si>
    <t>11        Igénybe vett szolgáltatások értéke</t>
  </si>
  <si>
    <t>12        Eladott áruk beszerzési értéke</t>
  </si>
  <si>
    <t>13        Eladott (közvetített) szolgáltatások értéke</t>
  </si>
  <si>
    <t>14        Bérköltség</t>
  </si>
  <si>
    <t>15        Személyi jellegű egyéb kifizetések</t>
  </si>
  <si>
    <t>16        Bérjárulékok</t>
  </si>
  <si>
    <t>17       Kapott (járó) osztalék és részesedés</t>
  </si>
  <si>
    <t>18        Részesedésből származó eredményszemléletű bevételek, árfolyamnyereségek</t>
  </si>
  <si>
    <t>21        Pénzügyi műveletek egyéb eredményszemléletű bevételei</t>
  </si>
  <si>
    <t>20      Egyéb kapott (járó) kamatok és kamatjellegű eredményszemléletű bevételek</t>
  </si>
  <si>
    <t>24        Fizetendő kamatok és kamatjellegű ráfordítások</t>
  </si>
  <si>
    <t>25        Részesedések, értékpapírok, pénzeszközök értékvesztése</t>
  </si>
  <si>
    <t>26        Pénzügyi műveletek egyéb ráfordításai (&gt;=21a) (31&gt;=32)</t>
  </si>
  <si>
    <t>26a        - ebből: árfolyamveszteség</t>
  </si>
  <si>
    <t>C)        MÉRLEG SZERINTI EREDMÉNY (=±C±D) (41=±35±40)</t>
  </si>
  <si>
    <t>Eredménykimutatás (Ft)</t>
  </si>
  <si>
    <t>C)        MÉRLEG SZERINTI EREDMÉNY (=±A±B) (35=±23±34)</t>
  </si>
  <si>
    <t>6/b.melléklet</t>
  </si>
  <si>
    <t>Mérleg (Ft)</t>
  </si>
  <si>
    <t>7/a.melléklet</t>
  </si>
  <si>
    <t>A helyi önkormányzat mérlege (Ft)</t>
  </si>
  <si>
    <t>7/b.melléklet</t>
  </si>
  <si>
    <t>D/III/1d        - ebből: igénybe vett szolgáltatásra adott előleg</t>
  </si>
  <si>
    <t>D/III/1e        - ebből: foglalkoztaottaknak adott előlegek</t>
  </si>
  <si>
    <t>D/III/1f        - ebből: túlfizetések, téves és visszajáró kifizetések</t>
  </si>
  <si>
    <t>Tartalékok (Ft)</t>
  </si>
  <si>
    <t>Felhalm. célú garancia- és kezességvállalásból származó megtérülések áht-n kívülről</t>
  </si>
  <si>
    <t>Felhalm. célú vissza-térítendő támogatások, kölcsönök visszatérülése áht-n kívülről</t>
  </si>
  <si>
    <t>Felhalm. célú vissza-térítendő támogatások, kölcsönök visszatérülése áht-n belülről</t>
  </si>
  <si>
    <t>Felhalm. célú garancia- és kezességvállalásból származó megtérülések áht-n belülről</t>
  </si>
  <si>
    <t>Betegséggel kapcsolatos (nem TB) ellátások</t>
  </si>
  <si>
    <t>Műk. célú garancia- és kezességvállalásból szárm. kifizetés áht-n belülre</t>
  </si>
  <si>
    <t>Műk. c. visszatérítendő támogatások, kölcsönök nyújtása áht-n belülre</t>
  </si>
  <si>
    <t>Műk. c. visszatérítendő tám-k, kölcsönök tör-lesztése áht-n belülre</t>
  </si>
  <si>
    <t>Egyéb műk. c. támogatá-sok áht-n belülre</t>
  </si>
  <si>
    <t>Műk célú garancia- és kezességvállalásból származó kifizetés áht-n kívülre</t>
  </si>
  <si>
    <t>Műk. célú visszatéríten-dő támogatások, kölcsö-nök nyújtása áht-n kívülre</t>
  </si>
  <si>
    <t>Beruházási célú előze-tesen felszámított áfa</t>
  </si>
  <si>
    <t>Felújítási célú előzete-sen felszámított áfa</t>
  </si>
  <si>
    <t>Felhalm. célú garancia- és kezességvállalásból származó kifizetés áht-n belülre</t>
  </si>
  <si>
    <t>Felhalm. célú visszatérítendő támogatások, kölcsönök nyújtása áht-n belülre</t>
  </si>
  <si>
    <t>Felhalm. célú vissza-térítendő támogatások, kölcsönök törlesztése áht-n belülre</t>
  </si>
  <si>
    <t>Egyéb felhalm. célú támogatások áht-n belülre</t>
  </si>
  <si>
    <t>Felhalm. célú garancia- és kezességvállalásból származó kifizetés áht-n kívülre</t>
  </si>
  <si>
    <t>Felhalm. célú visszatérítendő támogatások, kölcsönök nyújtása áht-n kívülre</t>
  </si>
  <si>
    <t xml:space="preserve">Egyéb felhalm. célú támogatások áht-n kívülre </t>
  </si>
  <si>
    <t>Áht-n belüli megelőlege-zések folyósítása</t>
  </si>
  <si>
    <t>Áht-n belüli megelőlege-zések visszafizetése</t>
  </si>
  <si>
    <t>Települési önk-k egyes köznevelési feladatai-nak támogatása</t>
  </si>
  <si>
    <t>Települési önk-k szoc. és gyermekjóléti  fela-datainak támogatása</t>
  </si>
  <si>
    <t>Települési önk-k kult. feladatainak támog.</t>
  </si>
  <si>
    <t>Műk. célú központosí-tott előirányzatok</t>
  </si>
  <si>
    <t>Műk. c. garancia- és kezességvállalásból származó megtérülések áht-n belülről</t>
  </si>
  <si>
    <t>Műk. c. visszatérítendő tám-k, kölcsönök igénybevétele áht-n belülről</t>
  </si>
  <si>
    <t>Műk. C. visszatérítendő tám-k, kölcsönök visszatérülése áht-n belülről</t>
  </si>
  <si>
    <t xml:space="preserve">Pü. monopóliumok nyereségét terhelő adók </t>
  </si>
  <si>
    <t>Műk. c. garancia- és kezességvállalásból származó megtérülések áht-n kívülről</t>
  </si>
  <si>
    <t>Műk. C. visszatérítendő tám-k, kölcsönök visszatérülése áht-n kívülről</t>
  </si>
  <si>
    <t>Felhalm. célú önk-i támogatások</t>
  </si>
  <si>
    <t>Felhalm. c. garancia- és kezességvállalásból származó megtérülések áht-n belülről</t>
  </si>
  <si>
    <t>Felhalm. c. visszatérí-tendő tám-k, kölcsönök visszatérülése áht-n belülről</t>
  </si>
  <si>
    <t>Felhalm. c. visszatérí-tendő tám-k, kölcsönök igénybevétele áh-n belülről</t>
  </si>
  <si>
    <t>Egyéb felhalm. célú tám-k bevételei áht-n belülről</t>
  </si>
  <si>
    <t>Felhalm. c. garancia- és kezességvállalásból származó megtérülések áht-n kívülről</t>
  </si>
  <si>
    <t>Felhalm. c. visszatérí-tendő tám-k, kölcsönök visszatérülése áht-n kívülről</t>
  </si>
  <si>
    <t>B74</t>
  </si>
  <si>
    <t>B75</t>
  </si>
  <si>
    <t>Rumi Játékvár Óvoda 2017. évi zárszámadása</t>
  </si>
  <si>
    <t>A Rumi Játékvár Óvoda 2017. évi zárszámadása</t>
  </si>
  <si>
    <t xml:space="preserve">        2017. évi zárszámadása</t>
  </si>
  <si>
    <t xml:space="preserve">               A Rumi Játékvár Óvoda 2017. évi zárszámadása</t>
  </si>
  <si>
    <t>Rum község Önkormányzata 2017. évi zárszámadása</t>
  </si>
  <si>
    <t>2017. évi zárszámadása</t>
  </si>
  <si>
    <r>
      <t xml:space="preserve">             </t>
    </r>
    <r>
      <rPr>
        <b/>
        <sz val="10"/>
        <rFont val="Arial"/>
        <family val="2"/>
        <charset val="238"/>
      </rPr>
      <t>2017. évben</t>
    </r>
  </si>
  <si>
    <t>Előző időszak (2016. év)</t>
  </si>
  <si>
    <t>Tárgyi időszak (2017. év)</t>
  </si>
  <si>
    <t>08        Felhalmozási célú támogatások eredményszemléletű bevételei</t>
  </si>
  <si>
    <r>
      <t xml:space="preserve">                      </t>
    </r>
    <r>
      <rPr>
        <b/>
        <sz val="10"/>
        <rFont val="Arial"/>
        <family val="2"/>
        <charset val="238"/>
      </rPr>
      <t xml:space="preserve">a 3/2018 (V. 31.) önkormányzati rendelethez </t>
    </r>
  </si>
  <si>
    <r>
      <t xml:space="preserve">                      </t>
    </r>
    <r>
      <rPr>
        <b/>
        <sz val="10"/>
        <rFont val="Arial"/>
        <family val="2"/>
        <charset val="238"/>
      </rPr>
      <t xml:space="preserve">a 3/2018 ( V. 31.) önkormányzati rendelethez </t>
    </r>
  </si>
  <si>
    <t xml:space="preserve"> a 3/2018.(V. 31.)  önkormányzati rendelethez</t>
  </si>
  <si>
    <t>a 3/2018.(V. 31.) önkormányzati rendelethez</t>
  </si>
  <si>
    <r>
      <t xml:space="preserve">                                                   a </t>
    </r>
    <r>
      <rPr>
        <b/>
        <sz val="10"/>
        <rFont val="Arial"/>
        <family val="2"/>
        <charset val="238"/>
      </rPr>
      <t>3/2018. (V.31.) önkormányzati rendelethez</t>
    </r>
  </si>
  <si>
    <r>
      <t xml:space="preserve">                                                   a </t>
    </r>
    <r>
      <rPr>
        <b/>
        <sz val="10"/>
        <rFont val="Arial"/>
        <family val="2"/>
        <charset val="238"/>
      </rPr>
      <t>3/2018. (V. 31.) önkormányzati rendelethez</t>
    </r>
  </si>
  <si>
    <r>
      <t xml:space="preserve">                                                   a 3</t>
    </r>
    <r>
      <rPr>
        <b/>
        <sz val="10"/>
        <rFont val="Arial"/>
        <family val="2"/>
        <charset val="238"/>
      </rPr>
      <t>/2018. (V. 31.) önkormányzati rendelethez</t>
    </r>
  </si>
  <si>
    <r>
      <t xml:space="preserve">             a 3/</t>
    </r>
    <r>
      <rPr>
        <b/>
        <sz val="10"/>
        <rFont val="Arial"/>
        <family val="2"/>
        <charset val="238"/>
      </rPr>
      <t>2018. (V. 31.) önkormányzati rendelethez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</si>
</sst>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#########"/>
    <numFmt numFmtId="165" formatCode="0__"/>
  </numFmts>
  <fonts count="4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i/>
      <u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0"/>
      <name val="Arial CE"/>
      <charset val="238"/>
    </font>
    <font>
      <b/>
      <i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Bookman Old Style"/>
      <family val="1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i/>
      <sz val="11"/>
      <color indexed="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5" fillId="0" borderId="0"/>
    <xf numFmtId="0" fontId="2" fillId="0" borderId="0"/>
    <xf numFmtId="0" fontId="24" fillId="0" borderId="0"/>
    <xf numFmtId="0" fontId="24" fillId="0" borderId="0"/>
  </cellStyleXfs>
  <cellXfs count="472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11" xfId="0" applyBorder="1"/>
    <xf numFmtId="0" fontId="0" fillId="0" borderId="18" xfId="0" applyBorder="1"/>
    <xf numFmtId="0" fontId="0" fillId="0" borderId="19" xfId="0" applyBorder="1"/>
    <xf numFmtId="0" fontId="7" fillId="0" borderId="0" xfId="0" applyFont="1"/>
    <xf numFmtId="0" fontId="6" fillId="0" borderId="0" xfId="0" applyFont="1"/>
    <xf numFmtId="0" fontId="0" fillId="0" borderId="20" xfId="0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21" xfId="0" applyBorder="1"/>
    <xf numFmtId="0" fontId="0" fillId="0" borderId="16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5" fillId="0" borderId="0" xfId="0" applyFont="1"/>
    <xf numFmtId="0" fontId="0" fillId="0" borderId="9" xfId="0" applyBorder="1"/>
    <xf numFmtId="0" fontId="5" fillId="0" borderId="27" xfId="0" applyFont="1" applyBorder="1"/>
    <xf numFmtId="0" fontId="0" fillId="0" borderId="28" xfId="0" applyBorder="1"/>
    <xf numFmtId="0" fontId="0" fillId="0" borderId="7" xfId="0" applyBorder="1"/>
    <xf numFmtId="0" fontId="0" fillId="0" borderId="32" xfId="0" applyBorder="1"/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5" xfId="0" applyFont="1" applyBorder="1"/>
    <xf numFmtId="0" fontId="13" fillId="0" borderId="0" xfId="0" applyFont="1"/>
    <xf numFmtId="0" fontId="6" fillId="0" borderId="0" xfId="0" applyFont="1" applyBorder="1"/>
    <xf numFmtId="0" fontId="6" fillId="0" borderId="1" xfId="0" applyFont="1" applyBorder="1"/>
    <xf numFmtId="0" fontId="5" fillId="0" borderId="30" xfId="0" applyFont="1" applyBorder="1"/>
    <xf numFmtId="0" fontId="6" fillId="0" borderId="30" xfId="0" applyFont="1" applyBorder="1"/>
    <xf numFmtId="0" fontId="6" fillId="0" borderId="31" xfId="0" applyFont="1" applyBorder="1"/>
    <xf numFmtId="0" fontId="5" fillId="0" borderId="18" xfId="0" applyFont="1" applyFill="1" applyBorder="1" applyAlignment="1">
      <alignment horizontal="center"/>
    </xf>
    <xf numFmtId="0" fontId="14" fillId="0" borderId="2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15" fillId="0" borderId="18" xfId="0" applyFont="1" applyFill="1" applyBorder="1" applyAlignment="1">
      <alignment horizontal="left" vertical="center" wrapText="1"/>
    </xf>
    <xf numFmtId="0" fontId="20" fillId="0" borderId="0" xfId="0" applyFont="1"/>
    <xf numFmtId="0" fontId="20" fillId="0" borderId="5" xfId="0" applyFont="1" applyBorder="1"/>
    <xf numFmtId="0" fontId="20" fillId="0" borderId="35" xfId="0" applyFont="1" applyBorder="1"/>
    <xf numFmtId="0" fontId="0" fillId="0" borderId="3" xfId="0" applyBorder="1"/>
    <xf numFmtId="0" fontId="0" fillId="0" borderId="36" xfId="0" applyBorder="1"/>
    <xf numFmtId="0" fontId="0" fillId="0" borderId="10" xfId="0" applyBorder="1"/>
    <xf numFmtId="0" fontId="0" fillId="0" borderId="37" xfId="0" applyBorder="1"/>
    <xf numFmtId="0" fontId="20" fillId="0" borderId="9" xfId="0" applyFont="1" applyBorder="1"/>
    <xf numFmtId="0" fontId="20" fillId="0" borderId="34" xfId="0" applyFont="1" applyBorder="1"/>
    <xf numFmtId="0" fontId="0" fillId="0" borderId="17" xfId="0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6" fillId="0" borderId="2" xfId="0" applyFont="1" applyBorder="1"/>
    <xf numFmtId="0" fontId="0" fillId="0" borderId="8" xfId="0" applyBorder="1"/>
    <xf numFmtId="0" fontId="20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4" fillId="0" borderId="0" xfId="1"/>
    <xf numFmtId="0" fontId="4" fillId="0" borderId="0" xfId="1" applyAlignment="1">
      <alignment horizontal="center" wrapText="1"/>
    </xf>
    <xf numFmtId="0" fontId="9" fillId="0" borderId="0" xfId="1" applyFont="1"/>
    <xf numFmtId="0" fontId="17" fillId="0" borderId="9" xfId="1" applyFont="1" applyBorder="1"/>
    <xf numFmtId="0" fontId="10" fillId="0" borderId="9" xfId="1" applyFont="1" applyBorder="1" applyAlignment="1">
      <alignment horizontal="left" vertical="top" wrapText="1"/>
    </xf>
    <xf numFmtId="3" fontId="10" fillId="0" borderId="9" xfId="1" applyNumberFormat="1" applyFont="1" applyBorder="1" applyAlignment="1">
      <alignment horizontal="right" vertical="top" wrapText="1"/>
    </xf>
    <xf numFmtId="0" fontId="15" fillId="0" borderId="9" xfId="1" applyFont="1" applyBorder="1" applyAlignment="1">
      <alignment horizontal="left" vertical="top" wrapText="1"/>
    </xf>
    <xf numFmtId="3" fontId="15" fillId="0" borderId="9" xfId="1" applyNumberFormat="1" applyFont="1" applyBorder="1" applyAlignment="1">
      <alignment horizontal="right" vertical="top" wrapText="1"/>
    </xf>
    <xf numFmtId="3" fontId="15" fillId="3" borderId="9" xfId="1" applyNumberFormat="1" applyFont="1" applyFill="1" applyBorder="1" applyAlignment="1">
      <alignment horizontal="right" vertical="top" wrapText="1"/>
    </xf>
    <xf numFmtId="0" fontId="15" fillId="3" borderId="9" xfId="1" applyFont="1" applyFill="1" applyBorder="1" applyAlignment="1">
      <alignment horizontal="left" vertical="top" wrapText="1"/>
    </xf>
    <xf numFmtId="0" fontId="9" fillId="0" borderId="9" xfId="1" applyFont="1" applyBorder="1"/>
    <xf numFmtId="0" fontId="15" fillId="0" borderId="9" xfId="1" applyFont="1" applyFill="1" applyBorder="1" applyAlignment="1">
      <alignment horizontal="center" vertical="top" wrapText="1"/>
    </xf>
    <xf numFmtId="0" fontId="4" fillId="0" borderId="0" xfId="1" applyAlignment="1">
      <alignment wrapText="1"/>
    </xf>
    <xf numFmtId="0" fontId="4" fillId="0" borderId="0" xfId="1" applyFont="1" applyFill="1" applyAlignment="1">
      <alignment horizontal="center" wrapText="1"/>
    </xf>
    <xf numFmtId="0" fontId="9" fillId="3" borderId="9" xfId="1" applyFont="1" applyFill="1" applyBorder="1"/>
    <xf numFmtId="0" fontId="16" fillId="3" borderId="9" xfId="1" applyFont="1" applyFill="1" applyBorder="1" applyAlignment="1">
      <alignment horizontal="left" vertical="top" wrapText="1"/>
    </xf>
    <xf numFmtId="3" fontId="15" fillId="4" borderId="9" xfId="1" applyNumberFormat="1" applyFont="1" applyFill="1" applyBorder="1" applyAlignment="1">
      <alignment horizontal="right" vertical="top" wrapText="1"/>
    </xf>
    <xf numFmtId="0" fontId="15" fillId="4" borderId="9" xfId="1" applyFont="1" applyFill="1" applyBorder="1" applyAlignment="1">
      <alignment horizontal="left" vertical="top" wrapText="1"/>
    </xf>
    <xf numFmtId="0" fontId="14" fillId="0" borderId="9" xfId="1" applyFont="1" applyBorder="1"/>
    <xf numFmtId="0" fontId="3" fillId="0" borderId="0" xfId="2"/>
    <xf numFmtId="3" fontId="10" fillId="0" borderId="9" xfId="2" applyNumberFormat="1" applyFont="1" applyBorder="1" applyAlignment="1">
      <alignment horizontal="right" vertical="top" wrapText="1"/>
    </xf>
    <xf numFmtId="0" fontId="9" fillId="0" borderId="0" xfId="2" applyFont="1"/>
    <xf numFmtId="3" fontId="15" fillId="0" borderId="9" xfId="2" applyNumberFormat="1" applyFont="1" applyBorder="1" applyAlignment="1">
      <alignment horizontal="right" vertical="top" wrapText="1"/>
    </xf>
    <xf numFmtId="0" fontId="15" fillId="0" borderId="9" xfId="2" applyFont="1" applyBorder="1" applyAlignment="1">
      <alignment horizontal="left" vertical="top" wrapText="1"/>
    </xf>
    <xf numFmtId="0" fontId="10" fillId="0" borderId="9" xfId="2" applyFont="1" applyBorder="1" applyAlignment="1">
      <alignment horizontal="left" vertical="top" wrapText="1"/>
    </xf>
    <xf numFmtId="0" fontId="17" fillId="0" borderId="9" xfId="2" applyFont="1" applyBorder="1"/>
    <xf numFmtId="0" fontId="5" fillId="0" borderId="0" xfId="3" applyFont="1"/>
    <xf numFmtId="0" fontId="9" fillId="0" borderId="0" xfId="2" applyFont="1" applyAlignment="1">
      <alignment horizontal="center" wrapText="1"/>
    </xf>
    <xf numFmtId="0" fontId="15" fillId="0" borderId="9" xfId="2" applyFont="1" applyFill="1" applyBorder="1" applyAlignment="1">
      <alignment horizontal="center" vertical="top" wrapText="1"/>
    </xf>
    <xf numFmtId="0" fontId="5" fillId="0" borderId="0" xfId="0" applyFont="1" applyProtection="1">
      <protection locked="0"/>
    </xf>
    <xf numFmtId="0" fontId="24" fillId="0" borderId="0" xfId="5"/>
    <xf numFmtId="0" fontId="24" fillId="0" borderId="0" xfId="5" applyFont="1"/>
    <xf numFmtId="0" fontId="21" fillId="5" borderId="33" xfId="5" applyFont="1" applyFill="1" applyBorder="1"/>
    <xf numFmtId="0" fontId="25" fillId="5" borderId="6" xfId="5" applyFont="1" applyFill="1" applyBorder="1" applyAlignment="1">
      <alignment horizontal="left" vertical="center" wrapText="1"/>
    </xf>
    <xf numFmtId="0" fontId="25" fillId="0" borderId="6" xfId="5" applyFont="1" applyFill="1" applyBorder="1" applyAlignment="1">
      <alignment horizontal="left" vertical="center" wrapText="1"/>
    </xf>
    <xf numFmtId="0" fontId="6" fillId="0" borderId="42" xfId="5" applyFont="1" applyFill="1" applyBorder="1" applyAlignment="1">
      <alignment horizontal="left" vertical="center" wrapText="1"/>
    </xf>
    <xf numFmtId="0" fontId="21" fillId="0" borderId="6" xfId="5" applyFont="1" applyFill="1" applyBorder="1" applyAlignment="1">
      <alignment horizontal="left" vertical="center" wrapText="1"/>
    </xf>
    <xf numFmtId="0" fontId="5" fillId="0" borderId="42" xfId="5" applyFont="1" applyFill="1" applyBorder="1" applyAlignment="1">
      <alignment horizontal="left" vertical="center" wrapText="1"/>
    </xf>
    <xf numFmtId="0" fontId="25" fillId="0" borderId="42" xfId="5" applyFont="1" applyFill="1" applyBorder="1" applyAlignment="1">
      <alignment horizontal="left" vertical="center" wrapText="1"/>
    </xf>
    <xf numFmtId="0" fontId="21" fillId="0" borderId="42" xfId="5" applyFont="1" applyFill="1" applyBorder="1" applyAlignment="1">
      <alignment horizontal="left" vertical="center" wrapText="1"/>
    </xf>
    <xf numFmtId="0" fontId="25" fillId="5" borderId="6" xfId="5" applyFont="1" applyFill="1" applyBorder="1" applyAlignment="1">
      <alignment horizontal="left" vertical="center"/>
    </xf>
    <xf numFmtId="0" fontId="6" fillId="5" borderId="42" xfId="5" applyFont="1" applyFill="1" applyBorder="1" applyAlignment="1">
      <alignment horizontal="left" vertical="center" wrapText="1"/>
    </xf>
    <xf numFmtId="0" fontId="26" fillId="5" borderId="42" xfId="5" applyFont="1" applyFill="1" applyBorder="1" applyAlignment="1">
      <alignment wrapText="1"/>
    </xf>
    <xf numFmtId="0" fontId="25" fillId="0" borderId="6" xfId="5" applyFont="1" applyFill="1" applyBorder="1" applyAlignment="1">
      <alignment horizontal="left" vertical="center"/>
    </xf>
    <xf numFmtId="0" fontId="21" fillId="0" borderId="6" xfId="5" applyFont="1" applyFill="1" applyBorder="1" applyAlignment="1">
      <alignment horizontal="left" vertical="center"/>
    </xf>
    <xf numFmtId="0" fontId="26" fillId="0" borderId="42" xfId="5" applyFont="1" applyFill="1" applyBorder="1" applyAlignment="1">
      <alignment wrapText="1"/>
    </xf>
    <xf numFmtId="0" fontId="21" fillId="0" borderId="42" xfId="5" applyFont="1" applyFill="1" applyBorder="1" applyAlignment="1">
      <alignment vertical="center" wrapText="1"/>
    </xf>
    <xf numFmtId="0" fontId="21" fillId="0" borderId="15" xfId="5" applyFont="1" applyFill="1" applyBorder="1" applyAlignment="1">
      <alignment horizontal="center" textRotation="90" wrapText="1"/>
    </xf>
    <xf numFmtId="0" fontId="21" fillId="0" borderId="9" xfId="5" applyFont="1" applyBorder="1" applyAlignment="1">
      <alignment horizontal="center" textRotation="90" wrapText="1"/>
    </xf>
    <xf numFmtId="0" fontId="21" fillId="0" borderId="42" xfId="5" applyFont="1" applyBorder="1" applyAlignment="1">
      <alignment horizontal="center" textRotation="90" wrapText="1"/>
    </xf>
    <xf numFmtId="0" fontId="21" fillId="0" borderId="6" xfId="5" applyFont="1" applyFill="1" applyBorder="1" applyAlignment="1">
      <alignment horizontal="center" textRotation="90" wrapText="1"/>
    </xf>
    <xf numFmtId="0" fontId="21" fillId="0" borderId="34" xfId="5" applyFont="1" applyBorder="1" applyAlignment="1">
      <alignment horizontal="center" textRotation="90" wrapText="1"/>
    </xf>
    <xf numFmtId="0" fontId="5" fillId="0" borderId="0" xfId="5" applyFont="1"/>
    <xf numFmtId="0" fontId="5" fillId="0" borderId="0" xfId="5" applyFont="1" applyAlignment="1">
      <alignment wrapText="1"/>
    </xf>
    <xf numFmtId="0" fontId="5" fillId="0" borderId="0" xfId="5" applyFont="1" applyAlignment="1">
      <alignment horizontal="center" wrapText="1"/>
    </xf>
    <xf numFmtId="0" fontId="27" fillId="0" borderId="0" xfId="5" applyFont="1" applyAlignment="1">
      <alignment horizontal="center" wrapText="1"/>
    </xf>
    <xf numFmtId="164" fontId="6" fillId="0" borderId="6" xfId="5" applyNumberFormat="1" applyFont="1" applyFill="1" applyBorder="1" applyAlignment="1">
      <alignment vertical="center"/>
    </xf>
    <xf numFmtId="164" fontId="25" fillId="5" borderId="6" xfId="5" applyNumberFormat="1" applyFont="1" applyFill="1" applyBorder="1" applyAlignment="1">
      <alignment vertical="center"/>
    </xf>
    <xf numFmtId="164" fontId="25" fillId="0" borderId="6" xfId="5" applyNumberFormat="1" applyFont="1" applyFill="1" applyBorder="1" applyAlignment="1">
      <alignment vertical="center"/>
    </xf>
    <xf numFmtId="164" fontId="21" fillId="0" borderId="6" xfId="5" applyNumberFormat="1" applyFont="1" applyFill="1" applyBorder="1" applyAlignment="1">
      <alignment vertical="center"/>
    </xf>
    <xf numFmtId="0" fontId="5" fillId="0" borderId="42" xfId="5" applyFont="1" applyFill="1" applyBorder="1" applyAlignment="1">
      <alignment vertical="center" wrapText="1"/>
    </xf>
    <xf numFmtId="0" fontId="5" fillId="2" borderId="42" xfId="5" applyFont="1" applyFill="1" applyBorder="1" applyAlignment="1">
      <alignment horizontal="left" vertical="center" wrapText="1"/>
    </xf>
    <xf numFmtId="164" fontId="25" fillId="6" borderId="6" xfId="5" applyNumberFormat="1" applyFont="1" applyFill="1" applyBorder="1" applyAlignment="1">
      <alignment vertical="center"/>
    </xf>
    <xf numFmtId="0" fontId="25" fillId="6" borderId="42" xfId="5" applyFont="1" applyFill="1" applyBorder="1" applyAlignment="1">
      <alignment horizontal="left" vertical="center" wrapText="1"/>
    </xf>
    <xf numFmtId="0" fontId="21" fillId="2" borderId="42" xfId="5" applyFont="1" applyFill="1" applyBorder="1" applyAlignment="1">
      <alignment horizontal="left" vertical="center" wrapText="1"/>
    </xf>
    <xf numFmtId="0" fontId="25" fillId="6" borderId="42" xfId="5" applyFont="1" applyFill="1" applyBorder="1" applyAlignment="1">
      <alignment vertical="center" wrapText="1"/>
    </xf>
    <xf numFmtId="0" fontId="29" fillId="0" borderId="0" xfId="5" applyFont="1"/>
    <xf numFmtId="164" fontId="25" fillId="7" borderId="6" xfId="5" applyNumberFormat="1" applyFont="1" applyFill="1" applyBorder="1" applyAlignment="1">
      <alignment vertical="center"/>
    </xf>
    <xf numFmtId="0" fontId="25" fillId="7" borderId="42" xfId="5" applyFont="1" applyFill="1" applyBorder="1" applyAlignment="1">
      <alignment vertical="center" wrapText="1"/>
    </xf>
    <xf numFmtId="0" fontId="21" fillId="0" borderId="6" xfId="5" applyNumberFormat="1" applyFont="1" applyFill="1" applyBorder="1" applyAlignment="1">
      <alignment vertical="center"/>
    </xf>
    <xf numFmtId="0" fontId="0" fillId="0" borderId="37" xfId="0" applyBorder="1" applyAlignment="1">
      <alignment wrapText="1"/>
    </xf>
    <xf numFmtId="0" fontId="5" fillId="0" borderId="10" xfId="0" applyFont="1" applyBorder="1"/>
    <xf numFmtId="0" fontId="0" fillId="0" borderId="37" xfId="0" applyBorder="1" applyAlignment="1">
      <alignment horizontal="right" vertical="center" wrapText="1"/>
    </xf>
    <xf numFmtId="0" fontId="30" fillId="0" borderId="0" xfId="5" applyFont="1" applyAlignment="1">
      <alignment wrapText="1"/>
    </xf>
    <xf numFmtId="0" fontId="21" fillId="0" borderId="0" xfId="5" applyFont="1" applyAlignment="1">
      <alignment wrapText="1"/>
    </xf>
    <xf numFmtId="165" fontId="21" fillId="0" borderId="42" xfId="5" applyNumberFormat="1" applyFont="1" applyFill="1" applyBorder="1" applyAlignment="1">
      <alignment horizontal="left" vertical="center" wrapText="1"/>
    </xf>
    <xf numFmtId="0" fontId="25" fillId="5" borderId="40" xfId="5" applyFont="1" applyFill="1" applyBorder="1" applyAlignment="1">
      <alignment wrapText="1"/>
    </xf>
    <xf numFmtId="0" fontId="24" fillId="0" borderId="0" xfId="5" applyAlignment="1">
      <alignment wrapText="1"/>
    </xf>
    <xf numFmtId="0" fontId="25" fillId="7" borderId="0" xfId="5" applyFont="1" applyFill="1" applyBorder="1" applyAlignment="1">
      <alignment wrapText="1"/>
    </xf>
    <xf numFmtId="0" fontId="21" fillId="7" borderId="0" xfId="5" applyFont="1" applyFill="1" applyBorder="1"/>
    <xf numFmtId="0" fontId="25" fillId="7" borderId="0" xfId="5" applyFont="1" applyFill="1" applyBorder="1"/>
    <xf numFmtId="0" fontId="6" fillId="7" borderId="0" xfId="5" applyFont="1" applyFill="1" applyBorder="1"/>
    <xf numFmtId="0" fontId="24" fillId="7" borderId="0" xfId="5" applyFont="1" applyFill="1"/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13" fillId="0" borderId="0" xfId="1" applyFont="1" applyAlignment="1">
      <alignment horizontal="center" wrapText="1"/>
    </xf>
    <xf numFmtId="0" fontId="9" fillId="0" borderId="0" xfId="1" applyFont="1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33" fillId="0" borderId="47" xfId="0" applyFont="1" applyBorder="1" applyAlignment="1">
      <alignment horizontal="center" wrapText="1"/>
    </xf>
    <xf numFmtId="0" fontId="33" fillId="0" borderId="34" xfId="0" applyFont="1" applyBorder="1" applyAlignment="1">
      <alignment horizontal="center" wrapText="1"/>
    </xf>
    <xf numFmtId="0" fontId="34" fillId="0" borderId="46" xfId="0" applyFont="1" applyBorder="1" applyAlignment="1">
      <alignment horizontal="center" wrapText="1"/>
    </xf>
    <xf numFmtId="0" fontId="33" fillId="0" borderId="9" xfId="0" applyFont="1" applyBorder="1" applyAlignment="1">
      <alignment horizontal="center" wrapText="1"/>
    </xf>
    <xf numFmtId="0" fontId="34" fillId="0" borderId="9" xfId="0" applyFont="1" applyBorder="1" applyAlignment="1">
      <alignment horizontal="center" wrapText="1"/>
    </xf>
    <xf numFmtId="0" fontId="35" fillId="0" borderId="9" xfId="0" applyFont="1" applyFill="1" applyBorder="1" applyAlignment="1">
      <alignment vertical="center" wrapText="1"/>
    </xf>
    <xf numFmtId="0" fontId="35" fillId="0" borderId="6" xfId="0" applyNumberFormat="1" applyFont="1" applyFill="1" applyBorder="1" applyAlignment="1">
      <alignment vertical="center"/>
    </xf>
    <xf numFmtId="164" fontId="35" fillId="0" borderId="6" xfId="0" applyNumberFormat="1" applyFont="1" applyFill="1" applyBorder="1" applyAlignment="1">
      <alignment vertical="center"/>
    </xf>
    <xf numFmtId="0" fontId="35" fillId="0" borderId="9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vertical="center" wrapText="1"/>
    </xf>
    <xf numFmtId="164" fontId="14" fillId="0" borderId="6" xfId="0" applyNumberFormat="1" applyFont="1" applyFill="1" applyBorder="1" applyAlignment="1">
      <alignment vertical="center"/>
    </xf>
    <xf numFmtId="0" fontId="14" fillId="0" borderId="9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vertical="center" wrapText="1"/>
    </xf>
    <xf numFmtId="164" fontId="17" fillId="0" borderId="6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horizontal="left" vertical="center" wrapText="1"/>
    </xf>
    <xf numFmtId="0" fontId="35" fillId="2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vertical="center" wrapText="1"/>
    </xf>
    <xf numFmtId="0" fontId="36" fillId="8" borderId="9" xfId="0" applyFont="1" applyFill="1" applyBorder="1" applyAlignment="1">
      <alignment wrapText="1"/>
    </xf>
    <xf numFmtId="165" fontId="35" fillId="0" borderId="9" xfId="0" applyNumberFormat="1" applyFont="1" applyFill="1" applyBorder="1" applyAlignment="1">
      <alignment horizontal="left" vertical="center" wrapText="1"/>
    </xf>
    <xf numFmtId="0" fontId="18" fillId="9" borderId="9" xfId="0" applyFont="1" applyFill="1" applyBorder="1" applyAlignment="1">
      <alignment horizontal="left" vertical="center" wrapText="1"/>
    </xf>
    <xf numFmtId="164" fontId="18" fillId="9" borderId="6" xfId="0" applyNumberFormat="1" applyFont="1" applyFill="1" applyBorder="1" applyAlignment="1">
      <alignment vertical="center"/>
    </xf>
    <xf numFmtId="0" fontId="35" fillId="0" borderId="6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37" fillId="9" borderId="9" xfId="0" applyFont="1" applyFill="1" applyBorder="1" applyAlignment="1">
      <alignment horizontal="left" vertical="center" wrapText="1"/>
    </xf>
    <xf numFmtId="0" fontId="18" fillId="9" borderId="6" xfId="0" applyFont="1" applyFill="1" applyBorder="1" applyAlignment="1">
      <alignment horizontal="left" vertical="center" wrapText="1"/>
    </xf>
    <xf numFmtId="3" fontId="25" fillId="0" borderId="0" xfId="0" applyNumberFormat="1" applyFont="1" applyBorder="1"/>
    <xf numFmtId="3" fontId="6" fillId="0" borderId="0" xfId="0" applyNumberFormat="1" applyFont="1" applyBorder="1"/>
    <xf numFmtId="0" fontId="18" fillId="7" borderId="0" xfId="0" applyFont="1" applyFill="1" applyBorder="1" applyAlignment="1">
      <alignment wrapText="1"/>
    </xf>
    <xf numFmtId="0" fontId="38" fillId="7" borderId="0" xfId="0" applyFont="1" applyFill="1" applyBorder="1"/>
    <xf numFmtId="0" fontId="13" fillId="0" borderId="0" xfId="0" applyFont="1" applyAlignment="1">
      <alignment horizontal="center" wrapText="1"/>
    </xf>
    <xf numFmtId="0" fontId="34" fillId="0" borderId="7" xfId="0" applyFont="1" applyBorder="1" applyAlignment="1">
      <alignment horizontal="center" wrapText="1"/>
    </xf>
    <xf numFmtId="0" fontId="33" fillId="0" borderId="45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0" fontId="33" fillId="0" borderId="34" xfId="0" applyFont="1" applyFill="1" applyBorder="1" applyAlignment="1">
      <alignment horizontal="center" wrapText="1"/>
    </xf>
    <xf numFmtId="0" fontId="35" fillId="0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/>
    </xf>
    <xf numFmtId="0" fontId="17" fillId="8" borderId="6" xfId="0" applyFont="1" applyFill="1" applyBorder="1" applyAlignment="1">
      <alignment horizontal="left" vertical="center"/>
    </xf>
    <xf numFmtId="0" fontId="18" fillId="9" borderId="6" xfId="0" applyFont="1" applyFill="1" applyBorder="1" applyAlignment="1">
      <alignment horizontal="left" vertical="center"/>
    </xf>
    <xf numFmtId="0" fontId="18" fillId="10" borderId="9" xfId="0" applyFont="1" applyFill="1" applyBorder="1" applyAlignment="1">
      <alignment wrapText="1"/>
    </xf>
    <xf numFmtId="0" fontId="38" fillId="10" borderId="6" xfId="0" applyFont="1" applyFill="1" applyBorder="1"/>
    <xf numFmtId="0" fontId="14" fillId="0" borderId="9" xfId="0" applyFont="1" applyFill="1" applyBorder="1" applyAlignment="1">
      <alignment horizontal="center" vertical="center" textRotation="90" wrapText="1"/>
    </xf>
    <xf numFmtId="0" fontId="14" fillId="0" borderId="6" xfId="0" applyFont="1" applyFill="1" applyBorder="1" applyAlignment="1">
      <alignment horizontal="center" vertical="center" textRotation="90" wrapText="1"/>
    </xf>
    <xf numFmtId="0" fontId="33" fillId="0" borderId="47" xfId="0" applyFont="1" applyBorder="1" applyAlignment="1">
      <alignment horizontal="center" textRotation="90" wrapText="1"/>
    </xf>
    <xf numFmtId="0" fontId="33" fillId="0" borderId="34" xfId="0" applyFont="1" applyBorder="1" applyAlignment="1">
      <alignment horizontal="center" textRotation="90" wrapText="1"/>
    </xf>
    <xf numFmtId="0" fontId="34" fillId="0" borderId="46" xfId="0" applyFont="1" applyBorder="1" applyAlignment="1">
      <alignment horizontal="center" textRotation="90" wrapText="1"/>
    </xf>
    <xf numFmtId="0" fontId="33" fillId="0" borderId="7" xfId="0" applyFont="1" applyBorder="1" applyAlignment="1">
      <alignment horizontal="center" textRotation="90" wrapText="1"/>
    </xf>
    <xf numFmtId="0" fontId="33" fillId="0" borderId="9" xfId="0" applyFont="1" applyBorder="1" applyAlignment="1">
      <alignment horizontal="center" textRotation="90" wrapText="1"/>
    </xf>
    <xf numFmtId="0" fontId="34" fillId="0" borderId="6" xfId="0" applyFont="1" applyBorder="1" applyAlignment="1">
      <alignment horizontal="center" textRotation="90" wrapText="1"/>
    </xf>
    <xf numFmtId="0" fontId="33" fillId="0" borderId="47" xfId="0" applyFont="1" applyFill="1" applyBorder="1" applyAlignment="1">
      <alignment horizontal="center" textRotation="90" wrapText="1"/>
    </xf>
    <xf numFmtId="0" fontId="34" fillId="0" borderId="9" xfId="0" applyFont="1" applyBorder="1" applyAlignment="1">
      <alignment horizontal="center" textRotation="90" wrapText="1"/>
    </xf>
    <xf numFmtId="0" fontId="0" fillId="0" borderId="0" xfId="0" applyAlignment="1">
      <alignment textRotation="90"/>
    </xf>
    <xf numFmtId="3" fontId="33" fillId="0" borderId="47" xfId="0" applyNumberFormat="1" applyFont="1" applyBorder="1"/>
    <xf numFmtId="3" fontId="33" fillId="0" borderId="9" xfId="0" applyNumberFormat="1" applyFont="1" applyBorder="1"/>
    <xf numFmtId="3" fontId="33" fillId="0" borderId="48" xfId="0" applyNumberFormat="1" applyFont="1" applyBorder="1"/>
    <xf numFmtId="3" fontId="33" fillId="0" borderId="34" xfId="0" applyNumberFormat="1" applyFont="1" applyBorder="1"/>
    <xf numFmtId="3" fontId="33" fillId="0" borderId="6" xfId="0" applyNumberFormat="1" applyFont="1" applyBorder="1"/>
    <xf numFmtId="3" fontId="34" fillId="0" borderId="49" xfId="0" applyNumberFormat="1" applyFont="1" applyBorder="1"/>
    <xf numFmtId="3" fontId="34" fillId="0" borderId="9" xfId="0" applyNumberFormat="1" applyFont="1" applyBorder="1"/>
    <xf numFmtId="3" fontId="34" fillId="0" borderId="50" xfId="0" applyNumberFormat="1" applyFont="1" applyBorder="1"/>
    <xf numFmtId="3" fontId="39" fillId="0" borderId="47" xfId="0" applyNumberFormat="1" applyFont="1" applyBorder="1"/>
    <xf numFmtId="3" fontId="39" fillId="0" borderId="9" xfId="0" applyNumberFormat="1" applyFont="1" applyBorder="1"/>
    <xf numFmtId="3" fontId="39" fillId="0" borderId="48" xfId="0" applyNumberFormat="1" applyFont="1" applyBorder="1"/>
    <xf numFmtId="3" fontId="39" fillId="0" borderId="34" xfId="0" applyNumberFormat="1" applyFont="1" applyBorder="1"/>
    <xf numFmtId="3" fontId="39" fillId="0" borderId="6" xfId="0" applyNumberFormat="1" applyFont="1" applyBorder="1"/>
    <xf numFmtId="3" fontId="40" fillId="0" borderId="49" xfId="0" applyNumberFormat="1" applyFont="1" applyBorder="1"/>
    <xf numFmtId="3" fontId="40" fillId="0" borderId="50" xfId="0" applyNumberFormat="1" applyFont="1" applyBorder="1"/>
    <xf numFmtId="3" fontId="40" fillId="0" borderId="9" xfId="0" applyNumberFormat="1" applyFont="1" applyBorder="1"/>
    <xf numFmtId="3" fontId="34" fillId="0" borderId="47" xfId="0" applyNumberFormat="1" applyFont="1" applyFill="1" applyBorder="1" applyAlignment="1">
      <alignment horizontal="left" vertical="center" wrapText="1"/>
    </xf>
    <xf numFmtId="3" fontId="34" fillId="0" borderId="9" xfId="0" applyNumberFormat="1" applyFont="1" applyFill="1" applyBorder="1" applyAlignment="1">
      <alignment horizontal="left" vertical="center" wrapText="1"/>
    </xf>
    <xf numFmtId="3" fontId="34" fillId="0" borderId="48" xfId="0" applyNumberFormat="1" applyFont="1" applyFill="1" applyBorder="1" applyAlignment="1">
      <alignment horizontal="left" vertical="center" wrapText="1"/>
    </xf>
    <xf numFmtId="3" fontId="34" fillId="0" borderId="34" xfId="0" applyNumberFormat="1" applyFont="1" applyFill="1" applyBorder="1" applyAlignment="1">
      <alignment horizontal="left" vertical="center" wrapText="1"/>
    </xf>
    <xf numFmtId="3" fontId="34" fillId="0" borderId="6" xfId="0" applyNumberFormat="1" applyFont="1" applyFill="1" applyBorder="1" applyAlignment="1">
      <alignment horizontal="left" vertical="center" wrapText="1"/>
    </xf>
    <xf numFmtId="3" fontId="40" fillId="0" borderId="47" xfId="0" applyNumberFormat="1" applyFont="1" applyFill="1" applyBorder="1" applyAlignment="1">
      <alignment horizontal="left" vertical="center" wrapText="1"/>
    </xf>
    <xf numFmtId="3" fontId="40" fillId="0" borderId="9" xfId="0" applyNumberFormat="1" applyFont="1" applyFill="1" applyBorder="1" applyAlignment="1">
      <alignment horizontal="left" vertical="center" wrapText="1"/>
    </xf>
    <xf numFmtId="3" fontId="40" fillId="0" borderId="48" xfId="0" applyNumberFormat="1" applyFont="1" applyFill="1" applyBorder="1" applyAlignment="1">
      <alignment horizontal="left" vertical="center" wrapText="1"/>
    </xf>
    <xf numFmtId="3" fontId="40" fillId="0" borderId="34" xfId="0" applyNumberFormat="1" applyFont="1" applyFill="1" applyBorder="1" applyAlignment="1">
      <alignment horizontal="left" vertical="center" wrapText="1"/>
    </xf>
    <xf numFmtId="3" fontId="40" fillId="0" borderId="6" xfId="0" applyNumberFormat="1" applyFont="1" applyFill="1" applyBorder="1" applyAlignment="1">
      <alignment horizontal="left" vertical="center" wrapText="1"/>
    </xf>
    <xf numFmtId="3" fontId="34" fillId="0" borderId="47" xfId="0" applyNumberFormat="1" applyFont="1" applyFill="1" applyBorder="1" applyAlignment="1">
      <alignment horizontal="left" vertical="center"/>
    </xf>
    <xf numFmtId="3" fontId="34" fillId="0" borderId="9" xfId="0" applyNumberFormat="1" applyFont="1" applyFill="1" applyBorder="1" applyAlignment="1">
      <alignment horizontal="left" vertical="center"/>
    </xf>
    <xf numFmtId="3" fontId="34" fillId="0" borderId="48" xfId="0" applyNumberFormat="1" applyFont="1" applyFill="1" applyBorder="1" applyAlignment="1">
      <alignment horizontal="left" vertical="center"/>
    </xf>
    <xf numFmtId="3" fontId="34" fillId="0" borderId="34" xfId="0" applyNumberFormat="1" applyFont="1" applyFill="1" applyBorder="1" applyAlignment="1">
      <alignment horizontal="left" vertical="center"/>
    </xf>
    <xf numFmtId="3" fontId="34" fillId="0" borderId="6" xfId="0" applyNumberFormat="1" applyFont="1" applyFill="1" applyBorder="1" applyAlignment="1">
      <alignment horizontal="left" vertical="center"/>
    </xf>
    <xf numFmtId="3" fontId="40" fillId="0" borderId="47" xfId="0" applyNumberFormat="1" applyFont="1" applyFill="1" applyBorder="1" applyAlignment="1">
      <alignment horizontal="left" vertical="center"/>
    </xf>
    <xf numFmtId="3" fontId="40" fillId="0" borderId="9" xfId="0" applyNumberFormat="1" applyFont="1" applyFill="1" applyBorder="1" applyAlignment="1">
      <alignment horizontal="left" vertical="center"/>
    </xf>
    <xf numFmtId="3" fontId="40" fillId="0" borderId="48" xfId="0" applyNumberFormat="1" applyFont="1" applyFill="1" applyBorder="1" applyAlignment="1">
      <alignment horizontal="left" vertical="center"/>
    </xf>
    <xf numFmtId="3" fontId="40" fillId="0" borderId="34" xfId="0" applyNumberFormat="1" applyFont="1" applyFill="1" applyBorder="1" applyAlignment="1">
      <alignment horizontal="left" vertical="center"/>
    </xf>
    <xf numFmtId="3" fontId="40" fillId="0" borderId="6" xfId="0" applyNumberFormat="1" applyFont="1" applyFill="1" applyBorder="1" applyAlignment="1">
      <alignment horizontal="left" vertical="center"/>
    </xf>
    <xf numFmtId="3" fontId="39" fillId="10" borderId="47" xfId="0" applyNumberFormat="1" applyFont="1" applyFill="1" applyBorder="1"/>
    <xf numFmtId="3" fontId="39" fillId="10" borderId="9" xfId="0" applyNumberFormat="1" applyFont="1" applyFill="1" applyBorder="1"/>
    <xf numFmtId="3" fontId="39" fillId="10" borderId="48" xfId="0" applyNumberFormat="1" applyFont="1" applyFill="1" applyBorder="1"/>
    <xf numFmtId="3" fontId="39" fillId="10" borderId="34" xfId="0" applyNumberFormat="1" applyFont="1" applyFill="1" applyBorder="1"/>
    <xf numFmtId="3" fontId="39" fillId="10" borderId="6" xfId="0" applyNumberFormat="1" applyFont="1" applyFill="1" applyBorder="1"/>
    <xf numFmtId="3" fontId="40" fillId="10" borderId="49" xfId="0" applyNumberFormat="1" applyFont="1" applyFill="1" applyBorder="1"/>
    <xf numFmtId="3" fontId="40" fillId="10" borderId="9" xfId="0" applyNumberFormat="1" applyFont="1" applyFill="1" applyBorder="1"/>
    <xf numFmtId="3" fontId="40" fillId="10" borderId="50" xfId="0" applyNumberFormat="1" applyFont="1" applyFill="1" applyBorder="1"/>
    <xf numFmtId="3" fontId="34" fillId="0" borderId="47" xfId="0" applyNumberFormat="1" applyFont="1" applyBorder="1"/>
    <xf numFmtId="3" fontId="34" fillId="0" borderId="48" xfId="0" applyNumberFormat="1" applyFont="1" applyBorder="1"/>
    <xf numFmtId="3" fontId="34" fillId="0" borderId="34" xfId="0" applyNumberFormat="1" applyFont="1" applyBorder="1"/>
    <xf numFmtId="3" fontId="34" fillId="0" borderId="6" xfId="0" applyNumberFormat="1" applyFont="1" applyBorder="1"/>
    <xf numFmtId="3" fontId="40" fillId="0" borderId="47" xfId="0" applyNumberFormat="1" applyFont="1" applyBorder="1"/>
    <xf numFmtId="3" fontId="40" fillId="0" borderId="48" xfId="0" applyNumberFormat="1" applyFont="1" applyBorder="1"/>
    <xf numFmtId="3" fontId="40" fillId="0" borderId="34" xfId="0" applyNumberFormat="1" applyFont="1" applyBorder="1"/>
    <xf numFmtId="3" fontId="40" fillId="0" borderId="6" xfId="0" applyNumberFormat="1" applyFont="1" applyBorder="1"/>
    <xf numFmtId="3" fontId="40" fillId="10" borderId="47" xfId="0" applyNumberFormat="1" applyFont="1" applyFill="1" applyBorder="1"/>
    <xf numFmtId="3" fontId="40" fillId="10" borderId="48" xfId="0" applyNumberFormat="1" applyFont="1" applyFill="1" applyBorder="1"/>
    <xf numFmtId="3" fontId="40" fillId="10" borderId="34" xfId="0" applyNumberFormat="1" applyFont="1" applyFill="1" applyBorder="1"/>
    <xf numFmtId="3" fontId="40" fillId="10" borderId="6" xfId="0" applyNumberFormat="1" applyFont="1" applyFill="1" applyBorder="1"/>
    <xf numFmtId="0" fontId="5" fillId="0" borderId="0" xfId="5" applyFont="1" applyAlignment="1">
      <alignment horizontal="center" wrapText="1"/>
    </xf>
    <xf numFmtId="0" fontId="9" fillId="0" borderId="0" xfId="2" applyFont="1" applyAlignment="1">
      <alignment horizontal="center" wrapText="1"/>
    </xf>
    <xf numFmtId="0" fontId="15" fillId="0" borderId="9" xfId="6" applyFont="1" applyFill="1" applyBorder="1" applyAlignment="1">
      <alignment horizontal="left" vertical="center" wrapText="1"/>
    </xf>
    <xf numFmtId="0" fontId="10" fillId="0" borderId="9" xfId="6" applyFont="1" applyFill="1" applyBorder="1" applyAlignment="1">
      <alignment horizontal="left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5" fillId="0" borderId="9" xfId="1" applyFont="1" applyFill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1" applyFont="1" applyAlignment="1"/>
    <xf numFmtId="0" fontId="1" fillId="0" borderId="0" xfId="1" applyFont="1"/>
    <xf numFmtId="0" fontId="0" fillId="0" borderId="21" xfId="0" applyBorder="1" applyAlignment="1">
      <alignment wrapText="1"/>
    </xf>
    <xf numFmtId="0" fontId="5" fillId="0" borderId="2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0" fillId="0" borderId="28" xfId="0" applyBorder="1" applyAlignment="1">
      <alignment horizontal="left" wrapText="1"/>
    </xf>
    <xf numFmtId="3" fontId="0" fillId="0" borderId="51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7" xfId="0" applyBorder="1" applyAlignment="1">
      <alignment horizontal="left" wrapText="1"/>
    </xf>
    <xf numFmtId="3" fontId="0" fillId="0" borderId="7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52" xfId="0" applyNumberFormat="1" applyFont="1" applyBorder="1" applyAlignment="1">
      <alignment horizontal="center"/>
    </xf>
    <xf numFmtId="0" fontId="0" fillId="0" borderId="32" xfId="0" applyBorder="1" applyAlignment="1">
      <alignment horizontal="left" wrapText="1"/>
    </xf>
    <xf numFmtId="3" fontId="6" fillId="0" borderId="32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19" fillId="0" borderId="2" xfId="0" applyNumberFormat="1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3" fontId="0" fillId="0" borderId="0" xfId="0" applyNumberFormat="1" applyBorder="1"/>
    <xf numFmtId="3" fontId="0" fillId="0" borderId="1" xfId="0" applyNumberFormat="1" applyBorder="1"/>
    <xf numFmtId="3" fontId="0" fillId="0" borderId="18" xfId="0" applyNumberFormat="1" applyBorder="1" applyAlignment="1">
      <alignment horizontal="center"/>
    </xf>
    <xf numFmtId="3" fontId="6" fillId="0" borderId="18" xfId="0" applyNumberFormat="1" applyFont="1" applyBorder="1" applyAlignment="1">
      <alignment horizontal="center"/>
    </xf>
    <xf numFmtId="3" fontId="6" fillId="0" borderId="19" xfId="0" applyNumberFormat="1" applyFont="1" applyBorder="1" applyAlignment="1">
      <alignment horizontal="center"/>
    </xf>
    <xf numFmtId="0" fontId="0" fillId="0" borderId="8" xfId="0" applyBorder="1" applyAlignment="1">
      <alignment horizontal="left" wrapText="1"/>
    </xf>
    <xf numFmtId="3" fontId="6" fillId="0" borderId="8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0" fillId="0" borderId="27" xfId="0" applyBorder="1" applyAlignment="1"/>
    <xf numFmtId="0" fontId="0" fillId="0" borderId="30" xfId="0" applyBorder="1" applyAlignment="1"/>
    <xf numFmtId="0" fontId="6" fillId="0" borderId="30" xfId="0" applyFont="1" applyBorder="1" applyAlignment="1"/>
    <xf numFmtId="0" fontId="6" fillId="0" borderId="31" xfId="0" applyFont="1" applyBorder="1" applyAlignment="1"/>
    <xf numFmtId="0" fontId="19" fillId="0" borderId="25" xfId="0" applyFont="1" applyBorder="1" applyAlignment="1"/>
    <xf numFmtId="0" fontId="5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3" fontId="0" fillId="0" borderId="53" xfId="0" applyNumberFormat="1" applyBorder="1"/>
    <xf numFmtId="3" fontId="0" fillId="0" borderId="37" xfId="0" applyNumberFormat="1" applyBorder="1"/>
    <xf numFmtId="3" fontId="0" fillId="0" borderId="54" xfId="0" applyNumberFormat="1" applyBorder="1"/>
    <xf numFmtId="3" fontId="0" fillId="0" borderId="50" xfId="0" applyNumberFormat="1" applyBorder="1"/>
    <xf numFmtId="3" fontId="0" fillId="0" borderId="36" xfId="0" applyNumberFormat="1" applyBorder="1"/>
    <xf numFmtId="3" fontId="6" fillId="0" borderId="9" xfId="0" applyNumberFormat="1" applyFont="1" applyBorder="1"/>
    <xf numFmtId="0" fontId="1" fillId="0" borderId="0" xfId="1" applyFont="1" applyProtection="1">
      <protection locked="0"/>
    </xf>
    <xf numFmtId="0" fontId="14" fillId="0" borderId="9" xfId="1" applyFont="1" applyBorder="1" applyAlignment="1">
      <alignment vertical="center" wrapText="1"/>
    </xf>
    <xf numFmtId="3" fontId="9" fillId="0" borderId="9" xfId="1" applyNumberFormat="1" applyFont="1" applyBorder="1"/>
    <xf numFmtId="3" fontId="17" fillId="0" borderId="9" xfId="1" applyNumberFormat="1" applyFont="1" applyBorder="1"/>
    <xf numFmtId="3" fontId="17" fillId="3" borderId="9" xfId="1" applyNumberFormat="1" applyFont="1" applyFill="1" applyBorder="1"/>
    <xf numFmtId="3" fontId="9" fillId="4" borderId="9" xfId="1" applyNumberFormat="1" applyFont="1" applyFill="1" applyBorder="1"/>
    <xf numFmtId="3" fontId="9" fillId="3" borderId="9" xfId="1" applyNumberFormat="1" applyFont="1" applyFill="1" applyBorder="1"/>
    <xf numFmtId="0" fontId="1" fillId="0" borderId="0" xfId="2" applyFont="1"/>
    <xf numFmtId="0" fontId="18" fillId="10" borderId="0" xfId="0" applyFont="1" applyFill="1" applyBorder="1" applyAlignment="1">
      <alignment wrapText="1"/>
    </xf>
    <xf numFmtId="0" fontId="38" fillId="10" borderId="0" xfId="0" applyFont="1" applyFill="1" applyBorder="1"/>
    <xf numFmtId="3" fontId="39" fillId="10" borderId="0" xfId="0" applyNumberFormat="1" applyFont="1" applyFill="1" applyBorder="1"/>
    <xf numFmtId="3" fontId="40" fillId="10" borderId="0" xfId="0" applyNumberFormat="1" applyFont="1" applyFill="1" applyBorder="1"/>
    <xf numFmtId="3" fontId="21" fillId="0" borderId="42" xfId="5" applyNumberFormat="1" applyFont="1" applyBorder="1"/>
    <xf numFmtId="3" fontId="21" fillId="0" borderId="9" xfId="5" applyNumberFormat="1" applyFont="1" applyBorder="1"/>
    <xf numFmtId="3" fontId="5" fillId="0" borderId="15" xfId="5" applyNumberFormat="1" applyFont="1" applyBorder="1"/>
    <xf numFmtId="3" fontId="21" fillId="0" borderId="34" xfId="5" applyNumberFormat="1" applyFont="1" applyBorder="1"/>
    <xf numFmtId="3" fontId="25" fillId="7" borderId="42" xfId="5" applyNumberFormat="1" applyFont="1" applyFill="1" applyBorder="1"/>
    <xf numFmtId="3" fontId="25" fillId="7" borderId="9" xfId="5" applyNumberFormat="1" applyFont="1" applyFill="1" applyBorder="1"/>
    <xf numFmtId="3" fontId="6" fillId="7" borderId="15" xfId="5" applyNumberFormat="1" applyFont="1" applyFill="1" applyBorder="1"/>
    <xf numFmtId="3" fontId="25" fillId="7" borderId="34" xfId="5" applyNumberFormat="1" applyFont="1" applyFill="1" applyBorder="1"/>
    <xf numFmtId="3" fontId="21" fillId="6" borderId="42" xfId="5" applyNumberFormat="1" applyFont="1" applyFill="1" applyBorder="1"/>
    <xf numFmtId="3" fontId="21" fillId="6" borderId="9" xfId="5" applyNumberFormat="1" applyFont="1" applyFill="1" applyBorder="1"/>
    <xf numFmtId="3" fontId="5" fillId="6" borderId="15" xfId="5" applyNumberFormat="1" applyFont="1" applyFill="1" applyBorder="1"/>
    <xf numFmtId="3" fontId="21" fillId="6" borderId="34" xfId="5" applyNumberFormat="1" applyFont="1" applyFill="1" applyBorder="1"/>
    <xf numFmtId="3" fontId="25" fillId="0" borderId="42" xfId="5" applyNumberFormat="1" applyFont="1" applyBorder="1"/>
    <xf numFmtId="3" fontId="25" fillId="0" borderId="9" xfId="5" applyNumberFormat="1" applyFont="1" applyBorder="1"/>
    <xf numFmtId="3" fontId="6" fillId="0" borderId="15" xfId="5" applyNumberFormat="1" applyFont="1" applyBorder="1"/>
    <xf numFmtId="3" fontId="25" fillId="0" borderId="34" xfId="5" applyNumberFormat="1" applyFont="1" applyBorder="1"/>
    <xf numFmtId="3" fontId="25" fillId="5" borderId="42" xfId="5" applyNumberFormat="1" applyFont="1" applyFill="1" applyBorder="1"/>
    <xf numFmtId="3" fontId="25" fillId="5" borderId="9" xfId="5" applyNumberFormat="1" applyFont="1" applyFill="1" applyBorder="1"/>
    <xf numFmtId="3" fontId="21" fillId="5" borderId="9" xfId="5" applyNumberFormat="1" applyFont="1" applyFill="1" applyBorder="1"/>
    <xf numFmtId="3" fontId="25" fillId="5" borderId="34" xfId="5" applyNumberFormat="1" applyFont="1" applyFill="1" applyBorder="1"/>
    <xf numFmtId="3" fontId="6" fillId="5" borderId="15" xfId="5" applyNumberFormat="1" applyFont="1" applyFill="1" applyBorder="1"/>
    <xf numFmtId="3" fontId="6" fillId="0" borderId="42" xfId="5" applyNumberFormat="1" applyFont="1" applyBorder="1"/>
    <xf numFmtId="3" fontId="6" fillId="0" borderId="9" xfId="5" applyNumberFormat="1" applyFont="1" applyBorder="1"/>
    <xf numFmtId="3" fontId="6" fillId="0" borderId="34" xfId="5" applyNumberFormat="1" applyFont="1" applyBorder="1"/>
    <xf numFmtId="3" fontId="5" fillId="0" borderId="42" xfId="5" applyNumberFormat="1" applyFont="1" applyFill="1" applyBorder="1" applyAlignment="1">
      <alignment horizontal="left" vertical="center" wrapText="1"/>
    </xf>
    <xf numFmtId="3" fontId="5" fillId="0" borderId="9" xfId="5" applyNumberFormat="1" applyFont="1" applyFill="1" applyBorder="1" applyAlignment="1">
      <alignment horizontal="left" vertical="center" wrapText="1"/>
    </xf>
    <xf numFmtId="3" fontId="5" fillId="0" borderId="34" xfId="5" applyNumberFormat="1" applyFont="1" applyFill="1" applyBorder="1" applyAlignment="1">
      <alignment horizontal="left" vertical="center" wrapText="1"/>
    </xf>
    <xf numFmtId="3" fontId="6" fillId="0" borderId="42" xfId="5" applyNumberFormat="1" applyFont="1" applyFill="1" applyBorder="1" applyAlignment="1">
      <alignment horizontal="left" vertical="center" wrapText="1"/>
    </xf>
    <xf numFmtId="3" fontId="6" fillId="0" borderId="9" xfId="5" applyNumberFormat="1" applyFont="1" applyFill="1" applyBorder="1" applyAlignment="1">
      <alignment horizontal="left" vertical="center" wrapText="1"/>
    </xf>
    <xf numFmtId="3" fontId="6" fillId="0" borderId="34" xfId="5" applyNumberFormat="1" applyFont="1" applyFill="1" applyBorder="1" applyAlignment="1">
      <alignment horizontal="left" vertical="center" wrapText="1"/>
    </xf>
    <xf numFmtId="3" fontId="5" fillId="0" borderId="42" xfId="5" applyNumberFormat="1" applyFont="1" applyFill="1" applyBorder="1" applyAlignment="1">
      <alignment horizontal="left" vertical="center"/>
    </xf>
    <xf numFmtId="3" fontId="5" fillId="0" borderId="9" xfId="5" applyNumberFormat="1" applyFont="1" applyFill="1" applyBorder="1" applyAlignment="1">
      <alignment horizontal="left" vertical="center"/>
    </xf>
    <xf numFmtId="3" fontId="5" fillId="0" borderId="34" xfId="5" applyNumberFormat="1" applyFont="1" applyFill="1" applyBorder="1" applyAlignment="1">
      <alignment horizontal="left" vertical="center"/>
    </xf>
    <xf numFmtId="3" fontId="6" fillId="0" borderId="42" xfId="5" applyNumberFormat="1" applyFont="1" applyFill="1" applyBorder="1" applyAlignment="1">
      <alignment horizontal="left" vertical="center"/>
    </xf>
    <xf numFmtId="3" fontId="6" fillId="0" borderId="9" xfId="5" applyNumberFormat="1" applyFont="1" applyFill="1" applyBorder="1" applyAlignment="1">
      <alignment horizontal="left" vertical="center"/>
    </xf>
    <xf numFmtId="3" fontId="6" fillId="0" borderId="34" xfId="5" applyNumberFormat="1" applyFont="1" applyFill="1" applyBorder="1" applyAlignment="1">
      <alignment horizontal="left" vertical="center"/>
    </xf>
    <xf numFmtId="3" fontId="5" fillId="0" borderId="34" xfId="5" applyNumberFormat="1" applyFont="1" applyFill="1" applyBorder="1" applyAlignment="1">
      <alignment horizontal="right"/>
    </xf>
    <xf numFmtId="3" fontId="5" fillId="0" borderId="9" xfId="5" applyNumberFormat="1" applyFont="1" applyFill="1" applyBorder="1" applyAlignment="1">
      <alignment horizontal="right"/>
    </xf>
    <xf numFmtId="3" fontId="5" fillId="0" borderId="15" xfId="5" applyNumberFormat="1" applyFont="1" applyBorder="1" applyAlignment="1">
      <alignment horizontal="right"/>
    </xf>
    <xf numFmtId="3" fontId="6" fillId="0" borderId="34" xfId="5" applyNumberFormat="1" applyFont="1" applyFill="1" applyBorder="1" applyAlignment="1">
      <alignment horizontal="right"/>
    </xf>
    <xf numFmtId="3" fontId="6" fillId="0" borderId="9" xfId="5" applyNumberFormat="1" applyFont="1" applyFill="1" applyBorder="1" applyAlignment="1">
      <alignment horizontal="right"/>
    </xf>
    <xf numFmtId="3" fontId="6" fillId="5" borderId="42" xfId="5" applyNumberFormat="1" applyFont="1" applyFill="1" applyBorder="1" applyAlignment="1">
      <alignment horizontal="left" vertical="center"/>
    </xf>
    <xf numFmtId="3" fontId="5" fillId="5" borderId="15" xfId="5" applyNumberFormat="1" applyFont="1" applyFill="1" applyBorder="1"/>
    <xf numFmtId="3" fontId="6" fillId="5" borderId="34" xfId="5" applyNumberFormat="1" applyFont="1" applyFill="1" applyBorder="1" applyAlignment="1">
      <alignment horizontal="right"/>
    </xf>
    <xf numFmtId="3" fontId="25" fillId="5" borderId="40" xfId="5" applyNumberFormat="1" applyFont="1" applyFill="1" applyBorder="1"/>
    <xf numFmtId="3" fontId="25" fillId="5" borderId="39" xfId="5" applyNumberFormat="1" applyFont="1" applyFill="1" applyBorder="1"/>
    <xf numFmtId="3" fontId="6" fillId="5" borderId="38" xfId="5" applyNumberFormat="1" applyFont="1" applyFill="1" applyBorder="1"/>
    <xf numFmtId="3" fontId="25" fillId="5" borderId="41" xfId="5" applyNumberFormat="1" applyFont="1" applyFill="1" applyBorder="1"/>
    <xf numFmtId="3" fontId="5" fillId="0" borderId="42" xfId="5" applyNumberFormat="1" applyFont="1" applyFill="1" applyBorder="1" applyAlignment="1">
      <alignment horizontal="right"/>
    </xf>
    <xf numFmtId="3" fontId="6" fillId="0" borderId="42" xfId="5" applyNumberFormat="1" applyFont="1" applyFill="1" applyBorder="1" applyAlignment="1">
      <alignment horizontal="right"/>
    </xf>
    <xf numFmtId="3" fontId="6" fillId="0" borderId="15" xfId="5" applyNumberFormat="1" applyFont="1" applyBorder="1" applyAlignment="1">
      <alignment horizontal="right"/>
    </xf>
    <xf numFmtId="3" fontId="5" fillId="0" borderId="42" xfId="5" applyNumberFormat="1" applyFont="1" applyBorder="1"/>
    <xf numFmtId="3" fontId="5" fillId="0" borderId="9" xfId="5" applyNumberFormat="1" applyFont="1" applyBorder="1"/>
    <xf numFmtId="3" fontId="5" fillId="0" borderId="34" xfId="5" applyNumberFormat="1" applyFont="1" applyBorder="1"/>
    <xf numFmtId="3" fontId="5" fillId="0" borderId="6" xfId="5" applyNumberFormat="1" applyFont="1" applyBorder="1"/>
    <xf numFmtId="3" fontId="6" fillId="0" borderId="6" xfId="5" applyNumberFormat="1" applyFont="1" applyBorder="1"/>
    <xf numFmtId="3" fontId="6" fillId="5" borderId="42" xfId="5" applyNumberFormat="1" applyFont="1" applyFill="1" applyBorder="1"/>
    <xf numFmtId="3" fontId="6" fillId="5" borderId="9" xfId="5" applyNumberFormat="1" applyFont="1" applyFill="1" applyBorder="1"/>
    <xf numFmtId="3" fontId="6" fillId="5" borderId="34" xfId="5" applyNumberFormat="1" applyFont="1" applyFill="1" applyBorder="1"/>
    <xf numFmtId="3" fontId="6" fillId="5" borderId="6" xfId="5" applyNumberFormat="1" applyFont="1" applyFill="1" applyBorder="1"/>
    <xf numFmtId="3" fontId="5" fillId="5" borderId="6" xfId="5" applyNumberFormat="1" applyFont="1" applyFill="1" applyBorder="1"/>
    <xf numFmtId="3" fontId="6" fillId="5" borderId="40" xfId="5" applyNumberFormat="1" applyFont="1" applyFill="1" applyBorder="1"/>
    <xf numFmtId="3" fontId="6" fillId="5" borderId="39" xfId="5" applyNumberFormat="1" applyFont="1" applyFill="1" applyBorder="1"/>
    <xf numFmtId="3" fontId="6" fillId="5" borderId="41" xfId="5" applyNumberFormat="1" applyFont="1" applyFill="1" applyBorder="1"/>
    <xf numFmtId="3" fontId="6" fillId="5" borderId="33" xfId="5" applyNumberFormat="1" applyFont="1" applyFill="1" applyBorder="1"/>
    <xf numFmtId="49" fontId="10" fillId="0" borderId="9" xfId="2" applyNumberFormat="1" applyFont="1" applyBorder="1" applyAlignment="1">
      <alignment horizontal="left" vertical="top" wrapText="1"/>
    </xf>
    <xf numFmtId="0" fontId="5" fillId="0" borderId="0" xfId="5" applyFont="1" applyAlignment="1">
      <alignment horizontal="center" wrapText="1"/>
    </xf>
    <xf numFmtId="0" fontId="31" fillId="0" borderId="0" xfId="5" applyFont="1" applyAlignment="1">
      <alignment horizontal="center" wrapText="1"/>
    </xf>
    <xf numFmtId="0" fontId="28" fillId="0" borderId="0" xfId="5" applyFont="1" applyAlignment="1">
      <alignment horizontal="left" wrapText="1"/>
    </xf>
    <xf numFmtId="0" fontId="25" fillId="0" borderId="44" xfId="5" applyFont="1" applyFill="1" applyBorder="1" applyAlignment="1">
      <alignment horizontal="center" vertical="center" wrapText="1"/>
    </xf>
    <xf numFmtId="0" fontId="25" fillId="0" borderId="43" xfId="5" applyFont="1" applyFill="1" applyBorder="1" applyAlignment="1">
      <alignment horizontal="center" vertical="center" wrapText="1"/>
    </xf>
    <xf numFmtId="0" fontId="24" fillId="0" borderId="28" xfId="5" applyBorder="1" applyAlignment="1">
      <alignment horizontal="center"/>
    </xf>
    <xf numFmtId="0" fontId="24" fillId="0" borderId="28" xfId="5" applyFont="1" applyBorder="1" applyAlignment="1">
      <alignment horizontal="center"/>
    </xf>
    <xf numFmtId="0" fontId="24" fillId="0" borderId="29" xfId="5" applyFont="1" applyBorder="1" applyAlignment="1">
      <alignment horizontal="center"/>
    </xf>
    <xf numFmtId="0" fontId="25" fillId="0" borderId="12" xfId="5" applyFont="1" applyFill="1" applyBorder="1" applyAlignment="1">
      <alignment horizontal="center" vertical="center" wrapText="1"/>
    </xf>
    <xf numFmtId="0" fontId="25" fillId="0" borderId="3" xfId="5" applyFont="1" applyFill="1" applyBorder="1" applyAlignment="1">
      <alignment horizontal="center" vertical="center" wrapText="1"/>
    </xf>
    <xf numFmtId="14" fontId="31" fillId="0" borderId="0" xfId="5" applyNumberFormat="1" applyFont="1" applyAlignment="1">
      <alignment horizontal="center" wrapText="1"/>
    </xf>
    <xf numFmtId="0" fontId="24" fillId="0" borderId="27" xfId="5" applyBorder="1" applyAlignment="1">
      <alignment horizontal="center"/>
    </xf>
    <xf numFmtId="0" fontId="5" fillId="0" borderId="27" xfId="5" applyFont="1" applyBorder="1" applyAlignment="1">
      <alignment horizontal="center"/>
    </xf>
    <xf numFmtId="0" fontId="5" fillId="0" borderId="28" xfId="5" applyFont="1" applyBorder="1" applyAlignment="1">
      <alignment horizontal="center"/>
    </xf>
    <xf numFmtId="0" fontId="5" fillId="0" borderId="29" xfId="5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2" fillId="0" borderId="45" xfId="0" applyFont="1" applyBorder="1" applyAlignment="1">
      <alignment horizontal="center" wrapText="1"/>
    </xf>
    <xf numFmtId="0" fontId="32" fillId="0" borderId="7" xfId="0" applyFont="1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2" fillId="0" borderId="7" xfId="0" applyFont="1" applyFill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32" fillId="0" borderId="45" xfId="0" applyFont="1" applyFill="1" applyBorder="1" applyAlignment="1">
      <alignment horizontal="center" wrapText="1"/>
    </xf>
    <xf numFmtId="0" fontId="8" fillId="0" borderId="0" xfId="1" applyFont="1" applyAlignment="1">
      <alignment horizontal="center" wrapText="1"/>
    </xf>
    <xf numFmtId="0" fontId="1" fillId="0" borderId="0" xfId="1" applyFont="1" applyAlignment="1">
      <alignment horizontal="center" wrapText="1"/>
    </xf>
    <xf numFmtId="0" fontId="13" fillId="0" borderId="0" xfId="1" applyFont="1" applyAlignment="1">
      <alignment horizontal="center" wrapText="1"/>
    </xf>
    <xf numFmtId="0" fontId="41" fillId="0" borderId="0" xfId="1" applyFont="1" applyAlignment="1">
      <alignment horizontal="center" wrapText="1"/>
    </xf>
    <xf numFmtId="0" fontId="5" fillId="0" borderId="30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6" fillId="0" borderId="31" xfId="0" applyFont="1" applyBorder="1" applyAlignment="1">
      <alignment horizontal="left" wrapText="1"/>
    </xf>
    <xf numFmtId="0" fontId="6" fillId="0" borderId="32" xfId="0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6" fillId="0" borderId="20" xfId="0" applyFont="1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0" fillId="0" borderId="11" xfId="0" applyBorder="1" applyAlignment="1">
      <alignment wrapText="1"/>
    </xf>
    <xf numFmtId="0" fontId="5" fillId="0" borderId="27" xfId="0" applyFont="1" applyBorder="1" applyAlignment="1">
      <alignment horizontal="left" wrapText="1"/>
    </xf>
    <xf numFmtId="0" fontId="5" fillId="0" borderId="28" xfId="0" applyFont="1" applyBorder="1" applyAlignment="1">
      <alignment horizontal="left" wrapText="1"/>
    </xf>
    <xf numFmtId="0" fontId="6" fillId="0" borderId="25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0" xfId="0" applyFont="1" applyAlignment="1"/>
    <xf numFmtId="0" fontId="0" fillId="0" borderId="0" xfId="0" applyAlignment="1"/>
    <xf numFmtId="0" fontId="22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53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wrapText="1"/>
    </xf>
    <xf numFmtId="0" fontId="20" fillId="0" borderId="50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1" applyFont="1" applyAlignment="1">
      <alignment horizontal="center" wrapText="1"/>
    </xf>
    <xf numFmtId="0" fontId="8" fillId="0" borderId="0" xfId="1" applyFont="1" applyFill="1" applyAlignment="1">
      <alignment horizontal="center" wrapText="1"/>
    </xf>
    <xf numFmtId="0" fontId="1" fillId="0" borderId="0" xfId="1" applyFont="1" applyAlignment="1"/>
    <xf numFmtId="0" fontId="8" fillId="0" borderId="0" xfId="2" applyFont="1" applyFill="1" applyAlignment="1">
      <alignment horizontal="center" wrapText="1"/>
    </xf>
    <xf numFmtId="0" fontId="9" fillId="0" borderId="0" xfId="2" applyFont="1" applyAlignment="1">
      <alignment horizontal="center" wrapText="1"/>
    </xf>
    <xf numFmtId="0" fontId="13" fillId="0" borderId="0" xfId="2" applyFont="1" applyAlignment="1">
      <alignment horizontal="center" wrapText="1"/>
    </xf>
    <xf numFmtId="0" fontId="4" fillId="0" borderId="0" xfId="1" applyAlignment="1">
      <alignment horizontal="center" wrapText="1"/>
    </xf>
  </cellXfs>
  <cellStyles count="7">
    <cellStyle name="Normál" xfId="0" builtinId="0"/>
    <cellStyle name="Normál 2" xfId="1" xr:uid="{00000000-0005-0000-0000-000001000000}"/>
    <cellStyle name="Normál 2 2" xfId="2" xr:uid="{00000000-0005-0000-0000-000002000000}"/>
    <cellStyle name="Normál 3" xfId="3" xr:uid="{00000000-0005-0000-0000-000003000000}"/>
    <cellStyle name="Normál 4" xfId="4" xr:uid="{00000000-0005-0000-0000-000004000000}"/>
    <cellStyle name="Normál 5" xfId="5" xr:uid="{00000000-0005-0000-0000-000005000000}"/>
    <cellStyle name="Normal_KTRSZJ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222"/>
  <sheetViews>
    <sheetView workbookViewId="0">
      <selection activeCell="H3" sqref="H3"/>
    </sheetView>
  </sheetViews>
  <sheetFormatPr defaultRowHeight="12.75" x14ac:dyDescent="0.2"/>
  <cols>
    <col min="1" max="1" width="19.7109375" style="135" customWidth="1"/>
    <col min="2" max="2" width="6.42578125" style="88" customWidth="1"/>
    <col min="3" max="3" width="11.140625" style="88" bestFit="1" customWidth="1"/>
    <col min="4" max="4" width="10.140625" style="88" bestFit="1" customWidth="1"/>
    <col min="5" max="5" width="6" style="88" customWidth="1"/>
    <col min="6" max="7" width="11.140625" style="88" bestFit="1" customWidth="1"/>
    <col min="8" max="8" width="10.7109375" style="88" bestFit="1" customWidth="1"/>
    <col min="9" max="9" width="5.85546875" style="88" bestFit="1" customWidth="1"/>
    <col min="10" max="11" width="11.140625" style="88" bestFit="1" customWidth="1"/>
    <col min="12" max="12" width="10.140625" style="88" bestFit="1" customWidth="1"/>
    <col min="13" max="13" width="4.42578125" style="88" customWidth="1"/>
    <col min="14" max="14" width="11.140625" style="88" bestFit="1" customWidth="1"/>
    <col min="15" max="16384" width="9.140625" style="88"/>
  </cols>
  <sheetData>
    <row r="1" spans="1:14" ht="15.75" customHeight="1" x14ac:dyDescent="0.2">
      <c r="A1" s="111"/>
      <c r="B1" s="110"/>
      <c r="C1" s="110"/>
      <c r="D1" s="110"/>
      <c r="E1" s="110"/>
      <c r="F1" s="110"/>
    </row>
    <row r="2" spans="1:14" x14ac:dyDescent="0.2">
      <c r="A2" s="111"/>
      <c r="B2" s="110"/>
      <c r="C2" s="110"/>
      <c r="D2" s="110"/>
      <c r="F2" s="110"/>
      <c r="H2" s="110" t="s">
        <v>675</v>
      </c>
    </row>
    <row r="3" spans="1:14" ht="25.5" customHeight="1" x14ac:dyDescent="0.2">
      <c r="A3" s="391" t="s">
        <v>777</v>
      </c>
      <c r="B3" s="391"/>
      <c r="C3" s="391"/>
      <c r="D3" s="391"/>
      <c r="E3" s="391"/>
      <c r="F3" s="391"/>
    </row>
    <row r="4" spans="1:14" ht="33" customHeight="1" x14ac:dyDescent="0.25">
      <c r="A4" s="392" t="s">
        <v>621</v>
      </c>
      <c r="B4" s="392"/>
      <c r="C4" s="392"/>
      <c r="D4" s="392"/>
      <c r="E4" s="392"/>
      <c r="F4" s="392"/>
    </row>
    <row r="5" spans="1:14" ht="15.75" x14ac:dyDescent="0.25">
      <c r="A5" s="401">
        <v>43100</v>
      </c>
      <c r="B5" s="401"/>
      <c r="C5" s="401"/>
      <c r="D5" s="401"/>
      <c r="E5" s="401"/>
      <c r="F5" s="401"/>
    </row>
    <row r="6" spans="1:14" ht="15.75" customHeight="1" x14ac:dyDescent="0.2">
      <c r="A6" s="393" t="s">
        <v>637</v>
      </c>
      <c r="B6" s="393"/>
      <c r="C6" s="393"/>
      <c r="D6" s="393"/>
      <c r="E6" s="393"/>
      <c r="F6" s="393"/>
    </row>
    <row r="7" spans="1:14" ht="18.75" x14ac:dyDescent="0.3">
      <c r="A7" s="131"/>
      <c r="B7" s="110"/>
      <c r="C7" s="110"/>
      <c r="D7" s="110"/>
      <c r="E7" s="110"/>
      <c r="F7" s="110"/>
    </row>
    <row r="8" spans="1:14" ht="26.25" thickBot="1" x14ac:dyDescent="0.25">
      <c r="A8" s="132" t="s">
        <v>28</v>
      </c>
      <c r="B8" s="110"/>
      <c r="C8" s="110"/>
      <c r="D8" s="110"/>
      <c r="E8" s="110"/>
      <c r="F8" s="110"/>
    </row>
    <row r="9" spans="1:14" s="89" customFormat="1" x14ac:dyDescent="0.2">
      <c r="A9" s="394" t="s">
        <v>29</v>
      </c>
      <c r="B9" s="399" t="s">
        <v>30</v>
      </c>
      <c r="C9" s="403" t="s">
        <v>428</v>
      </c>
      <c r="D9" s="404"/>
      <c r="E9" s="404"/>
      <c r="F9" s="405"/>
      <c r="G9" s="396" t="s">
        <v>429</v>
      </c>
      <c r="H9" s="397"/>
      <c r="I9" s="397"/>
      <c r="J9" s="398"/>
      <c r="K9" s="396" t="s">
        <v>430</v>
      </c>
      <c r="L9" s="397"/>
      <c r="M9" s="397"/>
      <c r="N9" s="398"/>
    </row>
    <row r="10" spans="1:14" s="89" customFormat="1" ht="73.5" customHeight="1" x14ac:dyDescent="0.2">
      <c r="A10" s="395"/>
      <c r="B10" s="400"/>
      <c r="C10" s="107" t="s">
        <v>36</v>
      </c>
      <c r="D10" s="106" t="s">
        <v>37</v>
      </c>
      <c r="E10" s="106" t="s">
        <v>620</v>
      </c>
      <c r="F10" s="105" t="s">
        <v>619</v>
      </c>
      <c r="G10" s="109" t="s">
        <v>36</v>
      </c>
      <c r="H10" s="106" t="s">
        <v>37</v>
      </c>
      <c r="I10" s="106" t="s">
        <v>620</v>
      </c>
      <c r="J10" s="105" t="s">
        <v>619</v>
      </c>
      <c r="K10" s="109" t="s">
        <v>36</v>
      </c>
      <c r="L10" s="106" t="s">
        <v>37</v>
      </c>
      <c r="M10" s="106" t="s">
        <v>620</v>
      </c>
      <c r="N10" s="105" t="s">
        <v>619</v>
      </c>
    </row>
    <row r="11" spans="1:14" s="89" customFormat="1" ht="38.25" x14ac:dyDescent="0.2">
      <c r="A11" s="104" t="s">
        <v>38</v>
      </c>
      <c r="B11" s="127" t="s">
        <v>39</v>
      </c>
      <c r="C11" s="325">
        <v>31089000</v>
      </c>
      <c r="D11" s="326"/>
      <c r="E11" s="326"/>
      <c r="F11" s="327">
        <f t="shared" ref="F11:F42" si="0">SUM(C11:E11)</f>
        <v>31089000</v>
      </c>
      <c r="G11" s="328">
        <v>31146827</v>
      </c>
      <c r="H11" s="326"/>
      <c r="I11" s="326"/>
      <c r="J11" s="327">
        <f t="shared" ref="J11:J42" si="1">SUM(G11:I11)</f>
        <v>31146827</v>
      </c>
      <c r="K11" s="328">
        <v>28416460</v>
      </c>
      <c r="L11" s="326"/>
      <c r="M11" s="326"/>
      <c r="N11" s="327">
        <f t="shared" ref="N11:N42" si="2">SUM(K11:M11)</f>
        <v>28416460</v>
      </c>
    </row>
    <row r="12" spans="1:14" s="89" customFormat="1" x14ac:dyDescent="0.2">
      <c r="A12" s="104" t="s">
        <v>40</v>
      </c>
      <c r="B12" s="117" t="s">
        <v>41</v>
      </c>
      <c r="C12" s="325"/>
      <c r="D12" s="326"/>
      <c r="E12" s="326"/>
      <c r="F12" s="327">
        <f t="shared" si="0"/>
        <v>0</v>
      </c>
      <c r="G12" s="328"/>
      <c r="H12" s="326"/>
      <c r="I12" s="326"/>
      <c r="J12" s="327">
        <f t="shared" si="1"/>
        <v>0</v>
      </c>
      <c r="K12" s="328"/>
      <c r="L12" s="326"/>
      <c r="M12" s="326"/>
      <c r="N12" s="327">
        <f t="shared" si="2"/>
        <v>0</v>
      </c>
    </row>
    <row r="13" spans="1:14" s="89" customFormat="1" ht="25.5" x14ac:dyDescent="0.2">
      <c r="A13" s="104" t="s">
        <v>42</v>
      </c>
      <c r="B13" s="117" t="s">
        <v>43</v>
      </c>
      <c r="C13" s="325"/>
      <c r="D13" s="326"/>
      <c r="E13" s="326"/>
      <c r="F13" s="327">
        <f t="shared" si="0"/>
        <v>0</v>
      </c>
      <c r="G13" s="328"/>
      <c r="H13" s="326"/>
      <c r="I13" s="326"/>
      <c r="J13" s="327">
        <f t="shared" si="1"/>
        <v>0</v>
      </c>
      <c r="K13" s="328"/>
      <c r="L13" s="326"/>
      <c r="M13" s="326"/>
      <c r="N13" s="327">
        <f t="shared" si="2"/>
        <v>0</v>
      </c>
    </row>
    <row r="14" spans="1:14" s="89" customFormat="1" ht="48" customHeight="1" x14ac:dyDescent="0.2">
      <c r="A14" s="104" t="s">
        <v>44</v>
      </c>
      <c r="B14" s="117" t="s">
        <v>45</v>
      </c>
      <c r="C14" s="325">
        <v>50000</v>
      </c>
      <c r="D14" s="326"/>
      <c r="E14" s="326"/>
      <c r="F14" s="327">
        <f t="shared" si="0"/>
        <v>50000</v>
      </c>
      <c r="G14" s="328">
        <v>76770</v>
      </c>
      <c r="H14" s="326"/>
      <c r="I14" s="326"/>
      <c r="J14" s="327">
        <f t="shared" si="1"/>
        <v>76770</v>
      </c>
      <c r="K14" s="328">
        <v>26770</v>
      </c>
      <c r="L14" s="326"/>
      <c r="M14" s="326"/>
      <c r="N14" s="327">
        <f t="shared" si="2"/>
        <v>26770</v>
      </c>
    </row>
    <row r="15" spans="1:14" s="89" customFormat="1" x14ac:dyDescent="0.2">
      <c r="A15" s="104" t="s">
        <v>46</v>
      </c>
      <c r="B15" s="117" t="s">
        <v>47</v>
      </c>
      <c r="C15" s="325"/>
      <c r="D15" s="326"/>
      <c r="E15" s="326"/>
      <c r="F15" s="327">
        <f t="shared" si="0"/>
        <v>0</v>
      </c>
      <c r="G15" s="328"/>
      <c r="H15" s="326"/>
      <c r="I15" s="326"/>
      <c r="J15" s="327">
        <f t="shared" si="1"/>
        <v>0</v>
      </c>
      <c r="K15" s="328"/>
      <c r="L15" s="326"/>
      <c r="M15" s="326"/>
      <c r="N15" s="327">
        <f t="shared" si="2"/>
        <v>0</v>
      </c>
    </row>
    <row r="16" spans="1:14" s="89" customFormat="1" x14ac:dyDescent="0.2">
      <c r="A16" s="104" t="s">
        <v>48</v>
      </c>
      <c r="B16" s="117" t="s">
        <v>49</v>
      </c>
      <c r="C16" s="325"/>
      <c r="D16" s="326"/>
      <c r="E16" s="326"/>
      <c r="F16" s="327">
        <f t="shared" si="0"/>
        <v>0</v>
      </c>
      <c r="G16" s="328"/>
      <c r="H16" s="326"/>
      <c r="I16" s="326"/>
      <c r="J16" s="327">
        <f t="shared" si="1"/>
        <v>0</v>
      </c>
      <c r="K16" s="328"/>
      <c r="L16" s="326"/>
      <c r="M16" s="326"/>
      <c r="N16" s="327">
        <f t="shared" si="2"/>
        <v>0</v>
      </c>
    </row>
    <row r="17" spans="1:14" s="89" customFormat="1" x14ac:dyDescent="0.2">
      <c r="A17" s="104" t="s">
        <v>50</v>
      </c>
      <c r="B17" s="117" t="s">
        <v>51</v>
      </c>
      <c r="C17" s="325">
        <v>1125000</v>
      </c>
      <c r="D17" s="326"/>
      <c r="E17" s="326"/>
      <c r="F17" s="327">
        <f t="shared" si="0"/>
        <v>1125000</v>
      </c>
      <c r="G17" s="328">
        <v>1430000</v>
      </c>
      <c r="H17" s="326"/>
      <c r="I17" s="326"/>
      <c r="J17" s="327">
        <f t="shared" si="1"/>
        <v>1430000</v>
      </c>
      <c r="K17" s="328">
        <v>1245865</v>
      </c>
      <c r="L17" s="326"/>
      <c r="M17" s="326"/>
      <c r="N17" s="327">
        <f t="shared" si="2"/>
        <v>1245865</v>
      </c>
    </row>
    <row r="18" spans="1:14" s="89" customFormat="1" ht="25.5" x14ac:dyDescent="0.2">
      <c r="A18" s="104" t="s">
        <v>52</v>
      </c>
      <c r="B18" s="117" t="s">
        <v>53</v>
      </c>
      <c r="C18" s="325"/>
      <c r="D18" s="326"/>
      <c r="E18" s="326"/>
      <c r="F18" s="327">
        <f t="shared" si="0"/>
        <v>0</v>
      </c>
      <c r="G18" s="328"/>
      <c r="H18" s="326"/>
      <c r="I18" s="326"/>
      <c r="J18" s="327">
        <f t="shared" si="1"/>
        <v>0</v>
      </c>
      <c r="K18" s="328"/>
      <c r="L18" s="326"/>
      <c r="M18" s="326"/>
      <c r="N18" s="327">
        <f t="shared" si="2"/>
        <v>0</v>
      </c>
    </row>
    <row r="19" spans="1:14" s="89" customFormat="1" ht="25.5" x14ac:dyDescent="0.2">
      <c r="A19" s="97" t="s">
        <v>54</v>
      </c>
      <c r="B19" s="117" t="s">
        <v>55</v>
      </c>
      <c r="C19" s="325">
        <v>120000</v>
      </c>
      <c r="D19" s="326"/>
      <c r="E19" s="326"/>
      <c r="F19" s="327">
        <f t="shared" si="0"/>
        <v>120000</v>
      </c>
      <c r="G19" s="328">
        <v>163240</v>
      </c>
      <c r="H19" s="326"/>
      <c r="I19" s="326"/>
      <c r="J19" s="327">
        <f t="shared" si="1"/>
        <v>163240</v>
      </c>
      <c r="K19" s="328">
        <v>162720</v>
      </c>
      <c r="L19" s="326"/>
      <c r="M19" s="326"/>
      <c r="N19" s="327">
        <f t="shared" si="2"/>
        <v>162720</v>
      </c>
    </row>
    <row r="20" spans="1:14" s="89" customFormat="1" ht="25.5" x14ac:dyDescent="0.2">
      <c r="A20" s="97" t="s">
        <v>56</v>
      </c>
      <c r="B20" s="117" t="s">
        <v>57</v>
      </c>
      <c r="C20" s="325"/>
      <c r="D20" s="326"/>
      <c r="E20" s="326"/>
      <c r="F20" s="327">
        <f t="shared" si="0"/>
        <v>0</v>
      </c>
      <c r="G20" s="328"/>
      <c r="H20" s="326"/>
      <c r="I20" s="326"/>
      <c r="J20" s="327">
        <f t="shared" si="1"/>
        <v>0</v>
      </c>
      <c r="K20" s="328"/>
      <c r="L20" s="326"/>
      <c r="M20" s="326"/>
      <c r="N20" s="327">
        <f t="shared" si="2"/>
        <v>0</v>
      </c>
    </row>
    <row r="21" spans="1:14" s="89" customFormat="1" ht="25.5" x14ac:dyDescent="0.2">
      <c r="A21" s="97" t="s">
        <v>58</v>
      </c>
      <c r="B21" s="117" t="s">
        <v>59</v>
      </c>
      <c r="C21" s="325"/>
      <c r="D21" s="326"/>
      <c r="E21" s="326"/>
      <c r="F21" s="327">
        <f t="shared" si="0"/>
        <v>0</v>
      </c>
      <c r="G21" s="328"/>
      <c r="H21" s="326"/>
      <c r="I21" s="326"/>
      <c r="J21" s="327">
        <f t="shared" si="1"/>
        <v>0</v>
      </c>
      <c r="K21" s="328"/>
      <c r="L21" s="326"/>
      <c r="M21" s="326"/>
      <c r="N21" s="327">
        <f t="shared" si="2"/>
        <v>0</v>
      </c>
    </row>
    <row r="22" spans="1:14" s="89" customFormat="1" ht="25.5" x14ac:dyDescent="0.2">
      <c r="A22" s="97" t="s">
        <v>60</v>
      </c>
      <c r="B22" s="117" t="s">
        <v>61</v>
      </c>
      <c r="C22" s="325"/>
      <c r="D22" s="326"/>
      <c r="E22" s="326"/>
      <c r="F22" s="327">
        <f t="shared" si="0"/>
        <v>0</v>
      </c>
      <c r="G22" s="328"/>
      <c r="H22" s="326"/>
      <c r="I22" s="326"/>
      <c r="J22" s="327">
        <f t="shared" si="1"/>
        <v>0</v>
      </c>
      <c r="K22" s="328"/>
      <c r="L22" s="326"/>
      <c r="M22" s="326"/>
      <c r="N22" s="327">
        <f t="shared" si="2"/>
        <v>0</v>
      </c>
    </row>
    <row r="23" spans="1:14" s="89" customFormat="1" ht="38.25" x14ac:dyDescent="0.2">
      <c r="A23" s="97" t="s">
        <v>62</v>
      </c>
      <c r="B23" s="117" t="s">
        <v>63</v>
      </c>
      <c r="C23" s="325">
        <v>10000</v>
      </c>
      <c r="D23" s="326"/>
      <c r="E23" s="326"/>
      <c r="F23" s="327">
        <f t="shared" si="0"/>
        <v>10000</v>
      </c>
      <c r="G23" s="328">
        <v>564186</v>
      </c>
      <c r="H23" s="326"/>
      <c r="I23" s="326"/>
      <c r="J23" s="327">
        <f t="shared" si="1"/>
        <v>564186</v>
      </c>
      <c r="K23" s="328">
        <v>548095</v>
      </c>
      <c r="L23" s="326"/>
      <c r="M23" s="326"/>
      <c r="N23" s="327">
        <f t="shared" si="2"/>
        <v>548095</v>
      </c>
    </row>
    <row r="24" spans="1:14" s="124" customFormat="1" ht="25.5" x14ac:dyDescent="0.2">
      <c r="A24" s="126" t="s">
        <v>64</v>
      </c>
      <c r="B24" s="125" t="s">
        <v>65</v>
      </c>
      <c r="C24" s="329">
        <f>SUM(C11:C23)</f>
        <v>32394000</v>
      </c>
      <c r="D24" s="330"/>
      <c r="E24" s="330"/>
      <c r="F24" s="331">
        <f t="shared" si="0"/>
        <v>32394000</v>
      </c>
      <c r="G24" s="332">
        <f>SUM(G11:G23)</f>
        <v>33381023</v>
      </c>
      <c r="H24" s="330"/>
      <c r="I24" s="330"/>
      <c r="J24" s="331">
        <f t="shared" si="1"/>
        <v>33381023</v>
      </c>
      <c r="K24" s="332">
        <f>SUM(K11:K23)</f>
        <v>30399910</v>
      </c>
      <c r="L24" s="330"/>
      <c r="M24" s="330"/>
      <c r="N24" s="331">
        <f t="shared" si="2"/>
        <v>30399910</v>
      </c>
    </row>
    <row r="25" spans="1:14" s="89" customFormat="1" ht="38.25" x14ac:dyDescent="0.2">
      <c r="A25" s="97" t="s">
        <v>66</v>
      </c>
      <c r="B25" s="117" t="s">
        <v>67</v>
      </c>
      <c r="C25" s="325">
        <v>9005000</v>
      </c>
      <c r="D25" s="326"/>
      <c r="E25" s="326"/>
      <c r="F25" s="327">
        <f t="shared" si="0"/>
        <v>9005000</v>
      </c>
      <c r="G25" s="328">
        <v>9006100</v>
      </c>
      <c r="H25" s="326"/>
      <c r="I25" s="326"/>
      <c r="J25" s="327">
        <f t="shared" si="1"/>
        <v>9006100</v>
      </c>
      <c r="K25" s="328">
        <v>9006013</v>
      </c>
      <c r="L25" s="326"/>
      <c r="M25" s="326"/>
      <c r="N25" s="327">
        <f t="shared" si="2"/>
        <v>9006013</v>
      </c>
    </row>
    <row r="26" spans="1:14" s="89" customFormat="1" ht="76.5" x14ac:dyDescent="0.2">
      <c r="A26" s="97" t="s">
        <v>68</v>
      </c>
      <c r="B26" s="117" t="s">
        <v>69</v>
      </c>
      <c r="C26" s="325">
        <v>600000</v>
      </c>
      <c r="D26" s="326"/>
      <c r="E26" s="326"/>
      <c r="F26" s="327">
        <f t="shared" si="0"/>
        <v>600000</v>
      </c>
      <c r="G26" s="328">
        <v>1260000</v>
      </c>
      <c r="H26" s="326"/>
      <c r="I26" s="326"/>
      <c r="J26" s="327">
        <f t="shared" si="1"/>
        <v>1260000</v>
      </c>
      <c r="K26" s="328">
        <v>1170033</v>
      </c>
      <c r="L26" s="326"/>
      <c r="M26" s="326"/>
      <c r="N26" s="327">
        <f t="shared" si="2"/>
        <v>1170033</v>
      </c>
    </row>
    <row r="27" spans="1:14" s="89" customFormat="1" ht="25.5" x14ac:dyDescent="0.2">
      <c r="A27" s="97" t="s">
        <v>70</v>
      </c>
      <c r="B27" s="117" t="s">
        <v>71</v>
      </c>
      <c r="C27" s="325"/>
      <c r="D27" s="326">
        <v>1285000</v>
      </c>
      <c r="E27" s="326"/>
      <c r="F27" s="327">
        <f t="shared" si="0"/>
        <v>1285000</v>
      </c>
      <c r="G27" s="328"/>
      <c r="H27" s="326">
        <v>1389408</v>
      </c>
      <c r="I27" s="326"/>
      <c r="J27" s="327">
        <f t="shared" si="1"/>
        <v>1389408</v>
      </c>
      <c r="K27" s="328"/>
      <c r="L27" s="326">
        <v>1276112</v>
      </c>
      <c r="M27" s="326"/>
      <c r="N27" s="327">
        <f t="shared" si="2"/>
        <v>1276112</v>
      </c>
    </row>
    <row r="28" spans="1:14" s="89" customFormat="1" ht="25.5" x14ac:dyDescent="0.2">
      <c r="A28" s="96" t="s">
        <v>72</v>
      </c>
      <c r="B28" s="116" t="s">
        <v>73</v>
      </c>
      <c r="C28" s="325">
        <f>SUM(C25:C27)</f>
        <v>9605000</v>
      </c>
      <c r="D28" s="326">
        <f>SUM(D25:D27)</f>
        <v>1285000</v>
      </c>
      <c r="E28" s="326"/>
      <c r="F28" s="327">
        <f t="shared" si="0"/>
        <v>10890000</v>
      </c>
      <c r="G28" s="328">
        <f>SUM(G25:G27)</f>
        <v>10266100</v>
      </c>
      <c r="H28" s="326">
        <f>SUM(H25:H27)</f>
        <v>1389408</v>
      </c>
      <c r="I28" s="326"/>
      <c r="J28" s="327">
        <f t="shared" si="1"/>
        <v>11655508</v>
      </c>
      <c r="K28" s="328">
        <f>SUM(K25:K27)</f>
        <v>10176046</v>
      </c>
      <c r="L28" s="326">
        <f>SUM(L25:L27)</f>
        <v>1276112</v>
      </c>
      <c r="M28" s="326"/>
      <c r="N28" s="327">
        <f t="shared" si="2"/>
        <v>11452158</v>
      </c>
    </row>
    <row r="29" spans="1:14" s="89" customFormat="1" x14ac:dyDescent="0.2">
      <c r="A29" s="123" t="s">
        <v>74</v>
      </c>
      <c r="B29" s="120" t="s">
        <v>13</v>
      </c>
      <c r="C29" s="333">
        <f>SUM(C28,C24)</f>
        <v>41999000</v>
      </c>
      <c r="D29" s="334">
        <f>SUM(D28,D24)</f>
        <v>1285000</v>
      </c>
      <c r="E29" s="334"/>
      <c r="F29" s="335">
        <f t="shared" si="0"/>
        <v>43284000</v>
      </c>
      <c r="G29" s="336">
        <f>SUM(G28,G24)</f>
        <v>43647123</v>
      </c>
      <c r="H29" s="334">
        <f>SUM(H28,H24)</f>
        <v>1389408</v>
      </c>
      <c r="I29" s="334"/>
      <c r="J29" s="335">
        <f t="shared" si="1"/>
        <v>45036531</v>
      </c>
      <c r="K29" s="336">
        <f>SUM(K28,K24)</f>
        <v>40575956</v>
      </c>
      <c r="L29" s="334">
        <f>SUM(L28,L24)</f>
        <v>1276112</v>
      </c>
      <c r="M29" s="334"/>
      <c r="N29" s="335">
        <f t="shared" si="2"/>
        <v>41852068</v>
      </c>
    </row>
    <row r="30" spans="1:14" s="89" customFormat="1" ht="51" x14ac:dyDescent="0.2">
      <c r="A30" s="121" t="s">
        <v>75</v>
      </c>
      <c r="B30" s="120" t="s">
        <v>15</v>
      </c>
      <c r="C30" s="333">
        <v>9334277</v>
      </c>
      <c r="D30" s="334"/>
      <c r="E30" s="334"/>
      <c r="F30" s="335">
        <f t="shared" si="0"/>
        <v>9334277</v>
      </c>
      <c r="G30" s="336">
        <v>9227339</v>
      </c>
      <c r="H30" s="334"/>
      <c r="I30" s="334"/>
      <c r="J30" s="335">
        <f t="shared" si="1"/>
        <v>9227339</v>
      </c>
      <c r="K30" s="336">
        <v>9226562</v>
      </c>
      <c r="L30" s="334"/>
      <c r="M30" s="334"/>
      <c r="N30" s="335">
        <f t="shared" si="2"/>
        <v>9226562</v>
      </c>
    </row>
    <row r="31" spans="1:14" s="89" customFormat="1" ht="25.5" x14ac:dyDescent="0.2">
      <c r="A31" s="97" t="s">
        <v>76</v>
      </c>
      <c r="B31" s="117" t="s">
        <v>77</v>
      </c>
      <c r="C31" s="325">
        <v>770000</v>
      </c>
      <c r="D31" s="326"/>
      <c r="E31" s="326"/>
      <c r="F31" s="327">
        <f t="shared" si="0"/>
        <v>770000</v>
      </c>
      <c r="G31" s="328">
        <v>770000</v>
      </c>
      <c r="H31" s="326"/>
      <c r="I31" s="326"/>
      <c r="J31" s="327">
        <f t="shared" si="1"/>
        <v>770000</v>
      </c>
      <c r="K31" s="328">
        <v>269923</v>
      </c>
      <c r="L31" s="326"/>
      <c r="M31" s="326"/>
      <c r="N31" s="327">
        <f t="shared" si="2"/>
        <v>269923</v>
      </c>
    </row>
    <row r="32" spans="1:14" s="89" customFormat="1" ht="25.5" x14ac:dyDescent="0.2">
      <c r="A32" s="97" t="s">
        <v>78</v>
      </c>
      <c r="B32" s="117" t="s">
        <v>79</v>
      </c>
      <c r="C32" s="325">
        <v>4378900</v>
      </c>
      <c r="D32" s="326"/>
      <c r="E32" s="326"/>
      <c r="F32" s="327">
        <f t="shared" si="0"/>
        <v>4378900</v>
      </c>
      <c r="G32" s="328">
        <v>4378900</v>
      </c>
      <c r="H32" s="326"/>
      <c r="I32" s="326"/>
      <c r="J32" s="327">
        <f t="shared" si="1"/>
        <v>4378900</v>
      </c>
      <c r="K32" s="328">
        <v>3476300</v>
      </c>
      <c r="L32" s="326"/>
      <c r="M32" s="326"/>
      <c r="N32" s="327">
        <f t="shared" si="2"/>
        <v>3476300</v>
      </c>
    </row>
    <row r="33" spans="1:14" s="89" customFormat="1" x14ac:dyDescent="0.2">
      <c r="A33" s="97" t="s">
        <v>80</v>
      </c>
      <c r="B33" s="117" t="s">
        <v>81</v>
      </c>
      <c r="C33" s="325"/>
      <c r="D33" s="326"/>
      <c r="E33" s="326"/>
      <c r="F33" s="327">
        <f t="shared" si="0"/>
        <v>0</v>
      </c>
      <c r="G33" s="328"/>
      <c r="H33" s="326"/>
      <c r="I33" s="326"/>
      <c r="J33" s="327">
        <f t="shared" si="1"/>
        <v>0</v>
      </c>
      <c r="K33" s="328"/>
      <c r="L33" s="326"/>
      <c r="M33" s="326"/>
      <c r="N33" s="327">
        <f t="shared" si="2"/>
        <v>0</v>
      </c>
    </row>
    <row r="34" spans="1:14" s="89" customFormat="1" x14ac:dyDescent="0.2">
      <c r="A34" s="96" t="s">
        <v>82</v>
      </c>
      <c r="B34" s="116" t="s">
        <v>83</v>
      </c>
      <c r="C34" s="337">
        <f>SUM(C31:C33)</f>
        <v>5148900</v>
      </c>
      <c r="D34" s="338"/>
      <c r="E34" s="338"/>
      <c r="F34" s="339">
        <f t="shared" si="0"/>
        <v>5148900</v>
      </c>
      <c r="G34" s="340">
        <f>SUM(G31:G33)</f>
        <v>5148900</v>
      </c>
      <c r="H34" s="338"/>
      <c r="I34" s="338"/>
      <c r="J34" s="339">
        <f t="shared" si="1"/>
        <v>5148900</v>
      </c>
      <c r="K34" s="340">
        <f>SUM(K31:K33)</f>
        <v>3746223</v>
      </c>
      <c r="L34" s="338"/>
      <c r="M34" s="338"/>
      <c r="N34" s="339">
        <f t="shared" si="2"/>
        <v>3746223</v>
      </c>
    </row>
    <row r="35" spans="1:14" s="89" customFormat="1" ht="38.25" x14ac:dyDescent="0.2">
      <c r="A35" s="97" t="s">
        <v>84</v>
      </c>
      <c r="B35" s="117" t="s">
        <v>85</v>
      </c>
      <c r="C35" s="325"/>
      <c r="D35" s="326"/>
      <c r="E35" s="326"/>
      <c r="F35" s="327">
        <f t="shared" si="0"/>
        <v>0</v>
      </c>
      <c r="G35" s="328">
        <v>50000</v>
      </c>
      <c r="H35" s="326"/>
      <c r="I35" s="326"/>
      <c r="J35" s="327">
        <f t="shared" si="1"/>
        <v>50000</v>
      </c>
      <c r="K35" s="328">
        <v>48300</v>
      </c>
      <c r="L35" s="326"/>
      <c r="M35" s="326"/>
      <c r="N35" s="327">
        <f t="shared" si="2"/>
        <v>48300</v>
      </c>
    </row>
    <row r="36" spans="1:14" s="89" customFormat="1" ht="38.25" x14ac:dyDescent="0.2">
      <c r="A36" s="97" t="s">
        <v>86</v>
      </c>
      <c r="B36" s="117" t="s">
        <v>87</v>
      </c>
      <c r="C36" s="325">
        <v>550000</v>
      </c>
      <c r="D36" s="326"/>
      <c r="E36" s="326"/>
      <c r="F36" s="327">
        <f t="shared" si="0"/>
        <v>550000</v>
      </c>
      <c r="G36" s="328">
        <v>500000</v>
      </c>
      <c r="H36" s="326"/>
      <c r="I36" s="326"/>
      <c r="J36" s="327">
        <f t="shared" si="1"/>
        <v>500000</v>
      </c>
      <c r="K36" s="328">
        <v>308791</v>
      </c>
      <c r="L36" s="326"/>
      <c r="M36" s="326"/>
      <c r="N36" s="327">
        <f t="shared" si="2"/>
        <v>308791</v>
      </c>
    </row>
    <row r="37" spans="1:14" s="89" customFormat="1" ht="25.5" x14ac:dyDescent="0.2">
      <c r="A37" s="96" t="s">
        <v>88</v>
      </c>
      <c r="B37" s="116" t="s">
        <v>89</v>
      </c>
      <c r="C37" s="337">
        <f>SUM(C35:C36)</f>
        <v>550000</v>
      </c>
      <c r="D37" s="338"/>
      <c r="E37" s="338"/>
      <c r="F37" s="339">
        <f t="shared" si="0"/>
        <v>550000</v>
      </c>
      <c r="G37" s="340">
        <f>SUM(G35:G36)</f>
        <v>550000</v>
      </c>
      <c r="H37" s="338"/>
      <c r="I37" s="338"/>
      <c r="J37" s="339">
        <f t="shared" si="1"/>
        <v>550000</v>
      </c>
      <c r="K37" s="340">
        <f>SUM(K35:K36)</f>
        <v>357091</v>
      </c>
      <c r="L37" s="338"/>
      <c r="M37" s="338"/>
      <c r="N37" s="339">
        <f t="shared" si="2"/>
        <v>357091</v>
      </c>
    </row>
    <row r="38" spans="1:14" s="89" customFormat="1" x14ac:dyDescent="0.2">
      <c r="A38" s="97" t="s">
        <v>90</v>
      </c>
      <c r="B38" s="117" t="s">
        <v>91</v>
      </c>
      <c r="C38" s="325">
        <v>5529000</v>
      </c>
      <c r="D38" s="326"/>
      <c r="E38" s="326"/>
      <c r="F38" s="327">
        <f t="shared" si="0"/>
        <v>5529000</v>
      </c>
      <c r="G38" s="328">
        <v>5529000</v>
      </c>
      <c r="H38" s="326"/>
      <c r="I38" s="326"/>
      <c r="J38" s="327">
        <f t="shared" si="1"/>
        <v>5529000</v>
      </c>
      <c r="K38" s="328">
        <v>5342475</v>
      </c>
      <c r="L38" s="326"/>
      <c r="M38" s="326"/>
      <c r="N38" s="327">
        <f t="shared" si="2"/>
        <v>5342475</v>
      </c>
    </row>
    <row r="39" spans="1:14" s="89" customFormat="1" x14ac:dyDescent="0.2">
      <c r="A39" s="97" t="s">
        <v>92</v>
      </c>
      <c r="B39" s="117" t="s">
        <v>93</v>
      </c>
      <c r="C39" s="325">
        <v>32500000</v>
      </c>
      <c r="D39" s="326"/>
      <c r="E39" s="326"/>
      <c r="F39" s="327">
        <f t="shared" si="0"/>
        <v>32500000</v>
      </c>
      <c r="G39" s="328">
        <v>32591000</v>
      </c>
      <c r="H39" s="326"/>
      <c r="I39" s="326"/>
      <c r="J39" s="327">
        <f t="shared" si="1"/>
        <v>32591000</v>
      </c>
      <c r="K39" s="328">
        <v>32590499</v>
      </c>
      <c r="L39" s="326"/>
      <c r="M39" s="326"/>
      <c r="N39" s="327">
        <f t="shared" si="2"/>
        <v>32590499</v>
      </c>
    </row>
    <row r="40" spans="1:14" s="89" customFormat="1" x14ac:dyDescent="0.2">
      <c r="A40" s="97" t="s">
        <v>94</v>
      </c>
      <c r="B40" s="117" t="s">
        <v>95</v>
      </c>
      <c r="C40" s="325"/>
      <c r="D40" s="326">
        <v>720000</v>
      </c>
      <c r="E40" s="326"/>
      <c r="F40" s="327">
        <f t="shared" si="0"/>
        <v>720000</v>
      </c>
      <c r="G40" s="328"/>
      <c r="H40" s="326">
        <v>128000</v>
      </c>
      <c r="I40" s="326"/>
      <c r="J40" s="327">
        <f t="shared" si="1"/>
        <v>128000</v>
      </c>
      <c r="K40" s="328"/>
      <c r="L40" s="326">
        <v>84680</v>
      </c>
      <c r="M40" s="326"/>
      <c r="N40" s="327">
        <f t="shared" si="2"/>
        <v>84680</v>
      </c>
    </row>
    <row r="41" spans="1:14" s="89" customFormat="1" ht="38.25" x14ac:dyDescent="0.2">
      <c r="A41" s="97" t="s">
        <v>96</v>
      </c>
      <c r="B41" s="117" t="s">
        <v>97</v>
      </c>
      <c r="C41" s="325">
        <v>4025000</v>
      </c>
      <c r="D41" s="326"/>
      <c r="E41" s="326"/>
      <c r="F41" s="327">
        <f t="shared" si="0"/>
        <v>4025000</v>
      </c>
      <c r="G41" s="328">
        <v>4596000</v>
      </c>
      <c r="H41" s="326"/>
      <c r="I41" s="326"/>
      <c r="J41" s="327">
        <f t="shared" si="1"/>
        <v>4596000</v>
      </c>
      <c r="K41" s="328">
        <v>4595657</v>
      </c>
      <c r="L41" s="326"/>
      <c r="M41" s="326"/>
      <c r="N41" s="327">
        <f t="shared" si="2"/>
        <v>4595657</v>
      </c>
    </row>
    <row r="42" spans="1:14" s="89" customFormat="1" ht="25.5" x14ac:dyDescent="0.2">
      <c r="A42" s="122" t="s">
        <v>98</v>
      </c>
      <c r="B42" s="117" t="s">
        <v>99</v>
      </c>
      <c r="C42" s="325"/>
      <c r="D42" s="326">
        <v>537000</v>
      </c>
      <c r="E42" s="326"/>
      <c r="F42" s="327">
        <f t="shared" si="0"/>
        <v>537000</v>
      </c>
      <c r="G42" s="328"/>
      <c r="H42" s="326">
        <v>1845510</v>
      </c>
      <c r="I42" s="326"/>
      <c r="J42" s="327">
        <f t="shared" si="1"/>
        <v>1845510</v>
      </c>
      <c r="K42" s="328"/>
      <c r="L42" s="326">
        <v>1844608</v>
      </c>
      <c r="M42" s="326"/>
      <c r="N42" s="327">
        <f t="shared" si="2"/>
        <v>1844608</v>
      </c>
    </row>
    <row r="43" spans="1:14" s="89" customFormat="1" ht="38.25" x14ac:dyDescent="0.2">
      <c r="A43" s="97" t="s">
        <v>100</v>
      </c>
      <c r="B43" s="117" t="s">
        <v>101</v>
      </c>
      <c r="C43" s="325"/>
      <c r="D43" s="326">
        <v>500000</v>
      </c>
      <c r="E43" s="326"/>
      <c r="F43" s="327">
        <f t="shared" ref="F43:F74" si="3">SUM(C43:E43)</f>
        <v>500000</v>
      </c>
      <c r="G43" s="328"/>
      <c r="H43" s="326">
        <v>500000</v>
      </c>
      <c r="I43" s="326"/>
      <c r="J43" s="327">
        <f t="shared" ref="J43:J74" si="4">SUM(G43:I43)</f>
        <v>500000</v>
      </c>
      <c r="K43" s="328"/>
      <c r="L43" s="326">
        <v>500000</v>
      </c>
      <c r="M43" s="326"/>
      <c r="N43" s="327">
        <f t="shared" ref="N43:N74" si="5">SUM(K43:M43)</f>
        <v>500000</v>
      </c>
    </row>
    <row r="44" spans="1:14" s="89" customFormat="1" x14ac:dyDescent="0.2">
      <c r="A44" s="97" t="s">
        <v>102</v>
      </c>
      <c r="B44" s="117" t="s">
        <v>103</v>
      </c>
      <c r="C44" s="325">
        <v>3474487</v>
      </c>
      <c r="D44" s="326"/>
      <c r="E44" s="326"/>
      <c r="F44" s="327">
        <f t="shared" si="3"/>
        <v>3474487</v>
      </c>
      <c r="G44" s="328">
        <v>3956000</v>
      </c>
      <c r="H44" s="326"/>
      <c r="I44" s="326"/>
      <c r="J44" s="327">
        <f t="shared" si="4"/>
        <v>3956000</v>
      </c>
      <c r="K44" s="328">
        <v>3955648</v>
      </c>
      <c r="L44" s="326"/>
      <c r="M44" s="326"/>
      <c r="N44" s="327">
        <f t="shared" si="5"/>
        <v>3955648</v>
      </c>
    </row>
    <row r="45" spans="1:14" s="89" customFormat="1" ht="25.5" x14ac:dyDescent="0.2">
      <c r="A45" s="96" t="s">
        <v>104</v>
      </c>
      <c r="B45" s="116" t="s">
        <v>105</v>
      </c>
      <c r="C45" s="337">
        <f>SUM(C38:C44)</f>
        <v>45528487</v>
      </c>
      <c r="D45" s="338">
        <f>SUM(D38:D44)</f>
        <v>1757000</v>
      </c>
      <c r="E45" s="338"/>
      <c r="F45" s="339">
        <f t="shared" si="3"/>
        <v>47285487</v>
      </c>
      <c r="G45" s="340">
        <f>SUM(G38:G44)</f>
        <v>46672000</v>
      </c>
      <c r="H45" s="338">
        <f>SUM(H38:H44)</f>
        <v>2473510</v>
      </c>
      <c r="I45" s="338"/>
      <c r="J45" s="339">
        <f t="shared" si="4"/>
        <v>49145510</v>
      </c>
      <c r="K45" s="340">
        <f>SUM(K38:K44)</f>
        <v>46484279</v>
      </c>
      <c r="L45" s="338">
        <f>SUM(L38:L44)</f>
        <v>2429288</v>
      </c>
      <c r="M45" s="338"/>
      <c r="N45" s="339">
        <f t="shared" si="5"/>
        <v>48913567</v>
      </c>
    </row>
    <row r="46" spans="1:14" s="89" customFormat="1" x14ac:dyDescent="0.2">
      <c r="A46" s="97" t="s">
        <v>106</v>
      </c>
      <c r="B46" s="117" t="s">
        <v>107</v>
      </c>
      <c r="C46" s="325">
        <v>745000</v>
      </c>
      <c r="D46" s="326"/>
      <c r="E46" s="326"/>
      <c r="F46" s="327">
        <f t="shared" si="3"/>
        <v>745000</v>
      </c>
      <c r="G46" s="328">
        <v>745000</v>
      </c>
      <c r="H46" s="326"/>
      <c r="I46" s="326"/>
      <c r="J46" s="327">
        <f t="shared" si="4"/>
        <v>745000</v>
      </c>
      <c r="K46" s="328">
        <v>698281</v>
      </c>
      <c r="L46" s="326"/>
      <c r="M46" s="326"/>
      <c r="N46" s="327">
        <f t="shared" si="5"/>
        <v>698281</v>
      </c>
    </row>
    <row r="47" spans="1:14" s="89" customFormat="1" ht="25.5" x14ac:dyDescent="0.2">
      <c r="A47" s="97" t="s">
        <v>108</v>
      </c>
      <c r="B47" s="117" t="s">
        <v>109</v>
      </c>
      <c r="C47" s="325"/>
      <c r="D47" s="326">
        <v>1000000</v>
      </c>
      <c r="E47" s="326"/>
      <c r="F47" s="327">
        <f t="shared" si="3"/>
        <v>1000000</v>
      </c>
      <c r="G47" s="328"/>
      <c r="H47" s="326">
        <v>1000000</v>
      </c>
      <c r="I47" s="326"/>
      <c r="J47" s="327">
        <f t="shared" si="4"/>
        <v>1000000</v>
      </c>
      <c r="K47" s="328"/>
      <c r="L47" s="326">
        <v>854122</v>
      </c>
      <c r="M47" s="326"/>
      <c r="N47" s="327">
        <f t="shared" si="5"/>
        <v>854122</v>
      </c>
    </row>
    <row r="48" spans="1:14" s="89" customFormat="1" ht="51" x14ac:dyDescent="0.2">
      <c r="A48" s="96" t="s">
        <v>110</v>
      </c>
      <c r="B48" s="116" t="s">
        <v>111</v>
      </c>
      <c r="C48" s="337">
        <f>SUM(C46:C47)</f>
        <v>745000</v>
      </c>
      <c r="D48" s="338">
        <f>SUM(D46:D47)</f>
        <v>1000000</v>
      </c>
      <c r="E48" s="338"/>
      <c r="F48" s="339">
        <f t="shared" si="3"/>
        <v>1745000</v>
      </c>
      <c r="G48" s="340">
        <f>SUM(G46:G47)</f>
        <v>745000</v>
      </c>
      <c r="H48" s="338">
        <f>SUM(H46:H47)</f>
        <v>1000000</v>
      </c>
      <c r="I48" s="338"/>
      <c r="J48" s="339">
        <f t="shared" si="4"/>
        <v>1745000</v>
      </c>
      <c r="K48" s="340">
        <f>SUM(K46:K47)</f>
        <v>698281</v>
      </c>
      <c r="L48" s="338">
        <f>SUM(L46:L47)</f>
        <v>854122</v>
      </c>
      <c r="M48" s="338"/>
      <c r="N48" s="339">
        <f t="shared" si="5"/>
        <v>1552403</v>
      </c>
    </row>
    <row r="49" spans="1:14" s="89" customFormat="1" ht="51" x14ac:dyDescent="0.2">
      <c r="A49" s="97" t="s">
        <v>112</v>
      </c>
      <c r="B49" s="117" t="s">
        <v>113</v>
      </c>
      <c r="C49" s="325">
        <v>14304700</v>
      </c>
      <c r="D49" s="326"/>
      <c r="E49" s="326"/>
      <c r="F49" s="327">
        <f t="shared" si="3"/>
        <v>14304700</v>
      </c>
      <c r="G49" s="328">
        <v>14299700</v>
      </c>
      <c r="H49" s="326"/>
      <c r="I49" s="326"/>
      <c r="J49" s="327">
        <f t="shared" si="4"/>
        <v>14299700</v>
      </c>
      <c r="K49" s="328">
        <v>13566872</v>
      </c>
      <c r="L49" s="326"/>
      <c r="M49" s="326"/>
      <c r="N49" s="327">
        <f t="shared" si="5"/>
        <v>13566872</v>
      </c>
    </row>
    <row r="50" spans="1:14" s="89" customFormat="1" ht="25.5" x14ac:dyDescent="0.2">
      <c r="A50" s="97" t="s">
        <v>114</v>
      </c>
      <c r="B50" s="117" t="s">
        <v>115</v>
      </c>
      <c r="C50" s="325">
        <v>800000</v>
      </c>
      <c r="D50" s="326"/>
      <c r="E50" s="326"/>
      <c r="F50" s="327">
        <f t="shared" si="3"/>
        <v>800000</v>
      </c>
      <c r="G50" s="328">
        <v>800000</v>
      </c>
      <c r="H50" s="326"/>
      <c r="I50" s="326"/>
      <c r="J50" s="327">
        <f t="shared" si="4"/>
        <v>800000</v>
      </c>
      <c r="K50" s="328">
        <v>22000</v>
      </c>
      <c r="L50" s="326"/>
      <c r="M50" s="326"/>
      <c r="N50" s="327">
        <f t="shared" si="5"/>
        <v>22000</v>
      </c>
    </row>
    <row r="51" spans="1:14" s="89" customFormat="1" x14ac:dyDescent="0.2">
      <c r="A51" s="97" t="s">
        <v>116</v>
      </c>
      <c r="B51" s="117" t="s">
        <v>117</v>
      </c>
      <c r="C51" s="325"/>
      <c r="D51" s="326"/>
      <c r="E51" s="326"/>
      <c r="F51" s="327">
        <f t="shared" si="3"/>
        <v>0</v>
      </c>
      <c r="G51" s="328"/>
      <c r="H51" s="326"/>
      <c r="I51" s="326"/>
      <c r="J51" s="327">
        <f t="shared" si="4"/>
        <v>0</v>
      </c>
      <c r="K51" s="328"/>
      <c r="L51" s="326"/>
      <c r="M51" s="326"/>
      <c r="N51" s="327">
        <f t="shared" si="5"/>
        <v>0</v>
      </c>
    </row>
    <row r="52" spans="1:14" s="89" customFormat="1" ht="25.5" x14ac:dyDescent="0.2">
      <c r="A52" s="97" t="s">
        <v>118</v>
      </c>
      <c r="B52" s="117" t="s">
        <v>119</v>
      </c>
      <c r="C52" s="325"/>
      <c r="D52" s="326"/>
      <c r="E52" s="326"/>
      <c r="F52" s="327">
        <f t="shared" si="3"/>
        <v>0</v>
      </c>
      <c r="G52" s="328"/>
      <c r="H52" s="326"/>
      <c r="I52" s="326"/>
      <c r="J52" s="327">
        <f t="shared" si="4"/>
        <v>0</v>
      </c>
      <c r="K52" s="328"/>
      <c r="L52" s="326"/>
      <c r="M52" s="326"/>
      <c r="N52" s="327">
        <f t="shared" si="5"/>
        <v>0</v>
      </c>
    </row>
    <row r="53" spans="1:14" s="89" customFormat="1" ht="25.5" x14ac:dyDescent="0.2">
      <c r="A53" s="97" t="s">
        <v>120</v>
      </c>
      <c r="B53" s="117" t="s">
        <v>121</v>
      </c>
      <c r="C53" s="325"/>
      <c r="D53" s="326"/>
      <c r="E53" s="326"/>
      <c r="F53" s="327">
        <f t="shared" si="3"/>
        <v>0</v>
      </c>
      <c r="G53" s="328">
        <v>40250</v>
      </c>
      <c r="H53" s="326"/>
      <c r="I53" s="326"/>
      <c r="J53" s="327">
        <f t="shared" si="4"/>
        <v>40250</v>
      </c>
      <c r="K53" s="328">
        <v>39401</v>
      </c>
      <c r="L53" s="326"/>
      <c r="M53" s="326"/>
      <c r="N53" s="327">
        <f t="shared" si="5"/>
        <v>39401</v>
      </c>
    </row>
    <row r="54" spans="1:14" s="89" customFormat="1" ht="51" x14ac:dyDescent="0.2">
      <c r="A54" s="96" t="s">
        <v>122</v>
      </c>
      <c r="B54" s="116" t="s">
        <v>123</v>
      </c>
      <c r="C54" s="325">
        <f>SUM(C49:C53)</f>
        <v>15104700</v>
      </c>
      <c r="D54" s="326"/>
      <c r="E54" s="326"/>
      <c r="F54" s="327">
        <f t="shared" si="3"/>
        <v>15104700</v>
      </c>
      <c r="G54" s="328">
        <f>SUM(G49:G53)</f>
        <v>15139950</v>
      </c>
      <c r="H54" s="326"/>
      <c r="I54" s="326"/>
      <c r="J54" s="327">
        <f t="shared" si="4"/>
        <v>15139950</v>
      </c>
      <c r="K54" s="328">
        <f>SUM(K49:K53)</f>
        <v>13628273</v>
      </c>
      <c r="L54" s="326"/>
      <c r="M54" s="326"/>
      <c r="N54" s="327">
        <f t="shared" si="5"/>
        <v>13628273</v>
      </c>
    </row>
    <row r="55" spans="1:14" s="89" customFormat="1" x14ac:dyDescent="0.2">
      <c r="A55" s="121" t="s">
        <v>124</v>
      </c>
      <c r="B55" s="120" t="s">
        <v>16</v>
      </c>
      <c r="C55" s="333">
        <f>SUM(C54,C48,C45,C37,C34)</f>
        <v>67077087</v>
      </c>
      <c r="D55" s="334">
        <f>SUM(D54,D48,D45,D37,D34)</f>
        <v>2757000</v>
      </c>
      <c r="E55" s="334"/>
      <c r="F55" s="335">
        <f t="shared" si="3"/>
        <v>69834087</v>
      </c>
      <c r="G55" s="336">
        <f>SUM(G54,G48,G45,G37,G34)</f>
        <v>68255850</v>
      </c>
      <c r="H55" s="334">
        <f>SUM(H54,H48,H45,H37,H34)</f>
        <v>3473510</v>
      </c>
      <c r="I55" s="334"/>
      <c r="J55" s="335">
        <f t="shared" si="4"/>
        <v>71729360</v>
      </c>
      <c r="K55" s="336">
        <f>SUM(K54,K48,K45,K37,K34)</f>
        <v>64914147</v>
      </c>
      <c r="L55" s="334">
        <f>SUM(L54,L48,L45,L37,L34)</f>
        <v>3283410</v>
      </c>
      <c r="M55" s="334"/>
      <c r="N55" s="335">
        <f t="shared" si="5"/>
        <v>68197557</v>
      </c>
    </row>
    <row r="56" spans="1:14" s="89" customFormat="1" ht="25.5" x14ac:dyDescent="0.2">
      <c r="A56" s="95" t="s">
        <v>125</v>
      </c>
      <c r="B56" s="117" t="s">
        <v>126</v>
      </c>
      <c r="C56" s="325"/>
      <c r="D56" s="326"/>
      <c r="E56" s="326"/>
      <c r="F56" s="327">
        <f t="shared" si="3"/>
        <v>0</v>
      </c>
      <c r="G56" s="328"/>
      <c r="H56" s="326"/>
      <c r="I56" s="326"/>
      <c r="J56" s="327">
        <f t="shared" si="4"/>
        <v>0</v>
      </c>
      <c r="K56" s="328"/>
      <c r="L56" s="326"/>
      <c r="M56" s="326"/>
      <c r="N56" s="327">
        <f t="shared" si="5"/>
        <v>0</v>
      </c>
    </row>
    <row r="57" spans="1:14" s="89" customFormat="1" x14ac:dyDescent="0.2">
      <c r="A57" s="95" t="s">
        <v>127</v>
      </c>
      <c r="B57" s="117" t="s">
        <v>128</v>
      </c>
      <c r="C57" s="325"/>
      <c r="D57" s="326"/>
      <c r="E57" s="326"/>
      <c r="F57" s="327">
        <f t="shared" si="3"/>
        <v>0</v>
      </c>
      <c r="G57" s="328"/>
      <c r="H57" s="326"/>
      <c r="I57" s="326"/>
      <c r="J57" s="327">
        <f t="shared" si="4"/>
        <v>0</v>
      </c>
      <c r="K57" s="328"/>
      <c r="L57" s="326"/>
      <c r="M57" s="326"/>
      <c r="N57" s="327">
        <f t="shared" si="5"/>
        <v>0</v>
      </c>
    </row>
    <row r="58" spans="1:14" s="89" customFormat="1" ht="25.5" x14ac:dyDescent="0.2">
      <c r="A58" s="119" t="s">
        <v>129</v>
      </c>
      <c r="B58" s="117" t="s">
        <v>130</v>
      </c>
      <c r="C58" s="325"/>
      <c r="D58" s="326"/>
      <c r="E58" s="326"/>
      <c r="F58" s="327">
        <f t="shared" si="3"/>
        <v>0</v>
      </c>
      <c r="G58" s="328"/>
      <c r="H58" s="326"/>
      <c r="I58" s="326"/>
      <c r="J58" s="327">
        <f t="shared" si="4"/>
        <v>0</v>
      </c>
      <c r="K58" s="328"/>
      <c r="L58" s="326"/>
      <c r="M58" s="326"/>
      <c r="N58" s="327">
        <f t="shared" si="5"/>
        <v>0</v>
      </c>
    </row>
    <row r="59" spans="1:14" s="89" customFormat="1" ht="51" x14ac:dyDescent="0.2">
      <c r="A59" s="119" t="s">
        <v>131</v>
      </c>
      <c r="B59" s="117" t="s">
        <v>132</v>
      </c>
      <c r="C59" s="325"/>
      <c r="D59" s="326"/>
      <c r="E59" s="326"/>
      <c r="F59" s="327">
        <f t="shared" si="3"/>
        <v>0</v>
      </c>
      <c r="G59" s="328"/>
      <c r="H59" s="326"/>
      <c r="I59" s="326"/>
      <c r="J59" s="327">
        <f t="shared" si="4"/>
        <v>0</v>
      </c>
      <c r="K59" s="328"/>
      <c r="L59" s="326"/>
      <c r="M59" s="326"/>
      <c r="N59" s="327">
        <f t="shared" si="5"/>
        <v>0</v>
      </c>
    </row>
    <row r="60" spans="1:14" s="89" customFormat="1" ht="38.25" x14ac:dyDescent="0.2">
      <c r="A60" s="119" t="s">
        <v>133</v>
      </c>
      <c r="B60" s="117" t="s">
        <v>134</v>
      </c>
      <c r="C60" s="325"/>
      <c r="D60" s="326"/>
      <c r="E60" s="326"/>
      <c r="F60" s="327"/>
      <c r="G60" s="328"/>
      <c r="H60" s="326"/>
      <c r="I60" s="326"/>
      <c r="J60" s="327"/>
      <c r="K60" s="328"/>
      <c r="L60" s="326"/>
      <c r="M60" s="326"/>
      <c r="N60" s="327"/>
    </row>
    <row r="61" spans="1:14" s="89" customFormat="1" ht="25.5" x14ac:dyDescent="0.2">
      <c r="A61" s="95" t="s">
        <v>135</v>
      </c>
      <c r="B61" s="117" t="s">
        <v>136</v>
      </c>
      <c r="C61" s="325"/>
      <c r="D61" s="326"/>
      <c r="E61" s="326"/>
      <c r="F61" s="327"/>
      <c r="G61" s="328"/>
      <c r="H61" s="326"/>
      <c r="I61" s="326"/>
      <c r="J61" s="327"/>
      <c r="K61" s="328"/>
      <c r="L61" s="326"/>
      <c r="M61" s="326"/>
      <c r="N61" s="327"/>
    </row>
    <row r="62" spans="1:14" s="89" customFormat="1" ht="25.5" x14ac:dyDescent="0.2">
      <c r="A62" s="95" t="s">
        <v>137</v>
      </c>
      <c r="B62" s="117" t="s">
        <v>138</v>
      </c>
      <c r="C62" s="325">
        <v>28000000</v>
      </c>
      <c r="D62" s="326"/>
      <c r="E62" s="326"/>
      <c r="F62" s="327">
        <f t="shared" si="3"/>
        <v>28000000</v>
      </c>
      <c r="G62" s="328">
        <v>28000000</v>
      </c>
      <c r="H62" s="326"/>
      <c r="I62" s="326"/>
      <c r="J62" s="327">
        <f t="shared" si="4"/>
        <v>28000000</v>
      </c>
      <c r="K62" s="328">
        <v>17628485</v>
      </c>
      <c r="L62" s="326"/>
      <c r="M62" s="326"/>
      <c r="N62" s="327">
        <f t="shared" si="5"/>
        <v>17628485</v>
      </c>
    </row>
    <row r="63" spans="1:14" s="89" customFormat="1" ht="25.5" x14ac:dyDescent="0.2">
      <c r="A63" s="95" t="s">
        <v>139</v>
      </c>
      <c r="B63" s="117" t="s">
        <v>140</v>
      </c>
      <c r="C63" s="325">
        <v>7164000</v>
      </c>
      <c r="D63" s="326"/>
      <c r="E63" s="326"/>
      <c r="F63" s="327">
        <f t="shared" si="3"/>
        <v>7164000</v>
      </c>
      <c r="G63" s="328">
        <v>7997560</v>
      </c>
      <c r="H63" s="326"/>
      <c r="I63" s="326"/>
      <c r="J63" s="327">
        <f t="shared" si="4"/>
        <v>7997560</v>
      </c>
      <c r="K63" s="328">
        <v>6030169</v>
      </c>
      <c r="L63" s="326"/>
      <c r="M63" s="326"/>
      <c r="N63" s="327">
        <f t="shared" si="5"/>
        <v>6030169</v>
      </c>
    </row>
    <row r="64" spans="1:14" s="89" customFormat="1" ht="25.5" x14ac:dyDescent="0.2">
      <c r="A64" s="93" t="s">
        <v>141</v>
      </c>
      <c r="B64" s="116" t="s">
        <v>18</v>
      </c>
      <c r="C64" s="337">
        <f>SUM(C60:C63)</f>
        <v>35164000</v>
      </c>
      <c r="D64" s="338"/>
      <c r="E64" s="338"/>
      <c r="F64" s="339">
        <f t="shared" si="3"/>
        <v>35164000</v>
      </c>
      <c r="G64" s="340">
        <f>SUM(G56:G63)</f>
        <v>35997560</v>
      </c>
      <c r="H64" s="338"/>
      <c r="I64" s="338"/>
      <c r="J64" s="339">
        <f t="shared" si="4"/>
        <v>35997560</v>
      </c>
      <c r="K64" s="340">
        <f>SUM(K56:K63)</f>
        <v>23658654</v>
      </c>
      <c r="L64" s="338"/>
      <c r="M64" s="338"/>
      <c r="N64" s="339">
        <f t="shared" si="5"/>
        <v>23658654</v>
      </c>
    </row>
    <row r="65" spans="1:14" s="89" customFormat="1" ht="25.5" x14ac:dyDescent="0.2">
      <c r="A65" s="118" t="s">
        <v>142</v>
      </c>
      <c r="B65" s="117" t="s">
        <v>143</v>
      </c>
      <c r="C65" s="325"/>
      <c r="D65" s="326"/>
      <c r="E65" s="326"/>
      <c r="F65" s="327">
        <f t="shared" si="3"/>
        <v>0</v>
      </c>
      <c r="G65" s="328"/>
      <c r="H65" s="326"/>
      <c r="I65" s="326"/>
      <c r="J65" s="327">
        <f t="shared" si="4"/>
        <v>0</v>
      </c>
      <c r="K65" s="328"/>
      <c r="L65" s="326"/>
      <c r="M65" s="326"/>
      <c r="N65" s="327">
        <f t="shared" si="5"/>
        <v>0</v>
      </c>
    </row>
    <row r="66" spans="1:14" s="89" customFormat="1" ht="25.5" x14ac:dyDescent="0.2">
      <c r="A66" s="118" t="s">
        <v>144</v>
      </c>
      <c r="B66" s="117" t="s">
        <v>145</v>
      </c>
      <c r="C66" s="325"/>
      <c r="D66" s="326"/>
      <c r="E66" s="326"/>
      <c r="F66" s="327">
        <f t="shared" si="3"/>
        <v>0</v>
      </c>
      <c r="G66" s="328">
        <v>82759</v>
      </c>
      <c r="H66" s="326"/>
      <c r="I66" s="326"/>
      <c r="J66" s="327">
        <f t="shared" si="4"/>
        <v>82759</v>
      </c>
      <c r="K66" s="328">
        <v>82759</v>
      </c>
      <c r="L66" s="326"/>
      <c r="M66" s="326"/>
      <c r="N66" s="327">
        <f t="shared" si="5"/>
        <v>82759</v>
      </c>
    </row>
    <row r="67" spans="1:14" s="89" customFormat="1" ht="76.5" x14ac:dyDescent="0.2">
      <c r="A67" s="118" t="s">
        <v>146</v>
      </c>
      <c r="B67" s="117" t="s">
        <v>147</v>
      </c>
      <c r="C67" s="325"/>
      <c r="D67" s="326"/>
      <c r="E67" s="326"/>
      <c r="F67" s="327">
        <f t="shared" si="3"/>
        <v>0</v>
      </c>
      <c r="G67" s="328"/>
      <c r="H67" s="326"/>
      <c r="I67" s="326"/>
      <c r="J67" s="327">
        <f t="shared" si="4"/>
        <v>0</v>
      </c>
      <c r="K67" s="328"/>
      <c r="L67" s="326"/>
      <c r="M67" s="326"/>
      <c r="N67" s="327">
        <f t="shared" si="5"/>
        <v>0</v>
      </c>
    </row>
    <row r="68" spans="1:14" s="89" customFormat="1" ht="76.5" x14ac:dyDescent="0.2">
      <c r="A68" s="118" t="s">
        <v>148</v>
      </c>
      <c r="B68" s="117" t="s">
        <v>149</v>
      </c>
      <c r="C68" s="325"/>
      <c r="D68" s="326"/>
      <c r="E68" s="326"/>
      <c r="F68" s="327">
        <f t="shared" si="3"/>
        <v>0</v>
      </c>
      <c r="G68" s="328"/>
      <c r="H68" s="326"/>
      <c r="I68" s="326"/>
      <c r="J68" s="327">
        <f t="shared" si="4"/>
        <v>0</v>
      </c>
      <c r="K68" s="328"/>
      <c r="L68" s="326"/>
      <c r="M68" s="326"/>
      <c r="N68" s="327">
        <f t="shared" si="5"/>
        <v>0</v>
      </c>
    </row>
    <row r="69" spans="1:14" s="89" customFormat="1" ht="76.5" x14ac:dyDescent="0.2">
      <c r="A69" s="118" t="s">
        <v>150</v>
      </c>
      <c r="B69" s="117" t="s">
        <v>151</v>
      </c>
      <c r="C69" s="325"/>
      <c r="D69" s="326"/>
      <c r="E69" s="326"/>
      <c r="F69" s="327">
        <f t="shared" si="3"/>
        <v>0</v>
      </c>
      <c r="G69" s="328"/>
      <c r="H69" s="326"/>
      <c r="I69" s="326"/>
      <c r="J69" s="327">
        <f t="shared" si="4"/>
        <v>0</v>
      </c>
      <c r="K69" s="328"/>
      <c r="L69" s="326"/>
      <c r="M69" s="326"/>
      <c r="N69" s="327">
        <f t="shared" si="5"/>
        <v>0</v>
      </c>
    </row>
    <row r="70" spans="1:14" s="89" customFormat="1" ht="51" x14ac:dyDescent="0.2">
      <c r="A70" s="118" t="s">
        <v>152</v>
      </c>
      <c r="B70" s="117" t="s">
        <v>153</v>
      </c>
      <c r="C70" s="325">
        <v>2399513</v>
      </c>
      <c r="D70" s="326"/>
      <c r="E70" s="326"/>
      <c r="F70" s="327">
        <f t="shared" si="3"/>
        <v>2399513</v>
      </c>
      <c r="G70" s="328">
        <v>4162632</v>
      </c>
      <c r="H70" s="326"/>
      <c r="I70" s="326"/>
      <c r="J70" s="327">
        <f t="shared" si="4"/>
        <v>4162632</v>
      </c>
      <c r="K70" s="328">
        <v>3332407</v>
      </c>
      <c r="L70" s="326"/>
      <c r="M70" s="326"/>
      <c r="N70" s="327">
        <f t="shared" si="5"/>
        <v>3332407</v>
      </c>
    </row>
    <row r="71" spans="1:14" s="89" customFormat="1" ht="76.5" x14ac:dyDescent="0.2">
      <c r="A71" s="118" t="s">
        <v>154</v>
      </c>
      <c r="B71" s="117" t="s">
        <v>155</v>
      </c>
      <c r="C71" s="325"/>
      <c r="D71" s="326"/>
      <c r="E71" s="326"/>
      <c r="F71" s="327">
        <f t="shared" si="3"/>
        <v>0</v>
      </c>
      <c r="G71" s="328"/>
      <c r="H71" s="326"/>
      <c r="I71" s="326"/>
      <c r="J71" s="327">
        <f t="shared" si="4"/>
        <v>0</v>
      </c>
      <c r="K71" s="328"/>
      <c r="L71" s="326"/>
      <c r="M71" s="326"/>
      <c r="N71" s="327">
        <f t="shared" si="5"/>
        <v>0</v>
      </c>
    </row>
    <row r="72" spans="1:14" s="89" customFormat="1" ht="76.5" x14ac:dyDescent="0.2">
      <c r="A72" s="118" t="s">
        <v>156</v>
      </c>
      <c r="B72" s="117" t="s">
        <v>157</v>
      </c>
      <c r="C72" s="325"/>
      <c r="D72" s="326"/>
      <c r="E72" s="326"/>
      <c r="F72" s="327">
        <f t="shared" si="3"/>
        <v>0</v>
      </c>
      <c r="G72" s="328"/>
      <c r="H72" s="326"/>
      <c r="I72" s="326"/>
      <c r="J72" s="327">
        <f t="shared" si="4"/>
        <v>0</v>
      </c>
      <c r="K72" s="328"/>
      <c r="L72" s="326"/>
      <c r="M72" s="326"/>
      <c r="N72" s="327">
        <f t="shared" si="5"/>
        <v>0</v>
      </c>
    </row>
    <row r="73" spans="1:14" s="89" customFormat="1" ht="25.5" x14ac:dyDescent="0.2">
      <c r="A73" s="118" t="s">
        <v>158</v>
      </c>
      <c r="B73" s="117" t="s">
        <v>159</v>
      </c>
      <c r="C73" s="325"/>
      <c r="D73" s="326"/>
      <c r="E73" s="326"/>
      <c r="F73" s="327">
        <f t="shared" si="3"/>
        <v>0</v>
      </c>
      <c r="G73" s="328"/>
      <c r="H73" s="326"/>
      <c r="I73" s="326"/>
      <c r="J73" s="327">
        <f t="shared" si="4"/>
        <v>0</v>
      </c>
      <c r="K73" s="328"/>
      <c r="L73" s="326"/>
      <c r="M73" s="326"/>
      <c r="N73" s="327">
        <f t="shared" si="5"/>
        <v>0</v>
      </c>
    </row>
    <row r="74" spans="1:14" s="89" customFormat="1" x14ac:dyDescent="0.2">
      <c r="A74" s="118" t="s">
        <v>160</v>
      </c>
      <c r="B74" s="117" t="s">
        <v>161</v>
      </c>
      <c r="C74" s="325"/>
      <c r="D74" s="326"/>
      <c r="E74" s="326"/>
      <c r="F74" s="327">
        <f t="shared" si="3"/>
        <v>0</v>
      </c>
      <c r="G74" s="328"/>
      <c r="H74" s="326"/>
      <c r="I74" s="326"/>
      <c r="J74" s="327">
        <f t="shared" si="4"/>
        <v>0</v>
      </c>
      <c r="K74" s="328"/>
      <c r="L74" s="326"/>
      <c r="M74" s="326"/>
      <c r="N74" s="327">
        <f t="shared" si="5"/>
        <v>0</v>
      </c>
    </row>
    <row r="75" spans="1:14" s="89" customFormat="1" ht="51" x14ac:dyDescent="0.2">
      <c r="A75" s="118" t="s">
        <v>162</v>
      </c>
      <c r="B75" s="117" t="s">
        <v>163</v>
      </c>
      <c r="C75" s="325"/>
      <c r="D75" s="326">
        <v>3304000</v>
      </c>
      <c r="E75" s="326"/>
      <c r="F75" s="327">
        <f t="shared" ref="F75:F105" si="6">SUM(C75:E75)</f>
        <v>3304000</v>
      </c>
      <c r="G75" s="328"/>
      <c r="H75" s="326">
        <v>3586100</v>
      </c>
      <c r="I75" s="326"/>
      <c r="J75" s="327">
        <f t="shared" ref="J75:J105" si="7">SUM(G75:I75)</f>
        <v>3586100</v>
      </c>
      <c r="K75" s="328"/>
      <c r="L75" s="326">
        <v>3376877</v>
      </c>
      <c r="M75" s="326"/>
      <c r="N75" s="327">
        <f t="shared" ref="N75:N105" si="8">SUM(K75:M75)</f>
        <v>3376877</v>
      </c>
    </row>
    <row r="76" spans="1:14" s="89" customFormat="1" x14ac:dyDescent="0.2">
      <c r="A76" s="118" t="s">
        <v>634</v>
      </c>
      <c r="B76" s="117" t="s">
        <v>165</v>
      </c>
      <c r="C76" s="325"/>
      <c r="D76" s="326">
        <v>0</v>
      </c>
      <c r="E76" s="326"/>
      <c r="F76" s="327">
        <f t="shared" si="6"/>
        <v>0</v>
      </c>
      <c r="G76" s="328"/>
      <c r="H76" s="326">
        <v>51506189</v>
      </c>
      <c r="I76" s="326"/>
      <c r="J76" s="327">
        <f t="shared" si="7"/>
        <v>51506189</v>
      </c>
      <c r="K76" s="328"/>
      <c r="L76" s="326"/>
      <c r="M76" s="326"/>
      <c r="N76" s="327">
        <f t="shared" si="8"/>
        <v>0</v>
      </c>
    </row>
    <row r="77" spans="1:14" s="89" customFormat="1" ht="25.5" x14ac:dyDescent="0.2">
      <c r="A77" s="93" t="s">
        <v>167</v>
      </c>
      <c r="B77" s="116" t="s">
        <v>20</v>
      </c>
      <c r="C77" s="325">
        <f>SUM(C65:C76)</f>
        <v>2399513</v>
      </c>
      <c r="D77" s="326">
        <f>SUM(D65:D76)</f>
        <v>3304000</v>
      </c>
      <c r="E77" s="326"/>
      <c r="F77" s="327">
        <f t="shared" si="6"/>
        <v>5703513</v>
      </c>
      <c r="G77" s="328">
        <f>SUM(G65:G76)</f>
        <v>4245391</v>
      </c>
      <c r="H77" s="326">
        <f>SUM(H65:H76)</f>
        <v>55092289</v>
      </c>
      <c r="I77" s="326"/>
      <c r="J77" s="327">
        <f t="shared" si="7"/>
        <v>59337680</v>
      </c>
      <c r="K77" s="328">
        <f>SUM(K65:K76)</f>
        <v>3415166</v>
      </c>
      <c r="L77" s="326">
        <f>SUM(L65:L76)</f>
        <v>3376877</v>
      </c>
      <c r="M77" s="326"/>
      <c r="N77" s="327">
        <f t="shared" si="8"/>
        <v>6792043</v>
      </c>
    </row>
    <row r="78" spans="1:14" s="89" customFormat="1" ht="38.25" x14ac:dyDescent="0.2">
      <c r="A78" s="100" t="s">
        <v>168</v>
      </c>
      <c r="B78" s="115"/>
      <c r="C78" s="341">
        <f>SUM(C77,C64,C55,C30,C29)</f>
        <v>155973877</v>
      </c>
      <c r="D78" s="342">
        <f>SUM(D77,D64,D55,D30,D29)</f>
        <v>7346000</v>
      </c>
      <c r="E78" s="343"/>
      <c r="F78" s="339">
        <f t="shared" si="6"/>
        <v>163319877</v>
      </c>
      <c r="G78" s="344">
        <f>SUM(G77,G64,G55,G30,G29)</f>
        <v>161373263</v>
      </c>
      <c r="H78" s="342">
        <f>SUM(H77,H64,H55,H30,H29)</f>
        <v>59955207</v>
      </c>
      <c r="I78" s="343"/>
      <c r="J78" s="339">
        <f t="shared" si="7"/>
        <v>221328470</v>
      </c>
      <c r="K78" s="344">
        <f>SUM(K77,K64,K55,K30,K29)</f>
        <v>141790485</v>
      </c>
      <c r="L78" s="342">
        <f>SUM(L77,L64,L55,L30,L29)</f>
        <v>7936399</v>
      </c>
      <c r="M78" s="343"/>
      <c r="N78" s="339">
        <f t="shared" si="8"/>
        <v>149726884</v>
      </c>
    </row>
    <row r="79" spans="1:14" s="89" customFormat="1" ht="38.25" x14ac:dyDescent="0.2">
      <c r="A79" s="133" t="s">
        <v>169</v>
      </c>
      <c r="B79" s="117" t="s">
        <v>170</v>
      </c>
      <c r="C79" s="325"/>
      <c r="D79" s="326"/>
      <c r="E79" s="326"/>
      <c r="F79" s="327">
        <f t="shared" si="6"/>
        <v>0</v>
      </c>
      <c r="G79" s="328"/>
      <c r="H79" s="326">
        <v>844400</v>
      </c>
      <c r="I79" s="326"/>
      <c r="J79" s="327">
        <f t="shared" si="7"/>
        <v>844400</v>
      </c>
      <c r="K79" s="328"/>
      <c r="L79" s="326">
        <v>844302</v>
      </c>
      <c r="M79" s="326"/>
      <c r="N79" s="327">
        <f t="shared" si="8"/>
        <v>844302</v>
      </c>
    </row>
    <row r="80" spans="1:14" s="89" customFormat="1" ht="38.25" x14ac:dyDescent="0.2">
      <c r="A80" s="133" t="s">
        <v>171</v>
      </c>
      <c r="B80" s="117" t="s">
        <v>172</v>
      </c>
      <c r="C80" s="325"/>
      <c r="D80" s="326"/>
      <c r="E80" s="326"/>
      <c r="F80" s="327">
        <f t="shared" si="6"/>
        <v>0</v>
      </c>
      <c r="G80" s="328"/>
      <c r="H80" s="326">
        <v>474000</v>
      </c>
      <c r="I80" s="326"/>
      <c r="J80" s="327">
        <f t="shared" si="7"/>
        <v>474000</v>
      </c>
      <c r="K80" s="328"/>
      <c r="L80" s="326">
        <v>474000</v>
      </c>
      <c r="M80" s="326"/>
      <c r="N80" s="327">
        <f t="shared" si="8"/>
        <v>474000</v>
      </c>
    </row>
    <row r="81" spans="1:14" s="89" customFormat="1" ht="38.25" x14ac:dyDescent="0.2">
      <c r="A81" s="133" t="s">
        <v>173</v>
      </c>
      <c r="B81" s="117" t="s">
        <v>174</v>
      </c>
      <c r="C81" s="325"/>
      <c r="D81" s="326"/>
      <c r="E81" s="326"/>
      <c r="F81" s="327">
        <f t="shared" si="6"/>
        <v>0</v>
      </c>
      <c r="G81" s="328"/>
      <c r="H81" s="326">
        <v>230000</v>
      </c>
      <c r="I81" s="326"/>
      <c r="J81" s="327">
        <f t="shared" si="7"/>
        <v>230000</v>
      </c>
      <c r="K81" s="328"/>
      <c r="L81" s="326">
        <v>228346</v>
      </c>
      <c r="M81" s="326"/>
      <c r="N81" s="327">
        <f t="shared" si="8"/>
        <v>228346</v>
      </c>
    </row>
    <row r="82" spans="1:14" s="89" customFormat="1" ht="51" x14ac:dyDescent="0.2">
      <c r="A82" s="133" t="s">
        <v>175</v>
      </c>
      <c r="B82" s="117" t="s">
        <v>176</v>
      </c>
      <c r="C82" s="325">
        <v>1000000</v>
      </c>
      <c r="D82" s="326"/>
      <c r="E82" s="326"/>
      <c r="F82" s="327">
        <f t="shared" si="6"/>
        <v>1000000</v>
      </c>
      <c r="G82" s="328">
        <v>1100000</v>
      </c>
      <c r="H82" s="326"/>
      <c r="I82" s="326"/>
      <c r="J82" s="327">
        <f t="shared" si="7"/>
        <v>1100000</v>
      </c>
      <c r="K82" s="328">
        <v>1051326</v>
      </c>
      <c r="L82" s="326"/>
      <c r="M82" s="326"/>
      <c r="N82" s="327">
        <f t="shared" si="8"/>
        <v>1051326</v>
      </c>
    </row>
    <row r="83" spans="1:14" s="89" customFormat="1" ht="25.5" x14ac:dyDescent="0.2">
      <c r="A83" s="97" t="s">
        <v>177</v>
      </c>
      <c r="B83" s="117" t="s">
        <v>178</v>
      </c>
      <c r="C83" s="325"/>
      <c r="D83" s="326"/>
      <c r="E83" s="326"/>
      <c r="F83" s="327">
        <f t="shared" si="6"/>
        <v>0</v>
      </c>
      <c r="G83" s="328"/>
      <c r="H83" s="326"/>
      <c r="I83" s="326"/>
      <c r="J83" s="327">
        <f t="shared" si="7"/>
        <v>0</v>
      </c>
      <c r="K83" s="328"/>
      <c r="L83" s="326"/>
      <c r="M83" s="326"/>
      <c r="N83" s="327">
        <f t="shared" si="8"/>
        <v>0</v>
      </c>
    </row>
    <row r="84" spans="1:14" s="89" customFormat="1" ht="51" x14ac:dyDescent="0.2">
      <c r="A84" s="97" t="s">
        <v>179</v>
      </c>
      <c r="B84" s="117" t="s">
        <v>180</v>
      </c>
      <c r="C84" s="325"/>
      <c r="D84" s="326"/>
      <c r="E84" s="326"/>
      <c r="F84" s="327">
        <f t="shared" si="6"/>
        <v>0</v>
      </c>
      <c r="G84" s="328"/>
      <c r="H84" s="326"/>
      <c r="I84" s="326"/>
      <c r="J84" s="327">
        <f t="shared" si="7"/>
        <v>0</v>
      </c>
      <c r="K84" s="328"/>
      <c r="L84" s="326"/>
      <c r="M84" s="326"/>
      <c r="N84" s="327">
        <f t="shared" si="8"/>
        <v>0</v>
      </c>
    </row>
    <row r="85" spans="1:14" s="89" customFormat="1" ht="51" x14ac:dyDescent="0.2">
      <c r="A85" s="97" t="s">
        <v>181</v>
      </c>
      <c r="B85" s="117" t="s">
        <v>182</v>
      </c>
      <c r="C85" s="325">
        <v>169000</v>
      </c>
      <c r="D85" s="326"/>
      <c r="E85" s="326"/>
      <c r="F85" s="327">
        <f t="shared" si="6"/>
        <v>169000</v>
      </c>
      <c r="G85" s="328">
        <v>186000</v>
      </c>
      <c r="H85" s="326">
        <v>499100</v>
      </c>
      <c r="I85" s="326"/>
      <c r="J85" s="327">
        <f t="shared" si="7"/>
        <v>685100</v>
      </c>
      <c r="K85" s="328">
        <v>178000</v>
      </c>
      <c r="L85" s="326">
        <v>506900</v>
      </c>
      <c r="M85" s="326"/>
      <c r="N85" s="327">
        <f t="shared" si="8"/>
        <v>684900</v>
      </c>
    </row>
    <row r="86" spans="1:14" s="89" customFormat="1" x14ac:dyDescent="0.2">
      <c r="A86" s="96" t="s">
        <v>183</v>
      </c>
      <c r="B86" s="116" t="s">
        <v>22</v>
      </c>
      <c r="C86" s="337">
        <f>SUM(C79:C85)</f>
        <v>1169000</v>
      </c>
      <c r="D86" s="337">
        <f>SUM(D79:D85)</f>
        <v>0</v>
      </c>
      <c r="E86" s="338"/>
      <c r="F86" s="339">
        <f t="shared" si="6"/>
        <v>1169000</v>
      </c>
      <c r="G86" s="340">
        <f>SUM(G79:G85)</f>
        <v>1286000</v>
      </c>
      <c r="H86" s="338">
        <f>SUM(H79:H85)</f>
        <v>2047500</v>
      </c>
      <c r="I86" s="338"/>
      <c r="J86" s="339">
        <f t="shared" si="7"/>
        <v>3333500</v>
      </c>
      <c r="K86" s="340">
        <f>SUM(K79:K85)</f>
        <v>1229326</v>
      </c>
      <c r="L86" s="338">
        <f>SUM(L79:L85)</f>
        <v>2053548</v>
      </c>
      <c r="M86" s="338"/>
      <c r="N86" s="339">
        <f t="shared" si="8"/>
        <v>3282874</v>
      </c>
    </row>
    <row r="87" spans="1:14" s="89" customFormat="1" x14ac:dyDescent="0.2">
      <c r="A87" s="95" t="s">
        <v>184</v>
      </c>
      <c r="B87" s="117" t="s">
        <v>185</v>
      </c>
      <c r="C87" s="325"/>
      <c r="D87" s="326">
        <v>11811000</v>
      </c>
      <c r="E87" s="326"/>
      <c r="F87" s="327">
        <f t="shared" si="6"/>
        <v>11811000</v>
      </c>
      <c r="G87" s="328"/>
      <c r="H87" s="326">
        <v>10846500</v>
      </c>
      <c r="I87" s="326"/>
      <c r="J87" s="327">
        <f t="shared" si="7"/>
        <v>10846500</v>
      </c>
      <c r="K87" s="328"/>
      <c r="L87" s="326">
        <v>5322096</v>
      </c>
      <c r="M87" s="326"/>
      <c r="N87" s="327">
        <f t="shared" si="8"/>
        <v>5322096</v>
      </c>
    </row>
    <row r="88" spans="1:14" s="89" customFormat="1" ht="25.5" x14ac:dyDescent="0.2">
      <c r="A88" s="95" t="s">
        <v>186</v>
      </c>
      <c r="B88" s="117" t="s">
        <v>187</v>
      </c>
      <c r="C88" s="325"/>
      <c r="D88" s="326"/>
      <c r="E88" s="326"/>
      <c r="F88" s="327">
        <f t="shared" si="6"/>
        <v>0</v>
      </c>
      <c r="G88" s="328"/>
      <c r="H88" s="326"/>
      <c r="I88" s="326"/>
      <c r="J88" s="327">
        <f t="shared" si="7"/>
        <v>0</v>
      </c>
      <c r="K88" s="328"/>
      <c r="L88" s="326"/>
      <c r="M88" s="326"/>
      <c r="N88" s="327">
        <f t="shared" si="8"/>
        <v>0</v>
      </c>
    </row>
    <row r="89" spans="1:14" s="89" customFormat="1" ht="25.5" x14ac:dyDescent="0.2">
      <c r="A89" s="95" t="s">
        <v>188</v>
      </c>
      <c r="B89" s="117" t="s">
        <v>189</v>
      </c>
      <c r="C89" s="325"/>
      <c r="D89" s="326"/>
      <c r="E89" s="326"/>
      <c r="F89" s="327">
        <f t="shared" si="6"/>
        <v>0</v>
      </c>
      <c r="G89" s="328"/>
      <c r="H89" s="326"/>
      <c r="I89" s="326"/>
      <c r="J89" s="327">
        <f t="shared" si="7"/>
        <v>0</v>
      </c>
      <c r="K89" s="328"/>
      <c r="L89" s="326"/>
      <c r="M89" s="326"/>
      <c r="N89" s="327">
        <f t="shared" si="8"/>
        <v>0</v>
      </c>
    </row>
    <row r="90" spans="1:14" s="89" customFormat="1" ht="51" x14ac:dyDescent="0.2">
      <c r="A90" s="95" t="s">
        <v>190</v>
      </c>
      <c r="B90" s="117" t="s">
        <v>191</v>
      </c>
      <c r="C90" s="325"/>
      <c r="D90" s="326">
        <v>3189000</v>
      </c>
      <c r="E90" s="326"/>
      <c r="F90" s="327">
        <f t="shared" si="6"/>
        <v>3189000</v>
      </c>
      <c r="G90" s="328"/>
      <c r="H90" s="326">
        <v>3189000</v>
      </c>
      <c r="I90" s="326"/>
      <c r="J90" s="327">
        <f t="shared" si="7"/>
        <v>3189000</v>
      </c>
      <c r="K90" s="328"/>
      <c r="L90" s="326">
        <v>1409966</v>
      </c>
      <c r="M90" s="326"/>
      <c r="N90" s="327">
        <f t="shared" si="8"/>
        <v>1409966</v>
      </c>
    </row>
    <row r="91" spans="1:14" s="89" customFormat="1" x14ac:dyDescent="0.2">
      <c r="A91" s="93" t="s">
        <v>192</v>
      </c>
      <c r="B91" s="116" t="s">
        <v>24</v>
      </c>
      <c r="C91" s="325"/>
      <c r="D91" s="326">
        <f>SUM(D87:D90)</f>
        <v>15000000</v>
      </c>
      <c r="E91" s="326"/>
      <c r="F91" s="327">
        <f t="shared" si="6"/>
        <v>15000000</v>
      </c>
      <c r="G91" s="328"/>
      <c r="H91" s="326">
        <f>SUM(H87:H90)</f>
        <v>14035500</v>
      </c>
      <c r="I91" s="326"/>
      <c r="J91" s="327">
        <f t="shared" si="7"/>
        <v>14035500</v>
      </c>
      <c r="K91" s="328"/>
      <c r="L91" s="326">
        <f>SUM(L87:L90)</f>
        <v>6732062</v>
      </c>
      <c r="M91" s="326"/>
      <c r="N91" s="327">
        <f t="shared" si="8"/>
        <v>6732062</v>
      </c>
    </row>
    <row r="92" spans="1:14" s="89" customFormat="1" ht="76.5" x14ac:dyDescent="0.2">
      <c r="A92" s="95" t="s">
        <v>193</v>
      </c>
      <c r="B92" s="117" t="s">
        <v>194</v>
      </c>
      <c r="C92" s="325"/>
      <c r="D92" s="326"/>
      <c r="E92" s="326"/>
      <c r="F92" s="327">
        <f t="shared" si="6"/>
        <v>0</v>
      </c>
      <c r="G92" s="328"/>
      <c r="H92" s="326"/>
      <c r="I92" s="326"/>
      <c r="J92" s="327">
        <f t="shared" si="7"/>
        <v>0</v>
      </c>
      <c r="K92" s="328"/>
      <c r="L92" s="326"/>
      <c r="M92" s="326"/>
      <c r="N92" s="327">
        <f t="shared" si="8"/>
        <v>0</v>
      </c>
    </row>
    <row r="93" spans="1:14" s="89" customFormat="1" ht="76.5" x14ac:dyDescent="0.2">
      <c r="A93" s="95" t="s">
        <v>195</v>
      </c>
      <c r="B93" s="117" t="s">
        <v>196</v>
      </c>
      <c r="C93" s="325"/>
      <c r="D93" s="326"/>
      <c r="E93" s="326"/>
      <c r="F93" s="327">
        <f t="shared" si="6"/>
        <v>0</v>
      </c>
      <c r="G93" s="328"/>
      <c r="H93" s="326"/>
      <c r="I93" s="326"/>
      <c r="J93" s="327">
        <f t="shared" si="7"/>
        <v>0</v>
      </c>
      <c r="K93" s="328"/>
      <c r="L93" s="326"/>
      <c r="M93" s="326"/>
      <c r="N93" s="327">
        <f t="shared" si="8"/>
        <v>0</v>
      </c>
    </row>
    <row r="94" spans="1:14" s="89" customFormat="1" ht="76.5" x14ac:dyDescent="0.2">
      <c r="A94" s="95" t="s">
        <v>197</v>
      </c>
      <c r="B94" s="117" t="s">
        <v>198</v>
      </c>
      <c r="C94" s="325"/>
      <c r="D94" s="326"/>
      <c r="E94" s="326"/>
      <c r="F94" s="327">
        <f t="shared" si="6"/>
        <v>0</v>
      </c>
      <c r="G94" s="328"/>
      <c r="H94" s="326"/>
      <c r="I94" s="326"/>
      <c r="J94" s="327">
        <f t="shared" si="7"/>
        <v>0</v>
      </c>
      <c r="K94" s="328"/>
      <c r="L94" s="326"/>
      <c r="M94" s="326"/>
      <c r="N94" s="327">
        <f t="shared" si="8"/>
        <v>0</v>
      </c>
    </row>
    <row r="95" spans="1:14" s="89" customFormat="1" ht="51" x14ac:dyDescent="0.2">
      <c r="A95" s="95" t="s">
        <v>199</v>
      </c>
      <c r="B95" s="117" t="s">
        <v>200</v>
      </c>
      <c r="C95" s="325"/>
      <c r="D95" s="326"/>
      <c r="E95" s="326"/>
      <c r="F95" s="327"/>
      <c r="G95" s="328"/>
      <c r="H95" s="326"/>
      <c r="I95" s="326"/>
      <c r="J95" s="327"/>
      <c r="K95" s="328"/>
      <c r="L95" s="326"/>
      <c r="M95" s="326"/>
      <c r="N95" s="327">
        <f t="shared" si="8"/>
        <v>0</v>
      </c>
    </row>
    <row r="96" spans="1:14" s="89" customFormat="1" ht="76.5" x14ac:dyDescent="0.2">
      <c r="A96" s="95" t="s">
        <v>201</v>
      </c>
      <c r="B96" s="117" t="s">
        <v>202</v>
      </c>
      <c r="C96" s="325"/>
      <c r="D96" s="326"/>
      <c r="E96" s="326"/>
      <c r="F96" s="327">
        <f t="shared" si="6"/>
        <v>0</v>
      </c>
      <c r="G96" s="328"/>
      <c r="H96" s="326"/>
      <c r="I96" s="326"/>
      <c r="J96" s="327">
        <f t="shared" si="7"/>
        <v>0</v>
      </c>
      <c r="K96" s="328"/>
      <c r="L96" s="326"/>
      <c r="M96" s="326"/>
      <c r="N96" s="327">
        <f t="shared" si="8"/>
        <v>0</v>
      </c>
    </row>
    <row r="97" spans="1:14" s="89" customFormat="1" ht="76.5" x14ac:dyDescent="0.2">
      <c r="A97" s="95" t="s">
        <v>203</v>
      </c>
      <c r="B97" s="117" t="s">
        <v>204</v>
      </c>
      <c r="C97" s="325"/>
      <c r="D97" s="326"/>
      <c r="E97" s="326"/>
      <c r="F97" s="327">
        <f t="shared" si="6"/>
        <v>0</v>
      </c>
      <c r="G97" s="328"/>
      <c r="H97" s="326"/>
      <c r="I97" s="326"/>
      <c r="J97" s="327">
        <f t="shared" si="7"/>
        <v>0</v>
      </c>
      <c r="K97" s="328"/>
      <c r="L97" s="326"/>
      <c r="M97" s="326"/>
      <c r="N97" s="327">
        <f t="shared" si="8"/>
        <v>0</v>
      </c>
    </row>
    <row r="98" spans="1:14" s="89" customFormat="1" x14ac:dyDescent="0.2">
      <c r="A98" s="95" t="s">
        <v>205</v>
      </c>
      <c r="B98" s="117" t="s">
        <v>206</v>
      </c>
      <c r="C98" s="325"/>
      <c r="D98" s="326">
        <v>500000</v>
      </c>
      <c r="E98" s="326"/>
      <c r="F98" s="327">
        <f t="shared" si="6"/>
        <v>500000</v>
      </c>
      <c r="G98" s="328"/>
      <c r="H98" s="326">
        <v>1500000</v>
      </c>
      <c r="I98" s="326"/>
      <c r="J98" s="327">
        <f t="shared" si="7"/>
        <v>1500000</v>
      </c>
      <c r="K98" s="328"/>
      <c r="L98" s="326">
        <v>1500000</v>
      </c>
      <c r="M98" s="326"/>
      <c r="N98" s="327">
        <f t="shared" si="8"/>
        <v>1500000</v>
      </c>
    </row>
    <row r="99" spans="1:14" s="89" customFormat="1" ht="51" x14ac:dyDescent="0.2">
      <c r="A99" s="95" t="s">
        <v>207</v>
      </c>
      <c r="B99" s="117" t="s">
        <v>208</v>
      </c>
      <c r="C99" s="325"/>
      <c r="D99" s="326">
        <v>1635000</v>
      </c>
      <c r="E99" s="326"/>
      <c r="F99" s="327">
        <f t="shared" si="6"/>
        <v>1635000</v>
      </c>
      <c r="G99" s="328"/>
      <c r="H99" s="326">
        <v>1635000</v>
      </c>
      <c r="I99" s="326"/>
      <c r="J99" s="327">
        <f t="shared" si="7"/>
        <v>1635000</v>
      </c>
      <c r="K99" s="328"/>
      <c r="L99" s="326">
        <v>635000</v>
      </c>
      <c r="M99" s="326"/>
      <c r="N99" s="327">
        <f t="shared" si="8"/>
        <v>635000</v>
      </c>
    </row>
    <row r="100" spans="1:14" s="89" customFormat="1" ht="25.5" x14ac:dyDescent="0.2">
      <c r="A100" s="93" t="s">
        <v>209</v>
      </c>
      <c r="B100" s="116" t="s">
        <v>26</v>
      </c>
      <c r="C100" s="325"/>
      <c r="D100" s="326">
        <f>SUM(D92:D99)</f>
        <v>2135000</v>
      </c>
      <c r="E100" s="326"/>
      <c r="F100" s="327">
        <f t="shared" si="6"/>
        <v>2135000</v>
      </c>
      <c r="G100" s="328"/>
      <c r="H100" s="326">
        <f>SUM(H92:H99)</f>
        <v>3135000</v>
      </c>
      <c r="I100" s="326"/>
      <c r="J100" s="327">
        <f t="shared" si="7"/>
        <v>3135000</v>
      </c>
      <c r="K100" s="328"/>
      <c r="L100" s="326">
        <f>SUM(L92:L99)</f>
        <v>2135000</v>
      </c>
      <c r="M100" s="326"/>
      <c r="N100" s="327">
        <f t="shared" si="8"/>
        <v>2135000</v>
      </c>
    </row>
    <row r="101" spans="1:14" s="89" customFormat="1" ht="38.25" x14ac:dyDescent="0.2">
      <c r="A101" s="100" t="s">
        <v>210</v>
      </c>
      <c r="B101" s="115"/>
      <c r="C101" s="341">
        <f>SUM(C100,C91,C86)</f>
        <v>1169000</v>
      </c>
      <c r="D101" s="342">
        <f>SUM(D100,D91,D86)</f>
        <v>17135000</v>
      </c>
      <c r="E101" s="343"/>
      <c r="F101" s="345">
        <f t="shared" si="6"/>
        <v>18304000</v>
      </c>
      <c r="G101" s="344">
        <f>SUM(G100,G91,G86)</f>
        <v>1286000</v>
      </c>
      <c r="H101" s="342">
        <f>SUM(H100,H91,H86)</f>
        <v>19218000</v>
      </c>
      <c r="I101" s="343"/>
      <c r="J101" s="345">
        <f t="shared" si="7"/>
        <v>20504000</v>
      </c>
      <c r="K101" s="344">
        <f>SUM(K100,K91,K86)</f>
        <v>1229326</v>
      </c>
      <c r="L101" s="342">
        <f>SUM(L100,L91,L86)</f>
        <v>10920610</v>
      </c>
      <c r="M101" s="343"/>
      <c r="N101" s="345">
        <f t="shared" si="8"/>
        <v>12149936</v>
      </c>
    </row>
    <row r="102" spans="1:14" s="89" customFormat="1" ht="25.5" x14ac:dyDescent="0.2">
      <c r="A102" s="93" t="s">
        <v>211</v>
      </c>
      <c r="B102" s="114" t="s">
        <v>212</v>
      </c>
      <c r="C102" s="346">
        <f>SUM(C101,C78)</f>
        <v>157142877</v>
      </c>
      <c r="D102" s="347">
        <f>SUM(D101,D78)</f>
        <v>24481000</v>
      </c>
      <c r="E102" s="347"/>
      <c r="F102" s="339">
        <f t="shared" si="6"/>
        <v>181623877</v>
      </c>
      <c r="G102" s="348">
        <f>SUM(G101,G78)</f>
        <v>162659263</v>
      </c>
      <c r="H102" s="347">
        <f>SUM(H101,H78)</f>
        <v>79173207</v>
      </c>
      <c r="I102" s="347"/>
      <c r="J102" s="339">
        <f t="shared" si="7"/>
        <v>241832470</v>
      </c>
      <c r="K102" s="348">
        <f>SUM(K101,K78)</f>
        <v>143019811</v>
      </c>
      <c r="L102" s="347">
        <f>SUM(L101,L78)</f>
        <v>18857009</v>
      </c>
      <c r="M102" s="347"/>
      <c r="N102" s="339">
        <f t="shared" si="8"/>
        <v>161876820</v>
      </c>
    </row>
    <row r="103" spans="1:14" s="89" customFormat="1" ht="38.25" x14ac:dyDescent="0.2">
      <c r="A103" s="95" t="s">
        <v>213</v>
      </c>
      <c r="B103" s="94" t="s">
        <v>214</v>
      </c>
      <c r="C103" s="349"/>
      <c r="D103" s="350"/>
      <c r="E103" s="350"/>
      <c r="F103" s="327">
        <f t="shared" si="6"/>
        <v>0</v>
      </c>
      <c r="G103" s="351"/>
      <c r="H103" s="350"/>
      <c r="I103" s="350"/>
      <c r="J103" s="327">
        <f t="shared" si="7"/>
        <v>0</v>
      </c>
      <c r="K103" s="351"/>
      <c r="L103" s="350"/>
      <c r="M103" s="350"/>
      <c r="N103" s="327">
        <f t="shared" si="8"/>
        <v>0</v>
      </c>
    </row>
    <row r="104" spans="1:14" s="89" customFormat="1" ht="51" x14ac:dyDescent="0.2">
      <c r="A104" s="95" t="s">
        <v>215</v>
      </c>
      <c r="B104" s="94" t="s">
        <v>216</v>
      </c>
      <c r="C104" s="349"/>
      <c r="D104" s="350"/>
      <c r="E104" s="350"/>
      <c r="F104" s="327">
        <f t="shared" si="6"/>
        <v>0</v>
      </c>
      <c r="G104" s="351"/>
      <c r="H104" s="350"/>
      <c r="I104" s="350"/>
      <c r="J104" s="327">
        <f t="shared" si="7"/>
        <v>0</v>
      </c>
      <c r="K104" s="351"/>
      <c r="L104" s="350"/>
      <c r="M104" s="350"/>
      <c r="N104" s="327">
        <f t="shared" si="8"/>
        <v>0</v>
      </c>
    </row>
    <row r="105" spans="1:14" s="89" customFormat="1" ht="25.5" x14ac:dyDescent="0.2">
      <c r="A105" s="95" t="s">
        <v>217</v>
      </c>
      <c r="B105" s="94" t="s">
        <v>218</v>
      </c>
      <c r="C105" s="349"/>
      <c r="D105" s="350"/>
      <c r="E105" s="350"/>
      <c r="F105" s="327">
        <f t="shared" si="6"/>
        <v>0</v>
      </c>
      <c r="G105" s="351"/>
      <c r="H105" s="350"/>
      <c r="I105" s="350"/>
      <c r="J105" s="327">
        <f t="shared" si="7"/>
        <v>0</v>
      </c>
      <c r="K105" s="351"/>
      <c r="L105" s="350"/>
      <c r="M105" s="350"/>
      <c r="N105" s="327">
        <f t="shared" si="8"/>
        <v>0</v>
      </c>
    </row>
    <row r="106" spans="1:14" s="89" customFormat="1" ht="51" x14ac:dyDescent="0.2">
      <c r="A106" s="93" t="s">
        <v>219</v>
      </c>
      <c r="B106" s="92" t="s">
        <v>220</v>
      </c>
      <c r="C106" s="352"/>
      <c r="D106" s="353"/>
      <c r="E106" s="353"/>
      <c r="F106" s="327">
        <f t="shared" ref="F106:F126" si="9">SUM(C106:E106)</f>
        <v>0</v>
      </c>
      <c r="G106" s="354"/>
      <c r="H106" s="353"/>
      <c r="I106" s="353"/>
      <c r="J106" s="327">
        <f t="shared" ref="J106:J126" si="10">SUM(G106:I106)</f>
        <v>0</v>
      </c>
      <c r="K106" s="354"/>
      <c r="L106" s="353"/>
      <c r="M106" s="353"/>
      <c r="N106" s="327">
        <f t="shared" ref="N106:N126" si="11">SUM(K106:M106)</f>
        <v>0</v>
      </c>
    </row>
    <row r="107" spans="1:14" s="89" customFormat="1" ht="25.5" x14ac:dyDescent="0.2">
      <c r="A107" s="95" t="s">
        <v>221</v>
      </c>
      <c r="B107" s="94" t="s">
        <v>222</v>
      </c>
      <c r="C107" s="355"/>
      <c r="D107" s="356"/>
      <c r="E107" s="356"/>
      <c r="F107" s="327">
        <f t="shared" si="9"/>
        <v>0</v>
      </c>
      <c r="G107" s="357"/>
      <c r="H107" s="356"/>
      <c r="I107" s="356"/>
      <c r="J107" s="327">
        <f t="shared" si="10"/>
        <v>0</v>
      </c>
      <c r="K107" s="357"/>
      <c r="L107" s="356"/>
      <c r="M107" s="356"/>
      <c r="N107" s="327">
        <f t="shared" si="11"/>
        <v>0</v>
      </c>
    </row>
    <row r="108" spans="1:14" s="89" customFormat="1" ht="25.5" x14ac:dyDescent="0.2">
      <c r="A108" s="95" t="s">
        <v>223</v>
      </c>
      <c r="B108" s="94" t="s">
        <v>224</v>
      </c>
      <c r="C108" s="355"/>
      <c r="D108" s="356"/>
      <c r="E108" s="356"/>
      <c r="F108" s="327">
        <f t="shared" si="9"/>
        <v>0</v>
      </c>
      <c r="G108" s="357"/>
      <c r="H108" s="356"/>
      <c r="I108" s="356"/>
      <c r="J108" s="327">
        <f t="shared" si="10"/>
        <v>0</v>
      </c>
      <c r="K108" s="357"/>
      <c r="L108" s="356"/>
      <c r="M108" s="356"/>
      <c r="N108" s="327">
        <f t="shared" si="11"/>
        <v>0</v>
      </c>
    </row>
    <row r="109" spans="1:14" s="89" customFormat="1" ht="38.25" x14ac:dyDescent="0.2">
      <c r="A109" s="95" t="s">
        <v>225</v>
      </c>
      <c r="B109" s="94" t="s">
        <v>226</v>
      </c>
      <c r="C109" s="349"/>
      <c r="D109" s="350"/>
      <c r="E109" s="350"/>
      <c r="F109" s="327">
        <f t="shared" si="9"/>
        <v>0</v>
      </c>
      <c r="G109" s="351"/>
      <c r="H109" s="350"/>
      <c r="I109" s="350"/>
      <c r="J109" s="327">
        <f t="shared" si="10"/>
        <v>0</v>
      </c>
      <c r="K109" s="351"/>
      <c r="L109" s="350"/>
      <c r="M109" s="350"/>
      <c r="N109" s="327">
        <f t="shared" si="11"/>
        <v>0</v>
      </c>
    </row>
    <row r="110" spans="1:14" s="89" customFormat="1" ht="38.25" x14ac:dyDescent="0.2">
      <c r="A110" s="95" t="s">
        <v>227</v>
      </c>
      <c r="B110" s="94" t="s">
        <v>228</v>
      </c>
      <c r="C110" s="349"/>
      <c r="D110" s="350"/>
      <c r="E110" s="350"/>
      <c r="F110" s="327">
        <f t="shared" si="9"/>
        <v>0</v>
      </c>
      <c r="G110" s="351"/>
      <c r="H110" s="350"/>
      <c r="I110" s="350"/>
      <c r="J110" s="327">
        <f t="shared" si="10"/>
        <v>0</v>
      </c>
      <c r="K110" s="351"/>
      <c r="L110" s="350"/>
      <c r="M110" s="350"/>
      <c r="N110" s="327">
        <f t="shared" si="11"/>
        <v>0</v>
      </c>
    </row>
    <row r="111" spans="1:14" s="89" customFormat="1" ht="38.25" x14ac:dyDescent="0.2">
      <c r="A111" s="93" t="s">
        <v>229</v>
      </c>
      <c r="B111" s="92" t="s">
        <v>230</v>
      </c>
      <c r="C111" s="358"/>
      <c r="D111" s="359"/>
      <c r="E111" s="359"/>
      <c r="F111" s="327">
        <f t="shared" si="9"/>
        <v>0</v>
      </c>
      <c r="G111" s="360"/>
      <c r="H111" s="359"/>
      <c r="I111" s="359"/>
      <c r="J111" s="327">
        <f t="shared" si="10"/>
        <v>0</v>
      </c>
      <c r="K111" s="360"/>
      <c r="L111" s="359"/>
      <c r="M111" s="359"/>
      <c r="N111" s="327">
        <f t="shared" si="11"/>
        <v>0</v>
      </c>
    </row>
    <row r="112" spans="1:14" s="89" customFormat="1" ht="51" x14ac:dyDescent="0.2">
      <c r="A112" s="95" t="s">
        <v>231</v>
      </c>
      <c r="B112" s="94" t="s">
        <v>232</v>
      </c>
      <c r="C112" s="355"/>
      <c r="D112" s="356"/>
      <c r="E112" s="356"/>
      <c r="F112" s="327">
        <f t="shared" si="9"/>
        <v>0</v>
      </c>
      <c r="G112" s="357"/>
      <c r="H112" s="356"/>
      <c r="I112" s="356"/>
      <c r="J112" s="327">
        <f t="shared" si="10"/>
        <v>0</v>
      </c>
      <c r="K112" s="357"/>
      <c r="L112" s="356"/>
      <c r="M112" s="356"/>
      <c r="N112" s="327">
        <f t="shared" si="11"/>
        <v>0</v>
      </c>
    </row>
    <row r="113" spans="1:14" s="89" customFormat="1" ht="51" x14ac:dyDescent="0.2">
      <c r="A113" s="95" t="s">
        <v>233</v>
      </c>
      <c r="B113" s="94" t="s">
        <v>234</v>
      </c>
      <c r="C113" s="373">
        <v>3069303</v>
      </c>
      <c r="D113" s="356"/>
      <c r="E113" s="356"/>
      <c r="F113" s="327">
        <f t="shared" si="9"/>
        <v>3069303</v>
      </c>
      <c r="G113" s="361">
        <v>3069303</v>
      </c>
      <c r="H113" s="362"/>
      <c r="I113" s="362"/>
      <c r="J113" s="363">
        <f t="shared" si="10"/>
        <v>3069303</v>
      </c>
      <c r="K113" s="361">
        <v>3069303</v>
      </c>
      <c r="L113" s="362"/>
      <c r="M113" s="362"/>
      <c r="N113" s="363">
        <f t="shared" si="11"/>
        <v>3069303</v>
      </c>
    </row>
    <row r="114" spans="1:14" s="89" customFormat="1" ht="38.25" x14ac:dyDescent="0.2">
      <c r="A114" s="95" t="s">
        <v>235</v>
      </c>
      <c r="B114" s="92" t="s">
        <v>236</v>
      </c>
      <c r="C114" s="355">
        <v>42824338</v>
      </c>
      <c r="D114" s="356"/>
      <c r="E114" s="356"/>
      <c r="F114" s="327">
        <f t="shared" si="9"/>
        <v>42824338</v>
      </c>
      <c r="G114" s="361">
        <v>42964383</v>
      </c>
      <c r="H114" s="362"/>
      <c r="I114" s="362"/>
      <c r="J114" s="363">
        <f t="shared" si="10"/>
        <v>42964383</v>
      </c>
      <c r="K114" s="361">
        <v>34512416</v>
      </c>
      <c r="L114" s="362"/>
      <c r="M114" s="362"/>
      <c r="N114" s="363">
        <f t="shared" si="11"/>
        <v>34512416</v>
      </c>
    </row>
    <row r="115" spans="1:14" s="89" customFormat="1" ht="25.5" x14ac:dyDescent="0.2">
      <c r="A115" s="95" t="s">
        <v>237</v>
      </c>
      <c r="B115" s="94" t="s">
        <v>238</v>
      </c>
      <c r="C115" s="355"/>
      <c r="D115" s="356"/>
      <c r="E115" s="356"/>
      <c r="F115" s="327">
        <f t="shared" si="9"/>
        <v>0</v>
      </c>
      <c r="G115" s="357"/>
      <c r="H115" s="356"/>
      <c r="I115" s="356"/>
      <c r="J115" s="327">
        <f t="shared" si="10"/>
        <v>0</v>
      </c>
      <c r="K115" s="357"/>
      <c r="L115" s="356"/>
      <c r="M115" s="356"/>
      <c r="N115" s="327">
        <f t="shared" si="11"/>
        <v>0</v>
      </c>
    </row>
    <row r="116" spans="1:14" s="89" customFormat="1" ht="25.5" x14ac:dyDescent="0.2">
      <c r="A116" s="95" t="s">
        <v>239</v>
      </c>
      <c r="B116" s="94" t="s">
        <v>240</v>
      </c>
      <c r="C116" s="355"/>
      <c r="D116" s="356"/>
      <c r="E116" s="356"/>
      <c r="F116" s="327">
        <f t="shared" si="9"/>
        <v>0</v>
      </c>
      <c r="G116" s="357"/>
      <c r="H116" s="356"/>
      <c r="I116" s="356"/>
      <c r="J116" s="327">
        <f t="shared" si="10"/>
        <v>0</v>
      </c>
      <c r="K116" s="357"/>
      <c r="L116" s="356"/>
      <c r="M116" s="356"/>
      <c r="N116" s="327">
        <f t="shared" si="11"/>
        <v>0</v>
      </c>
    </row>
    <row r="117" spans="1:14" s="89" customFormat="1" ht="38.25" x14ac:dyDescent="0.2">
      <c r="A117" s="95" t="s">
        <v>241</v>
      </c>
      <c r="B117" s="94" t="s">
        <v>242</v>
      </c>
      <c r="C117" s="355"/>
      <c r="D117" s="356"/>
      <c r="E117" s="356"/>
      <c r="F117" s="327">
        <f t="shared" si="9"/>
        <v>0</v>
      </c>
      <c r="G117" s="357"/>
      <c r="H117" s="356"/>
      <c r="I117" s="356"/>
      <c r="J117" s="327">
        <f t="shared" si="10"/>
        <v>0</v>
      </c>
      <c r="K117" s="357"/>
      <c r="L117" s="356"/>
      <c r="M117" s="356"/>
      <c r="N117" s="327">
        <f t="shared" si="11"/>
        <v>0</v>
      </c>
    </row>
    <row r="118" spans="1:14" s="124" customFormat="1" ht="38.25" x14ac:dyDescent="0.2">
      <c r="A118" s="93" t="s">
        <v>243</v>
      </c>
      <c r="B118" s="92" t="s">
        <v>244</v>
      </c>
      <c r="C118" s="374">
        <f>SUM(C112:C117)</f>
        <v>45893641</v>
      </c>
      <c r="D118" s="359"/>
      <c r="E118" s="359"/>
      <c r="F118" s="339">
        <f t="shared" si="9"/>
        <v>45893641</v>
      </c>
      <c r="G118" s="364">
        <f>SUM(G112:G117)</f>
        <v>46033686</v>
      </c>
      <c r="H118" s="365"/>
      <c r="I118" s="365"/>
      <c r="J118" s="375">
        <f t="shared" si="10"/>
        <v>46033686</v>
      </c>
      <c r="K118" s="364">
        <f>SUM(K112:K117)</f>
        <v>37581719</v>
      </c>
      <c r="L118" s="365"/>
      <c r="M118" s="365"/>
      <c r="N118" s="375">
        <f t="shared" si="11"/>
        <v>37581719</v>
      </c>
    </row>
    <row r="119" spans="1:14" s="89" customFormat="1" ht="25.5" x14ac:dyDescent="0.2">
      <c r="A119" s="95" t="s">
        <v>245</v>
      </c>
      <c r="B119" s="94" t="s">
        <v>246</v>
      </c>
      <c r="C119" s="355"/>
      <c r="D119" s="356"/>
      <c r="E119" s="356"/>
      <c r="F119" s="327">
        <f t="shared" si="9"/>
        <v>0</v>
      </c>
      <c r="G119" s="357"/>
      <c r="H119" s="356"/>
      <c r="I119" s="356"/>
      <c r="J119" s="327">
        <f t="shared" si="10"/>
        <v>0</v>
      </c>
      <c r="K119" s="357"/>
      <c r="L119" s="356"/>
      <c r="M119" s="356"/>
      <c r="N119" s="327">
        <f t="shared" si="11"/>
        <v>0</v>
      </c>
    </row>
    <row r="120" spans="1:14" s="89" customFormat="1" ht="38.25" x14ac:dyDescent="0.2">
      <c r="A120" s="95" t="s">
        <v>247</v>
      </c>
      <c r="B120" s="94" t="s">
        <v>248</v>
      </c>
      <c r="C120" s="349"/>
      <c r="D120" s="350"/>
      <c r="E120" s="350"/>
      <c r="F120" s="327">
        <f t="shared" si="9"/>
        <v>0</v>
      </c>
      <c r="G120" s="351"/>
      <c r="H120" s="350"/>
      <c r="I120" s="350"/>
      <c r="J120" s="327">
        <f t="shared" si="10"/>
        <v>0</v>
      </c>
      <c r="K120" s="351"/>
      <c r="L120" s="350"/>
      <c r="M120" s="350"/>
      <c r="N120" s="327">
        <f t="shared" si="11"/>
        <v>0</v>
      </c>
    </row>
    <row r="121" spans="1:14" s="89" customFormat="1" ht="25.5" x14ac:dyDescent="0.2">
      <c r="A121" s="95" t="s">
        <v>249</v>
      </c>
      <c r="B121" s="94" t="s">
        <v>250</v>
      </c>
      <c r="C121" s="355"/>
      <c r="D121" s="356"/>
      <c r="E121" s="356"/>
      <c r="F121" s="327">
        <f t="shared" si="9"/>
        <v>0</v>
      </c>
      <c r="G121" s="357"/>
      <c r="H121" s="356"/>
      <c r="I121" s="356"/>
      <c r="J121" s="327">
        <f t="shared" si="10"/>
        <v>0</v>
      </c>
      <c r="K121" s="357"/>
      <c r="L121" s="356"/>
      <c r="M121" s="356"/>
      <c r="N121" s="327">
        <f t="shared" si="11"/>
        <v>0</v>
      </c>
    </row>
    <row r="122" spans="1:14" s="89" customFormat="1" ht="25.5" x14ac:dyDescent="0.2">
      <c r="A122" s="95" t="s">
        <v>251</v>
      </c>
      <c r="B122" s="94" t="s">
        <v>252</v>
      </c>
      <c r="C122" s="355"/>
      <c r="D122" s="356"/>
      <c r="E122" s="356"/>
      <c r="F122" s="327">
        <f t="shared" si="9"/>
        <v>0</v>
      </c>
      <c r="G122" s="357"/>
      <c r="H122" s="356"/>
      <c r="I122" s="356"/>
      <c r="J122" s="327">
        <f t="shared" si="10"/>
        <v>0</v>
      </c>
      <c r="K122" s="357"/>
      <c r="L122" s="356"/>
      <c r="M122" s="356"/>
      <c r="N122" s="327">
        <f t="shared" si="11"/>
        <v>0</v>
      </c>
    </row>
    <row r="123" spans="1:14" s="89" customFormat="1" ht="38.25" x14ac:dyDescent="0.2">
      <c r="A123" s="93" t="s">
        <v>253</v>
      </c>
      <c r="B123" s="92" t="s">
        <v>254</v>
      </c>
      <c r="C123" s="358"/>
      <c r="D123" s="359"/>
      <c r="E123" s="359"/>
      <c r="F123" s="327">
        <f t="shared" si="9"/>
        <v>0</v>
      </c>
      <c r="G123" s="360"/>
      <c r="H123" s="359"/>
      <c r="I123" s="359"/>
      <c r="J123" s="327">
        <f t="shared" si="10"/>
        <v>0</v>
      </c>
      <c r="K123" s="360"/>
      <c r="L123" s="359"/>
      <c r="M123" s="359"/>
      <c r="N123" s="327">
        <f t="shared" si="11"/>
        <v>0</v>
      </c>
    </row>
    <row r="124" spans="1:14" s="89" customFormat="1" ht="51" x14ac:dyDescent="0.2">
      <c r="A124" s="95" t="s">
        <v>255</v>
      </c>
      <c r="B124" s="94" t="s">
        <v>256</v>
      </c>
      <c r="C124" s="349"/>
      <c r="D124" s="350"/>
      <c r="E124" s="350"/>
      <c r="F124" s="327">
        <f t="shared" si="9"/>
        <v>0</v>
      </c>
      <c r="G124" s="351"/>
      <c r="H124" s="350"/>
      <c r="I124" s="350"/>
      <c r="J124" s="327">
        <f t="shared" si="10"/>
        <v>0</v>
      </c>
      <c r="K124" s="351"/>
      <c r="L124" s="350"/>
      <c r="M124" s="350"/>
      <c r="N124" s="327">
        <f t="shared" si="11"/>
        <v>0</v>
      </c>
    </row>
    <row r="125" spans="1:14" s="89" customFormat="1" ht="25.5" x14ac:dyDescent="0.2">
      <c r="A125" s="99" t="s">
        <v>257</v>
      </c>
      <c r="B125" s="91" t="s">
        <v>27</v>
      </c>
      <c r="C125" s="366">
        <f>SUM(C118,C123:C124)</f>
        <v>45893641</v>
      </c>
      <c r="D125" s="366">
        <f t="shared" ref="D125:E125" si="12">SUM(D118,D123:D124)</f>
        <v>0</v>
      </c>
      <c r="E125" s="366">
        <f t="shared" si="12"/>
        <v>0</v>
      </c>
      <c r="F125" s="367">
        <f t="shared" si="9"/>
        <v>45893641</v>
      </c>
      <c r="G125" s="368">
        <f>SUM(G118,G123:G124)</f>
        <v>46033686</v>
      </c>
      <c r="H125" s="368">
        <f t="shared" ref="H125:M125" si="13">SUM(H123,H124,H118,H114,H113,H111,H106)</f>
        <v>0</v>
      </c>
      <c r="I125" s="368">
        <f t="shared" si="13"/>
        <v>0</v>
      </c>
      <c r="J125" s="368">
        <f>SUM(G125:I125)</f>
        <v>46033686</v>
      </c>
      <c r="K125" s="368">
        <f>SUM(K118,K123:K124)</f>
        <v>37581719</v>
      </c>
      <c r="L125" s="368">
        <f t="shared" si="13"/>
        <v>0</v>
      </c>
      <c r="M125" s="368">
        <f t="shared" si="13"/>
        <v>0</v>
      </c>
      <c r="N125" s="368">
        <f>SUM(K125:M125)</f>
        <v>37581719</v>
      </c>
    </row>
    <row r="126" spans="1:14" s="89" customFormat="1" ht="26.25" thickBot="1" x14ac:dyDescent="0.25">
      <c r="A126" s="134" t="s">
        <v>258</v>
      </c>
      <c r="B126" s="90"/>
      <c r="C126" s="369">
        <f>SUM(C125,C102)</f>
        <v>203036518</v>
      </c>
      <c r="D126" s="370">
        <f>SUM(D125,D102)</f>
        <v>24481000</v>
      </c>
      <c r="E126" s="370"/>
      <c r="F126" s="371">
        <f t="shared" si="9"/>
        <v>227517518</v>
      </c>
      <c r="G126" s="372">
        <f>SUM(G125,G102)</f>
        <v>208692949</v>
      </c>
      <c r="H126" s="370">
        <f>SUM(H125,H102)</f>
        <v>79173207</v>
      </c>
      <c r="I126" s="370"/>
      <c r="J126" s="371">
        <f t="shared" si="10"/>
        <v>287866156</v>
      </c>
      <c r="K126" s="372">
        <f>SUM(K125,K102)</f>
        <v>180601530</v>
      </c>
      <c r="L126" s="370">
        <f>SUM(L125,L102)</f>
        <v>18857009</v>
      </c>
      <c r="M126" s="370"/>
      <c r="N126" s="371">
        <f t="shared" si="11"/>
        <v>199458539</v>
      </c>
    </row>
    <row r="127" spans="1:14" s="140" customFormat="1" x14ac:dyDescent="0.2">
      <c r="A127" s="136"/>
      <c r="B127" s="137"/>
      <c r="C127" s="138"/>
      <c r="D127" s="138"/>
      <c r="E127" s="138"/>
      <c r="F127" s="139"/>
      <c r="G127" s="138"/>
      <c r="H127" s="138"/>
      <c r="I127" s="138"/>
      <c r="J127" s="139"/>
      <c r="K127" s="138"/>
      <c r="L127" s="138"/>
      <c r="M127" s="138"/>
      <c r="N127" s="139"/>
    </row>
    <row r="128" spans="1:14" s="140" customFormat="1" x14ac:dyDescent="0.2">
      <c r="A128" s="136"/>
      <c r="B128" s="137"/>
      <c r="C128" s="138"/>
      <c r="D128" s="138"/>
      <c r="E128" s="138"/>
      <c r="F128" s="139"/>
      <c r="G128" s="138"/>
      <c r="H128" s="138"/>
      <c r="I128" s="138"/>
      <c r="J128" s="139"/>
      <c r="K128" s="138"/>
      <c r="L128" s="138"/>
      <c r="M128" s="138"/>
      <c r="N128" s="139"/>
    </row>
    <row r="129" spans="1:14" s="89" customFormat="1" ht="15" x14ac:dyDescent="0.2">
      <c r="A129" s="393" t="s">
        <v>640</v>
      </c>
      <c r="B129" s="393"/>
      <c r="C129" s="393"/>
      <c r="D129" s="393"/>
      <c r="E129" s="393"/>
      <c r="F129" s="393"/>
    </row>
    <row r="130" spans="1:14" s="89" customFormat="1" x14ac:dyDescent="0.2">
      <c r="A130" s="113"/>
      <c r="B130" s="112"/>
      <c r="C130" s="112"/>
      <c r="D130" s="112"/>
      <c r="E130" s="112"/>
      <c r="F130" s="111"/>
    </row>
    <row r="131" spans="1:14" s="89" customFormat="1" ht="26.25" thickBot="1" x14ac:dyDescent="0.25">
      <c r="A131" s="132" t="s">
        <v>28</v>
      </c>
      <c r="B131" s="110"/>
      <c r="C131" s="110"/>
      <c r="D131" s="110"/>
      <c r="E131" s="110"/>
      <c r="F131" s="110"/>
    </row>
    <row r="132" spans="1:14" s="89" customFormat="1" x14ac:dyDescent="0.2">
      <c r="A132" s="394" t="s">
        <v>29</v>
      </c>
      <c r="B132" s="399" t="s">
        <v>259</v>
      </c>
      <c r="C132" s="403" t="s">
        <v>428</v>
      </c>
      <c r="D132" s="404"/>
      <c r="E132" s="404"/>
      <c r="F132" s="405"/>
      <c r="G132" s="396" t="s">
        <v>429</v>
      </c>
      <c r="H132" s="397"/>
      <c r="I132" s="397"/>
      <c r="J132" s="397"/>
      <c r="K132" s="402" t="s">
        <v>430</v>
      </c>
      <c r="L132" s="397"/>
      <c r="M132" s="397"/>
      <c r="N132" s="398"/>
    </row>
    <row r="133" spans="1:14" s="89" customFormat="1" ht="119.25" x14ac:dyDescent="0.2">
      <c r="A133" s="395"/>
      <c r="B133" s="400"/>
      <c r="C133" s="107" t="s">
        <v>36</v>
      </c>
      <c r="D133" s="106" t="s">
        <v>37</v>
      </c>
      <c r="E133" s="106" t="s">
        <v>620</v>
      </c>
      <c r="F133" s="105" t="s">
        <v>619</v>
      </c>
      <c r="G133" s="109" t="s">
        <v>36</v>
      </c>
      <c r="H133" s="106" t="s">
        <v>37</v>
      </c>
      <c r="I133" s="106" t="s">
        <v>620</v>
      </c>
      <c r="J133" s="108" t="s">
        <v>619</v>
      </c>
      <c r="K133" s="107" t="s">
        <v>36</v>
      </c>
      <c r="L133" s="106" t="s">
        <v>37</v>
      </c>
      <c r="M133" s="106" t="s">
        <v>620</v>
      </c>
      <c r="N133" s="105" t="s">
        <v>619</v>
      </c>
    </row>
    <row r="134" spans="1:14" s="89" customFormat="1" ht="38.25" x14ac:dyDescent="0.2">
      <c r="A134" s="104" t="s">
        <v>260</v>
      </c>
      <c r="B134" s="102" t="s">
        <v>261</v>
      </c>
      <c r="C134" s="376">
        <v>14744345</v>
      </c>
      <c r="D134" s="377"/>
      <c r="E134" s="377"/>
      <c r="F134" s="327">
        <f t="shared" ref="F134:F148" si="14">SUM(C134:E134)</f>
        <v>14744345</v>
      </c>
      <c r="G134" s="378">
        <v>15744345</v>
      </c>
      <c r="H134" s="377"/>
      <c r="I134" s="377"/>
      <c r="J134" s="379">
        <f t="shared" ref="J134:J148" si="15">SUM(G134:I134)</f>
        <v>15744345</v>
      </c>
      <c r="K134" s="376">
        <v>15744345</v>
      </c>
      <c r="L134" s="377"/>
      <c r="M134" s="377"/>
      <c r="N134" s="327">
        <f t="shared" ref="N134:N148" si="16">SUM(K134:M134)</f>
        <v>15744345</v>
      </c>
    </row>
    <row r="135" spans="1:14" s="89" customFormat="1" ht="63.75" x14ac:dyDescent="0.2">
      <c r="A135" s="97" t="s">
        <v>262</v>
      </c>
      <c r="B135" s="102" t="s">
        <v>263</v>
      </c>
      <c r="C135" s="376">
        <v>28103850</v>
      </c>
      <c r="D135" s="377"/>
      <c r="E135" s="377"/>
      <c r="F135" s="327">
        <f t="shared" si="14"/>
        <v>28103850</v>
      </c>
      <c r="G135" s="378">
        <v>30110926</v>
      </c>
      <c r="H135" s="377"/>
      <c r="I135" s="377"/>
      <c r="J135" s="379">
        <f t="shared" si="15"/>
        <v>30110926</v>
      </c>
      <c r="K135" s="376">
        <v>30110926</v>
      </c>
      <c r="L135" s="377"/>
      <c r="M135" s="377"/>
      <c r="N135" s="327">
        <f t="shared" si="16"/>
        <v>30110926</v>
      </c>
    </row>
    <row r="136" spans="1:14" s="89" customFormat="1" ht="76.5" x14ac:dyDescent="0.2">
      <c r="A136" s="97" t="s">
        <v>264</v>
      </c>
      <c r="B136" s="102" t="s">
        <v>265</v>
      </c>
      <c r="C136" s="376">
        <v>42479525</v>
      </c>
      <c r="D136" s="377"/>
      <c r="E136" s="377"/>
      <c r="F136" s="327">
        <f t="shared" si="14"/>
        <v>42479525</v>
      </c>
      <c r="G136" s="378">
        <v>42459575</v>
      </c>
      <c r="H136" s="377"/>
      <c r="I136" s="377"/>
      <c r="J136" s="379">
        <f t="shared" si="15"/>
        <v>42459575</v>
      </c>
      <c r="K136" s="376">
        <v>42459575</v>
      </c>
      <c r="L136" s="377"/>
      <c r="M136" s="377"/>
      <c r="N136" s="327">
        <f t="shared" si="16"/>
        <v>42459575</v>
      </c>
    </row>
    <row r="137" spans="1:14" s="89" customFormat="1" ht="51" x14ac:dyDescent="0.2">
      <c r="A137" s="97" t="s">
        <v>266</v>
      </c>
      <c r="B137" s="102" t="s">
        <v>267</v>
      </c>
      <c r="C137" s="376">
        <v>1263120</v>
      </c>
      <c r="D137" s="377"/>
      <c r="E137" s="377"/>
      <c r="F137" s="327">
        <f t="shared" si="14"/>
        <v>1263120</v>
      </c>
      <c r="G137" s="378">
        <v>1758270</v>
      </c>
      <c r="H137" s="377"/>
      <c r="I137" s="377"/>
      <c r="J137" s="379">
        <f t="shared" si="15"/>
        <v>1758270</v>
      </c>
      <c r="K137" s="376">
        <v>1758270</v>
      </c>
      <c r="L137" s="377"/>
      <c r="M137" s="377"/>
      <c r="N137" s="327">
        <f t="shared" si="16"/>
        <v>1758270</v>
      </c>
    </row>
    <row r="138" spans="1:14" s="89" customFormat="1" ht="63.75" x14ac:dyDescent="0.2">
      <c r="A138" s="97" t="s">
        <v>630</v>
      </c>
      <c r="B138" s="102" t="s">
        <v>268</v>
      </c>
      <c r="C138" s="376"/>
      <c r="D138" s="377"/>
      <c r="E138" s="377"/>
      <c r="F138" s="327">
        <f t="shared" si="14"/>
        <v>0</v>
      </c>
      <c r="G138" s="378">
        <v>4553469</v>
      </c>
      <c r="H138" s="377"/>
      <c r="I138" s="377"/>
      <c r="J138" s="379">
        <f t="shared" si="15"/>
        <v>4553469</v>
      </c>
      <c r="K138" s="376">
        <v>4553469</v>
      </c>
      <c r="L138" s="377"/>
      <c r="M138" s="377"/>
      <c r="N138" s="327">
        <f t="shared" si="16"/>
        <v>4553469</v>
      </c>
    </row>
    <row r="139" spans="1:14" s="89" customFormat="1" ht="25.5" x14ac:dyDescent="0.2">
      <c r="A139" s="97" t="s">
        <v>631</v>
      </c>
      <c r="B139" s="102" t="s">
        <v>269</v>
      </c>
      <c r="C139" s="376"/>
      <c r="D139" s="377"/>
      <c r="E139" s="377"/>
      <c r="F139" s="327">
        <f t="shared" si="14"/>
        <v>0</v>
      </c>
      <c r="G139" s="378">
        <v>231864</v>
      </c>
      <c r="H139" s="377"/>
      <c r="I139" s="377"/>
      <c r="J139" s="379">
        <f t="shared" si="15"/>
        <v>231864</v>
      </c>
      <c r="K139" s="376">
        <v>231864</v>
      </c>
      <c r="L139" s="377"/>
      <c r="M139" s="377"/>
      <c r="N139" s="327">
        <f t="shared" si="16"/>
        <v>231864</v>
      </c>
    </row>
    <row r="140" spans="1:14" s="89" customFormat="1" ht="38.25" x14ac:dyDescent="0.2">
      <c r="A140" s="96" t="s">
        <v>270</v>
      </c>
      <c r="B140" s="101" t="s">
        <v>271</v>
      </c>
      <c r="C140" s="346">
        <f>SUM(C134:C139)</f>
        <v>86590840</v>
      </c>
      <c r="D140" s="347"/>
      <c r="E140" s="347"/>
      <c r="F140" s="339">
        <f t="shared" si="14"/>
        <v>86590840</v>
      </c>
      <c r="G140" s="348">
        <f>SUM(G134:G139)</f>
        <v>94858449</v>
      </c>
      <c r="H140" s="347"/>
      <c r="I140" s="347"/>
      <c r="J140" s="380">
        <f t="shared" si="15"/>
        <v>94858449</v>
      </c>
      <c r="K140" s="346">
        <f>SUM(K134:K139)</f>
        <v>94858449</v>
      </c>
      <c r="L140" s="347"/>
      <c r="M140" s="347"/>
      <c r="N140" s="339">
        <f t="shared" si="16"/>
        <v>94858449</v>
      </c>
    </row>
    <row r="141" spans="1:14" s="89" customFormat="1" ht="25.5" x14ac:dyDescent="0.2">
      <c r="A141" s="97" t="s">
        <v>272</v>
      </c>
      <c r="B141" s="102" t="s">
        <v>273</v>
      </c>
      <c r="C141" s="376"/>
      <c r="D141" s="377"/>
      <c r="E141" s="377"/>
      <c r="F141" s="327">
        <f t="shared" si="14"/>
        <v>0</v>
      </c>
      <c r="G141" s="378"/>
      <c r="H141" s="377"/>
      <c r="I141" s="377"/>
      <c r="J141" s="379">
        <f t="shared" si="15"/>
        <v>0</v>
      </c>
      <c r="K141" s="376"/>
      <c r="L141" s="377"/>
      <c r="M141" s="377"/>
      <c r="N141" s="327">
        <f t="shared" si="16"/>
        <v>0</v>
      </c>
    </row>
    <row r="142" spans="1:14" s="89" customFormat="1" ht="89.25" x14ac:dyDescent="0.2">
      <c r="A142" s="97" t="s">
        <v>274</v>
      </c>
      <c r="B142" s="102" t="s">
        <v>275</v>
      </c>
      <c r="C142" s="376"/>
      <c r="D142" s="377"/>
      <c r="E142" s="377"/>
      <c r="F142" s="327">
        <f t="shared" si="14"/>
        <v>0</v>
      </c>
      <c r="G142" s="378"/>
      <c r="H142" s="377"/>
      <c r="I142" s="377"/>
      <c r="J142" s="379">
        <f t="shared" si="15"/>
        <v>0</v>
      </c>
      <c r="K142" s="376"/>
      <c r="L142" s="377"/>
      <c r="M142" s="377"/>
      <c r="N142" s="327">
        <f t="shared" si="16"/>
        <v>0</v>
      </c>
    </row>
    <row r="143" spans="1:14" s="89" customFormat="1" ht="89.25" x14ac:dyDescent="0.2">
      <c r="A143" s="97" t="s">
        <v>276</v>
      </c>
      <c r="B143" s="102" t="s">
        <v>277</v>
      </c>
      <c r="C143" s="376"/>
      <c r="D143" s="377"/>
      <c r="E143" s="377"/>
      <c r="F143" s="327">
        <f t="shared" si="14"/>
        <v>0</v>
      </c>
      <c r="G143" s="378"/>
      <c r="H143" s="377"/>
      <c r="I143" s="377"/>
      <c r="J143" s="379">
        <f t="shared" si="15"/>
        <v>0</v>
      </c>
      <c r="K143" s="376"/>
      <c r="L143" s="377"/>
      <c r="M143" s="377"/>
      <c r="N143" s="327">
        <f t="shared" si="16"/>
        <v>0</v>
      </c>
    </row>
    <row r="144" spans="1:14" s="89" customFormat="1" ht="89.25" x14ac:dyDescent="0.2">
      <c r="A144" s="97" t="s">
        <v>278</v>
      </c>
      <c r="B144" s="102" t="s">
        <v>279</v>
      </c>
      <c r="C144" s="376"/>
      <c r="D144" s="377"/>
      <c r="E144" s="377"/>
      <c r="F144" s="327">
        <f t="shared" si="14"/>
        <v>0</v>
      </c>
      <c r="G144" s="378"/>
      <c r="H144" s="377"/>
      <c r="I144" s="377"/>
      <c r="J144" s="379">
        <f t="shared" si="15"/>
        <v>0</v>
      </c>
      <c r="K144" s="376"/>
      <c r="L144" s="377"/>
      <c r="M144" s="377"/>
      <c r="N144" s="327">
        <f t="shared" si="16"/>
        <v>0</v>
      </c>
    </row>
    <row r="145" spans="1:14" s="89" customFormat="1" ht="51" x14ac:dyDescent="0.2">
      <c r="A145" s="97" t="s">
        <v>280</v>
      </c>
      <c r="B145" s="102" t="s">
        <v>281</v>
      </c>
      <c r="C145" s="376">
        <v>31317022</v>
      </c>
      <c r="D145" s="377"/>
      <c r="E145" s="377"/>
      <c r="F145" s="327">
        <f t="shared" si="14"/>
        <v>31317022</v>
      </c>
      <c r="G145" s="378">
        <v>27026466</v>
      </c>
      <c r="H145" s="377"/>
      <c r="I145" s="377"/>
      <c r="J145" s="379">
        <f t="shared" si="15"/>
        <v>27026466</v>
      </c>
      <c r="K145" s="376">
        <v>27106225</v>
      </c>
      <c r="L145" s="377"/>
      <c r="M145" s="377"/>
      <c r="N145" s="327">
        <f t="shared" si="16"/>
        <v>27106225</v>
      </c>
    </row>
    <row r="146" spans="1:14" s="89" customFormat="1" ht="51" x14ac:dyDescent="0.2">
      <c r="A146" s="96" t="s">
        <v>2</v>
      </c>
      <c r="B146" s="101" t="s">
        <v>1</v>
      </c>
      <c r="C146" s="346">
        <f>SUM(C145,C140)</f>
        <v>117907862</v>
      </c>
      <c r="D146" s="347"/>
      <c r="E146" s="347"/>
      <c r="F146" s="339">
        <f t="shared" si="14"/>
        <v>117907862</v>
      </c>
      <c r="G146" s="348">
        <f>SUM(G145,G140)</f>
        <v>121884915</v>
      </c>
      <c r="H146" s="347"/>
      <c r="I146" s="347"/>
      <c r="J146" s="380">
        <f t="shared" si="15"/>
        <v>121884915</v>
      </c>
      <c r="K146" s="346">
        <f>SUM(K145,K140)</f>
        <v>121964674</v>
      </c>
      <c r="L146" s="347"/>
      <c r="M146" s="347"/>
      <c r="N146" s="339">
        <f t="shared" si="16"/>
        <v>121964674</v>
      </c>
    </row>
    <row r="147" spans="1:14" s="89" customFormat="1" ht="25.5" x14ac:dyDescent="0.2">
      <c r="A147" s="97" t="s">
        <v>282</v>
      </c>
      <c r="B147" s="102" t="s">
        <v>283</v>
      </c>
      <c r="C147" s="376"/>
      <c r="D147" s="377"/>
      <c r="E147" s="377"/>
      <c r="F147" s="327">
        <f t="shared" si="14"/>
        <v>0</v>
      </c>
      <c r="G147" s="378"/>
      <c r="H147" s="377"/>
      <c r="I147" s="377"/>
      <c r="J147" s="379">
        <f t="shared" si="15"/>
        <v>0</v>
      </c>
      <c r="K147" s="376"/>
      <c r="L147" s="377"/>
      <c r="M147" s="377"/>
      <c r="N147" s="327">
        <f t="shared" si="16"/>
        <v>0</v>
      </c>
    </row>
    <row r="148" spans="1:14" s="89" customFormat="1" ht="25.5" x14ac:dyDescent="0.2">
      <c r="A148" s="97" t="s">
        <v>284</v>
      </c>
      <c r="B148" s="102" t="s">
        <v>285</v>
      </c>
      <c r="C148" s="376"/>
      <c r="D148" s="377"/>
      <c r="E148" s="377"/>
      <c r="F148" s="327">
        <f t="shared" si="14"/>
        <v>0</v>
      </c>
      <c r="G148" s="378"/>
      <c r="H148" s="377"/>
      <c r="I148" s="377"/>
      <c r="J148" s="379">
        <f t="shared" si="15"/>
        <v>0</v>
      </c>
      <c r="K148" s="376"/>
      <c r="L148" s="377"/>
      <c r="M148" s="377"/>
      <c r="N148" s="327">
        <f t="shared" si="16"/>
        <v>0</v>
      </c>
    </row>
    <row r="149" spans="1:14" s="89" customFormat="1" x14ac:dyDescent="0.2">
      <c r="A149" s="96" t="s">
        <v>286</v>
      </c>
      <c r="B149" s="101" t="s">
        <v>287</v>
      </c>
      <c r="C149" s="376"/>
      <c r="D149" s="377"/>
      <c r="E149" s="377"/>
      <c r="F149" s="377">
        <f>SUM(F147:F148)</f>
        <v>0</v>
      </c>
      <c r="G149" s="377"/>
      <c r="H149" s="377"/>
      <c r="I149" s="377"/>
      <c r="J149" s="377">
        <f>SUM(J147:J148)</f>
        <v>0</v>
      </c>
      <c r="K149" s="377"/>
      <c r="L149" s="377"/>
      <c r="M149" s="377"/>
      <c r="N149" s="377">
        <f>SUM(N147:N148)</f>
        <v>0</v>
      </c>
    </row>
    <row r="150" spans="1:14" s="89" customFormat="1" ht="38.25" x14ac:dyDescent="0.2">
      <c r="A150" s="97" t="s">
        <v>288</v>
      </c>
      <c r="B150" s="102" t="s">
        <v>289</v>
      </c>
      <c r="C150" s="376"/>
      <c r="D150" s="377"/>
      <c r="E150" s="377"/>
      <c r="F150" s="327">
        <f t="shared" ref="F150:F181" si="17">SUM(C150:E150)</f>
        <v>0</v>
      </c>
      <c r="G150" s="378"/>
      <c r="H150" s="377"/>
      <c r="I150" s="377"/>
      <c r="J150" s="379">
        <f t="shared" ref="J150:J181" si="18">SUM(G150:I150)</f>
        <v>0</v>
      </c>
      <c r="K150" s="376"/>
      <c r="L150" s="377"/>
      <c r="M150" s="377"/>
      <c r="N150" s="327">
        <f t="shared" ref="N150:N181" si="19">SUM(K150:M150)</f>
        <v>0</v>
      </c>
    </row>
    <row r="151" spans="1:14" s="89" customFormat="1" ht="38.25" x14ac:dyDescent="0.2">
      <c r="A151" s="97" t="s">
        <v>290</v>
      </c>
      <c r="B151" s="102" t="s">
        <v>291</v>
      </c>
      <c r="C151" s="376"/>
      <c r="D151" s="377"/>
      <c r="E151" s="377"/>
      <c r="F151" s="327">
        <f t="shared" si="17"/>
        <v>0</v>
      </c>
      <c r="G151" s="378"/>
      <c r="H151" s="377"/>
      <c r="I151" s="377"/>
      <c r="J151" s="379">
        <f t="shared" si="18"/>
        <v>0</v>
      </c>
      <c r="K151" s="376"/>
      <c r="L151" s="377"/>
      <c r="M151" s="377"/>
      <c r="N151" s="327">
        <f t="shared" si="19"/>
        <v>0</v>
      </c>
    </row>
    <row r="152" spans="1:14" s="89" customFormat="1" x14ac:dyDescent="0.2">
      <c r="A152" s="96" t="s">
        <v>292</v>
      </c>
      <c r="B152" s="101" t="s">
        <v>293</v>
      </c>
      <c r="C152" s="346">
        <v>14900000</v>
      </c>
      <c r="D152" s="347"/>
      <c r="E152" s="347"/>
      <c r="F152" s="339">
        <f t="shared" si="17"/>
        <v>14900000</v>
      </c>
      <c r="G152" s="348">
        <v>14900000</v>
      </c>
      <c r="H152" s="347"/>
      <c r="I152" s="347"/>
      <c r="J152" s="380">
        <f t="shared" si="18"/>
        <v>14900000</v>
      </c>
      <c r="K152" s="346">
        <v>7338345</v>
      </c>
      <c r="L152" s="347"/>
      <c r="M152" s="347"/>
      <c r="N152" s="339">
        <f t="shared" si="19"/>
        <v>7338345</v>
      </c>
    </row>
    <row r="153" spans="1:14" s="89" customFormat="1" ht="25.5" x14ac:dyDescent="0.2">
      <c r="A153" s="97" t="s">
        <v>294</v>
      </c>
      <c r="B153" s="102" t="s">
        <v>295</v>
      </c>
      <c r="C153" s="376">
        <v>16000000</v>
      </c>
      <c r="D153" s="377"/>
      <c r="E153" s="377"/>
      <c r="F153" s="327">
        <f t="shared" si="17"/>
        <v>16000000</v>
      </c>
      <c r="G153" s="378">
        <v>16000000</v>
      </c>
      <c r="H153" s="377"/>
      <c r="I153" s="377"/>
      <c r="J153" s="379">
        <f t="shared" si="18"/>
        <v>16000000</v>
      </c>
      <c r="K153" s="376">
        <v>14307762</v>
      </c>
      <c r="L153" s="377"/>
      <c r="M153" s="377"/>
      <c r="N153" s="327">
        <f t="shared" si="19"/>
        <v>14307762</v>
      </c>
    </row>
    <row r="154" spans="1:14" s="89" customFormat="1" x14ac:dyDescent="0.2">
      <c r="A154" s="97" t="s">
        <v>296</v>
      </c>
      <c r="B154" s="102" t="s">
        <v>297</v>
      </c>
      <c r="C154" s="376"/>
      <c r="D154" s="377"/>
      <c r="E154" s="377"/>
      <c r="F154" s="327">
        <f t="shared" si="17"/>
        <v>0</v>
      </c>
      <c r="G154" s="378"/>
      <c r="H154" s="377"/>
      <c r="I154" s="377"/>
      <c r="J154" s="379">
        <f t="shared" si="18"/>
        <v>0</v>
      </c>
      <c r="K154" s="376"/>
      <c r="L154" s="377"/>
      <c r="M154" s="377"/>
      <c r="N154" s="327">
        <f t="shared" si="19"/>
        <v>0</v>
      </c>
    </row>
    <row r="155" spans="1:14" s="89" customFormat="1" ht="51" x14ac:dyDescent="0.2">
      <c r="A155" s="97" t="s">
        <v>298</v>
      </c>
      <c r="B155" s="102" t="s">
        <v>299</v>
      </c>
      <c r="C155" s="376"/>
      <c r="D155" s="377"/>
      <c r="E155" s="377"/>
      <c r="F155" s="327">
        <f t="shared" si="17"/>
        <v>0</v>
      </c>
      <c r="G155" s="378"/>
      <c r="H155" s="377"/>
      <c r="I155" s="377"/>
      <c r="J155" s="379">
        <f t="shared" si="18"/>
        <v>0</v>
      </c>
      <c r="K155" s="376"/>
      <c r="L155" s="377"/>
      <c r="M155" s="377"/>
      <c r="N155" s="327">
        <f t="shared" si="19"/>
        <v>0</v>
      </c>
    </row>
    <row r="156" spans="1:14" s="89" customFormat="1" x14ac:dyDescent="0.2">
      <c r="A156" s="97" t="s">
        <v>300</v>
      </c>
      <c r="B156" s="102" t="s">
        <v>301</v>
      </c>
      <c r="C156" s="376">
        <v>3400000</v>
      </c>
      <c r="D156" s="377"/>
      <c r="E156" s="377"/>
      <c r="F156" s="327">
        <f t="shared" si="17"/>
        <v>3400000</v>
      </c>
      <c r="G156" s="378">
        <v>3400000</v>
      </c>
      <c r="H156" s="377"/>
      <c r="I156" s="377"/>
      <c r="J156" s="379">
        <f t="shared" si="18"/>
        <v>3400000</v>
      </c>
      <c r="K156" s="376">
        <v>3240509</v>
      </c>
      <c r="L156" s="377"/>
      <c r="M156" s="377"/>
      <c r="N156" s="327">
        <f t="shared" si="19"/>
        <v>3240509</v>
      </c>
    </row>
    <row r="157" spans="1:14" s="89" customFormat="1" ht="25.5" x14ac:dyDescent="0.2">
      <c r="A157" s="97" t="s">
        <v>302</v>
      </c>
      <c r="B157" s="102" t="s">
        <v>303</v>
      </c>
      <c r="C157" s="376"/>
      <c r="D157" s="377"/>
      <c r="E157" s="377"/>
      <c r="F157" s="327">
        <f t="shared" si="17"/>
        <v>0</v>
      </c>
      <c r="G157" s="378"/>
      <c r="H157" s="377"/>
      <c r="I157" s="377"/>
      <c r="J157" s="379">
        <f t="shared" si="18"/>
        <v>0</v>
      </c>
      <c r="K157" s="376">
        <v>20900</v>
      </c>
      <c r="L157" s="377"/>
      <c r="M157" s="377"/>
      <c r="N157" s="327">
        <f t="shared" si="19"/>
        <v>20900</v>
      </c>
    </row>
    <row r="158" spans="1:14" s="89" customFormat="1" ht="25.5" x14ac:dyDescent="0.2">
      <c r="A158" s="96" t="s">
        <v>304</v>
      </c>
      <c r="B158" s="101" t="s">
        <v>305</v>
      </c>
      <c r="C158" s="346">
        <f>SUM(C153:C157)</f>
        <v>19400000</v>
      </c>
      <c r="D158" s="347"/>
      <c r="E158" s="347"/>
      <c r="F158" s="339">
        <f t="shared" si="17"/>
        <v>19400000</v>
      </c>
      <c r="G158" s="348">
        <f>SUM(G153:G157)</f>
        <v>19400000</v>
      </c>
      <c r="H158" s="347"/>
      <c r="I158" s="347"/>
      <c r="J158" s="380">
        <f t="shared" si="18"/>
        <v>19400000</v>
      </c>
      <c r="K158" s="346">
        <f>SUM(K153:K157)</f>
        <v>17569171</v>
      </c>
      <c r="L158" s="347"/>
      <c r="M158" s="347"/>
      <c r="N158" s="339">
        <f t="shared" si="19"/>
        <v>17569171</v>
      </c>
    </row>
    <row r="159" spans="1:14" s="89" customFormat="1" ht="25.5" x14ac:dyDescent="0.2">
      <c r="A159" s="97" t="s">
        <v>306</v>
      </c>
      <c r="B159" s="102" t="s">
        <v>307</v>
      </c>
      <c r="C159" s="376">
        <v>150000</v>
      </c>
      <c r="D159" s="377"/>
      <c r="E159" s="377"/>
      <c r="F159" s="327">
        <f t="shared" si="17"/>
        <v>150000</v>
      </c>
      <c r="G159" s="378"/>
      <c r="H159" s="377">
        <v>470065</v>
      </c>
      <c r="I159" s="377"/>
      <c r="J159" s="379">
        <f t="shared" si="18"/>
        <v>470065</v>
      </c>
      <c r="K159" s="376"/>
      <c r="L159" s="377">
        <v>1036070</v>
      </c>
      <c r="M159" s="377"/>
      <c r="N159" s="327">
        <f t="shared" si="19"/>
        <v>1036070</v>
      </c>
    </row>
    <row r="160" spans="1:14" s="89" customFormat="1" ht="25.5" x14ac:dyDescent="0.2">
      <c r="A160" s="96" t="s">
        <v>308</v>
      </c>
      <c r="B160" s="101" t="s">
        <v>4</v>
      </c>
      <c r="C160" s="346">
        <f>SUM(C158:C159,C152)</f>
        <v>34450000</v>
      </c>
      <c r="D160" s="347"/>
      <c r="E160" s="347"/>
      <c r="F160" s="339">
        <f t="shared" si="17"/>
        <v>34450000</v>
      </c>
      <c r="G160" s="348">
        <f>SUM(G158:G159,G152)</f>
        <v>34300000</v>
      </c>
      <c r="H160" s="347">
        <f>SUM(H159)</f>
        <v>470065</v>
      </c>
      <c r="I160" s="347"/>
      <c r="J160" s="380">
        <f t="shared" si="18"/>
        <v>34770065</v>
      </c>
      <c r="K160" s="346">
        <f>SUM(K158:K159,K152)</f>
        <v>24907516</v>
      </c>
      <c r="L160" s="347">
        <f>SUM(L159)</f>
        <v>1036070</v>
      </c>
      <c r="M160" s="347"/>
      <c r="N160" s="339">
        <f t="shared" si="19"/>
        <v>25943586</v>
      </c>
    </row>
    <row r="161" spans="1:14" s="89" customFormat="1" ht="38.25" x14ac:dyDescent="0.2">
      <c r="A161" s="95" t="s">
        <v>309</v>
      </c>
      <c r="B161" s="102" t="s">
        <v>310</v>
      </c>
      <c r="C161" s="376"/>
      <c r="D161" s="377"/>
      <c r="E161" s="377"/>
      <c r="F161" s="327">
        <f t="shared" si="17"/>
        <v>0</v>
      </c>
      <c r="G161" s="378"/>
      <c r="H161" s="377"/>
      <c r="I161" s="377"/>
      <c r="J161" s="379">
        <f t="shared" si="18"/>
        <v>0</v>
      </c>
      <c r="K161" s="376"/>
      <c r="L161" s="377"/>
      <c r="M161" s="377"/>
      <c r="N161" s="327">
        <f t="shared" si="19"/>
        <v>0</v>
      </c>
    </row>
    <row r="162" spans="1:14" s="89" customFormat="1" ht="25.5" x14ac:dyDescent="0.2">
      <c r="A162" s="95" t="s">
        <v>311</v>
      </c>
      <c r="B162" s="102" t="s">
        <v>312</v>
      </c>
      <c r="C162" s="376"/>
      <c r="D162" s="377">
        <v>6512707</v>
      </c>
      <c r="E162" s="377"/>
      <c r="F162" s="327">
        <f t="shared" si="17"/>
        <v>6512707</v>
      </c>
      <c r="G162" s="378"/>
      <c r="H162" s="377">
        <v>6512707</v>
      </c>
      <c r="I162" s="377"/>
      <c r="J162" s="379">
        <f t="shared" si="18"/>
        <v>6512707</v>
      </c>
      <c r="K162" s="376"/>
      <c r="L162" s="377">
        <v>3813322</v>
      </c>
      <c r="M162" s="377"/>
      <c r="N162" s="327">
        <f t="shared" si="19"/>
        <v>3813322</v>
      </c>
    </row>
    <row r="163" spans="1:14" s="89" customFormat="1" ht="25.5" x14ac:dyDescent="0.2">
      <c r="A163" s="95" t="s">
        <v>313</v>
      </c>
      <c r="B163" s="102" t="s">
        <v>314</v>
      </c>
      <c r="C163" s="376"/>
      <c r="D163" s="377">
        <v>2300000</v>
      </c>
      <c r="E163" s="377"/>
      <c r="F163" s="327">
        <f t="shared" si="17"/>
        <v>2300000</v>
      </c>
      <c r="G163" s="378"/>
      <c r="H163" s="377">
        <v>2998023</v>
      </c>
      <c r="I163" s="377"/>
      <c r="J163" s="379">
        <f t="shared" si="18"/>
        <v>2998023</v>
      </c>
      <c r="K163" s="376"/>
      <c r="L163" s="377">
        <v>2041648</v>
      </c>
      <c r="M163" s="377"/>
      <c r="N163" s="327">
        <f t="shared" si="19"/>
        <v>2041648</v>
      </c>
    </row>
    <row r="164" spans="1:14" s="89" customFormat="1" x14ac:dyDescent="0.2">
      <c r="A164" s="95" t="s">
        <v>315</v>
      </c>
      <c r="B164" s="102" t="s">
        <v>316</v>
      </c>
      <c r="C164" s="376"/>
      <c r="D164" s="377">
        <v>300000</v>
      </c>
      <c r="E164" s="377"/>
      <c r="F164" s="327">
        <f t="shared" si="17"/>
        <v>300000</v>
      </c>
      <c r="G164" s="378"/>
      <c r="H164" s="377">
        <v>1469443</v>
      </c>
      <c r="I164" s="377"/>
      <c r="J164" s="379">
        <f t="shared" si="18"/>
        <v>1469443</v>
      </c>
      <c r="K164" s="376"/>
      <c r="L164" s="377">
        <v>5394633</v>
      </c>
      <c r="M164" s="377"/>
      <c r="N164" s="327">
        <f t="shared" si="19"/>
        <v>5394633</v>
      </c>
    </row>
    <row r="165" spans="1:14" s="89" customFormat="1" x14ac:dyDescent="0.2">
      <c r="A165" s="95" t="s">
        <v>317</v>
      </c>
      <c r="B165" s="102" t="s">
        <v>318</v>
      </c>
      <c r="C165" s="376">
        <v>32500000</v>
      </c>
      <c r="D165" s="377"/>
      <c r="E165" s="377"/>
      <c r="F165" s="327">
        <f t="shared" si="17"/>
        <v>32500000</v>
      </c>
      <c r="G165" s="378">
        <v>32500000</v>
      </c>
      <c r="H165" s="377"/>
      <c r="I165" s="377"/>
      <c r="J165" s="379">
        <f t="shared" si="18"/>
        <v>32500000</v>
      </c>
      <c r="K165" s="376">
        <v>23566264</v>
      </c>
      <c r="L165" s="377"/>
      <c r="M165" s="377"/>
      <c r="N165" s="327">
        <f t="shared" si="19"/>
        <v>23566264</v>
      </c>
    </row>
    <row r="166" spans="1:14" s="89" customFormat="1" ht="25.5" x14ac:dyDescent="0.2">
      <c r="A166" s="95" t="s">
        <v>319</v>
      </c>
      <c r="B166" s="102" t="s">
        <v>320</v>
      </c>
      <c r="C166" s="376">
        <v>9320000</v>
      </c>
      <c r="D166" s="377"/>
      <c r="E166" s="377"/>
      <c r="F166" s="327">
        <f t="shared" si="17"/>
        <v>9320000</v>
      </c>
      <c r="G166" s="378">
        <v>9320000</v>
      </c>
      <c r="H166" s="377"/>
      <c r="I166" s="377"/>
      <c r="J166" s="379">
        <f t="shared" si="18"/>
        <v>9320000</v>
      </c>
      <c r="K166" s="376">
        <v>8370710</v>
      </c>
      <c r="L166" s="377"/>
      <c r="M166" s="377"/>
      <c r="N166" s="327">
        <f t="shared" si="19"/>
        <v>8370710</v>
      </c>
    </row>
    <row r="167" spans="1:14" s="89" customFormat="1" ht="25.5" x14ac:dyDescent="0.2">
      <c r="A167" s="95" t="s">
        <v>321</v>
      </c>
      <c r="B167" s="102" t="s">
        <v>322</v>
      </c>
      <c r="C167" s="376"/>
      <c r="D167" s="377"/>
      <c r="E167" s="377"/>
      <c r="F167" s="327">
        <f t="shared" si="17"/>
        <v>0</v>
      </c>
      <c r="G167" s="378"/>
      <c r="H167" s="377"/>
      <c r="I167" s="377"/>
      <c r="J167" s="379">
        <f t="shared" si="18"/>
        <v>0</v>
      </c>
      <c r="K167" s="376"/>
      <c r="L167" s="377"/>
      <c r="M167" s="377"/>
      <c r="N167" s="327">
        <f t="shared" si="19"/>
        <v>0</v>
      </c>
    </row>
    <row r="168" spans="1:14" s="89" customFormat="1" x14ac:dyDescent="0.2">
      <c r="A168" s="95" t="s">
        <v>323</v>
      </c>
      <c r="B168" s="102" t="s">
        <v>324</v>
      </c>
      <c r="C168" s="376">
        <v>500000</v>
      </c>
      <c r="D168" s="377"/>
      <c r="E168" s="377"/>
      <c r="F168" s="327">
        <f t="shared" si="17"/>
        <v>500000</v>
      </c>
      <c r="G168" s="378">
        <v>500000</v>
      </c>
      <c r="H168" s="377"/>
      <c r="I168" s="377"/>
      <c r="J168" s="379">
        <f t="shared" si="18"/>
        <v>500000</v>
      </c>
      <c r="K168" s="376">
        <v>11943</v>
      </c>
      <c r="L168" s="377"/>
      <c r="M168" s="377"/>
      <c r="N168" s="327">
        <f t="shared" si="19"/>
        <v>11943</v>
      </c>
    </row>
    <row r="169" spans="1:14" s="89" customFormat="1" ht="25.5" x14ac:dyDescent="0.2">
      <c r="A169" s="95" t="s">
        <v>635</v>
      </c>
      <c r="B169" s="102" t="s">
        <v>326</v>
      </c>
      <c r="C169" s="376"/>
      <c r="D169" s="377"/>
      <c r="E169" s="377"/>
      <c r="F169" s="327">
        <f t="shared" si="17"/>
        <v>0</v>
      </c>
      <c r="G169" s="378"/>
      <c r="H169" s="377"/>
      <c r="I169" s="377"/>
      <c r="J169" s="379">
        <f t="shared" si="18"/>
        <v>0</v>
      </c>
      <c r="K169" s="376"/>
      <c r="L169" s="377">
        <v>19050</v>
      </c>
      <c r="M169" s="377"/>
      <c r="N169" s="327">
        <f t="shared" si="19"/>
        <v>19050</v>
      </c>
    </row>
    <row r="170" spans="1:14" s="89" customFormat="1" ht="25.5" x14ac:dyDescent="0.2">
      <c r="A170" s="95" t="s">
        <v>327</v>
      </c>
      <c r="B170" s="102" t="s">
        <v>328</v>
      </c>
      <c r="C170" s="376"/>
      <c r="D170" s="377"/>
      <c r="E170" s="377"/>
      <c r="F170" s="327">
        <f t="shared" si="17"/>
        <v>0</v>
      </c>
      <c r="G170" s="378"/>
      <c r="H170" s="377">
        <v>3250</v>
      </c>
      <c r="I170" s="377"/>
      <c r="J170" s="379">
        <f t="shared" si="18"/>
        <v>3250</v>
      </c>
      <c r="K170" s="376"/>
      <c r="L170" s="377">
        <v>554640</v>
      </c>
      <c r="M170" s="377"/>
      <c r="N170" s="327">
        <f t="shared" si="19"/>
        <v>554640</v>
      </c>
    </row>
    <row r="171" spans="1:14" s="89" customFormat="1" x14ac:dyDescent="0.2">
      <c r="A171" s="99" t="s">
        <v>329</v>
      </c>
      <c r="B171" s="98" t="s">
        <v>6</v>
      </c>
      <c r="C171" s="381">
        <f>SUM(C161:C170)</f>
        <v>42320000</v>
      </c>
      <c r="D171" s="382">
        <f>SUM(D161:D170)</f>
        <v>9112707</v>
      </c>
      <c r="E171" s="382"/>
      <c r="F171" s="345">
        <f t="shared" si="17"/>
        <v>51432707</v>
      </c>
      <c r="G171" s="383">
        <f>SUM(G161:G170)</f>
        <v>42320000</v>
      </c>
      <c r="H171" s="382">
        <f>SUM(H161:H170)</f>
        <v>10983423</v>
      </c>
      <c r="I171" s="382"/>
      <c r="J171" s="384">
        <f t="shared" si="18"/>
        <v>53303423</v>
      </c>
      <c r="K171" s="381">
        <f>SUM(K161:K170)</f>
        <v>31948917</v>
      </c>
      <c r="L171" s="382">
        <f>SUM(L161:L170)</f>
        <v>11823293</v>
      </c>
      <c r="M171" s="382"/>
      <c r="N171" s="345">
        <f t="shared" si="19"/>
        <v>43772210</v>
      </c>
    </row>
    <row r="172" spans="1:14" s="89" customFormat="1" ht="89.25" x14ac:dyDescent="0.2">
      <c r="A172" s="95" t="s">
        <v>330</v>
      </c>
      <c r="B172" s="102" t="s">
        <v>331</v>
      </c>
      <c r="C172" s="376"/>
      <c r="D172" s="377"/>
      <c r="E172" s="377"/>
      <c r="F172" s="327">
        <f t="shared" si="17"/>
        <v>0</v>
      </c>
      <c r="G172" s="378"/>
      <c r="H172" s="377"/>
      <c r="I172" s="377"/>
      <c r="J172" s="379">
        <f t="shared" si="18"/>
        <v>0</v>
      </c>
      <c r="K172" s="376"/>
      <c r="L172" s="377"/>
      <c r="M172" s="377"/>
      <c r="N172" s="327">
        <f t="shared" si="19"/>
        <v>0</v>
      </c>
    </row>
    <row r="173" spans="1:14" s="89" customFormat="1" ht="76.5" x14ac:dyDescent="0.2">
      <c r="A173" s="97" t="s">
        <v>618</v>
      </c>
      <c r="B173" s="102" t="s">
        <v>332</v>
      </c>
      <c r="C173" s="376"/>
      <c r="D173" s="377"/>
      <c r="E173" s="377"/>
      <c r="F173" s="327">
        <f t="shared" si="17"/>
        <v>0</v>
      </c>
      <c r="G173" s="378"/>
      <c r="H173" s="377"/>
      <c r="I173" s="377"/>
      <c r="J173" s="379">
        <f t="shared" si="18"/>
        <v>0</v>
      </c>
      <c r="K173" s="376"/>
      <c r="L173" s="377"/>
      <c r="M173" s="377"/>
      <c r="N173" s="327">
        <f t="shared" si="19"/>
        <v>0</v>
      </c>
    </row>
    <row r="174" spans="1:14" s="89" customFormat="1" ht="25.5" x14ac:dyDescent="0.2">
      <c r="A174" s="95" t="s">
        <v>333</v>
      </c>
      <c r="B174" s="102" t="s">
        <v>334</v>
      </c>
      <c r="C174" s="376"/>
      <c r="D174" s="377"/>
      <c r="E174" s="377"/>
      <c r="F174" s="327">
        <f t="shared" si="17"/>
        <v>0</v>
      </c>
      <c r="G174" s="378"/>
      <c r="H174" s="377">
        <v>360362</v>
      </c>
      <c r="I174" s="377"/>
      <c r="J174" s="379">
        <f t="shared" si="18"/>
        <v>360362</v>
      </c>
      <c r="K174" s="376"/>
      <c r="L174" s="377">
        <v>60000</v>
      </c>
      <c r="M174" s="377"/>
      <c r="N174" s="327">
        <f t="shared" si="19"/>
        <v>60000</v>
      </c>
    </row>
    <row r="175" spans="1:14" s="89" customFormat="1" ht="25.5" x14ac:dyDescent="0.2">
      <c r="A175" s="96" t="s">
        <v>335</v>
      </c>
      <c r="B175" s="101" t="s">
        <v>10</v>
      </c>
      <c r="C175" s="346"/>
      <c r="D175" s="347">
        <f>SUM(D172:D174)</f>
        <v>0</v>
      </c>
      <c r="E175" s="347"/>
      <c r="F175" s="339">
        <f t="shared" si="17"/>
        <v>0</v>
      </c>
      <c r="G175" s="348"/>
      <c r="H175" s="347">
        <f>SUM(H172:H174)</f>
        <v>360362</v>
      </c>
      <c r="I175" s="347"/>
      <c r="J175" s="380">
        <f t="shared" si="18"/>
        <v>360362</v>
      </c>
      <c r="K175" s="346"/>
      <c r="L175" s="347">
        <f>SUM(L172:L174)</f>
        <v>60000</v>
      </c>
      <c r="M175" s="347"/>
      <c r="N175" s="339">
        <f t="shared" si="19"/>
        <v>60000</v>
      </c>
    </row>
    <row r="176" spans="1:14" s="89" customFormat="1" ht="38.25" x14ac:dyDescent="0.2">
      <c r="A176" s="103" t="s">
        <v>168</v>
      </c>
      <c r="B176" s="101"/>
      <c r="C176" s="346">
        <f>SUM(C171,C160,C146)</f>
        <v>194677862</v>
      </c>
      <c r="D176" s="347">
        <f>SUM(D175,D171,D160,D146)</f>
        <v>9112707</v>
      </c>
      <c r="E176" s="347"/>
      <c r="F176" s="327">
        <f t="shared" si="17"/>
        <v>203790569</v>
      </c>
      <c r="G176" s="348">
        <f>SUM(G171,G160,G146)</f>
        <v>198504915</v>
      </c>
      <c r="H176" s="347">
        <f>SUM(H175,H171,H160,H146)</f>
        <v>11813850</v>
      </c>
      <c r="I176" s="347"/>
      <c r="J176" s="379">
        <f t="shared" si="18"/>
        <v>210318765</v>
      </c>
      <c r="K176" s="346">
        <f>SUM(K171,K160,K146)</f>
        <v>178821107</v>
      </c>
      <c r="L176" s="347">
        <f>SUM(L175,L171,L160,L146)</f>
        <v>12919363</v>
      </c>
      <c r="M176" s="347"/>
      <c r="N176" s="327">
        <f t="shared" si="19"/>
        <v>191740470</v>
      </c>
    </row>
    <row r="177" spans="1:14" s="89" customFormat="1" ht="38.25" x14ac:dyDescent="0.2">
      <c r="A177" s="97" t="s">
        <v>336</v>
      </c>
      <c r="B177" s="102" t="s">
        <v>337</v>
      </c>
      <c r="C177" s="376"/>
      <c r="D177" s="377"/>
      <c r="E177" s="377"/>
      <c r="F177" s="327">
        <f t="shared" si="17"/>
        <v>0</v>
      </c>
      <c r="G177" s="378">
        <v>5000000</v>
      </c>
      <c r="H177" s="377"/>
      <c r="I177" s="377"/>
      <c r="J177" s="379">
        <f t="shared" si="18"/>
        <v>5000000</v>
      </c>
      <c r="K177" s="376">
        <v>5000000</v>
      </c>
      <c r="L177" s="377"/>
      <c r="M177" s="377"/>
      <c r="N177" s="327">
        <f t="shared" si="19"/>
        <v>5000000</v>
      </c>
    </row>
    <row r="178" spans="1:14" s="89" customFormat="1" ht="70.5" customHeight="1" x14ac:dyDescent="0.2">
      <c r="A178" s="97" t="s">
        <v>729</v>
      </c>
      <c r="B178" s="102" t="s">
        <v>338</v>
      </c>
      <c r="C178" s="376"/>
      <c r="D178" s="377"/>
      <c r="E178" s="377"/>
      <c r="F178" s="327">
        <f t="shared" si="17"/>
        <v>0</v>
      </c>
      <c r="G178" s="378"/>
      <c r="H178" s="377"/>
      <c r="I178" s="377"/>
      <c r="J178" s="379">
        <f t="shared" si="18"/>
        <v>0</v>
      </c>
      <c r="K178" s="376"/>
      <c r="L178" s="377"/>
      <c r="M178" s="377"/>
      <c r="N178" s="327">
        <f t="shared" si="19"/>
        <v>0</v>
      </c>
    </row>
    <row r="179" spans="1:14" s="89" customFormat="1" ht="64.5" customHeight="1" x14ac:dyDescent="0.2">
      <c r="A179" s="97" t="s">
        <v>728</v>
      </c>
      <c r="B179" s="102" t="s">
        <v>339</v>
      </c>
      <c r="C179" s="376"/>
      <c r="D179" s="377"/>
      <c r="E179" s="377"/>
      <c r="F179" s="327">
        <f t="shared" si="17"/>
        <v>0</v>
      </c>
      <c r="G179" s="378"/>
      <c r="H179" s="377"/>
      <c r="I179" s="377"/>
      <c r="J179" s="379">
        <f t="shared" si="18"/>
        <v>0</v>
      </c>
      <c r="K179" s="376"/>
      <c r="L179" s="377"/>
      <c r="M179" s="377"/>
      <c r="N179" s="327">
        <f t="shared" si="19"/>
        <v>0</v>
      </c>
    </row>
    <row r="180" spans="1:14" s="89" customFormat="1" ht="89.25" x14ac:dyDescent="0.2">
      <c r="A180" s="97" t="s">
        <v>340</v>
      </c>
      <c r="B180" s="102" t="s">
        <v>341</v>
      </c>
      <c r="C180" s="376"/>
      <c r="D180" s="377"/>
      <c r="E180" s="377"/>
      <c r="F180" s="327">
        <f t="shared" si="17"/>
        <v>0</v>
      </c>
      <c r="G180" s="378"/>
      <c r="H180" s="377"/>
      <c r="I180" s="377"/>
      <c r="J180" s="379">
        <f t="shared" si="18"/>
        <v>0</v>
      </c>
      <c r="K180" s="376"/>
      <c r="L180" s="377"/>
      <c r="M180" s="377"/>
      <c r="N180" s="327">
        <f t="shared" si="19"/>
        <v>0</v>
      </c>
    </row>
    <row r="181" spans="1:14" s="89" customFormat="1" ht="63.75" x14ac:dyDescent="0.2">
      <c r="A181" s="97" t="s">
        <v>342</v>
      </c>
      <c r="B181" s="102" t="s">
        <v>343</v>
      </c>
      <c r="C181" s="376"/>
      <c r="D181" s="377"/>
      <c r="E181" s="377"/>
      <c r="F181" s="327">
        <f t="shared" si="17"/>
        <v>0</v>
      </c>
      <c r="G181" s="378">
        <v>47739359</v>
      </c>
      <c r="H181" s="377"/>
      <c r="I181" s="377"/>
      <c r="J181" s="379">
        <f t="shared" si="18"/>
        <v>47739359</v>
      </c>
      <c r="K181" s="376">
        <v>47739359</v>
      </c>
      <c r="L181" s="377"/>
      <c r="M181" s="377"/>
      <c r="N181" s="327">
        <f t="shared" si="19"/>
        <v>47739359</v>
      </c>
    </row>
    <row r="182" spans="1:14" s="89" customFormat="1" ht="51" x14ac:dyDescent="0.2">
      <c r="A182" s="96" t="s">
        <v>344</v>
      </c>
      <c r="B182" s="101" t="s">
        <v>3</v>
      </c>
      <c r="C182" s="346"/>
      <c r="D182" s="347">
        <f>SUM(D177:D181)</f>
        <v>0</v>
      </c>
      <c r="E182" s="347"/>
      <c r="F182" s="339">
        <f t="shared" ref="F182:F213" si="20">SUM(C182:E182)</f>
        <v>0</v>
      </c>
      <c r="G182" s="348">
        <f>SUM(G177:G181)</f>
        <v>52739359</v>
      </c>
      <c r="H182" s="347">
        <f>SUM(H177:H181)</f>
        <v>0</v>
      </c>
      <c r="I182" s="347"/>
      <c r="J182" s="380">
        <f t="shared" ref="J182:J213" si="21">SUM(G182:I182)</f>
        <v>52739359</v>
      </c>
      <c r="K182" s="346">
        <f>SUM(K177:K181)</f>
        <v>52739359</v>
      </c>
      <c r="L182" s="347">
        <f>SUM(L177:L181)</f>
        <v>0</v>
      </c>
      <c r="M182" s="347"/>
      <c r="N182" s="339">
        <f t="shared" ref="N182:N213" si="22">SUM(K182:M182)</f>
        <v>52739359</v>
      </c>
    </row>
    <row r="183" spans="1:14" s="89" customFormat="1" ht="25.5" x14ac:dyDescent="0.2">
      <c r="A183" s="95" t="s">
        <v>345</v>
      </c>
      <c r="B183" s="102" t="s">
        <v>346</v>
      </c>
      <c r="C183" s="376"/>
      <c r="D183" s="377"/>
      <c r="E183" s="377"/>
      <c r="F183" s="327">
        <f t="shared" si="20"/>
        <v>0</v>
      </c>
      <c r="G183" s="378"/>
      <c r="H183" s="377"/>
      <c r="I183" s="377"/>
      <c r="J183" s="379">
        <f t="shared" si="21"/>
        <v>0</v>
      </c>
      <c r="K183" s="376"/>
      <c r="L183" s="377"/>
      <c r="M183" s="377"/>
      <c r="N183" s="327">
        <f t="shared" si="22"/>
        <v>0</v>
      </c>
    </row>
    <row r="184" spans="1:14" s="89" customFormat="1" ht="25.5" x14ac:dyDescent="0.2">
      <c r="A184" s="95" t="s">
        <v>347</v>
      </c>
      <c r="B184" s="102" t="s">
        <v>348</v>
      </c>
      <c r="C184" s="376"/>
      <c r="D184" s="377">
        <v>8000000</v>
      </c>
      <c r="E184" s="377"/>
      <c r="F184" s="327">
        <f t="shared" si="20"/>
        <v>8000000</v>
      </c>
      <c r="G184" s="378"/>
      <c r="H184" s="377">
        <v>8000000</v>
      </c>
      <c r="I184" s="377"/>
      <c r="J184" s="379">
        <f t="shared" si="21"/>
        <v>8000000</v>
      </c>
      <c r="K184" s="376"/>
      <c r="L184" s="377"/>
      <c r="M184" s="377"/>
      <c r="N184" s="327">
        <f t="shared" si="22"/>
        <v>0</v>
      </c>
    </row>
    <row r="185" spans="1:14" s="89" customFormat="1" ht="38.25" x14ac:dyDescent="0.2">
      <c r="A185" s="95" t="s">
        <v>349</v>
      </c>
      <c r="B185" s="102" t="s">
        <v>350</v>
      </c>
      <c r="C185" s="376"/>
      <c r="D185" s="377"/>
      <c r="E185" s="377"/>
      <c r="F185" s="327">
        <f t="shared" si="20"/>
        <v>0</v>
      </c>
      <c r="G185" s="378"/>
      <c r="H185" s="377"/>
      <c r="I185" s="377"/>
      <c r="J185" s="379">
        <f t="shared" si="21"/>
        <v>0</v>
      </c>
      <c r="K185" s="376"/>
      <c r="L185" s="377"/>
      <c r="M185" s="377"/>
      <c r="N185" s="327">
        <f t="shared" si="22"/>
        <v>0</v>
      </c>
    </row>
    <row r="186" spans="1:14" s="89" customFormat="1" ht="25.5" x14ac:dyDescent="0.2">
      <c r="A186" s="95" t="s">
        <v>351</v>
      </c>
      <c r="B186" s="102" t="s">
        <v>352</v>
      </c>
      <c r="C186" s="376"/>
      <c r="D186" s="377"/>
      <c r="E186" s="377"/>
      <c r="F186" s="327">
        <f t="shared" si="20"/>
        <v>0</v>
      </c>
      <c r="G186" s="378"/>
      <c r="H186" s="377"/>
      <c r="I186" s="377"/>
      <c r="J186" s="379">
        <f t="shared" si="21"/>
        <v>0</v>
      </c>
      <c r="K186" s="376"/>
      <c r="L186" s="377"/>
      <c r="M186" s="377"/>
      <c r="N186" s="327">
        <f t="shared" si="22"/>
        <v>0</v>
      </c>
    </row>
    <row r="187" spans="1:14" s="89" customFormat="1" ht="38.25" x14ac:dyDescent="0.2">
      <c r="A187" s="95" t="s">
        <v>353</v>
      </c>
      <c r="B187" s="102" t="s">
        <v>354</v>
      </c>
      <c r="C187" s="376"/>
      <c r="D187" s="377"/>
      <c r="E187" s="377"/>
      <c r="F187" s="327">
        <f t="shared" si="20"/>
        <v>0</v>
      </c>
      <c r="G187" s="378"/>
      <c r="H187" s="377"/>
      <c r="I187" s="377"/>
      <c r="J187" s="379">
        <f t="shared" si="21"/>
        <v>0</v>
      </c>
      <c r="K187" s="376"/>
      <c r="L187" s="377"/>
      <c r="M187" s="377"/>
      <c r="N187" s="327">
        <f t="shared" si="22"/>
        <v>0</v>
      </c>
    </row>
    <row r="188" spans="1:14" s="89" customFormat="1" ht="25.5" x14ac:dyDescent="0.2">
      <c r="A188" s="96" t="s">
        <v>355</v>
      </c>
      <c r="B188" s="101" t="s">
        <v>8</v>
      </c>
      <c r="C188" s="376"/>
      <c r="D188" s="377">
        <f>SUM(D184:D187)</f>
        <v>8000000</v>
      </c>
      <c r="E188" s="377"/>
      <c r="F188" s="327">
        <f t="shared" si="20"/>
        <v>8000000</v>
      </c>
      <c r="G188" s="378"/>
      <c r="H188" s="377">
        <f>SUM(H184:H187)</f>
        <v>8000000</v>
      </c>
      <c r="I188" s="377"/>
      <c r="J188" s="379">
        <f t="shared" si="21"/>
        <v>8000000</v>
      </c>
      <c r="K188" s="376"/>
      <c r="L188" s="377">
        <f>SUM(L184:L187)</f>
        <v>0</v>
      </c>
      <c r="M188" s="377"/>
      <c r="N188" s="327">
        <f t="shared" si="22"/>
        <v>0</v>
      </c>
    </row>
    <row r="189" spans="1:14" s="89" customFormat="1" ht="67.5" customHeight="1" x14ac:dyDescent="0.2">
      <c r="A189" s="95" t="s">
        <v>726</v>
      </c>
      <c r="B189" s="102" t="s">
        <v>356</v>
      </c>
      <c r="C189" s="376"/>
      <c r="D189" s="377"/>
      <c r="E189" s="377"/>
      <c r="F189" s="327">
        <f t="shared" si="20"/>
        <v>0</v>
      </c>
      <c r="G189" s="378"/>
      <c r="H189" s="377"/>
      <c r="I189" s="377"/>
      <c r="J189" s="379">
        <f t="shared" si="21"/>
        <v>0</v>
      </c>
      <c r="K189" s="376"/>
      <c r="L189" s="377"/>
      <c r="M189" s="377"/>
      <c r="N189" s="327">
        <f t="shared" si="22"/>
        <v>0</v>
      </c>
    </row>
    <row r="190" spans="1:14" s="89" customFormat="1" ht="67.5" customHeight="1" x14ac:dyDescent="0.2">
      <c r="A190" s="97" t="s">
        <v>727</v>
      </c>
      <c r="B190" s="102" t="s">
        <v>765</v>
      </c>
      <c r="C190" s="376"/>
      <c r="D190" s="377">
        <v>190000</v>
      </c>
      <c r="E190" s="377"/>
      <c r="F190" s="327">
        <f t="shared" si="20"/>
        <v>190000</v>
      </c>
      <c r="G190" s="378"/>
      <c r="H190" s="377">
        <v>190000</v>
      </c>
      <c r="I190" s="377"/>
      <c r="J190" s="379">
        <f t="shared" si="21"/>
        <v>190000</v>
      </c>
      <c r="K190" s="376"/>
      <c r="L190" s="377">
        <v>102620</v>
      </c>
      <c r="M190" s="377"/>
      <c r="N190" s="327">
        <f t="shared" si="22"/>
        <v>102620</v>
      </c>
    </row>
    <row r="191" spans="1:14" s="89" customFormat="1" ht="38.25" x14ac:dyDescent="0.2">
      <c r="A191" s="95" t="s">
        <v>358</v>
      </c>
      <c r="B191" s="102" t="s">
        <v>766</v>
      </c>
      <c r="C191" s="376"/>
      <c r="D191" s="377"/>
      <c r="E191" s="377"/>
      <c r="F191" s="327">
        <f t="shared" si="20"/>
        <v>0</v>
      </c>
      <c r="G191" s="378"/>
      <c r="H191" s="377">
        <v>1081083</v>
      </c>
      <c r="I191" s="377"/>
      <c r="J191" s="379">
        <f t="shared" si="21"/>
        <v>1081083</v>
      </c>
      <c r="K191" s="376"/>
      <c r="L191" s="377">
        <v>14695480</v>
      </c>
      <c r="M191" s="377"/>
      <c r="N191" s="327">
        <f t="shared" si="22"/>
        <v>14695480</v>
      </c>
    </row>
    <row r="192" spans="1:14" s="89" customFormat="1" ht="25.5" x14ac:dyDescent="0.2">
      <c r="A192" s="96" t="s">
        <v>360</v>
      </c>
      <c r="B192" s="101" t="s">
        <v>11</v>
      </c>
      <c r="C192" s="346"/>
      <c r="D192" s="347">
        <f>SUM(D189:D191)</f>
        <v>190000</v>
      </c>
      <c r="E192" s="347"/>
      <c r="F192" s="339">
        <f t="shared" si="20"/>
        <v>190000</v>
      </c>
      <c r="G192" s="348"/>
      <c r="H192" s="347">
        <f>SUM(H189:H191)</f>
        <v>1271083</v>
      </c>
      <c r="I192" s="347"/>
      <c r="J192" s="380">
        <f t="shared" si="21"/>
        <v>1271083</v>
      </c>
      <c r="K192" s="346"/>
      <c r="L192" s="347">
        <f>SUM(L189:L191)</f>
        <v>14798100</v>
      </c>
      <c r="M192" s="347"/>
      <c r="N192" s="339">
        <f t="shared" si="22"/>
        <v>14798100</v>
      </c>
    </row>
    <row r="193" spans="1:14" s="89" customFormat="1" ht="38.25" x14ac:dyDescent="0.2">
      <c r="A193" s="100" t="s">
        <v>210</v>
      </c>
      <c r="B193" s="91"/>
      <c r="C193" s="381"/>
      <c r="D193" s="382">
        <f>SUM(D192,D188:D189,D182)</f>
        <v>8190000</v>
      </c>
      <c r="E193" s="382"/>
      <c r="F193" s="367">
        <f t="shared" si="20"/>
        <v>8190000</v>
      </c>
      <c r="G193" s="382">
        <f>SUM(G192,G188:G189,G182)</f>
        <v>52739359</v>
      </c>
      <c r="H193" s="382">
        <f>SUM(H192,H188:H189,H182)</f>
        <v>9271083</v>
      </c>
      <c r="I193" s="382"/>
      <c r="J193" s="385">
        <f t="shared" si="21"/>
        <v>62010442</v>
      </c>
      <c r="K193" s="382">
        <f>SUM(K192,K188:K189,K182)</f>
        <v>52739359</v>
      </c>
      <c r="L193" s="382">
        <f>SUM(L192,L188:L189,L182)</f>
        <v>14798100</v>
      </c>
      <c r="M193" s="382"/>
      <c r="N193" s="367">
        <f t="shared" si="22"/>
        <v>67537459</v>
      </c>
    </row>
    <row r="194" spans="1:14" s="89" customFormat="1" ht="25.5" x14ac:dyDescent="0.2">
      <c r="A194" s="99" t="s">
        <v>361</v>
      </c>
      <c r="B194" s="98" t="s">
        <v>362</v>
      </c>
      <c r="C194" s="381">
        <f>SUM(C193,C176)</f>
        <v>194677862</v>
      </c>
      <c r="D194" s="382">
        <f>SUM(D193,D176)</f>
        <v>17302707</v>
      </c>
      <c r="E194" s="382"/>
      <c r="F194" s="345">
        <f t="shared" si="20"/>
        <v>211980569</v>
      </c>
      <c r="G194" s="383">
        <f>SUM(G193,G176)</f>
        <v>251244274</v>
      </c>
      <c r="H194" s="382">
        <f>SUM(H193,H176)</f>
        <v>21084933</v>
      </c>
      <c r="I194" s="382"/>
      <c r="J194" s="384">
        <f t="shared" si="21"/>
        <v>272329207</v>
      </c>
      <c r="K194" s="381">
        <f>SUM(K193,K176)</f>
        <v>231560466</v>
      </c>
      <c r="L194" s="382">
        <f>SUM(L193,L176)</f>
        <v>27717463</v>
      </c>
      <c r="M194" s="382"/>
      <c r="N194" s="345">
        <f t="shared" si="22"/>
        <v>259277929</v>
      </c>
    </row>
    <row r="195" spans="1:14" s="89" customFormat="1" ht="38.25" x14ac:dyDescent="0.2">
      <c r="A195" s="95" t="s">
        <v>363</v>
      </c>
      <c r="B195" s="94" t="s">
        <v>364</v>
      </c>
      <c r="C195" s="376"/>
      <c r="D195" s="377"/>
      <c r="E195" s="377"/>
      <c r="F195" s="327">
        <f t="shared" si="20"/>
        <v>0</v>
      </c>
      <c r="G195" s="378"/>
      <c r="H195" s="377"/>
      <c r="I195" s="377"/>
      <c r="J195" s="379">
        <f t="shared" si="21"/>
        <v>0</v>
      </c>
      <c r="K195" s="376"/>
      <c r="L195" s="377"/>
      <c r="M195" s="377"/>
      <c r="N195" s="327">
        <f t="shared" si="22"/>
        <v>0</v>
      </c>
    </row>
    <row r="196" spans="1:14" s="89" customFormat="1" ht="51" x14ac:dyDescent="0.2">
      <c r="A196" s="95" t="s">
        <v>31</v>
      </c>
      <c r="B196" s="94" t="s">
        <v>365</v>
      </c>
      <c r="C196" s="376"/>
      <c r="D196" s="377"/>
      <c r="E196" s="377"/>
      <c r="F196" s="327">
        <f t="shared" si="20"/>
        <v>0</v>
      </c>
      <c r="G196" s="378"/>
      <c r="H196" s="377"/>
      <c r="I196" s="377"/>
      <c r="J196" s="379">
        <f t="shared" si="21"/>
        <v>0</v>
      </c>
      <c r="K196" s="376"/>
      <c r="L196" s="377"/>
      <c r="M196" s="377"/>
      <c r="N196" s="327">
        <f t="shared" si="22"/>
        <v>0</v>
      </c>
    </row>
    <row r="197" spans="1:14" s="89" customFormat="1" ht="25.5" x14ac:dyDescent="0.2">
      <c r="A197" s="95" t="s">
        <v>366</v>
      </c>
      <c r="B197" s="94" t="s">
        <v>367</v>
      </c>
      <c r="C197" s="376"/>
      <c r="D197" s="377"/>
      <c r="E197" s="377"/>
      <c r="F197" s="327">
        <f t="shared" si="20"/>
        <v>0</v>
      </c>
      <c r="G197" s="378"/>
      <c r="H197" s="377"/>
      <c r="I197" s="377"/>
      <c r="J197" s="379">
        <f t="shared" si="21"/>
        <v>0</v>
      </c>
      <c r="K197" s="376"/>
      <c r="L197" s="377"/>
      <c r="M197" s="377"/>
      <c r="N197" s="327">
        <f t="shared" si="22"/>
        <v>0</v>
      </c>
    </row>
    <row r="198" spans="1:14" s="89" customFormat="1" ht="38.25" x14ac:dyDescent="0.2">
      <c r="A198" s="93" t="s">
        <v>617</v>
      </c>
      <c r="B198" s="92" t="s">
        <v>368</v>
      </c>
      <c r="C198" s="376"/>
      <c r="D198" s="377"/>
      <c r="E198" s="377"/>
      <c r="F198" s="327">
        <f t="shared" si="20"/>
        <v>0</v>
      </c>
      <c r="G198" s="378"/>
      <c r="H198" s="377"/>
      <c r="I198" s="377"/>
      <c r="J198" s="379">
        <f t="shared" si="21"/>
        <v>0</v>
      </c>
      <c r="K198" s="376"/>
      <c r="L198" s="377"/>
      <c r="M198" s="377"/>
      <c r="N198" s="327">
        <f t="shared" si="22"/>
        <v>0</v>
      </c>
    </row>
    <row r="199" spans="1:14" s="89" customFormat="1" ht="51" x14ac:dyDescent="0.2">
      <c r="A199" s="95" t="s">
        <v>35</v>
      </c>
      <c r="B199" s="94" t="s">
        <v>369</v>
      </c>
      <c r="C199" s="376"/>
      <c r="D199" s="377"/>
      <c r="E199" s="377"/>
      <c r="F199" s="327">
        <f t="shared" si="20"/>
        <v>0</v>
      </c>
      <c r="G199" s="378"/>
      <c r="H199" s="377"/>
      <c r="I199" s="377"/>
      <c r="J199" s="379">
        <f t="shared" si="21"/>
        <v>0</v>
      </c>
      <c r="K199" s="376"/>
      <c r="L199" s="377"/>
      <c r="M199" s="377"/>
      <c r="N199" s="327">
        <f t="shared" si="22"/>
        <v>0</v>
      </c>
    </row>
    <row r="200" spans="1:14" s="89" customFormat="1" ht="38.25" x14ac:dyDescent="0.2">
      <c r="A200" s="95" t="s">
        <v>32</v>
      </c>
      <c r="B200" s="94" t="s">
        <v>370</v>
      </c>
      <c r="C200" s="376"/>
      <c r="D200" s="377"/>
      <c r="E200" s="377"/>
      <c r="F200" s="327">
        <f t="shared" si="20"/>
        <v>0</v>
      </c>
      <c r="G200" s="378"/>
      <c r="H200" s="377"/>
      <c r="I200" s="377"/>
      <c r="J200" s="379">
        <f t="shared" si="21"/>
        <v>0</v>
      </c>
      <c r="K200" s="376"/>
      <c r="L200" s="377"/>
      <c r="M200" s="377"/>
      <c r="N200" s="327">
        <f t="shared" si="22"/>
        <v>0</v>
      </c>
    </row>
    <row r="201" spans="1:14" s="89" customFormat="1" ht="51" x14ac:dyDescent="0.2">
      <c r="A201" s="95" t="s">
        <v>371</v>
      </c>
      <c r="B201" s="94" t="s">
        <v>372</v>
      </c>
      <c r="C201" s="376"/>
      <c r="D201" s="377"/>
      <c r="E201" s="377"/>
      <c r="F201" s="327">
        <f t="shared" si="20"/>
        <v>0</v>
      </c>
      <c r="G201" s="378"/>
      <c r="H201" s="377"/>
      <c r="I201" s="377"/>
      <c r="J201" s="379">
        <f t="shared" si="21"/>
        <v>0</v>
      </c>
      <c r="K201" s="376"/>
      <c r="L201" s="377"/>
      <c r="M201" s="377"/>
      <c r="N201" s="327">
        <f t="shared" si="22"/>
        <v>0</v>
      </c>
    </row>
    <row r="202" spans="1:14" s="89" customFormat="1" ht="38.25" x14ac:dyDescent="0.2">
      <c r="A202" s="95" t="s">
        <v>33</v>
      </c>
      <c r="B202" s="94" t="s">
        <v>373</v>
      </c>
      <c r="C202" s="376"/>
      <c r="D202" s="377"/>
      <c r="E202" s="377"/>
      <c r="F202" s="327">
        <f t="shared" si="20"/>
        <v>0</v>
      </c>
      <c r="G202" s="378"/>
      <c r="H202" s="377"/>
      <c r="I202" s="377"/>
      <c r="J202" s="379">
        <f t="shared" si="21"/>
        <v>0</v>
      </c>
      <c r="K202" s="376"/>
      <c r="L202" s="377"/>
      <c r="M202" s="377"/>
      <c r="N202" s="327">
        <f t="shared" si="22"/>
        <v>0</v>
      </c>
    </row>
    <row r="203" spans="1:14" s="89" customFormat="1" ht="38.25" x14ac:dyDescent="0.2">
      <c r="A203" s="93" t="s">
        <v>374</v>
      </c>
      <c r="B203" s="92" t="s">
        <v>375</v>
      </c>
      <c r="C203" s="376"/>
      <c r="D203" s="377"/>
      <c r="E203" s="377"/>
      <c r="F203" s="327">
        <f t="shared" si="20"/>
        <v>0</v>
      </c>
      <c r="G203" s="378"/>
      <c r="H203" s="377"/>
      <c r="I203" s="377"/>
      <c r="J203" s="379">
        <f t="shared" si="21"/>
        <v>0</v>
      </c>
      <c r="K203" s="376"/>
      <c r="L203" s="377"/>
      <c r="M203" s="377"/>
      <c r="N203" s="327">
        <f t="shared" si="22"/>
        <v>0</v>
      </c>
    </row>
    <row r="204" spans="1:14" s="89" customFormat="1" ht="51" x14ac:dyDescent="0.2">
      <c r="A204" s="97" t="s">
        <v>376</v>
      </c>
      <c r="B204" s="94" t="s">
        <v>377</v>
      </c>
      <c r="C204" s="376"/>
      <c r="D204" s="377">
        <v>15536949</v>
      </c>
      <c r="E204" s="377"/>
      <c r="F204" s="327">
        <f t="shared" si="20"/>
        <v>15536949</v>
      </c>
      <c r="G204" s="378"/>
      <c r="H204" s="377">
        <v>15536949</v>
      </c>
      <c r="I204" s="377"/>
      <c r="J204" s="379">
        <f t="shared" si="21"/>
        <v>15536949</v>
      </c>
      <c r="K204" s="376"/>
      <c r="L204" s="377">
        <v>15536949</v>
      </c>
      <c r="M204" s="377"/>
      <c r="N204" s="327">
        <f t="shared" si="22"/>
        <v>15536949</v>
      </c>
    </row>
    <row r="205" spans="1:14" s="89" customFormat="1" ht="51" x14ac:dyDescent="0.2">
      <c r="A205" s="97" t="s">
        <v>378</v>
      </c>
      <c r="B205" s="94" t="s">
        <v>377</v>
      </c>
      <c r="C205" s="376"/>
      <c r="D205" s="377"/>
      <c r="E205" s="377"/>
      <c r="F205" s="327">
        <f t="shared" si="20"/>
        <v>0</v>
      </c>
      <c r="G205" s="378"/>
      <c r="H205" s="377"/>
      <c r="I205" s="377"/>
      <c r="J205" s="379">
        <f t="shared" si="21"/>
        <v>0</v>
      </c>
      <c r="K205" s="376"/>
      <c r="L205" s="377"/>
      <c r="M205" s="377"/>
      <c r="N205" s="327">
        <f t="shared" si="22"/>
        <v>0</v>
      </c>
    </row>
    <row r="206" spans="1:14" s="89" customFormat="1" ht="51" x14ac:dyDescent="0.2">
      <c r="A206" s="97" t="s">
        <v>379</v>
      </c>
      <c r="B206" s="94" t="s">
        <v>380</v>
      </c>
      <c r="C206" s="376"/>
      <c r="D206" s="377"/>
      <c r="E206" s="377"/>
      <c r="F206" s="327">
        <f t="shared" si="20"/>
        <v>0</v>
      </c>
      <c r="G206" s="378"/>
      <c r="H206" s="377"/>
      <c r="I206" s="377"/>
      <c r="J206" s="379">
        <f t="shared" si="21"/>
        <v>0</v>
      </c>
      <c r="K206" s="376"/>
      <c r="L206" s="377"/>
      <c r="M206" s="377"/>
      <c r="N206" s="327">
        <f t="shared" si="22"/>
        <v>0</v>
      </c>
    </row>
    <row r="207" spans="1:14" s="89" customFormat="1" ht="51" x14ac:dyDescent="0.2">
      <c r="A207" s="97" t="s">
        <v>381</v>
      </c>
      <c r="B207" s="94" t="s">
        <v>380</v>
      </c>
      <c r="C207" s="376"/>
      <c r="D207" s="377"/>
      <c r="E207" s="377"/>
      <c r="F207" s="327">
        <f t="shared" si="20"/>
        <v>0</v>
      </c>
      <c r="G207" s="378"/>
      <c r="H207" s="377"/>
      <c r="I207" s="377"/>
      <c r="J207" s="379">
        <f t="shared" si="21"/>
        <v>0</v>
      </c>
      <c r="K207" s="376"/>
      <c r="L207" s="377"/>
      <c r="M207" s="377"/>
      <c r="N207" s="327">
        <f t="shared" si="22"/>
        <v>0</v>
      </c>
    </row>
    <row r="208" spans="1:14" s="89" customFormat="1" ht="25.5" x14ac:dyDescent="0.2">
      <c r="A208" s="96" t="s">
        <v>382</v>
      </c>
      <c r="B208" s="92" t="s">
        <v>383</v>
      </c>
      <c r="C208" s="376"/>
      <c r="D208" s="377">
        <f>SUM(D204:D207)</f>
        <v>15536949</v>
      </c>
      <c r="E208" s="377"/>
      <c r="F208" s="327">
        <f t="shared" si="20"/>
        <v>15536949</v>
      </c>
      <c r="G208" s="378"/>
      <c r="H208" s="377">
        <f>SUM(H204:H207)</f>
        <v>15536949</v>
      </c>
      <c r="I208" s="377"/>
      <c r="J208" s="379">
        <f t="shared" si="21"/>
        <v>15536949</v>
      </c>
      <c r="K208" s="376"/>
      <c r="L208" s="377">
        <f>SUM(L204:L207)</f>
        <v>15536949</v>
      </c>
      <c r="M208" s="377"/>
      <c r="N208" s="327">
        <f t="shared" si="22"/>
        <v>15536949</v>
      </c>
    </row>
    <row r="209" spans="1:14" s="89" customFormat="1" ht="38.25" x14ac:dyDescent="0.2">
      <c r="A209" s="95" t="s">
        <v>384</v>
      </c>
      <c r="B209" s="94" t="s">
        <v>385</v>
      </c>
      <c r="C209" s="376"/>
      <c r="D209" s="377"/>
      <c r="E209" s="377"/>
      <c r="F209" s="327">
        <f t="shared" si="20"/>
        <v>0</v>
      </c>
      <c r="G209" s="378"/>
      <c r="H209" s="377"/>
      <c r="I209" s="377"/>
      <c r="J209" s="379">
        <f t="shared" si="21"/>
        <v>0</v>
      </c>
      <c r="K209" s="376">
        <v>2901954</v>
      </c>
      <c r="L209" s="377"/>
      <c r="M209" s="377"/>
      <c r="N209" s="327">
        <f t="shared" si="22"/>
        <v>2901954</v>
      </c>
    </row>
    <row r="210" spans="1:14" s="89" customFormat="1" ht="51" x14ac:dyDescent="0.2">
      <c r="A210" s="95" t="s">
        <v>386</v>
      </c>
      <c r="B210" s="94" t="s">
        <v>387</v>
      </c>
      <c r="C210" s="376"/>
      <c r="D210" s="377"/>
      <c r="E210" s="377"/>
      <c r="F210" s="327">
        <f t="shared" si="20"/>
        <v>0</v>
      </c>
      <c r="G210" s="378"/>
      <c r="H210" s="377"/>
      <c r="I210" s="377"/>
      <c r="J210" s="379">
        <f t="shared" si="21"/>
        <v>0</v>
      </c>
      <c r="K210" s="376"/>
      <c r="L210" s="377"/>
      <c r="M210" s="377"/>
      <c r="N210" s="327">
        <f t="shared" si="22"/>
        <v>0</v>
      </c>
    </row>
    <row r="211" spans="1:14" s="89" customFormat="1" ht="25.5" x14ac:dyDescent="0.2">
      <c r="A211" s="95" t="s">
        <v>388</v>
      </c>
      <c r="B211" s="94" t="s">
        <v>389</v>
      </c>
      <c r="C211" s="376"/>
      <c r="D211" s="377"/>
      <c r="E211" s="377"/>
      <c r="F211" s="327">
        <f t="shared" si="20"/>
        <v>0</v>
      </c>
      <c r="G211" s="378"/>
      <c r="H211" s="377"/>
      <c r="I211" s="377"/>
      <c r="J211" s="379">
        <f t="shared" si="21"/>
        <v>0</v>
      </c>
      <c r="K211" s="376"/>
      <c r="L211" s="377"/>
      <c r="M211" s="377"/>
      <c r="N211" s="327">
        <f t="shared" si="22"/>
        <v>0</v>
      </c>
    </row>
    <row r="212" spans="1:14" s="89" customFormat="1" ht="25.5" x14ac:dyDescent="0.2">
      <c r="A212" s="95" t="s">
        <v>390</v>
      </c>
      <c r="B212" s="94" t="s">
        <v>391</v>
      </c>
      <c r="C212" s="376"/>
      <c r="D212" s="377"/>
      <c r="E212" s="377"/>
      <c r="F212" s="327">
        <f t="shared" si="20"/>
        <v>0</v>
      </c>
      <c r="G212" s="378"/>
      <c r="H212" s="377"/>
      <c r="I212" s="377"/>
      <c r="J212" s="379">
        <f t="shared" si="21"/>
        <v>0</v>
      </c>
      <c r="K212" s="376"/>
      <c r="L212" s="377"/>
      <c r="M212" s="377"/>
      <c r="N212" s="327">
        <f t="shared" si="22"/>
        <v>0</v>
      </c>
    </row>
    <row r="213" spans="1:14" s="89" customFormat="1" ht="38.25" x14ac:dyDescent="0.2">
      <c r="A213" s="95" t="s">
        <v>392</v>
      </c>
      <c r="B213" s="94" t="s">
        <v>393</v>
      </c>
      <c r="C213" s="376"/>
      <c r="D213" s="377"/>
      <c r="E213" s="377"/>
      <c r="F213" s="327">
        <f t="shared" si="20"/>
        <v>0</v>
      </c>
      <c r="G213" s="378"/>
      <c r="H213" s="377"/>
      <c r="I213" s="377"/>
      <c r="J213" s="379">
        <f t="shared" si="21"/>
        <v>0</v>
      </c>
      <c r="K213" s="376"/>
      <c r="L213" s="377"/>
      <c r="M213" s="377"/>
      <c r="N213" s="327">
        <f t="shared" si="22"/>
        <v>0</v>
      </c>
    </row>
    <row r="214" spans="1:14" s="89" customFormat="1" ht="38.25" x14ac:dyDescent="0.2">
      <c r="A214" s="93" t="s">
        <v>394</v>
      </c>
      <c r="B214" s="92" t="s">
        <v>395</v>
      </c>
      <c r="C214" s="376"/>
      <c r="D214" s="377"/>
      <c r="E214" s="377"/>
      <c r="F214" s="327">
        <f t="shared" ref="F214:F222" si="23">SUM(C214:E214)</f>
        <v>0</v>
      </c>
      <c r="G214" s="378">
        <f>SUM(G209:G213)</f>
        <v>0</v>
      </c>
      <c r="H214" s="377"/>
      <c r="I214" s="377"/>
      <c r="J214" s="379">
        <f t="shared" ref="J214:J222" si="24">SUM(G214:I214)</f>
        <v>0</v>
      </c>
      <c r="K214" s="376">
        <f>SUM(K209:K213)</f>
        <v>2901954</v>
      </c>
      <c r="L214" s="377"/>
      <c r="M214" s="377"/>
      <c r="N214" s="327">
        <f t="shared" ref="N214:N222" si="25">SUM(K214:M214)</f>
        <v>2901954</v>
      </c>
    </row>
    <row r="215" spans="1:14" s="89" customFormat="1" ht="51" x14ac:dyDescent="0.2">
      <c r="A215" s="95" t="s">
        <v>396</v>
      </c>
      <c r="B215" s="94" t="s">
        <v>397</v>
      </c>
      <c r="C215" s="376"/>
      <c r="D215" s="377"/>
      <c r="E215" s="377"/>
      <c r="F215" s="327">
        <f t="shared" si="23"/>
        <v>0</v>
      </c>
      <c r="G215" s="378"/>
      <c r="H215" s="377"/>
      <c r="I215" s="377"/>
      <c r="J215" s="379">
        <f t="shared" si="24"/>
        <v>0</v>
      </c>
      <c r="K215" s="376"/>
      <c r="L215" s="377"/>
      <c r="M215" s="377"/>
      <c r="N215" s="327">
        <f t="shared" si="25"/>
        <v>0</v>
      </c>
    </row>
    <row r="216" spans="1:14" s="89" customFormat="1" ht="51" x14ac:dyDescent="0.2">
      <c r="A216" s="95" t="s">
        <v>398</v>
      </c>
      <c r="B216" s="94" t="s">
        <v>399</v>
      </c>
      <c r="C216" s="376"/>
      <c r="D216" s="377"/>
      <c r="E216" s="377"/>
      <c r="F216" s="327">
        <f t="shared" si="23"/>
        <v>0</v>
      </c>
      <c r="G216" s="378"/>
      <c r="H216" s="377"/>
      <c r="I216" s="377"/>
      <c r="J216" s="379">
        <f t="shared" si="24"/>
        <v>0</v>
      </c>
      <c r="K216" s="376"/>
      <c r="L216" s="377"/>
      <c r="M216" s="377"/>
      <c r="N216" s="327">
        <f t="shared" si="25"/>
        <v>0</v>
      </c>
    </row>
    <row r="217" spans="1:14" s="89" customFormat="1" ht="25.5" x14ac:dyDescent="0.2">
      <c r="A217" s="95" t="s">
        <v>400</v>
      </c>
      <c r="B217" s="94" t="s">
        <v>401</v>
      </c>
      <c r="C217" s="376"/>
      <c r="D217" s="377"/>
      <c r="E217" s="377"/>
      <c r="F217" s="327">
        <f t="shared" si="23"/>
        <v>0</v>
      </c>
      <c r="G217" s="378"/>
      <c r="H217" s="377"/>
      <c r="I217" s="377"/>
      <c r="J217" s="379">
        <f t="shared" si="24"/>
        <v>0</v>
      </c>
      <c r="K217" s="376"/>
      <c r="L217" s="377"/>
      <c r="M217" s="377"/>
      <c r="N217" s="327">
        <f t="shared" si="25"/>
        <v>0</v>
      </c>
    </row>
    <row r="218" spans="1:14" s="89" customFormat="1" ht="25.5" x14ac:dyDescent="0.2">
      <c r="A218" s="95" t="s">
        <v>402</v>
      </c>
      <c r="B218" s="94" t="s">
        <v>403</v>
      </c>
      <c r="C218" s="376"/>
      <c r="D218" s="377"/>
      <c r="E218" s="377"/>
      <c r="F218" s="327">
        <f t="shared" si="23"/>
        <v>0</v>
      </c>
      <c r="G218" s="378"/>
      <c r="H218" s="377"/>
      <c r="I218" s="377"/>
      <c r="J218" s="379">
        <f t="shared" si="24"/>
        <v>0</v>
      </c>
      <c r="K218" s="376"/>
      <c r="L218" s="377"/>
      <c r="M218" s="377"/>
      <c r="N218" s="327">
        <f t="shared" si="25"/>
        <v>0</v>
      </c>
    </row>
    <row r="219" spans="1:14" s="89" customFormat="1" ht="38.25" x14ac:dyDescent="0.2">
      <c r="A219" s="93" t="s">
        <v>404</v>
      </c>
      <c r="B219" s="92" t="s">
        <v>405</v>
      </c>
      <c r="C219" s="376"/>
      <c r="D219" s="377"/>
      <c r="E219" s="377"/>
      <c r="F219" s="327">
        <f t="shared" si="23"/>
        <v>0</v>
      </c>
      <c r="G219" s="378"/>
      <c r="H219" s="377"/>
      <c r="I219" s="377"/>
      <c r="J219" s="379">
        <f t="shared" si="24"/>
        <v>0</v>
      </c>
      <c r="K219" s="376"/>
      <c r="L219" s="377"/>
      <c r="M219" s="377"/>
      <c r="N219" s="327">
        <f t="shared" si="25"/>
        <v>0</v>
      </c>
    </row>
    <row r="220" spans="1:14" s="89" customFormat="1" ht="51" x14ac:dyDescent="0.2">
      <c r="A220" s="93" t="s">
        <v>406</v>
      </c>
      <c r="B220" s="92" t="s">
        <v>407</v>
      </c>
      <c r="C220" s="376"/>
      <c r="D220" s="377"/>
      <c r="E220" s="377"/>
      <c r="F220" s="327">
        <f t="shared" si="23"/>
        <v>0</v>
      </c>
      <c r="G220" s="378"/>
      <c r="H220" s="377"/>
      <c r="I220" s="377"/>
      <c r="J220" s="379">
        <f t="shared" si="24"/>
        <v>0</v>
      </c>
      <c r="K220" s="376"/>
      <c r="L220" s="377"/>
      <c r="M220" s="377"/>
      <c r="N220" s="327">
        <f t="shared" si="25"/>
        <v>0</v>
      </c>
    </row>
    <row r="221" spans="1:14" s="89" customFormat="1" ht="25.5" x14ac:dyDescent="0.2">
      <c r="A221" s="99" t="s">
        <v>408</v>
      </c>
      <c r="B221" s="91" t="s">
        <v>12</v>
      </c>
      <c r="C221" s="381"/>
      <c r="D221" s="382">
        <f>SUM(D220,D219,D214,D208,D203,D198)</f>
        <v>15536949</v>
      </c>
      <c r="E221" s="382"/>
      <c r="F221" s="345">
        <f t="shared" si="23"/>
        <v>15536949</v>
      </c>
      <c r="G221" s="382">
        <f>SUM(G220,G219,G214,G208,G203,G198)</f>
        <v>0</v>
      </c>
      <c r="H221" s="382">
        <f>SUM(H220,H219,H214,H208,H203,H198)</f>
        <v>15536949</v>
      </c>
      <c r="I221" s="382"/>
      <c r="J221" s="384">
        <f t="shared" si="24"/>
        <v>15536949</v>
      </c>
      <c r="K221" s="381">
        <f>SUM(K220,K219,K214,K208,K203,K198)</f>
        <v>2901954</v>
      </c>
      <c r="L221" s="382">
        <f>SUM(L220,L219,L214,L208,L203,L198)</f>
        <v>15536949</v>
      </c>
      <c r="M221" s="382"/>
      <c r="N221" s="345">
        <f t="shared" si="25"/>
        <v>18438903</v>
      </c>
    </row>
    <row r="222" spans="1:14" s="89" customFormat="1" ht="31.5" customHeight="1" thickBot="1" x14ac:dyDescent="0.25">
      <c r="A222" s="134" t="s">
        <v>409</v>
      </c>
      <c r="B222" s="90"/>
      <c r="C222" s="386">
        <f>SUM(C221,C194)</f>
        <v>194677862</v>
      </c>
      <c r="D222" s="387">
        <f>SUM(D221,D194)</f>
        <v>32839656</v>
      </c>
      <c r="E222" s="387"/>
      <c r="F222" s="371">
        <f t="shared" si="23"/>
        <v>227517518</v>
      </c>
      <c r="G222" s="388">
        <f>SUM(G221,G194)</f>
        <v>251244274</v>
      </c>
      <c r="H222" s="387">
        <f>SUM(H221,H194)</f>
        <v>36621882</v>
      </c>
      <c r="I222" s="387"/>
      <c r="J222" s="389">
        <f t="shared" si="24"/>
        <v>287866156</v>
      </c>
      <c r="K222" s="386">
        <f>SUM(K221,K194)</f>
        <v>234462420</v>
      </c>
      <c r="L222" s="387">
        <f>SUM(L221,L194)</f>
        <v>43254412</v>
      </c>
      <c r="M222" s="387"/>
      <c r="N222" s="371">
        <f t="shared" si="25"/>
        <v>277716832</v>
      </c>
    </row>
  </sheetData>
  <mergeCells count="15">
    <mergeCell ref="G9:J9"/>
    <mergeCell ref="B9:B10"/>
    <mergeCell ref="A5:F5"/>
    <mergeCell ref="K9:N9"/>
    <mergeCell ref="K132:N132"/>
    <mergeCell ref="C9:F9"/>
    <mergeCell ref="A132:A133"/>
    <mergeCell ref="B132:B133"/>
    <mergeCell ref="C132:F132"/>
    <mergeCell ref="G132:J132"/>
    <mergeCell ref="A3:F3"/>
    <mergeCell ref="A4:F4"/>
    <mergeCell ref="A6:F6"/>
    <mergeCell ref="A129:F129"/>
    <mergeCell ref="A9:A10"/>
  </mergeCells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21"/>
  <sheetViews>
    <sheetView workbookViewId="0">
      <selection activeCell="A5" sqref="A5:L5"/>
    </sheetView>
  </sheetViews>
  <sheetFormatPr defaultRowHeight="12.75" x14ac:dyDescent="0.2"/>
  <cols>
    <col min="1" max="1" width="23.42578125" customWidth="1"/>
    <col min="3" max="5" width="10.140625" bestFit="1" customWidth="1"/>
    <col min="9" max="9" width="4" customWidth="1"/>
    <col min="10" max="10" width="4.5703125" customWidth="1"/>
    <col min="11" max="11" width="4" customWidth="1"/>
    <col min="12" max="14" width="10.140625" bestFit="1" customWidth="1"/>
  </cols>
  <sheetData>
    <row r="1" spans="1:14" x14ac:dyDescent="0.2">
      <c r="A1" s="147"/>
      <c r="I1" s="17" t="s">
        <v>676</v>
      </c>
      <c r="J1" s="17"/>
      <c r="K1" s="17"/>
    </row>
    <row r="2" spans="1:14" ht="12.75" customHeight="1" x14ac:dyDescent="0.2">
      <c r="A2" s="391" t="s">
        <v>778</v>
      </c>
      <c r="B2" s="391"/>
      <c r="C2" s="391"/>
      <c r="D2" s="391"/>
      <c r="E2" s="391"/>
      <c r="F2" s="391"/>
      <c r="I2" s="17"/>
      <c r="J2" s="17"/>
      <c r="K2" s="17"/>
    </row>
    <row r="3" spans="1:14" ht="12.75" customHeight="1" x14ac:dyDescent="0.2">
      <c r="A3" s="265"/>
      <c r="B3" s="265"/>
      <c r="C3" s="265"/>
      <c r="D3" s="265"/>
      <c r="E3" s="265"/>
      <c r="F3" s="265"/>
      <c r="I3" s="17"/>
      <c r="J3" s="17"/>
      <c r="K3" s="17"/>
    </row>
    <row r="4" spans="1:14" ht="20.100000000000001" customHeight="1" x14ac:dyDescent="0.25">
      <c r="A4" s="415" t="s">
        <v>767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7"/>
      <c r="M4" s="148"/>
      <c r="N4" s="148"/>
    </row>
    <row r="5" spans="1:14" ht="20.100000000000001" customHeight="1" x14ac:dyDescent="0.25">
      <c r="A5" s="415" t="s">
        <v>636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148"/>
      <c r="N5" s="148"/>
    </row>
    <row r="6" spans="1:14" ht="20.100000000000001" customHeight="1" x14ac:dyDescent="0.25">
      <c r="A6" s="418" t="s">
        <v>637</v>
      </c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417"/>
      <c r="M6" s="148"/>
      <c r="N6" s="148"/>
    </row>
    <row r="7" spans="1:14" ht="15" customHeight="1" x14ac:dyDescent="0.25">
      <c r="A7" s="149"/>
    </row>
    <row r="8" spans="1:14" ht="30.75" customHeight="1" x14ac:dyDescent="0.25">
      <c r="A8" s="150" t="s">
        <v>29</v>
      </c>
      <c r="B8" s="151" t="s">
        <v>30</v>
      </c>
      <c r="C8" s="409" t="s">
        <v>36</v>
      </c>
      <c r="D8" s="410"/>
      <c r="E8" s="411"/>
      <c r="F8" s="409" t="s">
        <v>37</v>
      </c>
      <c r="G8" s="410"/>
      <c r="H8" s="411"/>
      <c r="I8" s="410" t="s">
        <v>620</v>
      </c>
      <c r="J8" s="410"/>
      <c r="K8" s="412"/>
      <c r="L8" s="419" t="s">
        <v>619</v>
      </c>
      <c r="M8" s="413"/>
      <c r="N8" s="414"/>
    </row>
    <row r="9" spans="1:14" s="208" customFormat="1" ht="50.25" customHeight="1" x14ac:dyDescent="0.2">
      <c r="A9" s="198"/>
      <c r="B9" s="199"/>
      <c r="C9" s="200" t="s">
        <v>428</v>
      </c>
      <c r="D9" s="201" t="s">
        <v>429</v>
      </c>
      <c r="E9" s="202" t="s">
        <v>430</v>
      </c>
      <c r="F9" s="200" t="s">
        <v>638</v>
      </c>
      <c r="G9" s="201" t="s">
        <v>639</v>
      </c>
      <c r="H9" s="202" t="s">
        <v>430</v>
      </c>
      <c r="I9" s="203" t="s">
        <v>638</v>
      </c>
      <c r="J9" s="204" t="s">
        <v>639</v>
      </c>
      <c r="K9" s="205" t="s">
        <v>430</v>
      </c>
      <c r="L9" s="206" t="s">
        <v>428</v>
      </c>
      <c r="M9" s="204" t="s">
        <v>429</v>
      </c>
      <c r="N9" s="207" t="s">
        <v>430</v>
      </c>
    </row>
    <row r="10" spans="1:14" ht="45" x14ac:dyDescent="0.2">
      <c r="A10" s="157" t="s">
        <v>38</v>
      </c>
      <c r="B10" s="158" t="s">
        <v>39</v>
      </c>
      <c r="C10" s="209">
        <v>21241706</v>
      </c>
      <c r="D10" s="210">
        <v>20868497</v>
      </c>
      <c r="E10" s="211">
        <v>20762224</v>
      </c>
      <c r="F10" s="209"/>
      <c r="G10" s="210"/>
      <c r="H10" s="211"/>
      <c r="I10" s="212"/>
      <c r="J10" s="210"/>
      <c r="K10" s="213"/>
      <c r="L10" s="214">
        <f>SUM(C10,F10,I10)</f>
        <v>21241706</v>
      </c>
      <c r="M10" s="215">
        <f>SUM(D10,G10,J10)</f>
        <v>20868497</v>
      </c>
      <c r="N10" s="216">
        <f>SUM(E10,H10,K10)</f>
        <v>20762224</v>
      </c>
    </row>
    <row r="11" spans="1:14" ht="15" x14ac:dyDescent="0.2">
      <c r="A11" s="157" t="s">
        <v>40</v>
      </c>
      <c r="B11" s="159" t="s">
        <v>41</v>
      </c>
      <c r="C11" s="209"/>
      <c r="D11" s="210"/>
      <c r="E11" s="211"/>
      <c r="F11" s="209"/>
      <c r="G11" s="210"/>
      <c r="H11" s="211"/>
      <c r="I11" s="212"/>
      <c r="J11" s="210"/>
      <c r="K11" s="213"/>
      <c r="L11" s="214">
        <f t="shared" ref="L11:N74" si="0">SUM(C11,F11,I11)</f>
        <v>0</v>
      </c>
      <c r="M11" s="215">
        <f t="shared" si="0"/>
        <v>0</v>
      </c>
      <c r="N11" s="216">
        <f t="shared" si="0"/>
        <v>0</v>
      </c>
    </row>
    <row r="12" spans="1:14" ht="30" x14ac:dyDescent="0.2">
      <c r="A12" s="157" t="s">
        <v>42</v>
      </c>
      <c r="B12" s="159" t="s">
        <v>43</v>
      </c>
      <c r="C12" s="209"/>
      <c r="D12" s="210"/>
      <c r="E12" s="211"/>
      <c r="F12" s="209"/>
      <c r="G12" s="210"/>
      <c r="H12" s="211"/>
      <c r="I12" s="212"/>
      <c r="J12" s="210"/>
      <c r="K12" s="213"/>
      <c r="L12" s="214">
        <f t="shared" si="0"/>
        <v>0</v>
      </c>
      <c r="M12" s="215">
        <f t="shared" si="0"/>
        <v>0</v>
      </c>
      <c r="N12" s="216">
        <f t="shared" si="0"/>
        <v>0</v>
      </c>
    </row>
    <row r="13" spans="1:14" ht="45" x14ac:dyDescent="0.2">
      <c r="A13" s="157" t="s">
        <v>44</v>
      </c>
      <c r="B13" s="159" t="s">
        <v>45</v>
      </c>
      <c r="C13" s="209"/>
      <c r="D13" s="210"/>
      <c r="E13" s="211"/>
      <c r="F13" s="209"/>
      <c r="G13" s="210"/>
      <c r="H13" s="211"/>
      <c r="I13" s="212"/>
      <c r="J13" s="210"/>
      <c r="K13" s="213"/>
      <c r="L13" s="214">
        <f t="shared" si="0"/>
        <v>0</v>
      </c>
      <c r="M13" s="215">
        <f t="shared" si="0"/>
        <v>0</v>
      </c>
      <c r="N13" s="216">
        <f t="shared" si="0"/>
        <v>0</v>
      </c>
    </row>
    <row r="14" spans="1:14" ht="15" x14ac:dyDescent="0.2">
      <c r="A14" s="157" t="s">
        <v>46</v>
      </c>
      <c r="B14" s="159" t="s">
        <v>47</v>
      </c>
      <c r="C14" s="209"/>
      <c r="D14" s="210"/>
      <c r="E14" s="211"/>
      <c r="F14" s="209"/>
      <c r="G14" s="210"/>
      <c r="H14" s="211"/>
      <c r="I14" s="212"/>
      <c r="J14" s="210"/>
      <c r="K14" s="213"/>
      <c r="L14" s="214">
        <f t="shared" si="0"/>
        <v>0</v>
      </c>
      <c r="M14" s="215">
        <f t="shared" si="0"/>
        <v>0</v>
      </c>
      <c r="N14" s="216">
        <f t="shared" si="0"/>
        <v>0</v>
      </c>
    </row>
    <row r="15" spans="1:14" ht="15" x14ac:dyDescent="0.2">
      <c r="A15" s="157" t="s">
        <v>48</v>
      </c>
      <c r="B15" s="159" t="s">
        <v>49</v>
      </c>
      <c r="C15" s="209">
        <v>3424800</v>
      </c>
      <c r="D15" s="210">
        <v>3424800</v>
      </c>
      <c r="E15" s="211">
        <v>2521407</v>
      </c>
      <c r="F15" s="209"/>
      <c r="G15" s="210"/>
      <c r="H15" s="211"/>
      <c r="I15" s="212"/>
      <c r="J15" s="210"/>
      <c r="K15" s="213"/>
      <c r="L15" s="214">
        <f t="shared" si="0"/>
        <v>3424800</v>
      </c>
      <c r="M15" s="215">
        <f t="shared" si="0"/>
        <v>3424800</v>
      </c>
      <c r="N15" s="216">
        <f t="shared" si="0"/>
        <v>2521407</v>
      </c>
    </row>
    <row r="16" spans="1:14" ht="15" x14ac:dyDescent="0.2">
      <c r="A16" s="157" t="s">
        <v>50</v>
      </c>
      <c r="B16" s="159" t="s">
        <v>51</v>
      </c>
      <c r="C16" s="209">
        <v>600000</v>
      </c>
      <c r="D16" s="210">
        <v>674000</v>
      </c>
      <c r="E16" s="211">
        <v>673994</v>
      </c>
      <c r="F16" s="209"/>
      <c r="G16" s="210"/>
      <c r="H16" s="211"/>
      <c r="I16" s="212"/>
      <c r="J16" s="210"/>
      <c r="K16" s="213"/>
      <c r="L16" s="214">
        <f t="shared" si="0"/>
        <v>600000</v>
      </c>
      <c r="M16" s="215">
        <f t="shared" si="0"/>
        <v>674000</v>
      </c>
      <c r="N16" s="216">
        <f t="shared" si="0"/>
        <v>673994</v>
      </c>
    </row>
    <row r="17" spans="1:14" ht="15" x14ac:dyDescent="0.2">
      <c r="A17" s="157" t="s">
        <v>52</v>
      </c>
      <c r="B17" s="159" t="s">
        <v>53</v>
      </c>
      <c r="C17" s="209"/>
      <c r="D17" s="210"/>
      <c r="E17" s="211"/>
      <c r="F17" s="209"/>
      <c r="G17" s="210"/>
      <c r="H17" s="211"/>
      <c r="I17" s="212"/>
      <c r="J17" s="210"/>
      <c r="K17" s="213"/>
      <c r="L17" s="214">
        <f t="shared" si="0"/>
        <v>0</v>
      </c>
      <c r="M17" s="215">
        <f t="shared" si="0"/>
        <v>0</v>
      </c>
      <c r="N17" s="216">
        <f t="shared" si="0"/>
        <v>0</v>
      </c>
    </row>
    <row r="18" spans="1:14" ht="30" x14ac:dyDescent="0.2">
      <c r="A18" s="160" t="s">
        <v>54</v>
      </c>
      <c r="B18" s="159" t="s">
        <v>55</v>
      </c>
      <c r="C18" s="209"/>
      <c r="D18" s="210">
        <v>55000</v>
      </c>
      <c r="E18" s="211">
        <v>48822</v>
      </c>
      <c r="F18" s="209"/>
      <c r="G18" s="210"/>
      <c r="H18" s="211"/>
      <c r="I18" s="212"/>
      <c r="J18" s="210"/>
      <c r="K18" s="213"/>
      <c r="L18" s="214">
        <f t="shared" si="0"/>
        <v>0</v>
      </c>
      <c r="M18" s="215">
        <f t="shared" si="0"/>
        <v>55000</v>
      </c>
      <c r="N18" s="216">
        <f t="shared" si="0"/>
        <v>48822</v>
      </c>
    </row>
    <row r="19" spans="1:14" ht="15" x14ac:dyDescent="0.2">
      <c r="A19" s="160" t="s">
        <v>56</v>
      </c>
      <c r="B19" s="159" t="s">
        <v>57</v>
      </c>
      <c r="C19" s="209"/>
      <c r="D19" s="210"/>
      <c r="E19" s="211"/>
      <c r="F19" s="209"/>
      <c r="G19" s="210"/>
      <c r="H19" s="211"/>
      <c r="I19" s="212"/>
      <c r="J19" s="210"/>
      <c r="K19" s="213"/>
      <c r="L19" s="214">
        <f t="shared" si="0"/>
        <v>0</v>
      </c>
      <c r="M19" s="215">
        <f t="shared" si="0"/>
        <v>0</v>
      </c>
      <c r="N19" s="216">
        <f t="shared" si="0"/>
        <v>0</v>
      </c>
    </row>
    <row r="20" spans="1:14" ht="30" x14ac:dyDescent="0.2">
      <c r="A20" s="160" t="s">
        <v>58</v>
      </c>
      <c r="B20" s="159" t="s">
        <v>59</v>
      </c>
      <c r="C20" s="209"/>
      <c r="D20" s="210"/>
      <c r="E20" s="211"/>
      <c r="F20" s="209"/>
      <c r="G20" s="210"/>
      <c r="H20" s="211"/>
      <c r="I20" s="212"/>
      <c r="J20" s="210"/>
      <c r="K20" s="213"/>
      <c r="L20" s="214">
        <f t="shared" si="0"/>
        <v>0</v>
      </c>
      <c r="M20" s="215">
        <f t="shared" si="0"/>
        <v>0</v>
      </c>
      <c r="N20" s="216">
        <f t="shared" si="0"/>
        <v>0</v>
      </c>
    </row>
    <row r="21" spans="1:14" ht="15" x14ac:dyDescent="0.2">
      <c r="A21" s="160" t="s">
        <v>60</v>
      </c>
      <c r="B21" s="159" t="s">
        <v>61</v>
      </c>
      <c r="C21" s="209"/>
      <c r="D21" s="210"/>
      <c r="E21" s="211"/>
      <c r="F21" s="209"/>
      <c r="G21" s="210"/>
      <c r="H21" s="211"/>
      <c r="I21" s="212"/>
      <c r="J21" s="210"/>
      <c r="K21" s="213"/>
      <c r="L21" s="214">
        <f t="shared" si="0"/>
        <v>0</v>
      </c>
      <c r="M21" s="215">
        <f t="shared" si="0"/>
        <v>0</v>
      </c>
      <c r="N21" s="216">
        <f t="shared" si="0"/>
        <v>0</v>
      </c>
    </row>
    <row r="22" spans="1:14" ht="30" x14ac:dyDescent="0.2">
      <c r="A22" s="160" t="s">
        <v>62</v>
      </c>
      <c r="B22" s="159" t="s">
        <v>63</v>
      </c>
      <c r="C22" s="209">
        <v>9000</v>
      </c>
      <c r="D22" s="210">
        <v>394000</v>
      </c>
      <c r="E22" s="211">
        <v>391091</v>
      </c>
      <c r="F22" s="209"/>
      <c r="G22" s="210"/>
      <c r="H22" s="211"/>
      <c r="I22" s="212"/>
      <c r="J22" s="210"/>
      <c r="K22" s="213"/>
      <c r="L22" s="214">
        <f t="shared" si="0"/>
        <v>9000</v>
      </c>
      <c r="M22" s="215">
        <f t="shared" si="0"/>
        <v>394000</v>
      </c>
      <c r="N22" s="216">
        <f t="shared" si="0"/>
        <v>391091</v>
      </c>
    </row>
    <row r="23" spans="1:14" ht="25.5" x14ac:dyDescent="0.2">
      <c r="A23" s="161" t="s">
        <v>64</v>
      </c>
      <c r="B23" s="162" t="s">
        <v>65</v>
      </c>
      <c r="C23" s="217">
        <f>SUM(C10:C22)</f>
        <v>25275506</v>
      </c>
      <c r="D23" s="218">
        <f>SUM(D10:D22)</f>
        <v>25416297</v>
      </c>
      <c r="E23" s="219">
        <f>SUM(E10:E22)</f>
        <v>24397538</v>
      </c>
      <c r="F23" s="217"/>
      <c r="G23" s="218"/>
      <c r="H23" s="219"/>
      <c r="I23" s="220"/>
      <c r="J23" s="218"/>
      <c r="K23" s="221"/>
      <c r="L23" s="222">
        <f t="shared" si="0"/>
        <v>25275506</v>
      </c>
      <c r="M23" s="223">
        <f t="shared" si="0"/>
        <v>25416297</v>
      </c>
      <c r="N23" s="223">
        <f t="shared" si="0"/>
        <v>24397538</v>
      </c>
    </row>
    <row r="24" spans="1:14" ht="29.25" customHeight="1" x14ac:dyDescent="0.2">
      <c r="A24" s="160" t="s">
        <v>66</v>
      </c>
      <c r="B24" s="159" t="s">
        <v>67</v>
      </c>
      <c r="C24" s="209"/>
      <c r="D24" s="210"/>
      <c r="E24" s="211"/>
      <c r="F24" s="209"/>
      <c r="G24" s="210"/>
      <c r="H24" s="211"/>
      <c r="I24" s="212"/>
      <c r="J24" s="210"/>
      <c r="K24" s="213"/>
      <c r="L24" s="214">
        <f t="shared" si="0"/>
        <v>0</v>
      </c>
      <c r="M24" s="215">
        <f t="shared" si="0"/>
        <v>0</v>
      </c>
      <c r="N24" s="215">
        <f t="shared" si="0"/>
        <v>0</v>
      </c>
    </row>
    <row r="25" spans="1:14" ht="75" x14ac:dyDescent="0.2">
      <c r="A25" s="160" t="s">
        <v>68</v>
      </c>
      <c r="B25" s="159" t="s">
        <v>69</v>
      </c>
      <c r="C25" s="209">
        <v>960000</v>
      </c>
      <c r="D25" s="210">
        <v>918000</v>
      </c>
      <c r="E25" s="211">
        <v>777500</v>
      </c>
      <c r="F25" s="209"/>
      <c r="G25" s="210"/>
      <c r="H25" s="211"/>
      <c r="I25" s="212"/>
      <c r="J25" s="210"/>
      <c r="K25" s="213"/>
      <c r="L25" s="214">
        <f t="shared" si="0"/>
        <v>960000</v>
      </c>
      <c r="M25" s="215">
        <f t="shared" si="0"/>
        <v>918000</v>
      </c>
      <c r="N25" s="216">
        <f t="shared" si="0"/>
        <v>777500</v>
      </c>
    </row>
    <row r="26" spans="1:14" ht="30" x14ac:dyDescent="0.2">
      <c r="A26" s="160" t="s">
        <v>70</v>
      </c>
      <c r="B26" s="159" t="s">
        <v>71</v>
      </c>
      <c r="C26" s="209"/>
      <c r="D26" s="210"/>
      <c r="E26" s="211"/>
      <c r="F26" s="209"/>
      <c r="G26" s="210"/>
      <c r="H26" s="211"/>
      <c r="I26" s="212"/>
      <c r="J26" s="210"/>
      <c r="K26" s="213"/>
      <c r="L26" s="214">
        <f t="shared" si="0"/>
        <v>0</v>
      </c>
      <c r="M26" s="215">
        <f t="shared" si="0"/>
        <v>0</v>
      </c>
      <c r="N26" s="216">
        <f t="shared" si="0"/>
        <v>0</v>
      </c>
    </row>
    <row r="27" spans="1:14" ht="25.5" x14ac:dyDescent="0.2">
      <c r="A27" s="163" t="s">
        <v>72</v>
      </c>
      <c r="B27" s="162" t="s">
        <v>73</v>
      </c>
      <c r="C27" s="217">
        <f t="shared" ref="C27:H27" si="1">SUM(C24:C26)</f>
        <v>960000</v>
      </c>
      <c r="D27" s="218">
        <f t="shared" si="1"/>
        <v>918000</v>
      </c>
      <c r="E27" s="219">
        <f t="shared" si="1"/>
        <v>777500</v>
      </c>
      <c r="F27" s="217">
        <f t="shared" si="1"/>
        <v>0</v>
      </c>
      <c r="G27" s="218">
        <f t="shared" si="1"/>
        <v>0</v>
      </c>
      <c r="H27" s="219">
        <f t="shared" si="1"/>
        <v>0</v>
      </c>
      <c r="I27" s="220"/>
      <c r="J27" s="218"/>
      <c r="K27" s="221"/>
      <c r="L27" s="222">
        <f t="shared" si="0"/>
        <v>960000</v>
      </c>
      <c r="M27" s="224">
        <f t="shared" si="0"/>
        <v>918000</v>
      </c>
      <c r="N27" s="223">
        <f t="shared" si="0"/>
        <v>777500</v>
      </c>
    </row>
    <row r="28" spans="1:14" ht="30" x14ac:dyDescent="0.2">
      <c r="A28" s="164" t="s">
        <v>74</v>
      </c>
      <c r="B28" s="165" t="s">
        <v>13</v>
      </c>
      <c r="C28" s="217">
        <f t="shared" ref="C28:H28" si="2">SUM(C27,C23)</f>
        <v>26235506</v>
      </c>
      <c r="D28" s="217">
        <f t="shared" si="2"/>
        <v>26334297</v>
      </c>
      <c r="E28" s="219">
        <f t="shared" si="2"/>
        <v>25175038</v>
      </c>
      <c r="F28" s="217">
        <f t="shared" si="2"/>
        <v>0</v>
      </c>
      <c r="G28" s="218">
        <f t="shared" si="2"/>
        <v>0</v>
      </c>
      <c r="H28" s="219">
        <f t="shared" si="2"/>
        <v>0</v>
      </c>
      <c r="I28" s="220"/>
      <c r="J28" s="218"/>
      <c r="K28" s="221"/>
      <c r="L28" s="222">
        <f t="shared" si="0"/>
        <v>26235506</v>
      </c>
      <c r="M28" s="224">
        <f t="shared" si="0"/>
        <v>26334297</v>
      </c>
      <c r="N28" s="223">
        <f t="shared" si="0"/>
        <v>25175038</v>
      </c>
    </row>
    <row r="29" spans="1:14" ht="60" x14ac:dyDescent="0.2">
      <c r="A29" s="166" t="s">
        <v>75</v>
      </c>
      <c r="B29" s="165" t="s">
        <v>15</v>
      </c>
      <c r="C29" s="217">
        <v>5827031</v>
      </c>
      <c r="D29" s="218">
        <v>5868285</v>
      </c>
      <c r="E29" s="219">
        <v>5867473</v>
      </c>
      <c r="F29" s="217"/>
      <c r="G29" s="218"/>
      <c r="H29" s="219"/>
      <c r="I29" s="220"/>
      <c r="J29" s="218"/>
      <c r="K29" s="221"/>
      <c r="L29" s="222">
        <f t="shared" si="0"/>
        <v>5827031</v>
      </c>
      <c r="M29" s="224">
        <f t="shared" si="0"/>
        <v>5868285</v>
      </c>
      <c r="N29" s="223">
        <f t="shared" si="0"/>
        <v>5867473</v>
      </c>
    </row>
    <row r="30" spans="1:14" ht="30" x14ac:dyDescent="0.2">
      <c r="A30" s="160" t="s">
        <v>76</v>
      </c>
      <c r="B30" s="159" t="s">
        <v>77</v>
      </c>
      <c r="C30" s="209">
        <v>60000</v>
      </c>
      <c r="D30" s="210">
        <v>68200</v>
      </c>
      <c r="E30" s="211">
        <v>68163</v>
      </c>
      <c r="F30" s="209"/>
      <c r="G30" s="210"/>
      <c r="H30" s="211"/>
      <c r="I30" s="212"/>
      <c r="J30" s="210"/>
      <c r="K30" s="213"/>
      <c r="L30" s="214">
        <f t="shared" si="0"/>
        <v>60000</v>
      </c>
      <c r="M30" s="215">
        <f t="shared" si="0"/>
        <v>68200</v>
      </c>
      <c r="N30" s="216">
        <f t="shared" si="0"/>
        <v>68163</v>
      </c>
    </row>
    <row r="31" spans="1:14" ht="30" x14ac:dyDescent="0.2">
      <c r="A31" s="160" t="s">
        <v>78</v>
      </c>
      <c r="B31" s="159" t="s">
        <v>79</v>
      </c>
      <c r="C31" s="209">
        <v>164000</v>
      </c>
      <c r="D31" s="210">
        <v>185000</v>
      </c>
      <c r="E31" s="211">
        <v>184988</v>
      </c>
      <c r="F31" s="209"/>
      <c r="G31" s="210"/>
      <c r="H31" s="211"/>
      <c r="I31" s="212"/>
      <c r="J31" s="210"/>
      <c r="K31" s="213"/>
      <c r="L31" s="214">
        <f t="shared" si="0"/>
        <v>164000</v>
      </c>
      <c r="M31" s="215">
        <f t="shared" si="0"/>
        <v>185000</v>
      </c>
      <c r="N31" s="216">
        <f t="shared" si="0"/>
        <v>184988</v>
      </c>
    </row>
    <row r="32" spans="1:14" ht="15" x14ac:dyDescent="0.2">
      <c r="A32" s="160" t="s">
        <v>80</v>
      </c>
      <c r="B32" s="159" t="s">
        <v>81</v>
      </c>
      <c r="C32" s="209"/>
      <c r="D32" s="210"/>
      <c r="E32" s="211"/>
      <c r="F32" s="209"/>
      <c r="G32" s="210"/>
      <c r="H32" s="211"/>
      <c r="I32" s="212"/>
      <c r="J32" s="210"/>
      <c r="K32" s="213"/>
      <c r="L32" s="214">
        <f t="shared" si="0"/>
        <v>0</v>
      </c>
      <c r="M32" s="215">
        <f t="shared" si="0"/>
        <v>0</v>
      </c>
      <c r="N32" s="216">
        <f t="shared" si="0"/>
        <v>0</v>
      </c>
    </row>
    <row r="33" spans="1:14" x14ac:dyDescent="0.2">
      <c r="A33" s="163" t="s">
        <v>82</v>
      </c>
      <c r="B33" s="162" t="s">
        <v>83</v>
      </c>
      <c r="C33" s="217">
        <f>SUM(C30:C32)</f>
        <v>224000</v>
      </c>
      <c r="D33" s="218">
        <f>SUM(D30:D32)</f>
        <v>253200</v>
      </c>
      <c r="E33" s="219">
        <f>SUM(E30:E32)</f>
        <v>253151</v>
      </c>
      <c r="F33" s="217"/>
      <c r="G33" s="218"/>
      <c r="H33" s="219"/>
      <c r="I33" s="220"/>
      <c r="J33" s="218"/>
      <c r="K33" s="221"/>
      <c r="L33" s="222">
        <f t="shared" si="0"/>
        <v>224000</v>
      </c>
      <c r="M33" s="224">
        <f t="shared" si="0"/>
        <v>253200</v>
      </c>
      <c r="N33" s="223">
        <f t="shared" si="0"/>
        <v>253151</v>
      </c>
    </row>
    <row r="34" spans="1:14" ht="45" x14ac:dyDescent="0.2">
      <c r="A34" s="160" t="s">
        <v>84</v>
      </c>
      <c r="B34" s="159" t="s">
        <v>85</v>
      </c>
      <c r="C34" s="209">
        <v>46000</v>
      </c>
      <c r="D34" s="210"/>
      <c r="E34" s="211"/>
      <c r="F34" s="209"/>
      <c r="G34" s="210"/>
      <c r="H34" s="211"/>
      <c r="I34" s="212"/>
      <c r="J34" s="210"/>
      <c r="K34" s="213"/>
      <c r="L34" s="214">
        <f t="shared" si="0"/>
        <v>46000</v>
      </c>
      <c r="M34" s="215">
        <f t="shared" si="0"/>
        <v>0</v>
      </c>
      <c r="N34" s="216">
        <f t="shared" si="0"/>
        <v>0</v>
      </c>
    </row>
    <row r="35" spans="1:14" ht="30" x14ac:dyDescent="0.2">
      <c r="A35" s="160" t="s">
        <v>86</v>
      </c>
      <c r="B35" s="159" t="s">
        <v>87</v>
      </c>
      <c r="C35" s="209">
        <v>35000</v>
      </c>
      <c r="D35" s="210">
        <v>71000</v>
      </c>
      <c r="E35" s="211">
        <v>70338</v>
      </c>
      <c r="F35" s="209"/>
      <c r="G35" s="210"/>
      <c r="H35" s="211"/>
      <c r="I35" s="212"/>
      <c r="J35" s="210"/>
      <c r="K35" s="213"/>
      <c r="L35" s="214">
        <f t="shared" si="0"/>
        <v>35000</v>
      </c>
      <c r="M35" s="215">
        <f t="shared" si="0"/>
        <v>71000</v>
      </c>
      <c r="N35" s="216">
        <f t="shared" si="0"/>
        <v>70338</v>
      </c>
    </row>
    <row r="36" spans="1:14" ht="25.5" x14ac:dyDescent="0.2">
      <c r="A36" s="163" t="s">
        <v>88</v>
      </c>
      <c r="B36" s="162" t="s">
        <v>89</v>
      </c>
      <c r="C36" s="217">
        <f>SUM(C34:C35)</f>
        <v>81000</v>
      </c>
      <c r="D36" s="218">
        <f>SUM(D34:D35)</f>
        <v>71000</v>
      </c>
      <c r="E36" s="219">
        <f>SUM(E34:E35)</f>
        <v>70338</v>
      </c>
      <c r="F36" s="217"/>
      <c r="G36" s="218"/>
      <c r="H36" s="219"/>
      <c r="I36" s="220"/>
      <c r="J36" s="218"/>
      <c r="K36" s="221"/>
      <c r="L36" s="222">
        <f t="shared" si="0"/>
        <v>81000</v>
      </c>
      <c r="M36" s="224">
        <f t="shared" si="0"/>
        <v>71000</v>
      </c>
      <c r="N36" s="223">
        <f t="shared" si="0"/>
        <v>70338</v>
      </c>
    </row>
    <row r="37" spans="1:14" ht="15" x14ac:dyDescent="0.2">
      <c r="A37" s="160" t="s">
        <v>90</v>
      </c>
      <c r="B37" s="159" t="s">
        <v>91</v>
      </c>
      <c r="C37" s="209">
        <v>1160000</v>
      </c>
      <c r="D37" s="210">
        <v>1294000</v>
      </c>
      <c r="E37" s="211">
        <v>1285029</v>
      </c>
      <c r="F37" s="209"/>
      <c r="G37" s="210"/>
      <c r="H37" s="211"/>
      <c r="I37" s="212"/>
      <c r="J37" s="210"/>
      <c r="K37" s="213"/>
      <c r="L37" s="214">
        <f t="shared" si="0"/>
        <v>1160000</v>
      </c>
      <c r="M37" s="215">
        <f t="shared" si="0"/>
        <v>1294000</v>
      </c>
      <c r="N37" s="216">
        <f t="shared" si="0"/>
        <v>1285029</v>
      </c>
    </row>
    <row r="38" spans="1:14" ht="15" x14ac:dyDescent="0.2">
      <c r="A38" s="160" t="s">
        <v>92</v>
      </c>
      <c r="B38" s="159" t="s">
        <v>93</v>
      </c>
      <c r="C38" s="209"/>
      <c r="D38" s="210"/>
      <c r="E38" s="211"/>
      <c r="F38" s="209"/>
      <c r="G38" s="210"/>
      <c r="H38" s="211"/>
      <c r="I38" s="212"/>
      <c r="J38" s="210"/>
      <c r="K38" s="213"/>
      <c r="L38" s="214">
        <f t="shared" si="0"/>
        <v>0</v>
      </c>
      <c r="M38" s="215">
        <f t="shared" si="0"/>
        <v>0</v>
      </c>
      <c r="N38" s="216">
        <f t="shared" si="0"/>
        <v>0</v>
      </c>
    </row>
    <row r="39" spans="1:14" ht="15" x14ac:dyDescent="0.2">
      <c r="A39" s="160" t="s">
        <v>94</v>
      </c>
      <c r="B39" s="159" t="s">
        <v>95</v>
      </c>
      <c r="C39" s="209"/>
      <c r="D39" s="210"/>
      <c r="E39" s="211"/>
      <c r="F39" s="209"/>
      <c r="G39" s="210"/>
      <c r="H39" s="211"/>
      <c r="I39" s="212"/>
      <c r="J39" s="210"/>
      <c r="K39" s="213"/>
      <c r="L39" s="214">
        <f t="shared" si="0"/>
        <v>0</v>
      </c>
      <c r="M39" s="215">
        <f t="shared" si="0"/>
        <v>0</v>
      </c>
      <c r="N39" s="216">
        <f t="shared" si="0"/>
        <v>0</v>
      </c>
    </row>
    <row r="40" spans="1:14" ht="45" x14ac:dyDescent="0.2">
      <c r="A40" s="160" t="s">
        <v>96</v>
      </c>
      <c r="B40" s="159" t="s">
        <v>97</v>
      </c>
      <c r="C40" s="209">
        <v>9000000</v>
      </c>
      <c r="D40" s="210">
        <v>7641700</v>
      </c>
      <c r="E40" s="211">
        <v>658698</v>
      </c>
      <c r="F40" s="209"/>
      <c r="G40" s="210"/>
      <c r="H40" s="211"/>
      <c r="I40" s="212"/>
      <c r="J40" s="210"/>
      <c r="K40" s="213"/>
      <c r="L40" s="214">
        <f t="shared" si="0"/>
        <v>9000000</v>
      </c>
      <c r="M40" s="215">
        <f t="shared" si="0"/>
        <v>7641700</v>
      </c>
      <c r="N40" s="216">
        <f t="shared" si="0"/>
        <v>658698</v>
      </c>
    </row>
    <row r="41" spans="1:14" ht="30" x14ac:dyDescent="0.2">
      <c r="A41" s="167" t="s">
        <v>98</v>
      </c>
      <c r="B41" s="159" t="s">
        <v>99</v>
      </c>
      <c r="C41" s="209">
        <v>1100000</v>
      </c>
      <c r="D41" s="210">
        <v>1342200</v>
      </c>
      <c r="E41" s="211">
        <v>1342158</v>
      </c>
      <c r="F41" s="209"/>
      <c r="G41" s="210"/>
      <c r="H41" s="211"/>
      <c r="I41" s="212"/>
      <c r="J41" s="210"/>
      <c r="K41" s="213"/>
      <c r="L41" s="214">
        <f t="shared" si="0"/>
        <v>1100000</v>
      </c>
      <c r="M41" s="215">
        <f t="shared" si="0"/>
        <v>1342200</v>
      </c>
      <c r="N41" s="216">
        <f t="shared" si="0"/>
        <v>1342158</v>
      </c>
    </row>
    <row r="42" spans="1:14" ht="45" x14ac:dyDescent="0.2">
      <c r="A42" s="160" t="s">
        <v>100</v>
      </c>
      <c r="B42" s="159" t="s">
        <v>101</v>
      </c>
      <c r="C42" s="209"/>
      <c r="D42" s="210">
        <v>0</v>
      </c>
      <c r="E42" s="211">
        <v>0</v>
      </c>
      <c r="F42" s="209"/>
      <c r="G42" s="210"/>
      <c r="H42" s="211"/>
      <c r="I42" s="212"/>
      <c r="J42" s="210"/>
      <c r="K42" s="213"/>
      <c r="L42" s="214">
        <f t="shared" si="0"/>
        <v>0</v>
      </c>
      <c r="M42" s="215">
        <f t="shared" si="0"/>
        <v>0</v>
      </c>
      <c r="N42" s="216">
        <f t="shared" si="0"/>
        <v>0</v>
      </c>
    </row>
    <row r="43" spans="1:14" ht="15" x14ac:dyDescent="0.2">
      <c r="A43" s="160" t="s">
        <v>102</v>
      </c>
      <c r="B43" s="159" t="s">
        <v>103</v>
      </c>
      <c r="C43" s="209">
        <v>375000</v>
      </c>
      <c r="D43" s="210">
        <v>521000</v>
      </c>
      <c r="E43" s="211">
        <v>516820</v>
      </c>
      <c r="F43" s="209"/>
      <c r="G43" s="210"/>
      <c r="H43" s="211"/>
      <c r="I43" s="212"/>
      <c r="J43" s="210"/>
      <c r="K43" s="213"/>
      <c r="L43" s="214">
        <f t="shared" si="0"/>
        <v>375000</v>
      </c>
      <c r="M43" s="215">
        <f t="shared" si="0"/>
        <v>521000</v>
      </c>
      <c r="N43" s="216">
        <f t="shared" si="0"/>
        <v>516820</v>
      </c>
    </row>
    <row r="44" spans="1:14" ht="25.5" x14ac:dyDescent="0.2">
      <c r="A44" s="163" t="s">
        <v>104</v>
      </c>
      <c r="B44" s="162" t="s">
        <v>105</v>
      </c>
      <c r="C44" s="217">
        <f>SUM(C37:C43)</f>
        <v>11635000</v>
      </c>
      <c r="D44" s="218">
        <f>SUM(D37:D43)</f>
        <v>10798900</v>
      </c>
      <c r="E44" s="219">
        <f>SUM(E37:E43)</f>
        <v>3802705</v>
      </c>
      <c r="F44" s="217"/>
      <c r="G44" s="218"/>
      <c r="H44" s="219"/>
      <c r="I44" s="220"/>
      <c r="J44" s="218"/>
      <c r="K44" s="221"/>
      <c r="L44" s="222">
        <f t="shared" si="0"/>
        <v>11635000</v>
      </c>
      <c r="M44" s="224">
        <f t="shared" si="0"/>
        <v>10798900</v>
      </c>
      <c r="N44" s="223">
        <f t="shared" si="0"/>
        <v>3802705</v>
      </c>
    </row>
    <row r="45" spans="1:14" ht="15" x14ac:dyDescent="0.2">
      <c r="A45" s="160" t="s">
        <v>106</v>
      </c>
      <c r="B45" s="159" t="s">
        <v>107</v>
      </c>
      <c r="C45" s="209">
        <v>45000</v>
      </c>
      <c r="D45" s="210">
        <v>35000</v>
      </c>
      <c r="E45" s="211">
        <v>30065</v>
      </c>
      <c r="F45" s="209"/>
      <c r="G45" s="210"/>
      <c r="H45" s="211"/>
      <c r="I45" s="212"/>
      <c r="J45" s="210"/>
      <c r="K45" s="213"/>
      <c r="L45" s="214">
        <f t="shared" si="0"/>
        <v>45000</v>
      </c>
      <c r="M45" s="215">
        <f t="shared" si="0"/>
        <v>35000</v>
      </c>
      <c r="N45" s="216">
        <f t="shared" si="0"/>
        <v>30065</v>
      </c>
    </row>
    <row r="46" spans="1:14" ht="30" x14ac:dyDescent="0.2">
      <c r="A46" s="160" t="s">
        <v>108</v>
      </c>
      <c r="B46" s="159" t="s">
        <v>109</v>
      </c>
      <c r="C46" s="209"/>
      <c r="D46" s="210"/>
      <c r="E46" s="211"/>
      <c r="F46" s="209"/>
      <c r="G46" s="210"/>
      <c r="H46" s="211"/>
      <c r="I46" s="212"/>
      <c r="J46" s="210"/>
      <c r="K46" s="213"/>
      <c r="L46" s="214">
        <f t="shared" si="0"/>
        <v>0</v>
      </c>
      <c r="M46" s="215">
        <f t="shared" si="0"/>
        <v>0</v>
      </c>
      <c r="N46" s="216">
        <f t="shared" si="0"/>
        <v>0</v>
      </c>
    </row>
    <row r="47" spans="1:14" ht="38.25" x14ac:dyDescent="0.2">
      <c r="A47" s="163" t="s">
        <v>110</v>
      </c>
      <c r="B47" s="162" t="s">
        <v>111</v>
      </c>
      <c r="C47" s="217">
        <v>40000</v>
      </c>
      <c r="D47" s="218">
        <v>39000</v>
      </c>
      <c r="E47" s="219">
        <v>38685</v>
      </c>
      <c r="F47" s="217"/>
      <c r="G47" s="218"/>
      <c r="H47" s="219"/>
      <c r="I47" s="220"/>
      <c r="J47" s="218"/>
      <c r="K47" s="221"/>
      <c r="L47" s="222">
        <f t="shared" si="0"/>
        <v>40000</v>
      </c>
      <c r="M47" s="224">
        <f t="shared" si="0"/>
        <v>39000</v>
      </c>
      <c r="N47" s="223">
        <f t="shared" si="0"/>
        <v>38685</v>
      </c>
    </row>
    <row r="48" spans="1:14" ht="45" x14ac:dyDescent="0.2">
      <c r="A48" s="160" t="s">
        <v>112</v>
      </c>
      <c r="B48" s="159" t="s">
        <v>113</v>
      </c>
      <c r="C48" s="209">
        <v>94000</v>
      </c>
      <c r="D48" s="210">
        <v>954000</v>
      </c>
      <c r="E48" s="211">
        <v>953875</v>
      </c>
      <c r="F48" s="209"/>
      <c r="G48" s="210"/>
      <c r="H48" s="211"/>
      <c r="I48" s="212"/>
      <c r="J48" s="210"/>
      <c r="K48" s="213"/>
      <c r="L48" s="214">
        <f t="shared" si="0"/>
        <v>94000</v>
      </c>
      <c r="M48" s="215">
        <f t="shared" si="0"/>
        <v>954000</v>
      </c>
      <c r="N48" s="216">
        <f t="shared" si="0"/>
        <v>953875</v>
      </c>
    </row>
    <row r="49" spans="1:14" ht="30" x14ac:dyDescent="0.2">
      <c r="A49" s="160" t="s">
        <v>114</v>
      </c>
      <c r="B49" s="159" t="s">
        <v>115</v>
      </c>
      <c r="C49" s="209">
        <v>58000</v>
      </c>
      <c r="D49" s="210">
        <v>58000</v>
      </c>
      <c r="E49" s="211">
        <v>58000</v>
      </c>
      <c r="F49" s="209"/>
      <c r="G49" s="210"/>
      <c r="H49" s="211"/>
      <c r="I49" s="212"/>
      <c r="J49" s="210"/>
      <c r="K49" s="213"/>
      <c r="L49" s="214">
        <f t="shared" si="0"/>
        <v>58000</v>
      </c>
      <c r="M49" s="215">
        <f t="shared" si="0"/>
        <v>58000</v>
      </c>
      <c r="N49" s="216">
        <f t="shared" si="0"/>
        <v>58000</v>
      </c>
    </row>
    <row r="50" spans="1:14" ht="15" x14ac:dyDescent="0.2">
      <c r="A50" s="160" t="s">
        <v>116</v>
      </c>
      <c r="B50" s="159" t="s">
        <v>117</v>
      </c>
      <c r="C50" s="209"/>
      <c r="D50" s="210"/>
      <c r="E50" s="211"/>
      <c r="F50" s="209"/>
      <c r="G50" s="210"/>
      <c r="H50" s="211"/>
      <c r="I50" s="212"/>
      <c r="J50" s="210"/>
      <c r="K50" s="213"/>
      <c r="L50" s="214">
        <f t="shared" si="0"/>
        <v>0</v>
      </c>
      <c r="M50" s="215">
        <f t="shared" si="0"/>
        <v>0</v>
      </c>
      <c r="N50" s="216">
        <f t="shared" si="0"/>
        <v>0</v>
      </c>
    </row>
    <row r="51" spans="1:14" ht="30" x14ac:dyDescent="0.2">
      <c r="A51" s="160" t="s">
        <v>118</v>
      </c>
      <c r="B51" s="159" t="s">
        <v>119</v>
      </c>
      <c r="C51" s="209"/>
      <c r="D51" s="210"/>
      <c r="E51" s="211"/>
      <c r="F51" s="209"/>
      <c r="G51" s="210"/>
      <c r="H51" s="211"/>
      <c r="I51" s="212"/>
      <c r="J51" s="210"/>
      <c r="K51" s="213"/>
      <c r="L51" s="214">
        <f t="shared" si="0"/>
        <v>0</v>
      </c>
      <c r="M51" s="215">
        <f t="shared" si="0"/>
        <v>0</v>
      </c>
      <c r="N51" s="216">
        <f t="shared" si="0"/>
        <v>0</v>
      </c>
    </row>
    <row r="52" spans="1:14" ht="15" x14ac:dyDescent="0.2">
      <c r="A52" s="160" t="s">
        <v>120</v>
      </c>
      <c r="B52" s="159" t="s">
        <v>121</v>
      </c>
      <c r="C52" s="209"/>
      <c r="D52" s="210">
        <v>100</v>
      </c>
      <c r="E52" s="211">
        <v>2</v>
      </c>
      <c r="F52" s="209"/>
      <c r="G52" s="210"/>
      <c r="H52" s="211"/>
      <c r="I52" s="212"/>
      <c r="J52" s="210"/>
      <c r="K52" s="213"/>
      <c r="L52" s="214">
        <f t="shared" si="0"/>
        <v>0</v>
      </c>
      <c r="M52" s="215">
        <f t="shared" si="0"/>
        <v>100</v>
      </c>
      <c r="N52" s="216">
        <f t="shared" si="0"/>
        <v>2</v>
      </c>
    </row>
    <row r="53" spans="1:14" ht="38.25" x14ac:dyDescent="0.2">
      <c r="A53" s="163" t="s">
        <v>122</v>
      </c>
      <c r="B53" s="162" t="s">
        <v>123</v>
      </c>
      <c r="C53" s="217">
        <f>SUM(C48:C52)</f>
        <v>152000</v>
      </c>
      <c r="D53" s="218">
        <f>SUM(D48:D52)</f>
        <v>1012100</v>
      </c>
      <c r="E53" s="219">
        <f>SUM(E48:E52)</f>
        <v>1011877</v>
      </c>
      <c r="F53" s="217"/>
      <c r="G53" s="218"/>
      <c r="H53" s="219"/>
      <c r="I53" s="220"/>
      <c r="J53" s="218"/>
      <c r="K53" s="221"/>
      <c r="L53" s="222">
        <f t="shared" si="0"/>
        <v>152000</v>
      </c>
      <c r="M53" s="224">
        <f t="shared" si="0"/>
        <v>1012100</v>
      </c>
      <c r="N53" s="223">
        <f t="shared" si="0"/>
        <v>1011877</v>
      </c>
    </row>
    <row r="54" spans="1:14" ht="15" x14ac:dyDescent="0.2">
      <c r="A54" s="166" t="s">
        <v>124</v>
      </c>
      <c r="B54" s="165" t="s">
        <v>16</v>
      </c>
      <c r="C54" s="217">
        <f>SUM(C53,C47,C44,C36,C33)</f>
        <v>12132000</v>
      </c>
      <c r="D54" s="218">
        <f>SUM(D53,D47,D44,D36,D33)</f>
        <v>12174200</v>
      </c>
      <c r="E54" s="219">
        <f>SUM(E53,E47,E44,E36,E33)</f>
        <v>5176756</v>
      </c>
      <c r="F54" s="217"/>
      <c r="G54" s="218"/>
      <c r="H54" s="219"/>
      <c r="I54" s="220"/>
      <c r="J54" s="218"/>
      <c r="K54" s="221"/>
      <c r="L54" s="222">
        <f t="shared" si="0"/>
        <v>12132000</v>
      </c>
      <c r="M54" s="224">
        <f t="shared" si="0"/>
        <v>12174200</v>
      </c>
      <c r="N54" s="223">
        <f t="shared" si="0"/>
        <v>5176756</v>
      </c>
    </row>
    <row r="55" spans="1:14" ht="30" x14ac:dyDescent="0.2">
      <c r="A55" s="168" t="s">
        <v>125</v>
      </c>
      <c r="B55" s="159" t="s">
        <v>126</v>
      </c>
      <c r="C55" s="209"/>
      <c r="D55" s="210"/>
      <c r="E55" s="211"/>
      <c r="F55" s="209"/>
      <c r="G55" s="210"/>
      <c r="H55" s="211"/>
      <c r="I55" s="212"/>
      <c r="J55" s="210"/>
      <c r="K55" s="213"/>
      <c r="L55" s="214">
        <f t="shared" si="0"/>
        <v>0</v>
      </c>
      <c r="M55" s="215">
        <f t="shared" si="0"/>
        <v>0</v>
      </c>
      <c r="N55" s="216">
        <f t="shared" si="0"/>
        <v>0</v>
      </c>
    </row>
    <row r="56" spans="1:14" ht="15" x14ac:dyDescent="0.2">
      <c r="A56" s="168" t="s">
        <v>127</v>
      </c>
      <c r="B56" s="159" t="s">
        <v>128</v>
      </c>
      <c r="C56" s="209"/>
      <c r="D56" s="210"/>
      <c r="E56" s="211"/>
      <c r="F56" s="209"/>
      <c r="G56" s="210"/>
      <c r="H56" s="211"/>
      <c r="I56" s="212"/>
      <c r="J56" s="210"/>
      <c r="K56" s="213"/>
      <c r="L56" s="214">
        <f t="shared" si="0"/>
        <v>0</v>
      </c>
      <c r="M56" s="215">
        <f t="shared" si="0"/>
        <v>0</v>
      </c>
      <c r="N56" s="216">
        <f t="shared" si="0"/>
        <v>0</v>
      </c>
    </row>
    <row r="57" spans="1:14" ht="30" x14ac:dyDescent="0.2">
      <c r="A57" s="169" t="s">
        <v>129</v>
      </c>
      <c r="B57" s="159" t="s">
        <v>130</v>
      </c>
      <c r="C57" s="209"/>
      <c r="D57" s="210"/>
      <c r="E57" s="211"/>
      <c r="F57" s="209"/>
      <c r="G57" s="210"/>
      <c r="H57" s="211"/>
      <c r="I57" s="212"/>
      <c r="J57" s="210"/>
      <c r="K57" s="213"/>
      <c r="L57" s="214">
        <f t="shared" si="0"/>
        <v>0</v>
      </c>
      <c r="M57" s="215">
        <f t="shared" si="0"/>
        <v>0</v>
      </c>
      <c r="N57" s="216">
        <f t="shared" si="0"/>
        <v>0</v>
      </c>
    </row>
    <row r="58" spans="1:14" ht="36.75" customHeight="1" x14ac:dyDescent="0.2">
      <c r="A58" s="169" t="s">
        <v>730</v>
      </c>
      <c r="B58" s="159" t="s">
        <v>132</v>
      </c>
      <c r="C58" s="209"/>
      <c r="D58" s="210"/>
      <c r="E58" s="211"/>
      <c r="F58" s="209"/>
      <c r="G58" s="210"/>
      <c r="H58" s="211"/>
      <c r="I58" s="212"/>
      <c r="J58" s="210"/>
      <c r="K58" s="213"/>
      <c r="L58" s="214">
        <f t="shared" si="0"/>
        <v>0</v>
      </c>
      <c r="M58" s="215">
        <f t="shared" si="0"/>
        <v>0</v>
      </c>
      <c r="N58" s="216">
        <f t="shared" si="0"/>
        <v>0</v>
      </c>
    </row>
    <row r="59" spans="1:14" ht="45" x14ac:dyDescent="0.2">
      <c r="A59" s="169" t="s">
        <v>133</v>
      </c>
      <c r="B59" s="159" t="s">
        <v>134</v>
      </c>
      <c r="C59" s="209"/>
      <c r="D59" s="210"/>
      <c r="E59" s="211"/>
      <c r="F59" s="209"/>
      <c r="G59" s="210"/>
      <c r="H59" s="211"/>
      <c r="I59" s="212"/>
      <c r="J59" s="210"/>
      <c r="K59" s="213"/>
      <c r="L59" s="214">
        <f t="shared" si="0"/>
        <v>0</v>
      </c>
      <c r="M59" s="215">
        <f t="shared" si="0"/>
        <v>0</v>
      </c>
      <c r="N59" s="216">
        <f t="shared" si="0"/>
        <v>0</v>
      </c>
    </row>
    <row r="60" spans="1:14" ht="30" x14ac:dyDescent="0.2">
      <c r="A60" s="168" t="s">
        <v>135</v>
      </c>
      <c r="B60" s="159" t="s">
        <v>136</v>
      </c>
      <c r="C60" s="209"/>
      <c r="D60" s="210"/>
      <c r="E60" s="211"/>
      <c r="F60" s="209"/>
      <c r="G60" s="210"/>
      <c r="H60" s="211"/>
      <c r="I60" s="212"/>
      <c r="J60" s="210"/>
      <c r="K60" s="213"/>
      <c r="L60" s="214">
        <f t="shared" si="0"/>
        <v>0</v>
      </c>
      <c r="M60" s="215">
        <f t="shared" si="0"/>
        <v>0</v>
      </c>
      <c r="N60" s="216">
        <f t="shared" si="0"/>
        <v>0</v>
      </c>
    </row>
    <row r="61" spans="1:14" ht="30" x14ac:dyDescent="0.2">
      <c r="A61" s="168" t="s">
        <v>137</v>
      </c>
      <c r="B61" s="159" t="s">
        <v>138</v>
      </c>
      <c r="C61" s="209"/>
      <c r="D61" s="210"/>
      <c r="E61" s="211"/>
      <c r="F61" s="209"/>
      <c r="G61" s="210"/>
      <c r="H61" s="211"/>
      <c r="I61" s="212"/>
      <c r="J61" s="210"/>
      <c r="K61" s="213"/>
      <c r="L61" s="214">
        <f t="shared" si="0"/>
        <v>0</v>
      </c>
      <c r="M61" s="215">
        <f t="shared" si="0"/>
        <v>0</v>
      </c>
      <c r="N61" s="216">
        <f t="shared" si="0"/>
        <v>0</v>
      </c>
    </row>
    <row r="62" spans="1:14" ht="30" x14ac:dyDescent="0.2">
      <c r="A62" s="168" t="s">
        <v>139</v>
      </c>
      <c r="B62" s="159" t="s">
        <v>140</v>
      </c>
      <c r="C62" s="209"/>
      <c r="D62" s="210"/>
      <c r="E62" s="211"/>
      <c r="F62" s="209"/>
      <c r="G62" s="210"/>
      <c r="H62" s="211"/>
      <c r="I62" s="212"/>
      <c r="J62" s="210"/>
      <c r="K62" s="213"/>
      <c r="L62" s="214">
        <f t="shared" si="0"/>
        <v>0</v>
      </c>
      <c r="M62" s="215">
        <f t="shared" si="0"/>
        <v>0</v>
      </c>
      <c r="N62" s="216">
        <f t="shared" si="0"/>
        <v>0</v>
      </c>
    </row>
    <row r="63" spans="1:14" ht="30" x14ac:dyDescent="0.2">
      <c r="A63" s="170" t="s">
        <v>141</v>
      </c>
      <c r="B63" s="165" t="s">
        <v>18</v>
      </c>
      <c r="C63" s="217">
        <f>SUM(C55:C62)</f>
        <v>0</v>
      </c>
      <c r="D63" s="218">
        <f>SUM(D55:D62)</f>
        <v>0</v>
      </c>
      <c r="E63" s="219">
        <f>SUM(E55:E62)</f>
        <v>0</v>
      </c>
      <c r="F63" s="217"/>
      <c r="G63" s="218"/>
      <c r="H63" s="219"/>
      <c r="I63" s="220"/>
      <c r="J63" s="218"/>
      <c r="K63" s="221"/>
      <c r="L63" s="222">
        <f t="shared" si="0"/>
        <v>0</v>
      </c>
      <c r="M63" s="224">
        <f t="shared" si="0"/>
        <v>0</v>
      </c>
      <c r="N63" s="223">
        <f t="shared" si="0"/>
        <v>0</v>
      </c>
    </row>
    <row r="64" spans="1:14" ht="30" x14ac:dyDescent="0.2">
      <c r="A64" s="171" t="s">
        <v>142</v>
      </c>
      <c r="B64" s="159" t="s">
        <v>143</v>
      </c>
      <c r="C64" s="209"/>
      <c r="D64" s="210"/>
      <c r="E64" s="211"/>
      <c r="F64" s="209"/>
      <c r="G64" s="210"/>
      <c r="H64" s="211"/>
      <c r="I64" s="212"/>
      <c r="J64" s="210"/>
      <c r="K64" s="213"/>
      <c r="L64" s="214">
        <f t="shared" si="0"/>
        <v>0</v>
      </c>
      <c r="M64" s="215">
        <f t="shared" si="0"/>
        <v>0</v>
      </c>
      <c r="N64" s="216">
        <f t="shared" si="0"/>
        <v>0</v>
      </c>
    </row>
    <row r="65" spans="1:14" ht="30" x14ac:dyDescent="0.2">
      <c r="A65" s="171" t="s">
        <v>144</v>
      </c>
      <c r="B65" s="159" t="s">
        <v>145</v>
      </c>
      <c r="C65" s="209"/>
      <c r="D65" s="210"/>
      <c r="E65" s="211"/>
      <c r="F65" s="209"/>
      <c r="G65" s="210"/>
      <c r="H65" s="211"/>
      <c r="I65" s="212"/>
      <c r="J65" s="210"/>
      <c r="K65" s="213"/>
      <c r="L65" s="214">
        <f t="shared" si="0"/>
        <v>0</v>
      </c>
      <c r="M65" s="215">
        <f t="shared" si="0"/>
        <v>0</v>
      </c>
      <c r="N65" s="216">
        <f t="shared" si="0"/>
        <v>0</v>
      </c>
    </row>
    <row r="66" spans="1:14" ht="60" x14ac:dyDescent="0.2">
      <c r="A66" s="171" t="s">
        <v>731</v>
      </c>
      <c r="B66" s="159" t="s">
        <v>147</v>
      </c>
      <c r="C66" s="209"/>
      <c r="D66" s="210"/>
      <c r="E66" s="211"/>
      <c r="F66" s="209"/>
      <c r="G66" s="210"/>
      <c r="H66" s="211"/>
      <c r="I66" s="212"/>
      <c r="J66" s="210"/>
      <c r="K66" s="213"/>
      <c r="L66" s="214">
        <f t="shared" si="0"/>
        <v>0</v>
      </c>
      <c r="M66" s="215">
        <f t="shared" si="0"/>
        <v>0</v>
      </c>
      <c r="N66" s="216">
        <f t="shared" si="0"/>
        <v>0</v>
      </c>
    </row>
    <row r="67" spans="1:14" ht="52.5" customHeight="1" x14ac:dyDescent="0.2">
      <c r="A67" s="171" t="s">
        <v>732</v>
      </c>
      <c r="B67" s="159" t="s">
        <v>149</v>
      </c>
      <c r="C67" s="209"/>
      <c r="D67" s="210"/>
      <c r="E67" s="211"/>
      <c r="F67" s="209"/>
      <c r="G67" s="210"/>
      <c r="H67" s="211"/>
      <c r="I67" s="212"/>
      <c r="J67" s="210"/>
      <c r="K67" s="213"/>
      <c r="L67" s="214">
        <f t="shared" si="0"/>
        <v>0</v>
      </c>
      <c r="M67" s="215">
        <f t="shared" si="0"/>
        <v>0</v>
      </c>
      <c r="N67" s="216">
        <f t="shared" si="0"/>
        <v>0</v>
      </c>
    </row>
    <row r="68" spans="1:14" ht="53.25" customHeight="1" x14ac:dyDescent="0.2">
      <c r="A68" s="171" t="s">
        <v>733</v>
      </c>
      <c r="B68" s="159" t="s">
        <v>151</v>
      </c>
      <c r="C68" s="209"/>
      <c r="D68" s="210"/>
      <c r="E68" s="211"/>
      <c r="F68" s="209"/>
      <c r="G68" s="210"/>
      <c r="H68" s="211"/>
      <c r="I68" s="212"/>
      <c r="J68" s="210"/>
      <c r="K68" s="213"/>
      <c r="L68" s="214">
        <f t="shared" si="0"/>
        <v>0</v>
      </c>
      <c r="M68" s="215">
        <f t="shared" si="0"/>
        <v>0</v>
      </c>
      <c r="N68" s="216">
        <f t="shared" si="0"/>
        <v>0</v>
      </c>
    </row>
    <row r="69" spans="1:14" ht="39.75" customHeight="1" x14ac:dyDescent="0.2">
      <c r="A69" s="171" t="s">
        <v>734</v>
      </c>
      <c r="B69" s="159" t="s">
        <v>153</v>
      </c>
      <c r="C69" s="209"/>
      <c r="D69" s="210"/>
      <c r="E69" s="211"/>
      <c r="F69" s="209"/>
      <c r="G69" s="210"/>
      <c r="H69" s="211"/>
      <c r="I69" s="212"/>
      <c r="J69" s="210"/>
      <c r="K69" s="213"/>
      <c r="L69" s="214">
        <f t="shared" si="0"/>
        <v>0</v>
      </c>
      <c r="M69" s="215">
        <f t="shared" si="0"/>
        <v>0</v>
      </c>
      <c r="N69" s="216">
        <f t="shared" si="0"/>
        <v>0</v>
      </c>
    </row>
    <row r="70" spans="1:14" ht="60" x14ac:dyDescent="0.2">
      <c r="A70" s="171" t="s">
        <v>735</v>
      </c>
      <c r="B70" s="159" t="s">
        <v>155</v>
      </c>
      <c r="C70" s="209"/>
      <c r="D70" s="210"/>
      <c r="E70" s="211"/>
      <c r="F70" s="209"/>
      <c r="G70" s="210"/>
      <c r="H70" s="211"/>
      <c r="I70" s="212"/>
      <c r="J70" s="210"/>
      <c r="K70" s="213"/>
      <c r="L70" s="214">
        <f t="shared" si="0"/>
        <v>0</v>
      </c>
      <c r="M70" s="215">
        <f t="shared" si="0"/>
        <v>0</v>
      </c>
      <c r="N70" s="216">
        <f t="shared" si="0"/>
        <v>0</v>
      </c>
    </row>
    <row r="71" spans="1:14" ht="66" customHeight="1" x14ac:dyDescent="0.2">
      <c r="A71" s="171" t="s">
        <v>736</v>
      </c>
      <c r="B71" s="159" t="s">
        <v>157</v>
      </c>
      <c r="C71" s="209"/>
      <c r="D71" s="210"/>
      <c r="E71" s="211"/>
      <c r="F71" s="209"/>
      <c r="G71" s="210"/>
      <c r="H71" s="211"/>
      <c r="I71" s="212"/>
      <c r="J71" s="210"/>
      <c r="K71" s="213"/>
      <c r="L71" s="214">
        <f t="shared" si="0"/>
        <v>0</v>
      </c>
      <c r="M71" s="215">
        <f t="shared" si="0"/>
        <v>0</v>
      </c>
      <c r="N71" s="216">
        <f t="shared" si="0"/>
        <v>0</v>
      </c>
    </row>
    <row r="72" spans="1:14" ht="30" x14ac:dyDescent="0.2">
      <c r="A72" s="171" t="s">
        <v>158</v>
      </c>
      <c r="B72" s="159" t="s">
        <v>159</v>
      </c>
      <c r="C72" s="209"/>
      <c r="D72" s="210"/>
      <c r="E72" s="211"/>
      <c r="F72" s="209"/>
      <c r="G72" s="210"/>
      <c r="H72" s="211"/>
      <c r="I72" s="212"/>
      <c r="J72" s="210"/>
      <c r="K72" s="213"/>
      <c r="L72" s="214">
        <f t="shared" si="0"/>
        <v>0</v>
      </c>
      <c r="M72" s="215">
        <f t="shared" si="0"/>
        <v>0</v>
      </c>
      <c r="N72" s="216">
        <f t="shared" si="0"/>
        <v>0</v>
      </c>
    </row>
    <row r="73" spans="1:14" ht="15" x14ac:dyDescent="0.2">
      <c r="A73" s="171" t="s">
        <v>160</v>
      </c>
      <c r="B73" s="159" t="s">
        <v>161</v>
      </c>
      <c r="C73" s="209"/>
      <c r="D73" s="210"/>
      <c r="E73" s="211"/>
      <c r="F73" s="209"/>
      <c r="G73" s="210"/>
      <c r="H73" s="211"/>
      <c r="I73" s="212"/>
      <c r="J73" s="210"/>
      <c r="K73" s="213"/>
      <c r="L73" s="214">
        <f t="shared" si="0"/>
        <v>0</v>
      </c>
      <c r="M73" s="215">
        <f t="shared" si="0"/>
        <v>0</v>
      </c>
      <c r="N73" s="216">
        <f t="shared" si="0"/>
        <v>0</v>
      </c>
    </row>
    <row r="74" spans="1:14" ht="60" x14ac:dyDescent="0.2">
      <c r="A74" s="171" t="s">
        <v>162</v>
      </c>
      <c r="B74" s="159" t="s">
        <v>163</v>
      </c>
      <c r="C74" s="209"/>
      <c r="D74" s="210"/>
      <c r="E74" s="211"/>
      <c r="F74" s="209"/>
      <c r="G74" s="210"/>
      <c r="H74" s="211"/>
      <c r="I74" s="212"/>
      <c r="J74" s="210"/>
      <c r="K74" s="213"/>
      <c r="L74" s="214">
        <f t="shared" si="0"/>
        <v>0</v>
      </c>
      <c r="M74" s="215">
        <f t="shared" si="0"/>
        <v>0</v>
      </c>
      <c r="N74" s="216">
        <f t="shared" si="0"/>
        <v>0</v>
      </c>
    </row>
    <row r="75" spans="1:14" ht="15" x14ac:dyDescent="0.2">
      <c r="A75" s="171" t="s">
        <v>164</v>
      </c>
      <c r="B75" s="159" t="s">
        <v>165</v>
      </c>
      <c r="C75" s="209"/>
      <c r="D75" s="210"/>
      <c r="E75" s="211"/>
      <c r="F75" s="209"/>
      <c r="G75" s="210"/>
      <c r="H75" s="211"/>
      <c r="I75" s="212"/>
      <c r="J75" s="210"/>
      <c r="K75" s="213"/>
      <c r="L75" s="214">
        <f t="shared" ref="L75:N126" si="3">SUM(C75,F75,I75)</f>
        <v>0</v>
      </c>
      <c r="M75" s="215">
        <f t="shared" si="3"/>
        <v>0</v>
      </c>
      <c r="N75" s="216">
        <f t="shared" si="3"/>
        <v>0</v>
      </c>
    </row>
    <row r="76" spans="1:14" ht="15" x14ac:dyDescent="0.2">
      <c r="A76" s="171" t="s">
        <v>166</v>
      </c>
      <c r="B76" s="159" t="s">
        <v>165</v>
      </c>
      <c r="C76" s="209"/>
      <c r="D76" s="210"/>
      <c r="E76" s="211"/>
      <c r="F76" s="209"/>
      <c r="G76" s="210"/>
      <c r="H76" s="211"/>
      <c r="I76" s="212"/>
      <c r="J76" s="210"/>
      <c r="K76" s="213"/>
      <c r="L76" s="214">
        <f t="shared" si="3"/>
        <v>0</v>
      </c>
      <c r="M76" s="215">
        <f t="shared" si="3"/>
        <v>0</v>
      </c>
      <c r="N76" s="216">
        <f t="shared" si="3"/>
        <v>0</v>
      </c>
    </row>
    <row r="77" spans="1:14" ht="30" x14ac:dyDescent="0.2">
      <c r="A77" s="170" t="s">
        <v>167</v>
      </c>
      <c r="B77" s="165" t="s">
        <v>20</v>
      </c>
      <c r="C77" s="217">
        <f>SUM(C64:C76)</f>
        <v>0</v>
      </c>
      <c r="D77" s="218">
        <f>SUM(D64:D76)</f>
        <v>0</v>
      </c>
      <c r="E77" s="219">
        <f>SUM(E64:E76)</f>
        <v>0</v>
      </c>
      <c r="F77" s="217">
        <f>SUM(F64:F76)</f>
        <v>0</v>
      </c>
      <c r="G77" s="218"/>
      <c r="H77" s="219"/>
      <c r="I77" s="220"/>
      <c r="J77" s="218"/>
      <c r="K77" s="221"/>
      <c r="L77" s="222">
        <f t="shared" si="3"/>
        <v>0</v>
      </c>
      <c r="M77" s="224">
        <f t="shared" si="3"/>
        <v>0</v>
      </c>
      <c r="N77" s="223">
        <f t="shared" si="3"/>
        <v>0</v>
      </c>
    </row>
    <row r="78" spans="1:14" ht="63" x14ac:dyDescent="0.25">
      <c r="A78" s="172" t="s">
        <v>168</v>
      </c>
      <c r="B78" s="165"/>
      <c r="C78" s="217">
        <f t="shared" ref="C78:H78" si="4">SUM(C77,C63,C54,C29,C28)</f>
        <v>44194537</v>
      </c>
      <c r="D78" s="218">
        <f t="shared" si="4"/>
        <v>44376782</v>
      </c>
      <c r="E78" s="219">
        <f t="shared" si="4"/>
        <v>36219267</v>
      </c>
      <c r="F78" s="217">
        <f t="shared" si="4"/>
        <v>0</v>
      </c>
      <c r="G78" s="218">
        <f t="shared" si="4"/>
        <v>0</v>
      </c>
      <c r="H78" s="219">
        <f t="shared" si="4"/>
        <v>0</v>
      </c>
      <c r="I78" s="220"/>
      <c r="J78" s="218"/>
      <c r="K78" s="221"/>
      <c r="L78" s="222">
        <f t="shared" si="3"/>
        <v>44194537</v>
      </c>
      <c r="M78" s="224">
        <f t="shared" si="3"/>
        <v>44376782</v>
      </c>
      <c r="N78" s="223">
        <f t="shared" si="3"/>
        <v>36219267</v>
      </c>
    </row>
    <row r="79" spans="1:14" ht="30" x14ac:dyDescent="0.2">
      <c r="A79" s="173" t="s">
        <v>169</v>
      </c>
      <c r="B79" s="159" t="s">
        <v>170</v>
      </c>
      <c r="C79" s="209"/>
      <c r="D79" s="210"/>
      <c r="E79" s="211"/>
      <c r="F79" s="209"/>
      <c r="G79" s="210"/>
      <c r="H79" s="211"/>
      <c r="I79" s="212"/>
      <c r="J79" s="210"/>
      <c r="K79" s="213"/>
      <c r="L79" s="214">
        <f t="shared" si="3"/>
        <v>0</v>
      </c>
      <c r="M79" s="215">
        <f t="shared" si="3"/>
        <v>0</v>
      </c>
      <c r="N79" s="216">
        <f t="shared" si="3"/>
        <v>0</v>
      </c>
    </row>
    <row r="80" spans="1:14" ht="30" x14ac:dyDescent="0.2">
      <c r="A80" s="173" t="s">
        <v>171</v>
      </c>
      <c r="B80" s="159" t="s">
        <v>172</v>
      </c>
      <c r="C80" s="209"/>
      <c r="D80" s="210"/>
      <c r="E80" s="211"/>
      <c r="F80" s="209"/>
      <c r="G80" s="210"/>
      <c r="H80" s="211"/>
      <c r="I80" s="212"/>
      <c r="J80" s="210"/>
      <c r="K80" s="213"/>
      <c r="L80" s="214">
        <f t="shared" si="3"/>
        <v>0</v>
      </c>
      <c r="M80" s="215">
        <f t="shared" si="3"/>
        <v>0</v>
      </c>
      <c r="N80" s="216">
        <f t="shared" si="3"/>
        <v>0</v>
      </c>
    </row>
    <row r="81" spans="1:14" ht="30" x14ac:dyDescent="0.2">
      <c r="A81" s="173" t="s">
        <v>173</v>
      </c>
      <c r="B81" s="159" t="s">
        <v>174</v>
      </c>
      <c r="C81" s="209"/>
      <c r="D81" s="210"/>
      <c r="E81" s="211"/>
      <c r="F81" s="209"/>
      <c r="G81" s="210"/>
      <c r="H81" s="211"/>
      <c r="I81" s="212"/>
      <c r="J81" s="210"/>
      <c r="K81" s="213"/>
      <c r="L81" s="214">
        <f t="shared" si="3"/>
        <v>0</v>
      </c>
      <c r="M81" s="215">
        <f t="shared" si="3"/>
        <v>0</v>
      </c>
      <c r="N81" s="216">
        <f t="shared" si="3"/>
        <v>0</v>
      </c>
    </row>
    <row r="82" spans="1:14" ht="30" x14ac:dyDescent="0.2">
      <c r="A82" s="173" t="s">
        <v>175</v>
      </c>
      <c r="B82" s="159" t="s">
        <v>176</v>
      </c>
      <c r="C82" s="209"/>
      <c r="D82" s="210"/>
      <c r="E82" s="211"/>
      <c r="F82" s="209">
        <v>14000</v>
      </c>
      <c r="G82" s="210">
        <v>13378</v>
      </c>
      <c r="H82" s="211">
        <v>13378</v>
      </c>
      <c r="I82" s="212"/>
      <c r="J82" s="210"/>
      <c r="K82" s="213"/>
      <c r="L82" s="214">
        <f t="shared" si="3"/>
        <v>14000</v>
      </c>
      <c r="M82" s="215">
        <f t="shared" si="3"/>
        <v>13378</v>
      </c>
      <c r="N82" s="216">
        <f t="shared" si="3"/>
        <v>13378</v>
      </c>
    </row>
    <row r="83" spans="1:14" ht="30" x14ac:dyDescent="0.2">
      <c r="A83" s="160" t="s">
        <v>177</v>
      </c>
      <c r="B83" s="159" t="s">
        <v>178</v>
      </c>
      <c r="C83" s="209"/>
      <c r="D83" s="210"/>
      <c r="E83" s="211"/>
      <c r="F83" s="209"/>
      <c r="G83" s="210"/>
      <c r="H83" s="211"/>
      <c r="I83" s="212"/>
      <c r="J83" s="210"/>
      <c r="K83" s="213"/>
      <c r="L83" s="214">
        <f t="shared" si="3"/>
        <v>0</v>
      </c>
      <c r="M83" s="215">
        <f t="shared" si="3"/>
        <v>0</v>
      </c>
      <c r="N83" s="216">
        <f t="shared" si="3"/>
        <v>0</v>
      </c>
    </row>
    <row r="84" spans="1:14" ht="45" x14ac:dyDescent="0.2">
      <c r="A84" s="160" t="s">
        <v>179</v>
      </c>
      <c r="B84" s="159" t="s">
        <v>180</v>
      </c>
      <c r="C84" s="209"/>
      <c r="D84" s="210"/>
      <c r="E84" s="211"/>
      <c r="F84" s="209"/>
      <c r="G84" s="210"/>
      <c r="H84" s="211"/>
      <c r="I84" s="212"/>
      <c r="J84" s="210"/>
      <c r="K84" s="213"/>
      <c r="L84" s="214">
        <f t="shared" si="3"/>
        <v>0</v>
      </c>
      <c r="M84" s="215">
        <f t="shared" si="3"/>
        <v>0</v>
      </c>
      <c r="N84" s="216">
        <f t="shared" si="3"/>
        <v>0</v>
      </c>
    </row>
    <row r="85" spans="1:14" ht="30" x14ac:dyDescent="0.2">
      <c r="A85" s="160" t="s">
        <v>737</v>
      </c>
      <c r="B85" s="159" t="s">
        <v>182</v>
      </c>
      <c r="C85" s="209"/>
      <c r="D85" s="210"/>
      <c r="E85" s="211"/>
      <c r="F85" s="209">
        <v>3000</v>
      </c>
      <c r="G85" s="210">
        <v>3622</v>
      </c>
      <c r="H85" s="211">
        <v>3612</v>
      </c>
      <c r="I85" s="212"/>
      <c r="J85" s="210"/>
      <c r="K85" s="213"/>
      <c r="L85" s="214">
        <f t="shared" si="3"/>
        <v>3000</v>
      </c>
      <c r="M85" s="215">
        <f t="shared" si="3"/>
        <v>3622</v>
      </c>
      <c r="N85" s="216">
        <f t="shared" si="3"/>
        <v>3612</v>
      </c>
    </row>
    <row r="86" spans="1:14" ht="15" x14ac:dyDescent="0.2">
      <c r="A86" s="166" t="s">
        <v>183</v>
      </c>
      <c r="B86" s="165" t="s">
        <v>22</v>
      </c>
      <c r="C86" s="209"/>
      <c r="D86" s="210"/>
      <c r="E86" s="211"/>
      <c r="F86" s="217">
        <f>SUM(F79:F85)</f>
        <v>17000</v>
      </c>
      <c r="G86" s="217">
        <f t="shared" ref="G86:H86" si="5">SUM(G79:G85)</f>
        <v>17000</v>
      </c>
      <c r="H86" s="217">
        <f t="shared" si="5"/>
        <v>16990</v>
      </c>
      <c r="I86" s="220"/>
      <c r="J86" s="218"/>
      <c r="K86" s="221"/>
      <c r="L86" s="222">
        <f t="shared" si="3"/>
        <v>17000</v>
      </c>
      <c r="M86" s="224">
        <f t="shared" si="3"/>
        <v>17000</v>
      </c>
      <c r="N86" s="223">
        <f t="shared" si="3"/>
        <v>16990</v>
      </c>
    </row>
    <row r="87" spans="1:14" ht="15" x14ac:dyDescent="0.2">
      <c r="A87" s="168" t="s">
        <v>184</v>
      </c>
      <c r="B87" s="159" t="s">
        <v>185</v>
      </c>
      <c r="C87" s="209"/>
      <c r="D87" s="210"/>
      <c r="E87" s="211"/>
      <c r="F87" s="209"/>
      <c r="G87" s="210"/>
      <c r="H87" s="211"/>
      <c r="I87" s="212"/>
      <c r="J87" s="210"/>
      <c r="K87" s="213"/>
      <c r="L87" s="214">
        <f t="shared" si="3"/>
        <v>0</v>
      </c>
      <c r="M87" s="215">
        <f t="shared" si="3"/>
        <v>0</v>
      </c>
      <c r="N87" s="216">
        <f t="shared" si="3"/>
        <v>0</v>
      </c>
    </row>
    <row r="88" spans="1:14" ht="30" x14ac:dyDescent="0.2">
      <c r="A88" s="168" t="s">
        <v>186</v>
      </c>
      <c r="B88" s="159" t="s">
        <v>187</v>
      </c>
      <c r="C88" s="209"/>
      <c r="D88" s="210"/>
      <c r="E88" s="211"/>
      <c r="F88" s="209"/>
      <c r="G88" s="210"/>
      <c r="H88" s="211"/>
      <c r="I88" s="212"/>
      <c r="J88" s="210"/>
      <c r="K88" s="213"/>
      <c r="L88" s="214">
        <f t="shared" si="3"/>
        <v>0</v>
      </c>
      <c r="M88" s="215">
        <f t="shared" si="3"/>
        <v>0</v>
      </c>
      <c r="N88" s="216">
        <f t="shared" si="3"/>
        <v>0</v>
      </c>
    </row>
    <row r="89" spans="1:14" ht="30" x14ac:dyDescent="0.2">
      <c r="A89" s="168" t="s">
        <v>188</v>
      </c>
      <c r="B89" s="159" t="s">
        <v>189</v>
      </c>
      <c r="C89" s="209"/>
      <c r="D89" s="210"/>
      <c r="E89" s="211"/>
      <c r="F89" s="209"/>
      <c r="G89" s="210"/>
      <c r="H89" s="211"/>
      <c r="I89" s="212"/>
      <c r="J89" s="210"/>
      <c r="K89" s="213"/>
      <c r="L89" s="214">
        <f t="shared" si="3"/>
        <v>0</v>
      </c>
      <c r="M89" s="215">
        <f t="shared" si="3"/>
        <v>0</v>
      </c>
      <c r="N89" s="216">
        <f t="shared" si="3"/>
        <v>0</v>
      </c>
    </row>
    <row r="90" spans="1:14" ht="30" x14ac:dyDescent="0.2">
      <c r="A90" s="168" t="s">
        <v>738</v>
      </c>
      <c r="B90" s="159" t="s">
        <v>191</v>
      </c>
      <c r="C90" s="209"/>
      <c r="D90" s="210"/>
      <c r="E90" s="211"/>
      <c r="F90" s="209"/>
      <c r="G90" s="210"/>
      <c r="H90" s="211"/>
      <c r="I90" s="212"/>
      <c r="J90" s="210"/>
      <c r="K90" s="213"/>
      <c r="L90" s="214">
        <f t="shared" si="3"/>
        <v>0</v>
      </c>
      <c r="M90" s="215">
        <f t="shared" si="3"/>
        <v>0</v>
      </c>
      <c r="N90" s="216">
        <f t="shared" si="3"/>
        <v>0</v>
      </c>
    </row>
    <row r="91" spans="1:14" ht="15" x14ac:dyDescent="0.2">
      <c r="A91" s="170" t="s">
        <v>192</v>
      </c>
      <c r="B91" s="165" t="s">
        <v>24</v>
      </c>
      <c r="C91" s="209"/>
      <c r="D91" s="210"/>
      <c r="E91" s="211"/>
      <c r="F91" s="209">
        <f>SUM(F87:F90)</f>
        <v>0</v>
      </c>
      <c r="G91" s="209">
        <f t="shared" ref="G91:H91" si="6">SUM(G87:G90)</f>
        <v>0</v>
      </c>
      <c r="H91" s="209">
        <f t="shared" si="6"/>
        <v>0</v>
      </c>
      <c r="I91" s="212"/>
      <c r="J91" s="210"/>
      <c r="K91" s="213"/>
      <c r="L91" s="214">
        <f t="shared" si="3"/>
        <v>0</v>
      </c>
      <c r="M91" s="215">
        <f t="shared" si="3"/>
        <v>0</v>
      </c>
      <c r="N91" s="216">
        <f t="shared" si="3"/>
        <v>0</v>
      </c>
    </row>
    <row r="92" spans="1:14" ht="60" x14ac:dyDescent="0.2">
      <c r="A92" s="168" t="s">
        <v>739</v>
      </c>
      <c r="B92" s="159" t="s">
        <v>194</v>
      </c>
      <c r="C92" s="209"/>
      <c r="D92" s="210"/>
      <c r="E92" s="211"/>
      <c r="F92" s="209"/>
      <c r="G92" s="210"/>
      <c r="H92" s="211"/>
      <c r="I92" s="212"/>
      <c r="J92" s="210"/>
      <c r="K92" s="213"/>
      <c r="L92" s="214">
        <f t="shared" si="3"/>
        <v>0</v>
      </c>
      <c r="M92" s="215">
        <f t="shared" si="3"/>
        <v>0</v>
      </c>
      <c r="N92" s="216">
        <f t="shared" si="3"/>
        <v>0</v>
      </c>
    </row>
    <row r="93" spans="1:14" ht="59.25" customHeight="1" x14ac:dyDescent="0.2">
      <c r="A93" s="168" t="s">
        <v>740</v>
      </c>
      <c r="B93" s="159" t="s">
        <v>196</v>
      </c>
      <c r="C93" s="209"/>
      <c r="D93" s="210"/>
      <c r="E93" s="211"/>
      <c r="F93" s="209"/>
      <c r="G93" s="210"/>
      <c r="H93" s="211"/>
      <c r="I93" s="212"/>
      <c r="J93" s="210"/>
      <c r="K93" s="213"/>
      <c r="L93" s="214">
        <f t="shared" si="3"/>
        <v>0</v>
      </c>
      <c r="M93" s="215">
        <f t="shared" si="3"/>
        <v>0</v>
      </c>
      <c r="N93" s="216">
        <f t="shared" si="3"/>
        <v>0</v>
      </c>
    </row>
    <row r="94" spans="1:14" ht="60" x14ac:dyDescent="0.2">
      <c r="A94" s="168" t="s">
        <v>741</v>
      </c>
      <c r="B94" s="159" t="s">
        <v>198</v>
      </c>
      <c r="C94" s="209"/>
      <c r="D94" s="210"/>
      <c r="E94" s="211"/>
      <c r="F94" s="209"/>
      <c r="G94" s="210"/>
      <c r="H94" s="211"/>
      <c r="I94" s="212"/>
      <c r="J94" s="210"/>
      <c r="K94" s="213"/>
      <c r="L94" s="214">
        <f t="shared" si="3"/>
        <v>0</v>
      </c>
      <c r="M94" s="215">
        <f t="shared" si="3"/>
        <v>0</v>
      </c>
      <c r="N94" s="216">
        <f t="shared" si="3"/>
        <v>0</v>
      </c>
    </row>
    <row r="95" spans="1:14" ht="45" x14ac:dyDescent="0.2">
      <c r="A95" s="168" t="s">
        <v>742</v>
      </c>
      <c r="B95" s="159" t="s">
        <v>200</v>
      </c>
      <c r="C95" s="209"/>
      <c r="D95" s="210"/>
      <c r="E95" s="211"/>
      <c r="F95" s="209"/>
      <c r="G95" s="210"/>
      <c r="H95" s="211"/>
      <c r="I95" s="212"/>
      <c r="J95" s="210"/>
      <c r="K95" s="213"/>
      <c r="L95" s="214">
        <f t="shared" si="3"/>
        <v>0</v>
      </c>
      <c r="M95" s="215">
        <f t="shared" si="3"/>
        <v>0</v>
      </c>
      <c r="N95" s="216">
        <f t="shared" si="3"/>
        <v>0</v>
      </c>
    </row>
    <row r="96" spans="1:14" ht="60" x14ac:dyDescent="0.2">
      <c r="A96" s="168" t="s">
        <v>743</v>
      </c>
      <c r="B96" s="159" t="s">
        <v>202</v>
      </c>
      <c r="C96" s="209"/>
      <c r="D96" s="210"/>
      <c r="E96" s="211"/>
      <c r="F96" s="209"/>
      <c r="G96" s="210"/>
      <c r="H96" s="211"/>
      <c r="I96" s="212"/>
      <c r="J96" s="210"/>
      <c r="K96" s="213"/>
      <c r="L96" s="214">
        <f t="shared" si="3"/>
        <v>0</v>
      </c>
      <c r="M96" s="215">
        <f t="shared" si="3"/>
        <v>0</v>
      </c>
      <c r="N96" s="216">
        <f t="shared" si="3"/>
        <v>0</v>
      </c>
    </row>
    <row r="97" spans="1:14" ht="64.5" customHeight="1" x14ac:dyDescent="0.2">
      <c r="A97" s="168" t="s">
        <v>744</v>
      </c>
      <c r="B97" s="159" t="s">
        <v>204</v>
      </c>
      <c r="C97" s="209"/>
      <c r="D97" s="210"/>
      <c r="E97" s="211"/>
      <c r="F97" s="209"/>
      <c r="G97" s="210"/>
      <c r="H97" s="211"/>
      <c r="I97" s="212"/>
      <c r="J97" s="210"/>
      <c r="K97" s="213"/>
      <c r="L97" s="214">
        <f t="shared" si="3"/>
        <v>0</v>
      </c>
      <c r="M97" s="215">
        <f t="shared" si="3"/>
        <v>0</v>
      </c>
      <c r="N97" s="216">
        <f t="shared" si="3"/>
        <v>0</v>
      </c>
    </row>
    <row r="98" spans="1:14" ht="15" x14ac:dyDescent="0.2">
      <c r="A98" s="168" t="s">
        <v>205</v>
      </c>
      <c r="B98" s="159" t="s">
        <v>206</v>
      </c>
      <c r="C98" s="209"/>
      <c r="D98" s="210"/>
      <c r="E98" s="211"/>
      <c r="F98" s="209"/>
      <c r="G98" s="210"/>
      <c r="H98" s="211"/>
      <c r="I98" s="212"/>
      <c r="J98" s="210"/>
      <c r="K98" s="213"/>
      <c r="L98" s="214">
        <f t="shared" si="3"/>
        <v>0</v>
      </c>
      <c r="M98" s="215">
        <f t="shared" si="3"/>
        <v>0</v>
      </c>
      <c r="N98" s="216">
        <f t="shared" si="3"/>
        <v>0</v>
      </c>
    </row>
    <row r="99" spans="1:14" ht="45" x14ac:dyDescent="0.2">
      <c r="A99" s="168" t="s">
        <v>745</v>
      </c>
      <c r="B99" s="159" t="s">
        <v>208</v>
      </c>
      <c r="C99" s="209"/>
      <c r="D99" s="210"/>
      <c r="E99" s="211"/>
      <c r="F99" s="209"/>
      <c r="G99" s="210"/>
      <c r="H99" s="211"/>
      <c r="I99" s="212"/>
      <c r="J99" s="210"/>
      <c r="K99" s="213"/>
      <c r="L99" s="214">
        <f t="shared" si="3"/>
        <v>0</v>
      </c>
      <c r="M99" s="215">
        <f t="shared" si="3"/>
        <v>0</v>
      </c>
      <c r="N99" s="216">
        <f t="shared" si="3"/>
        <v>0</v>
      </c>
    </row>
    <row r="100" spans="1:14" ht="30" x14ac:dyDescent="0.2">
      <c r="A100" s="170" t="s">
        <v>209</v>
      </c>
      <c r="B100" s="165" t="s">
        <v>26</v>
      </c>
      <c r="C100" s="209"/>
      <c r="D100" s="210"/>
      <c r="E100" s="211"/>
      <c r="F100" s="209">
        <f>SUM(F92:F99)</f>
        <v>0</v>
      </c>
      <c r="G100" s="209">
        <f t="shared" ref="G100:H100" si="7">SUM(G92:G99)</f>
        <v>0</v>
      </c>
      <c r="H100" s="209">
        <f t="shared" si="7"/>
        <v>0</v>
      </c>
      <c r="I100" s="212"/>
      <c r="J100" s="210"/>
      <c r="K100" s="213"/>
      <c r="L100" s="214">
        <f t="shared" si="3"/>
        <v>0</v>
      </c>
      <c r="M100" s="215">
        <f t="shared" si="3"/>
        <v>0</v>
      </c>
      <c r="N100" s="216">
        <f t="shared" si="3"/>
        <v>0</v>
      </c>
    </row>
    <row r="101" spans="1:14" ht="63" x14ac:dyDescent="0.25">
      <c r="A101" s="172" t="s">
        <v>210</v>
      </c>
      <c r="B101" s="165"/>
      <c r="C101" s="217">
        <f>SUM(C100,C91,C86)</f>
        <v>0</v>
      </c>
      <c r="D101" s="218">
        <f>SUM(D100,D91,D86)</f>
        <v>0</v>
      </c>
      <c r="E101" s="219"/>
      <c r="F101" s="217">
        <f>SUM(F100,F91,F86)</f>
        <v>17000</v>
      </c>
      <c r="G101" s="217">
        <f t="shared" ref="G101:H101" si="8">SUM(G100,G91,G86)</f>
        <v>17000</v>
      </c>
      <c r="H101" s="217">
        <f t="shared" si="8"/>
        <v>16990</v>
      </c>
      <c r="I101" s="212"/>
      <c r="J101" s="210"/>
      <c r="K101" s="213"/>
      <c r="L101" s="214">
        <f t="shared" si="3"/>
        <v>17000</v>
      </c>
      <c r="M101" s="215">
        <f t="shared" si="3"/>
        <v>17000</v>
      </c>
      <c r="N101" s="216">
        <f t="shared" si="3"/>
        <v>16990</v>
      </c>
    </row>
    <row r="102" spans="1:14" ht="31.5" x14ac:dyDescent="0.2">
      <c r="A102" s="174" t="s">
        <v>211</v>
      </c>
      <c r="B102" s="175" t="s">
        <v>212</v>
      </c>
      <c r="C102" s="217">
        <f t="shared" ref="C102:H102" si="9">SUM(C101,C78)</f>
        <v>44194537</v>
      </c>
      <c r="D102" s="218">
        <f t="shared" si="9"/>
        <v>44376782</v>
      </c>
      <c r="E102" s="219">
        <f t="shared" si="9"/>
        <v>36219267</v>
      </c>
      <c r="F102" s="217">
        <f t="shared" si="9"/>
        <v>17000</v>
      </c>
      <c r="G102" s="218">
        <f t="shared" si="9"/>
        <v>17000</v>
      </c>
      <c r="H102" s="219">
        <f t="shared" si="9"/>
        <v>16990</v>
      </c>
      <c r="I102" s="220"/>
      <c r="J102" s="218"/>
      <c r="K102" s="221"/>
      <c r="L102" s="222">
        <f t="shared" si="3"/>
        <v>44211537</v>
      </c>
      <c r="M102" s="224">
        <f t="shared" si="3"/>
        <v>44393782</v>
      </c>
      <c r="N102" s="223">
        <f t="shared" si="3"/>
        <v>36236257</v>
      </c>
    </row>
    <row r="103" spans="1:14" ht="45" x14ac:dyDescent="0.2">
      <c r="A103" s="168" t="s">
        <v>213</v>
      </c>
      <c r="B103" s="176" t="s">
        <v>214</v>
      </c>
      <c r="C103" s="225"/>
      <c r="D103" s="226"/>
      <c r="E103" s="227"/>
      <c r="F103" s="225"/>
      <c r="G103" s="226"/>
      <c r="H103" s="227"/>
      <c r="I103" s="228"/>
      <c r="J103" s="226"/>
      <c r="K103" s="229"/>
      <c r="L103" s="214">
        <f t="shared" si="3"/>
        <v>0</v>
      </c>
      <c r="M103" s="215">
        <f t="shared" si="3"/>
        <v>0</v>
      </c>
      <c r="N103" s="216">
        <f t="shared" si="3"/>
        <v>0</v>
      </c>
    </row>
    <row r="104" spans="1:14" ht="60" x14ac:dyDescent="0.2">
      <c r="A104" s="168" t="s">
        <v>215</v>
      </c>
      <c r="B104" s="176" t="s">
        <v>216</v>
      </c>
      <c r="C104" s="225"/>
      <c r="D104" s="226"/>
      <c r="E104" s="227"/>
      <c r="F104" s="225"/>
      <c r="G104" s="226"/>
      <c r="H104" s="227"/>
      <c r="I104" s="228"/>
      <c r="J104" s="226"/>
      <c r="K104" s="229"/>
      <c r="L104" s="214">
        <f t="shared" si="3"/>
        <v>0</v>
      </c>
      <c r="M104" s="215">
        <f t="shared" si="3"/>
        <v>0</v>
      </c>
      <c r="N104" s="216">
        <f t="shared" si="3"/>
        <v>0</v>
      </c>
    </row>
    <row r="105" spans="1:14" ht="30" x14ac:dyDescent="0.2">
      <c r="A105" s="168" t="s">
        <v>217</v>
      </c>
      <c r="B105" s="176" t="s">
        <v>218</v>
      </c>
      <c r="C105" s="225"/>
      <c r="D105" s="226"/>
      <c r="E105" s="227"/>
      <c r="F105" s="225"/>
      <c r="G105" s="226"/>
      <c r="H105" s="227"/>
      <c r="I105" s="228"/>
      <c r="J105" s="226"/>
      <c r="K105" s="229"/>
      <c r="L105" s="214">
        <f t="shared" si="3"/>
        <v>0</v>
      </c>
      <c r="M105" s="215">
        <f t="shared" si="3"/>
        <v>0</v>
      </c>
      <c r="N105" s="216">
        <f t="shared" si="3"/>
        <v>0</v>
      </c>
    </row>
    <row r="106" spans="1:14" ht="51" x14ac:dyDescent="0.2">
      <c r="A106" s="177" t="s">
        <v>219</v>
      </c>
      <c r="B106" s="178" t="s">
        <v>220</v>
      </c>
      <c r="C106" s="230"/>
      <c r="D106" s="231"/>
      <c r="E106" s="232"/>
      <c r="F106" s="230"/>
      <c r="G106" s="231"/>
      <c r="H106" s="232"/>
      <c r="I106" s="233"/>
      <c r="J106" s="231"/>
      <c r="K106" s="234"/>
      <c r="L106" s="214">
        <f t="shared" si="3"/>
        <v>0</v>
      </c>
      <c r="M106" s="215">
        <f t="shared" si="3"/>
        <v>0</v>
      </c>
      <c r="N106" s="216">
        <f t="shared" si="3"/>
        <v>0</v>
      </c>
    </row>
    <row r="107" spans="1:14" ht="30" x14ac:dyDescent="0.2">
      <c r="A107" s="168" t="s">
        <v>221</v>
      </c>
      <c r="B107" s="176" t="s">
        <v>222</v>
      </c>
      <c r="C107" s="235"/>
      <c r="D107" s="236"/>
      <c r="E107" s="237"/>
      <c r="F107" s="235"/>
      <c r="G107" s="236"/>
      <c r="H107" s="237"/>
      <c r="I107" s="238"/>
      <c r="J107" s="236"/>
      <c r="K107" s="239"/>
      <c r="L107" s="214">
        <f t="shared" si="3"/>
        <v>0</v>
      </c>
      <c r="M107" s="215">
        <f t="shared" si="3"/>
        <v>0</v>
      </c>
      <c r="N107" s="216">
        <f t="shared" si="3"/>
        <v>0</v>
      </c>
    </row>
    <row r="108" spans="1:14" ht="30" x14ac:dyDescent="0.2">
      <c r="A108" s="168" t="s">
        <v>223</v>
      </c>
      <c r="B108" s="176" t="s">
        <v>224</v>
      </c>
      <c r="C108" s="235"/>
      <c r="D108" s="236"/>
      <c r="E108" s="237"/>
      <c r="F108" s="235"/>
      <c r="G108" s="236"/>
      <c r="H108" s="237"/>
      <c r="I108" s="238"/>
      <c r="J108" s="236"/>
      <c r="K108" s="239"/>
      <c r="L108" s="214">
        <f t="shared" si="3"/>
        <v>0</v>
      </c>
      <c r="M108" s="215">
        <f t="shared" si="3"/>
        <v>0</v>
      </c>
      <c r="N108" s="216">
        <f t="shared" si="3"/>
        <v>0</v>
      </c>
    </row>
    <row r="109" spans="1:14" ht="45" x14ac:dyDescent="0.2">
      <c r="A109" s="168" t="s">
        <v>225</v>
      </c>
      <c r="B109" s="176" t="s">
        <v>226</v>
      </c>
      <c r="C109" s="225"/>
      <c r="D109" s="226"/>
      <c r="E109" s="227"/>
      <c r="F109" s="225"/>
      <c r="G109" s="226"/>
      <c r="H109" s="227"/>
      <c r="I109" s="228"/>
      <c r="J109" s="226"/>
      <c r="K109" s="229"/>
      <c r="L109" s="214">
        <f t="shared" si="3"/>
        <v>0</v>
      </c>
      <c r="M109" s="215">
        <f t="shared" si="3"/>
        <v>0</v>
      </c>
      <c r="N109" s="216">
        <f t="shared" si="3"/>
        <v>0</v>
      </c>
    </row>
    <row r="110" spans="1:14" ht="45" x14ac:dyDescent="0.2">
      <c r="A110" s="168" t="s">
        <v>227</v>
      </c>
      <c r="B110" s="176" t="s">
        <v>228</v>
      </c>
      <c r="C110" s="225"/>
      <c r="D110" s="226"/>
      <c r="E110" s="227"/>
      <c r="F110" s="225"/>
      <c r="G110" s="226"/>
      <c r="H110" s="227"/>
      <c r="I110" s="228"/>
      <c r="J110" s="226"/>
      <c r="K110" s="229"/>
      <c r="L110" s="214">
        <f t="shared" si="3"/>
        <v>0</v>
      </c>
      <c r="M110" s="215">
        <f t="shared" si="3"/>
        <v>0</v>
      </c>
      <c r="N110" s="216">
        <f t="shared" si="3"/>
        <v>0</v>
      </c>
    </row>
    <row r="111" spans="1:14" ht="25.5" x14ac:dyDescent="0.2">
      <c r="A111" s="177" t="s">
        <v>229</v>
      </c>
      <c r="B111" s="178" t="s">
        <v>230</v>
      </c>
      <c r="C111" s="240"/>
      <c r="D111" s="241"/>
      <c r="E111" s="242"/>
      <c r="F111" s="240"/>
      <c r="G111" s="241"/>
      <c r="H111" s="242"/>
      <c r="I111" s="243"/>
      <c r="J111" s="241"/>
      <c r="K111" s="244"/>
      <c r="L111" s="214">
        <f t="shared" si="3"/>
        <v>0</v>
      </c>
      <c r="M111" s="215">
        <f t="shared" si="3"/>
        <v>0</v>
      </c>
      <c r="N111" s="216">
        <f t="shared" si="3"/>
        <v>0</v>
      </c>
    </row>
    <row r="112" spans="1:14" ht="36" customHeight="1" x14ac:dyDescent="0.2">
      <c r="A112" s="168" t="s">
        <v>746</v>
      </c>
      <c r="B112" s="176" t="s">
        <v>232</v>
      </c>
      <c r="C112" s="235"/>
      <c r="D112" s="236"/>
      <c r="E112" s="237"/>
      <c r="F112" s="235"/>
      <c r="G112" s="236"/>
      <c r="H112" s="237"/>
      <c r="I112" s="238"/>
      <c r="J112" s="236"/>
      <c r="K112" s="239"/>
      <c r="L112" s="214">
        <f t="shared" si="3"/>
        <v>0</v>
      </c>
      <c r="M112" s="215">
        <f t="shared" si="3"/>
        <v>0</v>
      </c>
      <c r="N112" s="216">
        <f t="shared" si="3"/>
        <v>0</v>
      </c>
    </row>
    <row r="113" spans="1:14" ht="33" customHeight="1" x14ac:dyDescent="0.2">
      <c r="A113" s="168" t="s">
        <v>747</v>
      </c>
      <c r="B113" s="176" t="s">
        <v>234</v>
      </c>
      <c r="C113" s="235"/>
      <c r="D113" s="236"/>
      <c r="E113" s="237"/>
      <c r="F113" s="235"/>
      <c r="G113" s="236"/>
      <c r="H113" s="237"/>
      <c r="I113" s="238"/>
      <c r="J113" s="236"/>
      <c r="K113" s="239"/>
      <c r="L113" s="214">
        <f t="shared" si="3"/>
        <v>0</v>
      </c>
      <c r="M113" s="215">
        <f t="shared" si="3"/>
        <v>0</v>
      </c>
      <c r="N113" s="216">
        <f t="shared" si="3"/>
        <v>0</v>
      </c>
    </row>
    <row r="114" spans="1:14" ht="38.25" x14ac:dyDescent="0.2">
      <c r="A114" s="177" t="s">
        <v>235</v>
      </c>
      <c r="B114" s="178" t="s">
        <v>236</v>
      </c>
      <c r="C114" s="235"/>
      <c r="D114" s="236"/>
      <c r="E114" s="237"/>
      <c r="F114" s="235"/>
      <c r="G114" s="236"/>
      <c r="H114" s="237"/>
      <c r="I114" s="238"/>
      <c r="J114" s="236"/>
      <c r="K114" s="239"/>
      <c r="L114" s="214">
        <f t="shared" si="3"/>
        <v>0</v>
      </c>
      <c r="M114" s="215">
        <f t="shared" si="3"/>
        <v>0</v>
      </c>
      <c r="N114" s="216">
        <f t="shared" si="3"/>
        <v>0</v>
      </c>
    </row>
    <row r="115" spans="1:14" ht="30" x14ac:dyDescent="0.2">
      <c r="A115" s="168" t="s">
        <v>237</v>
      </c>
      <c r="B115" s="176" t="s">
        <v>238</v>
      </c>
      <c r="C115" s="235"/>
      <c r="D115" s="236"/>
      <c r="E115" s="237"/>
      <c r="F115" s="235"/>
      <c r="G115" s="236"/>
      <c r="H115" s="237"/>
      <c r="I115" s="238"/>
      <c r="J115" s="236"/>
      <c r="K115" s="239"/>
      <c r="L115" s="214">
        <f t="shared" si="3"/>
        <v>0</v>
      </c>
      <c r="M115" s="215">
        <f t="shared" si="3"/>
        <v>0</v>
      </c>
      <c r="N115" s="216">
        <f t="shared" si="3"/>
        <v>0</v>
      </c>
    </row>
    <row r="116" spans="1:14" ht="30" x14ac:dyDescent="0.2">
      <c r="A116" s="168" t="s">
        <v>239</v>
      </c>
      <c r="B116" s="176" t="s">
        <v>240</v>
      </c>
      <c r="C116" s="235"/>
      <c r="D116" s="236"/>
      <c r="E116" s="237"/>
      <c r="F116" s="235"/>
      <c r="G116" s="236"/>
      <c r="H116" s="237"/>
      <c r="I116" s="238"/>
      <c r="J116" s="236"/>
      <c r="K116" s="239"/>
      <c r="L116" s="214">
        <f t="shared" si="3"/>
        <v>0</v>
      </c>
      <c r="M116" s="215">
        <f t="shared" si="3"/>
        <v>0</v>
      </c>
      <c r="N116" s="216">
        <f t="shared" si="3"/>
        <v>0</v>
      </c>
    </row>
    <row r="117" spans="1:14" ht="45" x14ac:dyDescent="0.2">
      <c r="A117" s="168" t="s">
        <v>241</v>
      </c>
      <c r="B117" s="176" t="s">
        <v>242</v>
      </c>
      <c r="C117" s="235"/>
      <c r="D117" s="236"/>
      <c r="E117" s="237"/>
      <c r="F117" s="235"/>
      <c r="G117" s="236"/>
      <c r="H117" s="237"/>
      <c r="I117" s="238"/>
      <c r="J117" s="236"/>
      <c r="K117" s="239"/>
      <c r="L117" s="214">
        <f t="shared" si="3"/>
        <v>0</v>
      </c>
      <c r="M117" s="215">
        <f t="shared" si="3"/>
        <v>0</v>
      </c>
      <c r="N117" s="216">
        <f t="shared" si="3"/>
        <v>0</v>
      </c>
    </row>
    <row r="118" spans="1:14" ht="45" x14ac:dyDescent="0.2">
      <c r="A118" s="170" t="s">
        <v>243</v>
      </c>
      <c r="B118" s="179" t="s">
        <v>244</v>
      </c>
      <c r="C118" s="240"/>
      <c r="D118" s="241"/>
      <c r="E118" s="242"/>
      <c r="F118" s="240"/>
      <c r="G118" s="241"/>
      <c r="H118" s="242"/>
      <c r="I118" s="243"/>
      <c r="J118" s="241"/>
      <c r="K118" s="244"/>
      <c r="L118" s="214">
        <f t="shared" si="3"/>
        <v>0</v>
      </c>
      <c r="M118" s="215">
        <f t="shared" si="3"/>
        <v>0</v>
      </c>
      <c r="N118" s="216">
        <f t="shared" si="3"/>
        <v>0</v>
      </c>
    </row>
    <row r="119" spans="1:14" ht="30" x14ac:dyDescent="0.2">
      <c r="A119" s="168" t="s">
        <v>245</v>
      </c>
      <c r="B119" s="176" t="s">
        <v>246</v>
      </c>
      <c r="C119" s="235"/>
      <c r="D119" s="236"/>
      <c r="E119" s="237"/>
      <c r="F119" s="235"/>
      <c r="G119" s="236"/>
      <c r="H119" s="237"/>
      <c r="I119" s="238"/>
      <c r="J119" s="236"/>
      <c r="K119" s="239"/>
      <c r="L119" s="214">
        <f t="shared" si="3"/>
        <v>0</v>
      </c>
      <c r="M119" s="215">
        <f t="shared" si="3"/>
        <v>0</v>
      </c>
      <c r="N119" s="216">
        <f t="shared" si="3"/>
        <v>0</v>
      </c>
    </row>
    <row r="120" spans="1:14" ht="45" x14ac:dyDescent="0.2">
      <c r="A120" s="168" t="s">
        <v>247</v>
      </c>
      <c r="B120" s="176" t="s">
        <v>248</v>
      </c>
      <c r="C120" s="225"/>
      <c r="D120" s="226"/>
      <c r="E120" s="227"/>
      <c r="F120" s="225"/>
      <c r="G120" s="226"/>
      <c r="H120" s="227"/>
      <c r="I120" s="228"/>
      <c r="J120" s="226"/>
      <c r="K120" s="229"/>
      <c r="L120" s="214">
        <f t="shared" si="3"/>
        <v>0</v>
      </c>
      <c r="M120" s="215">
        <f t="shared" si="3"/>
        <v>0</v>
      </c>
      <c r="N120" s="216">
        <f t="shared" si="3"/>
        <v>0</v>
      </c>
    </row>
    <row r="121" spans="1:14" ht="30" x14ac:dyDescent="0.2">
      <c r="A121" s="168" t="s">
        <v>249</v>
      </c>
      <c r="B121" s="176" t="s">
        <v>250</v>
      </c>
      <c r="C121" s="235"/>
      <c r="D121" s="236"/>
      <c r="E121" s="237"/>
      <c r="F121" s="235"/>
      <c r="G121" s="236"/>
      <c r="H121" s="237"/>
      <c r="I121" s="238"/>
      <c r="J121" s="236"/>
      <c r="K121" s="239"/>
      <c r="L121" s="214">
        <f t="shared" si="3"/>
        <v>0</v>
      </c>
      <c r="M121" s="215">
        <f t="shared" si="3"/>
        <v>0</v>
      </c>
      <c r="N121" s="216">
        <f t="shared" si="3"/>
        <v>0</v>
      </c>
    </row>
    <row r="122" spans="1:14" ht="30" x14ac:dyDescent="0.2">
      <c r="A122" s="168" t="s">
        <v>251</v>
      </c>
      <c r="B122" s="176" t="s">
        <v>252</v>
      </c>
      <c r="C122" s="235"/>
      <c r="D122" s="236"/>
      <c r="E122" s="237"/>
      <c r="F122" s="235"/>
      <c r="G122" s="236"/>
      <c r="H122" s="237"/>
      <c r="I122" s="238"/>
      <c r="J122" s="236"/>
      <c r="K122" s="239"/>
      <c r="L122" s="214">
        <f t="shared" si="3"/>
        <v>0</v>
      </c>
      <c r="M122" s="215">
        <f t="shared" si="3"/>
        <v>0</v>
      </c>
      <c r="N122" s="216">
        <f t="shared" si="3"/>
        <v>0</v>
      </c>
    </row>
    <row r="123" spans="1:14" ht="45" x14ac:dyDescent="0.2">
      <c r="A123" s="170" t="s">
        <v>253</v>
      </c>
      <c r="B123" s="179" t="s">
        <v>254</v>
      </c>
      <c r="C123" s="240"/>
      <c r="D123" s="241"/>
      <c r="E123" s="242"/>
      <c r="F123" s="240"/>
      <c r="G123" s="241"/>
      <c r="H123" s="242"/>
      <c r="I123" s="243"/>
      <c r="J123" s="241"/>
      <c r="K123" s="244"/>
      <c r="L123" s="214">
        <f t="shared" si="3"/>
        <v>0</v>
      </c>
      <c r="M123" s="215">
        <f t="shared" si="3"/>
        <v>0</v>
      </c>
      <c r="N123" s="216">
        <f t="shared" si="3"/>
        <v>0</v>
      </c>
    </row>
    <row r="124" spans="1:14" ht="60" x14ac:dyDescent="0.2">
      <c r="A124" s="168" t="s">
        <v>255</v>
      </c>
      <c r="B124" s="176" t="s">
        <v>256</v>
      </c>
      <c r="C124" s="225"/>
      <c r="D124" s="226"/>
      <c r="E124" s="227"/>
      <c r="F124" s="225"/>
      <c r="G124" s="226"/>
      <c r="H124" s="227"/>
      <c r="I124" s="228"/>
      <c r="J124" s="226"/>
      <c r="K124" s="229"/>
      <c r="L124" s="214">
        <f t="shared" si="3"/>
        <v>0</v>
      </c>
      <c r="M124" s="215">
        <f t="shared" si="3"/>
        <v>0</v>
      </c>
      <c r="N124" s="216">
        <f t="shared" si="3"/>
        <v>0</v>
      </c>
    </row>
    <row r="125" spans="1:14" ht="31.5" x14ac:dyDescent="0.2">
      <c r="A125" s="180" t="s">
        <v>257</v>
      </c>
      <c r="B125" s="181" t="s">
        <v>27</v>
      </c>
      <c r="C125" s="240"/>
      <c r="D125" s="241"/>
      <c r="E125" s="242"/>
      <c r="F125" s="240"/>
      <c r="G125" s="241"/>
      <c r="H125" s="242"/>
      <c r="I125" s="243"/>
      <c r="J125" s="241"/>
      <c r="K125" s="244"/>
      <c r="L125" s="214">
        <f t="shared" si="3"/>
        <v>0</v>
      </c>
      <c r="M125" s="215">
        <f t="shared" si="3"/>
        <v>0</v>
      </c>
      <c r="N125" s="216">
        <f t="shared" si="3"/>
        <v>0</v>
      </c>
    </row>
    <row r="126" spans="1:14" ht="31.5" x14ac:dyDescent="0.25">
      <c r="A126" s="196" t="s">
        <v>258</v>
      </c>
      <c r="B126" s="197"/>
      <c r="C126" s="245">
        <f t="shared" ref="C126:H126" si="10">SUM(C125,C102)</f>
        <v>44194537</v>
      </c>
      <c r="D126" s="246">
        <f t="shared" si="10"/>
        <v>44376782</v>
      </c>
      <c r="E126" s="247">
        <f t="shared" si="10"/>
        <v>36219267</v>
      </c>
      <c r="F126" s="245">
        <f t="shared" si="10"/>
        <v>17000</v>
      </c>
      <c r="G126" s="246">
        <f t="shared" si="10"/>
        <v>17000</v>
      </c>
      <c r="H126" s="247">
        <f t="shared" si="10"/>
        <v>16990</v>
      </c>
      <c r="I126" s="248"/>
      <c r="J126" s="246"/>
      <c r="K126" s="249"/>
      <c r="L126" s="250">
        <f t="shared" si="3"/>
        <v>44211537</v>
      </c>
      <c r="M126" s="251">
        <f t="shared" si="3"/>
        <v>44393782</v>
      </c>
      <c r="N126" s="252">
        <f t="shared" si="3"/>
        <v>36236257</v>
      </c>
    </row>
    <row r="127" spans="1:14" ht="15.75" x14ac:dyDescent="0.25">
      <c r="A127" s="321"/>
      <c r="B127" s="322"/>
      <c r="C127" s="323"/>
      <c r="D127" s="323"/>
      <c r="E127" s="323"/>
      <c r="F127" s="323"/>
      <c r="G127" s="323"/>
      <c r="H127" s="323"/>
      <c r="I127" s="323"/>
      <c r="J127" s="323"/>
      <c r="K127" s="323"/>
      <c r="L127" s="324"/>
      <c r="M127" s="324"/>
      <c r="N127" s="324"/>
    </row>
    <row r="128" spans="1:14" ht="15.75" x14ac:dyDescent="0.25">
      <c r="A128" s="184"/>
      <c r="B128" s="185"/>
      <c r="C128" s="182"/>
      <c r="D128" s="182"/>
      <c r="E128" s="182"/>
      <c r="F128" s="182"/>
      <c r="G128" s="182"/>
      <c r="H128" s="182"/>
      <c r="I128" s="182"/>
      <c r="J128" s="182"/>
      <c r="K128" s="182"/>
      <c r="L128" s="183"/>
      <c r="M128" s="183"/>
      <c r="N128" s="183"/>
    </row>
    <row r="129" spans="1:14" ht="11.25" customHeight="1" x14ac:dyDescent="0.25">
      <c r="A129" s="184"/>
      <c r="B129" s="185"/>
      <c r="C129" s="182"/>
      <c r="D129" s="182"/>
      <c r="E129" s="182"/>
      <c r="F129" s="182"/>
      <c r="G129" s="182"/>
      <c r="H129" s="182"/>
      <c r="I129" s="182"/>
      <c r="J129" s="182"/>
      <c r="K129" s="182"/>
      <c r="L129" s="183"/>
      <c r="M129" s="183"/>
      <c r="N129" s="183"/>
    </row>
    <row r="130" spans="1:14" ht="18" customHeight="1" x14ac:dyDescent="0.25">
      <c r="A130" s="406" t="s">
        <v>640</v>
      </c>
      <c r="B130" s="407"/>
      <c r="C130" s="407"/>
      <c r="D130" s="407"/>
      <c r="E130" s="407"/>
      <c r="F130" s="407"/>
      <c r="G130" s="407"/>
      <c r="H130" s="407"/>
      <c r="I130" s="407"/>
      <c r="J130" s="407"/>
      <c r="K130" s="407"/>
      <c r="L130" s="408"/>
      <c r="M130" s="147"/>
      <c r="N130" s="147"/>
    </row>
    <row r="131" spans="1:14" ht="18" x14ac:dyDescent="0.25">
      <c r="A131" s="186"/>
      <c r="B131" s="143"/>
      <c r="C131" s="143"/>
      <c r="D131" s="143"/>
      <c r="E131" s="143"/>
      <c r="F131" s="143"/>
      <c r="G131" s="143"/>
      <c r="H131" s="143"/>
      <c r="I131" s="143"/>
      <c r="J131" s="143"/>
      <c r="K131" s="143"/>
      <c r="L131" s="147"/>
      <c r="M131" s="147"/>
      <c r="N131" s="147"/>
    </row>
    <row r="132" spans="1:14" ht="25.5" x14ac:dyDescent="0.25">
      <c r="A132" s="150" t="s">
        <v>29</v>
      </c>
      <c r="B132" s="151" t="s">
        <v>30</v>
      </c>
      <c r="C132" s="409" t="s">
        <v>36</v>
      </c>
      <c r="D132" s="410"/>
      <c r="E132" s="411"/>
      <c r="F132" s="410" t="s">
        <v>37</v>
      </c>
      <c r="G132" s="410"/>
      <c r="H132" s="412"/>
      <c r="I132" s="409" t="s">
        <v>620</v>
      </c>
      <c r="J132" s="410"/>
      <c r="K132" s="411"/>
      <c r="L132" s="413" t="s">
        <v>619</v>
      </c>
      <c r="M132" s="413"/>
      <c r="N132" s="414"/>
    </row>
    <row r="133" spans="1:14" ht="60" x14ac:dyDescent="0.2">
      <c r="A133" s="150"/>
      <c r="B133" s="151"/>
      <c r="C133" s="152" t="s">
        <v>428</v>
      </c>
      <c r="D133" s="153" t="s">
        <v>429</v>
      </c>
      <c r="E133" s="154" t="s">
        <v>430</v>
      </c>
      <c r="F133" s="153" t="s">
        <v>638</v>
      </c>
      <c r="G133" s="153" t="s">
        <v>641</v>
      </c>
      <c r="H133" s="187" t="s">
        <v>430</v>
      </c>
      <c r="I133" s="188" t="s">
        <v>638</v>
      </c>
      <c r="J133" s="155" t="s">
        <v>641</v>
      </c>
      <c r="K133" s="189" t="s">
        <v>430</v>
      </c>
      <c r="L133" s="190" t="s">
        <v>428</v>
      </c>
      <c r="M133" s="153" t="s">
        <v>429</v>
      </c>
      <c r="N133" s="156" t="s">
        <v>430</v>
      </c>
    </row>
    <row r="134" spans="1:14" ht="45" x14ac:dyDescent="0.2">
      <c r="A134" s="160" t="s">
        <v>748</v>
      </c>
      <c r="B134" s="191" t="s">
        <v>263</v>
      </c>
      <c r="C134" s="253"/>
      <c r="D134" s="215"/>
      <c r="E134" s="254"/>
      <c r="F134" s="255"/>
      <c r="G134" s="215"/>
      <c r="H134" s="256"/>
      <c r="I134" s="253"/>
      <c r="J134" s="215"/>
      <c r="K134" s="254"/>
      <c r="L134" s="255">
        <f>SUM(C134,F134,I134)</f>
        <v>0</v>
      </c>
      <c r="M134" s="255">
        <f t="shared" ref="M134:N149" si="11">SUM(D134,G134,J134)</f>
        <v>0</v>
      </c>
      <c r="N134" s="255">
        <f t="shared" si="11"/>
        <v>0</v>
      </c>
    </row>
    <row r="135" spans="1:14" ht="45" x14ac:dyDescent="0.2">
      <c r="A135" s="160" t="s">
        <v>749</v>
      </c>
      <c r="B135" s="191" t="s">
        <v>265</v>
      </c>
      <c r="C135" s="253"/>
      <c r="D135" s="215"/>
      <c r="E135" s="254"/>
      <c r="F135" s="255"/>
      <c r="G135" s="215"/>
      <c r="H135" s="256"/>
      <c r="I135" s="253"/>
      <c r="J135" s="215"/>
      <c r="K135" s="254"/>
      <c r="L135" s="255">
        <f t="shared" ref="L135:N198" si="12">SUM(C135,F135,I135)</f>
        <v>0</v>
      </c>
      <c r="M135" s="255">
        <f t="shared" si="11"/>
        <v>0</v>
      </c>
      <c r="N135" s="255">
        <f t="shared" si="11"/>
        <v>0</v>
      </c>
    </row>
    <row r="136" spans="1:14" ht="30" x14ac:dyDescent="0.2">
      <c r="A136" s="160" t="s">
        <v>750</v>
      </c>
      <c r="B136" s="191" t="s">
        <v>267</v>
      </c>
      <c r="C136" s="253"/>
      <c r="D136" s="215"/>
      <c r="E136" s="254"/>
      <c r="F136" s="255"/>
      <c r="G136" s="215"/>
      <c r="H136" s="256"/>
      <c r="I136" s="253"/>
      <c r="J136" s="215"/>
      <c r="K136" s="254"/>
      <c r="L136" s="255">
        <f t="shared" si="12"/>
        <v>0</v>
      </c>
      <c r="M136" s="255">
        <f t="shared" si="11"/>
        <v>0</v>
      </c>
      <c r="N136" s="255">
        <f t="shared" si="11"/>
        <v>0</v>
      </c>
    </row>
    <row r="137" spans="1:14" ht="30" x14ac:dyDescent="0.2">
      <c r="A137" s="160" t="s">
        <v>751</v>
      </c>
      <c r="B137" s="191" t="s">
        <v>268</v>
      </c>
      <c r="C137" s="253"/>
      <c r="D137" s="215"/>
      <c r="E137" s="254"/>
      <c r="F137" s="255"/>
      <c r="G137" s="215"/>
      <c r="H137" s="256"/>
      <c r="I137" s="253"/>
      <c r="J137" s="215"/>
      <c r="K137" s="254"/>
      <c r="L137" s="255">
        <f t="shared" si="12"/>
        <v>0</v>
      </c>
      <c r="M137" s="255">
        <f t="shared" si="11"/>
        <v>0</v>
      </c>
      <c r="N137" s="255">
        <f t="shared" si="11"/>
        <v>0</v>
      </c>
    </row>
    <row r="138" spans="1:14" ht="30" x14ac:dyDescent="0.2">
      <c r="A138" s="160" t="s">
        <v>642</v>
      </c>
      <c r="B138" s="191" t="s">
        <v>269</v>
      </c>
      <c r="C138" s="253"/>
      <c r="D138" s="215"/>
      <c r="E138" s="254"/>
      <c r="F138" s="255"/>
      <c r="G138" s="215"/>
      <c r="H138" s="256"/>
      <c r="I138" s="253"/>
      <c r="J138" s="215"/>
      <c r="K138" s="254"/>
      <c r="L138" s="255">
        <f t="shared" si="12"/>
        <v>0</v>
      </c>
      <c r="M138" s="255">
        <f t="shared" si="11"/>
        <v>0</v>
      </c>
      <c r="N138" s="255">
        <f t="shared" si="11"/>
        <v>0</v>
      </c>
    </row>
    <row r="139" spans="1:14" ht="38.25" x14ac:dyDescent="0.2">
      <c r="A139" s="163" t="s">
        <v>270</v>
      </c>
      <c r="B139" s="192" t="s">
        <v>271</v>
      </c>
      <c r="C139" s="253"/>
      <c r="D139" s="215"/>
      <c r="E139" s="254"/>
      <c r="F139" s="255"/>
      <c r="G139" s="215"/>
      <c r="H139" s="256"/>
      <c r="I139" s="253"/>
      <c r="J139" s="215"/>
      <c r="K139" s="254"/>
      <c r="L139" s="255">
        <f t="shared" si="12"/>
        <v>0</v>
      </c>
      <c r="M139" s="255">
        <f t="shared" si="11"/>
        <v>0</v>
      </c>
      <c r="N139" s="255">
        <f t="shared" si="11"/>
        <v>0</v>
      </c>
    </row>
    <row r="140" spans="1:14" ht="30" x14ac:dyDescent="0.2">
      <c r="A140" s="160" t="s">
        <v>272</v>
      </c>
      <c r="B140" s="191" t="s">
        <v>273</v>
      </c>
      <c r="C140" s="253"/>
      <c r="D140" s="215"/>
      <c r="E140" s="254"/>
      <c r="F140" s="255"/>
      <c r="G140" s="215"/>
      <c r="H140" s="256"/>
      <c r="I140" s="253"/>
      <c r="J140" s="215"/>
      <c r="K140" s="254"/>
      <c r="L140" s="255">
        <f t="shared" si="12"/>
        <v>0</v>
      </c>
      <c r="M140" s="255">
        <f t="shared" si="11"/>
        <v>0</v>
      </c>
      <c r="N140" s="255">
        <f t="shared" si="11"/>
        <v>0</v>
      </c>
    </row>
    <row r="141" spans="1:14" ht="59.25" customHeight="1" x14ac:dyDescent="0.2">
      <c r="A141" s="160" t="s">
        <v>752</v>
      </c>
      <c r="B141" s="191" t="s">
        <v>275</v>
      </c>
      <c r="C141" s="253"/>
      <c r="D141" s="215"/>
      <c r="E141" s="254"/>
      <c r="F141" s="255"/>
      <c r="G141" s="215"/>
      <c r="H141" s="256"/>
      <c r="I141" s="253"/>
      <c r="J141" s="215"/>
      <c r="K141" s="254"/>
      <c r="L141" s="255">
        <f t="shared" si="12"/>
        <v>0</v>
      </c>
      <c r="M141" s="255">
        <f t="shared" si="11"/>
        <v>0</v>
      </c>
      <c r="N141" s="255">
        <f t="shared" si="11"/>
        <v>0</v>
      </c>
    </row>
    <row r="142" spans="1:14" ht="65.25" customHeight="1" x14ac:dyDescent="0.2">
      <c r="A142" s="160" t="s">
        <v>754</v>
      </c>
      <c r="B142" s="191" t="s">
        <v>277</v>
      </c>
      <c r="C142" s="253"/>
      <c r="D142" s="215"/>
      <c r="E142" s="254"/>
      <c r="F142" s="255"/>
      <c r="G142" s="215"/>
      <c r="H142" s="256"/>
      <c r="I142" s="253"/>
      <c r="J142" s="215"/>
      <c r="K142" s="254"/>
      <c r="L142" s="255">
        <f t="shared" si="12"/>
        <v>0</v>
      </c>
      <c r="M142" s="255">
        <f t="shared" si="11"/>
        <v>0</v>
      </c>
      <c r="N142" s="255">
        <f t="shared" si="11"/>
        <v>0</v>
      </c>
    </row>
    <row r="143" spans="1:14" ht="60" x14ac:dyDescent="0.2">
      <c r="A143" s="160" t="s">
        <v>753</v>
      </c>
      <c r="B143" s="191" t="s">
        <v>279</v>
      </c>
      <c r="C143" s="253"/>
      <c r="D143" s="215"/>
      <c r="E143" s="254"/>
      <c r="F143" s="255"/>
      <c r="G143" s="215"/>
      <c r="H143" s="256"/>
      <c r="I143" s="253"/>
      <c r="J143" s="215"/>
      <c r="K143" s="254"/>
      <c r="L143" s="255">
        <f t="shared" si="12"/>
        <v>0</v>
      </c>
      <c r="M143" s="255">
        <f t="shared" si="11"/>
        <v>0</v>
      </c>
      <c r="N143" s="255">
        <f t="shared" si="11"/>
        <v>0</v>
      </c>
    </row>
    <row r="144" spans="1:14" ht="60" x14ac:dyDescent="0.2">
      <c r="A144" s="160" t="s">
        <v>280</v>
      </c>
      <c r="B144" s="191" t="s">
        <v>281</v>
      </c>
      <c r="C144" s="253"/>
      <c r="D144" s="215"/>
      <c r="E144" s="254"/>
      <c r="F144" s="255"/>
      <c r="G144" s="215"/>
      <c r="H144" s="256"/>
      <c r="I144" s="253"/>
      <c r="J144" s="215"/>
      <c r="K144" s="254"/>
      <c r="L144" s="255">
        <f t="shared" si="12"/>
        <v>0</v>
      </c>
      <c r="M144" s="255">
        <f t="shared" si="11"/>
        <v>0</v>
      </c>
      <c r="N144" s="255">
        <f t="shared" si="11"/>
        <v>0</v>
      </c>
    </row>
    <row r="145" spans="1:14" ht="60" x14ac:dyDescent="0.2">
      <c r="A145" s="166" t="s">
        <v>2</v>
      </c>
      <c r="B145" s="193" t="s">
        <v>1</v>
      </c>
      <c r="C145" s="253"/>
      <c r="D145" s="215"/>
      <c r="E145" s="254"/>
      <c r="F145" s="255"/>
      <c r="G145" s="215"/>
      <c r="H145" s="256"/>
      <c r="I145" s="253"/>
      <c r="J145" s="215"/>
      <c r="K145" s="254"/>
      <c r="L145" s="255">
        <f t="shared" si="12"/>
        <v>0</v>
      </c>
      <c r="M145" s="255">
        <f t="shared" si="11"/>
        <v>0</v>
      </c>
      <c r="N145" s="255">
        <f t="shared" si="11"/>
        <v>0</v>
      </c>
    </row>
    <row r="146" spans="1:14" ht="30" x14ac:dyDescent="0.2">
      <c r="A146" s="160" t="s">
        <v>282</v>
      </c>
      <c r="B146" s="191" t="s">
        <v>283</v>
      </c>
      <c r="C146" s="253"/>
      <c r="D146" s="215"/>
      <c r="E146" s="254"/>
      <c r="F146" s="255"/>
      <c r="G146" s="215"/>
      <c r="H146" s="256"/>
      <c r="I146" s="253"/>
      <c r="J146" s="215"/>
      <c r="K146" s="254"/>
      <c r="L146" s="255">
        <f t="shared" si="12"/>
        <v>0</v>
      </c>
      <c r="M146" s="255">
        <f t="shared" si="11"/>
        <v>0</v>
      </c>
      <c r="N146" s="255">
        <f t="shared" si="11"/>
        <v>0</v>
      </c>
    </row>
    <row r="147" spans="1:14" ht="30" x14ac:dyDescent="0.2">
      <c r="A147" s="160" t="s">
        <v>284</v>
      </c>
      <c r="B147" s="191" t="s">
        <v>285</v>
      </c>
      <c r="C147" s="253"/>
      <c r="D147" s="215"/>
      <c r="E147" s="254"/>
      <c r="F147" s="255"/>
      <c r="G147" s="215"/>
      <c r="H147" s="256"/>
      <c r="I147" s="253"/>
      <c r="J147" s="215"/>
      <c r="K147" s="254"/>
      <c r="L147" s="255">
        <f t="shared" si="12"/>
        <v>0</v>
      </c>
      <c r="M147" s="255">
        <f t="shared" si="11"/>
        <v>0</v>
      </c>
      <c r="N147" s="255">
        <f t="shared" si="11"/>
        <v>0</v>
      </c>
    </row>
    <row r="148" spans="1:14" x14ac:dyDescent="0.2">
      <c r="A148" s="163" t="s">
        <v>286</v>
      </c>
      <c r="B148" s="192" t="s">
        <v>287</v>
      </c>
      <c r="C148" s="253"/>
      <c r="D148" s="215"/>
      <c r="E148" s="254"/>
      <c r="F148" s="255"/>
      <c r="G148" s="215"/>
      <c r="H148" s="256"/>
      <c r="I148" s="253"/>
      <c r="J148" s="215"/>
      <c r="K148" s="254"/>
      <c r="L148" s="255">
        <f t="shared" si="12"/>
        <v>0</v>
      </c>
      <c r="M148" s="255">
        <f t="shared" si="11"/>
        <v>0</v>
      </c>
      <c r="N148" s="255">
        <f t="shared" si="11"/>
        <v>0</v>
      </c>
    </row>
    <row r="149" spans="1:14" ht="30" x14ac:dyDescent="0.2">
      <c r="A149" s="160" t="s">
        <v>288</v>
      </c>
      <c r="B149" s="191" t="s">
        <v>289</v>
      </c>
      <c r="C149" s="253"/>
      <c r="D149" s="215"/>
      <c r="E149" s="254"/>
      <c r="F149" s="255"/>
      <c r="G149" s="215"/>
      <c r="H149" s="256"/>
      <c r="I149" s="253"/>
      <c r="J149" s="215"/>
      <c r="K149" s="254"/>
      <c r="L149" s="255">
        <f t="shared" si="12"/>
        <v>0</v>
      </c>
      <c r="M149" s="255">
        <f t="shared" si="11"/>
        <v>0</v>
      </c>
      <c r="N149" s="255">
        <f t="shared" si="11"/>
        <v>0</v>
      </c>
    </row>
    <row r="150" spans="1:14" ht="45" x14ac:dyDescent="0.2">
      <c r="A150" s="160" t="s">
        <v>290</v>
      </c>
      <c r="B150" s="191" t="s">
        <v>291</v>
      </c>
      <c r="C150" s="253"/>
      <c r="D150" s="215"/>
      <c r="E150" s="254"/>
      <c r="F150" s="255"/>
      <c r="G150" s="215"/>
      <c r="H150" s="256"/>
      <c r="I150" s="253"/>
      <c r="J150" s="215"/>
      <c r="K150" s="254"/>
      <c r="L150" s="255">
        <f t="shared" si="12"/>
        <v>0</v>
      </c>
      <c r="M150" s="255">
        <f t="shared" si="12"/>
        <v>0</v>
      </c>
      <c r="N150" s="255">
        <f t="shared" si="12"/>
        <v>0</v>
      </c>
    </row>
    <row r="151" spans="1:14" ht="15" x14ac:dyDescent="0.2">
      <c r="A151" s="160" t="s">
        <v>292</v>
      </c>
      <c r="B151" s="191" t="s">
        <v>293</v>
      </c>
      <c r="C151" s="253"/>
      <c r="D151" s="215"/>
      <c r="E151" s="254"/>
      <c r="F151" s="255"/>
      <c r="G151" s="215"/>
      <c r="H151" s="256"/>
      <c r="I151" s="253"/>
      <c r="J151" s="215"/>
      <c r="K151" s="254"/>
      <c r="L151" s="255">
        <f t="shared" si="12"/>
        <v>0</v>
      </c>
      <c r="M151" s="255">
        <f t="shared" si="12"/>
        <v>0</v>
      </c>
      <c r="N151" s="255">
        <f t="shared" si="12"/>
        <v>0</v>
      </c>
    </row>
    <row r="152" spans="1:14" ht="30" x14ac:dyDescent="0.2">
      <c r="A152" s="160" t="s">
        <v>294</v>
      </c>
      <c r="B152" s="191" t="s">
        <v>295</v>
      </c>
      <c r="C152" s="253"/>
      <c r="D152" s="215"/>
      <c r="E152" s="254"/>
      <c r="F152" s="255"/>
      <c r="G152" s="215"/>
      <c r="H152" s="256"/>
      <c r="I152" s="253"/>
      <c r="J152" s="215"/>
      <c r="K152" s="254"/>
      <c r="L152" s="255">
        <f t="shared" si="12"/>
        <v>0</v>
      </c>
      <c r="M152" s="255">
        <f t="shared" si="12"/>
        <v>0</v>
      </c>
      <c r="N152" s="255">
        <f t="shared" si="12"/>
        <v>0</v>
      </c>
    </row>
    <row r="153" spans="1:14" ht="15" x14ac:dyDescent="0.2">
      <c r="A153" s="160" t="s">
        <v>296</v>
      </c>
      <c r="B153" s="191" t="s">
        <v>297</v>
      </c>
      <c r="C153" s="253"/>
      <c r="D153" s="215"/>
      <c r="E153" s="254"/>
      <c r="F153" s="255"/>
      <c r="G153" s="215"/>
      <c r="H153" s="256"/>
      <c r="I153" s="253"/>
      <c r="J153" s="215"/>
      <c r="K153" s="254"/>
      <c r="L153" s="255">
        <f t="shared" si="12"/>
        <v>0</v>
      </c>
      <c r="M153" s="255">
        <f t="shared" si="12"/>
        <v>0</v>
      </c>
      <c r="N153" s="255">
        <f t="shared" si="12"/>
        <v>0</v>
      </c>
    </row>
    <row r="154" spans="1:14" ht="30.75" customHeight="1" x14ac:dyDescent="0.2">
      <c r="A154" s="160" t="s">
        <v>755</v>
      </c>
      <c r="B154" s="191" t="s">
        <v>299</v>
      </c>
      <c r="C154" s="253"/>
      <c r="D154" s="215"/>
      <c r="E154" s="254"/>
      <c r="F154" s="255"/>
      <c r="G154" s="215"/>
      <c r="H154" s="256"/>
      <c r="I154" s="253"/>
      <c r="J154" s="215"/>
      <c r="K154" s="254"/>
      <c r="L154" s="255">
        <f t="shared" si="12"/>
        <v>0</v>
      </c>
      <c r="M154" s="255">
        <f t="shared" si="12"/>
        <v>0</v>
      </c>
      <c r="N154" s="255">
        <f t="shared" si="12"/>
        <v>0</v>
      </c>
    </row>
    <row r="155" spans="1:14" ht="15" x14ac:dyDescent="0.2">
      <c r="A155" s="160" t="s">
        <v>300</v>
      </c>
      <c r="B155" s="191" t="s">
        <v>301</v>
      </c>
      <c r="C155" s="253"/>
      <c r="D155" s="215"/>
      <c r="E155" s="254"/>
      <c r="F155" s="255"/>
      <c r="G155" s="215"/>
      <c r="H155" s="256"/>
      <c r="I155" s="253"/>
      <c r="J155" s="215"/>
      <c r="K155" s="254"/>
      <c r="L155" s="255">
        <f t="shared" si="12"/>
        <v>0</v>
      </c>
      <c r="M155" s="255">
        <f t="shared" si="12"/>
        <v>0</v>
      </c>
      <c r="N155" s="255">
        <f t="shared" si="12"/>
        <v>0</v>
      </c>
    </row>
    <row r="156" spans="1:14" ht="30" x14ac:dyDescent="0.2">
      <c r="A156" s="160" t="s">
        <v>302</v>
      </c>
      <c r="B156" s="191" t="s">
        <v>303</v>
      </c>
      <c r="C156" s="253"/>
      <c r="D156" s="215"/>
      <c r="E156" s="254"/>
      <c r="F156" s="255"/>
      <c r="G156" s="215"/>
      <c r="H156" s="256"/>
      <c r="I156" s="253"/>
      <c r="J156" s="215"/>
      <c r="K156" s="254"/>
      <c r="L156" s="255">
        <f t="shared" si="12"/>
        <v>0</v>
      </c>
      <c r="M156" s="255">
        <f t="shared" si="12"/>
        <v>0</v>
      </c>
      <c r="N156" s="255">
        <f t="shared" si="12"/>
        <v>0</v>
      </c>
    </row>
    <row r="157" spans="1:14" ht="25.5" x14ac:dyDescent="0.2">
      <c r="A157" s="163" t="s">
        <v>304</v>
      </c>
      <c r="B157" s="192" t="s">
        <v>305</v>
      </c>
      <c r="C157" s="253"/>
      <c r="D157" s="215"/>
      <c r="E157" s="254"/>
      <c r="F157" s="255"/>
      <c r="G157" s="215"/>
      <c r="H157" s="256"/>
      <c r="I157" s="253"/>
      <c r="J157" s="215"/>
      <c r="K157" s="254"/>
      <c r="L157" s="255">
        <f t="shared" si="12"/>
        <v>0</v>
      </c>
      <c r="M157" s="255">
        <f t="shared" si="12"/>
        <v>0</v>
      </c>
      <c r="N157" s="255">
        <f t="shared" si="12"/>
        <v>0</v>
      </c>
    </row>
    <row r="158" spans="1:14" ht="30" x14ac:dyDescent="0.2">
      <c r="A158" s="160" t="s">
        <v>306</v>
      </c>
      <c r="B158" s="191" t="s">
        <v>307</v>
      </c>
      <c r="C158" s="253"/>
      <c r="D158" s="215"/>
      <c r="E158" s="254"/>
      <c r="F158" s="255"/>
      <c r="G158" s="215"/>
      <c r="H158" s="256"/>
      <c r="I158" s="253"/>
      <c r="J158" s="215"/>
      <c r="K158" s="254"/>
      <c r="L158" s="255">
        <f t="shared" si="12"/>
        <v>0</v>
      </c>
      <c r="M158" s="255">
        <f t="shared" si="12"/>
        <v>0</v>
      </c>
      <c r="N158" s="255">
        <f t="shared" si="12"/>
        <v>0</v>
      </c>
    </row>
    <row r="159" spans="1:14" ht="30" x14ac:dyDescent="0.2">
      <c r="A159" s="166" t="s">
        <v>308</v>
      </c>
      <c r="B159" s="193" t="s">
        <v>4</v>
      </c>
      <c r="C159" s="253"/>
      <c r="D159" s="215"/>
      <c r="E159" s="254"/>
      <c r="F159" s="255"/>
      <c r="G159" s="215"/>
      <c r="H159" s="256"/>
      <c r="I159" s="253"/>
      <c r="J159" s="215"/>
      <c r="K159" s="254"/>
      <c r="L159" s="255">
        <f t="shared" si="12"/>
        <v>0</v>
      </c>
      <c r="M159" s="255">
        <f t="shared" si="12"/>
        <v>0</v>
      </c>
      <c r="N159" s="255">
        <f t="shared" si="12"/>
        <v>0</v>
      </c>
    </row>
    <row r="160" spans="1:14" ht="45" x14ac:dyDescent="0.2">
      <c r="A160" s="168" t="s">
        <v>309</v>
      </c>
      <c r="B160" s="191" t="s">
        <v>310</v>
      </c>
      <c r="C160" s="253"/>
      <c r="D160" s="215"/>
      <c r="E160" s="254"/>
      <c r="F160" s="255"/>
      <c r="G160" s="215"/>
      <c r="H160" s="256"/>
      <c r="I160" s="253"/>
      <c r="J160" s="215"/>
      <c r="K160" s="254"/>
      <c r="L160" s="255">
        <f t="shared" si="12"/>
        <v>0</v>
      </c>
      <c r="M160" s="255">
        <f t="shared" si="12"/>
        <v>0</v>
      </c>
      <c r="N160" s="255">
        <f t="shared" si="12"/>
        <v>0</v>
      </c>
    </row>
    <row r="161" spans="1:14" ht="30" x14ac:dyDescent="0.2">
      <c r="A161" s="168" t="s">
        <v>311</v>
      </c>
      <c r="B161" s="191" t="s">
        <v>312</v>
      </c>
      <c r="C161" s="253"/>
      <c r="D161" s="215"/>
      <c r="E161" s="254"/>
      <c r="F161" s="255"/>
      <c r="G161" s="215"/>
      <c r="H161" s="256"/>
      <c r="I161" s="253"/>
      <c r="J161" s="215"/>
      <c r="K161" s="254"/>
      <c r="L161" s="255">
        <f t="shared" si="12"/>
        <v>0</v>
      </c>
      <c r="M161" s="255">
        <f t="shared" si="12"/>
        <v>0</v>
      </c>
      <c r="N161" s="255">
        <f t="shared" si="12"/>
        <v>0</v>
      </c>
    </row>
    <row r="162" spans="1:14" ht="30" x14ac:dyDescent="0.2">
      <c r="A162" s="168" t="s">
        <v>313</v>
      </c>
      <c r="B162" s="191" t="s">
        <v>314</v>
      </c>
      <c r="C162" s="253">
        <v>1100000</v>
      </c>
      <c r="D162" s="254">
        <v>1142200</v>
      </c>
      <c r="E162" s="254">
        <v>1410005</v>
      </c>
      <c r="F162" s="255"/>
      <c r="G162" s="215"/>
      <c r="H162" s="256"/>
      <c r="I162" s="253"/>
      <c r="J162" s="215"/>
      <c r="K162" s="254"/>
      <c r="L162" s="255">
        <f t="shared" si="12"/>
        <v>1100000</v>
      </c>
      <c r="M162" s="255">
        <f t="shared" si="12"/>
        <v>1142200</v>
      </c>
      <c r="N162" s="255">
        <f t="shared" si="12"/>
        <v>1410005</v>
      </c>
    </row>
    <row r="163" spans="1:14" ht="15" x14ac:dyDescent="0.2">
      <c r="A163" s="168" t="s">
        <v>315</v>
      </c>
      <c r="B163" s="191" t="s">
        <v>316</v>
      </c>
      <c r="C163" s="253"/>
      <c r="D163" s="254"/>
      <c r="E163" s="254"/>
      <c r="F163" s="255"/>
      <c r="G163" s="215"/>
      <c r="H163" s="256"/>
      <c r="I163" s="253"/>
      <c r="J163" s="215"/>
      <c r="K163" s="254"/>
      <c r="L163" s="255">
        <f t="shared" si="12"/>
        <v>0</v>
      </c>
      <c r="M163" s="255">
        <f t="shared" si="12"/>
        <v>0</v>
      </c>
      <c r="N163" s="255">
        <f t="shared" si="12"/>
        <v>0</v>
      </c>
    </row>
    <row r="164" spans="1:14" ht="15" x14ac:dyDescent="0.2">
      <c r="A164" s="168" t="s">
        <v>317</v>
      </c>
      <c r="B164" s="191" t="s">
        <v>318</v>
      </c>
      <c r="C164" s="253"/>
      <c r="D164" s="254"/>
      <c r="E164" s="254"/>
      <c r="F164" s="255"/>
      <c r="G164" s="215"/>
      <c r="H164" s="256"/>
      <c r="I164" s="253"/>
      <c r="J164" s="215"/>
      <c r="K164" s="254"/>
      <c r="L164" s="255">
        <f t="shared" si="12"/>
        <v>0</v>
      </c>
      <c r="M164" s="255">
        <f t="shared" si="12"/>
        <v>0</v>
      </c>
      <c r="N164" s="255">
        <f t="shared" si="12"/>
        <v>0</v>
      </c>
    </row>
    <row r="165" spans="1:14" ht="30" x14ac:dyDescent="0.2">
      <c r="A165" s="168" t="s">
        <v>319</v>
      </c>
      <c r="B165" s="191" t="s">
        <v>320</v>
      </c>
      <c r="C165" s="253">
        <v>10000</v>
      </c>
      <c r="D165" s="254">
        <v>10000</v>
      </c>
      <c r="E165" s="254">
        <v>10516</v>
      </c>
      <c r="F165" s="255"/>
      <c r="G165" s="215"/>
      <c r="H165" s="256"/>
      <c r="I165" s="253"/>
      <c r="J165" s="215"/>
      <c r="K165" s="254"/>
      <c r="L165" s="255">
        <f t="shared" si="12"/>
        <v>10000</v>
      </c>
      <c r="M165" s="255">
        <f t="shared" si="12"/>
        <v>10000</v>
      </c>
      <c r="N165" s="255">
        <f t="shared" si="12"/>
        <v>10516</v>
      </c>
    </row>
    <row r="166" spans="1:14" ht="30" x14ac:dyDescent="0.2">
      <c r="A166" s="168" t="s">
        <v>321</v>
      </c>
      <c r="B166" s="191" t="s">
        <v>322</v>
      </c>
      <c r="C166" s="253"/>
      <c r="D166" s="215"/>
      <c r="E166" s="254"/>
      <c r="F166" s="255"/>
      <c r="G166" s="215"/>
      <c r="H166" s="256"/>
      <c r="I166" s="253"/>
      <c r="J166" s="215"/>
      <c r="K166" s="254"/>
      <c r="L166" s="255">
        <f t="shared" si="12"/>
        <v>0</v>
      </c>
      <c r="M166" s="255">
        <f t="shared" si="12"/>
        <v>0</v>
      </c>
      <c r="N166" s="255">
        <f t="shared" si="12"/>
        <v>0</v>
      </c>
    </row>
    <row r="167" spans="1:14" ht="15" x14ac:dyDescent="0.2">
      <c r="A167" s="168" t="s">
        <v>323</v>
      </c>
      <c r="B167" s="191" t="s">
        <v>324</v>
      </c>
      <c r="C167" s="253"/>
      <c r="D167" s="215"/>
      <c r="E167" s="254"/>
      <c r="F167" s="255"/>
      <c r="G167" s="215"/>
      <c r="H167" s="256"/>
      <c r="I167" s="253"/>
      <c r="J167" s="215"/>
      <c r="K167" s="254"/>
      <c r="L167" s="255">
        <f t="shared" si="12"/>
        <v>0</v>
      </c>
      <c r="M167" s="255">
        <f t="shared" si="12"/>
        <v>0</v>
      </c>
      <c r="N167" s="255">
        <f t="shared" si="12"/>
        <v>0</v>
      </c>
    </row>
    <row r="168" spans="1:14" ht="30" x14ac:dyDescent="0.2">
      <c r="A168" s="168" t="s">
        <v>325</v>
      </c>
      <c r="B168" s="191" t="s">
        <v>326</v>
      </c>
      <c r="C168" s="253"/>
      <c r="D168" s="215"/>
      <c r="E168" s="254"/>
      <c r="F168" s="255"/>
      <c r="G168" s="215"/>
      <c r="H168" s="256"/>
      <c r="I168" s="253"/>
      <c r="J168" s="215"/>
      <c r="K168" s="254"/>
      <c r="L168" s="255">
        <f t="shared" si="12"/>
        <v>0</v>
      </c>
      <c r="M168" s="255">
        <f t="shared" si="12"/>
        <v>0</v>
      </c>
      <c r="N168" s="255">
        <f t="shared" si="12"/>
        <v>0</v>
      </c>
    </row>
    <row r="169" spans="1:14" ht="30" x14ac:dyDescent="0.2">
      <c r="A169" s="168" t="s">
        <v>327</v>
      </c>
      <c r="B169" s="191" t="s">
        <v>328</v>
      </c>
      <c r="C169" s="253"/>
      <c r="D169" s="215"/>
      <c r="E169" s="254">
        <v>269627</v>
      </c>
      <c r="F169" s="255"/>
      <c r="G169" s="215"/>
      <c r="H169" s="256"/>
      <c r="I169" s="253"/>
      <c r="J169" s="215"/>
      <c r="K169" s="254"/>
      <c r="L169" s="255">
        <f t="shared" si="12"/>
        <v>0</v>
      </c>
      <c r="M169" s="255">
        <f t="shared" si="12"/>
        <v>0</v>
      </c>
      <c r="N169" s="255">
        <f t="shared" si="12"/>
        <v>269627</v>
      </c>
    </row>
    <row r="170" spans="1:14" ht="30" x14ac:dyDescent="0.2">
      <c r="A170" s="170" t="s">
        <v>329</v>
      </c>
      <c r="B170" s="193" t="s">
        <v>6</v>
      </c>
      <c r="C170" s="257">
        <f t="shared" ref="C170:H170" si="13">SUM(C160:C169)</f>
        <v>1110000</v>
      </c>
      <c r="D170" s="257">
        <f t="shared" si="13"/>
        <v>1152200</v>
      </c>
      <c r="E170" s="258">
        <f t="shared" si="13"/>
        <v>1690148</v>
      </c>
      <c r="F170" s="259">
        <f t="shared" si="13"/>
        <v>0</v>
      </c>
      <c r="G170" s="259">
        <f t="shared" si="13"/>
        <v>0</v>
      </c>
      <c r="H170" s="260">
        <f t="shared" si="13"/>
        <v>0</v>
      </c>
      <c r="I170" s="257"/>
      <c r="J170" s="224"/>
      <c r="K170" s="258"/>
      <c r="L170" s="259">
        <f t="shared" si="12"/>
        <v>1110000</v>
      </c>
      <c r="M170" s="259">
        <f t="shared" si="12"/>
        <v>1152200</v>
      </c>
      <c r="N170" s="259">
        <f t="shared" si="12"/>
        <v>1690148</v>
      </c>
    </row>
    <row r="171" spans="1:14" ht="57.75" customHeight="1" x14ac:dyDescent="0.2">
      <c r="A171" s="168" t="s">
        <v>756</v>
      </c>
      <c r="B171" s="191" t="s">
        <v>331</v>
      </c>
      <c r="C171" s="253"/>
      <c r="D171" s="215"/>
      <c r="E171" s="254"/>
      <c r="F171" s="255"/>
      <c r="G171" s="215"/>
      <c r="H171" s="256"/>
      <c r="I171" s="253"/>
      <c r="J171" s="215"/>
      <c r="K171" s="254"/>
      <c r="L171" s="255">
        <f t="shared" si="12"/>
        <v>0</v>
      </c>
      <c r="M171" s="255">
        <f t="shared" si="12"/>
        <v>0</v>
      </c>
      <c r="N171" s="255">
        <f t="shared" si="12"/>
        <v>0</v>
      </c>
    </row>
    <row r="172" spans="1:14" ht="59.25" customHeight="1" x14ac:dyDescent="0.2">
      <c r="A172" s="160" t="s">
        <v>757</v>
      </c>
      <c r="B172" s="191" t="s">
        <v>332</v>
      </c>
      <c r="C172" s="253"/>
      <c r="D172" s="215"/>
      <c r="E172" s="254"/>
      <c r="F172" s="255"/>
      <c r="G172" s="215"/>
      <c r="H172" s="256"/>
      <c r="I172" s="253"/>
      <c r="J172" s="215"/>
      <c r="K172" s="254"/>
      <c r="L172" s="255">
        <f t="shared" si="12"/>
        <v>0</v>
      </c>
      <c r="M172" s="255">
        <f t="shared" si="12"/>
        <v>0</v>
      </c>
      <c r="N172" s="255">
        <f t="shared" si="12"/>
        <v>0</v>
      </c>
    </row>
    <row r="173" spans="1:14" ht="30" x14ac:dyDescent="0.2">
      <c r="A173" s="168" t="s">
        <v>333</v>
      </c>
      <c r="B173" s="191" t="s">
        <v>334</v>
      </c>
      <c r="C173" s="253"/>
      <c r="D173" s="215"/>
      <c r="E173" s="254"/>
      <c r="F173" s="255"/>
      <c r="G173" s="215"/>
      <c r="H173" s="256"/>
      <c r="I173" s="253"/>
      <c r="J173" s="215"/>
      <c r="K173" s="254"/>
      <c r="L173" s="255">
        <f t="shared" si="12"/>
        <v>0</v>
      </c>
      <c r="M173" s="255">
        <f t="shared" si="12"/>
        <v>0</v>
      </c>
      <c r="N173" s="255">
        <f t="shared" si="12"/>
        <v>0</v>
      </c>
    </row>
    <row r="174" spans="1:14" ht="45" x14ac:dyDescent="0.2">
      <c r="A174" s="166" t="s">
        <v>335</v>
      </c>
      <c r="B174" s="193" t="s">
        <v>10</v>
      </c>
      <c r="C174" s="253"/>
      <c r="D174" s="215"/>
      <c r="E174" s="254"/>
      <c r="F174" s="255"/>
      <c r="G174" s="215"/>
      <c r="H174" s="256"/>
      <c r="I174" s="253"/>
      <c r="J174" s="215"/>
      <c r="K174" s="254"/>
      <c r="L174" s="255">
        <f t="shared" si="12"/>
        <v>0</v>
      </c>
      <c r="M174" s="255">
        <f t="shared" si="12"/>
        <v>0</v>
      </c>
      <c r="N174" s="255">
        <f t="shared" si="12"/>
        <v>0</v>
      </c>
    </row>
    <row r="175" spans="1:14" ht="63" x14ac:dyDescent="0.25">
      <c r="A175" s="172" t="s">
        <v>168</v>
      </c>
      <c r="B175" s="194"/>
      <c r="C175" s="257">
        <f t="shared" ref="C175:H175" si="14">SUM(C174,C170,C159,C145)</f>
        <v>1110000</v>
      </c>
      <c r="D175" s="257">
        <f t="shared" si="14"/>
        <v>1152200</v>
      </c>
      <c r="E175" s="258">
        <f t="shared" si="14"/>
        <v>1690148</v>
      </c>
      <c r="F175" s="259">
        <f t="shared" si="14"/>
        <v>0</v>
      </c>
      <c r="G175" s="259">
        <f t="shared" si="14"/>
        <v>0</v>
      </c>
      <c r="H175" s="260">
        <f t="shared" si="14"/>
        <v>0</v>
      </c>
      <c r="I175" s="257"/>
      <c r="J175" s="224"/>
      <c r="K175" s="258"/>
      <c r="L175" s="259">
        <f t="shared" si="12"/>
        <v>1110000</v>
      </c>
      <c r="M175" s="259">
        <f t="shared" si="12"/>
        <v>1152200</v>
      </c>
      <c r="N175" s="259">
        <f t="shared" si="12"/>
        <v>1690148</v>
      </c>
    </row>
    <row r="176" spans="1:14" ht="30" x14ac:dyDescent="0.2">
      <c r="A176" s="160" t="s">
        <v>758</v>
      </c>
      <c r="B176" s="191" t="s">
        <v>337</v>
      </c>
      <c r="C176" s="253"/>
      <c r="D176" s="215"/>
      <c r="E176" s="254"/>
      <c r="F176" s="255"/>
      <c r="G176" s="215"/>
      <c r="H176" s="256"/>
      <c r="I176" s="253"/>
      <c r="J176" s="215"/>
      <c r="K176" s="254"/>
      <c r="L176" s="255">
        <f t="shared" si="12"/>
        <v>0</v>
      </c>
      <c r="M176" s="255">
        <f t="shared" si="12"/>
        <v>0</v>
      </c>
      <c r="N176" s="255">
        <f t="shared" si="12"/>
        <v>0</v>
      </c>
    </row>
    <row r="177" spans="1:14" ht="63.75" customHeight="1" x14ac:dyDescent="0.2">
      <c r="A177" s="160" t="s">
        <v>759</v>
      </c>
      <c r="B177" s="191" t="s">
        <v>338</v>
      </c>
      <c r="C177" s="253"/>
      <c r="D177" s="215"/>
      <c r="E177" s="254"/>
      <c r="F177" s="255"/>
      <c r="G177" s="215"/>
      <c r="H177" s="256"/>
      <c r="I177" s="253"/>
      <c r="J177" s="215"/>
      <c r="K177" s="254"/>
      <c r="L177" s="255">
        <f t="shared" si="12"/>
        <v>0</v>
      </c>
      <c r="M177" s="255">
        <f t="shared" si="12"/>
        <v>0</v>
      </c>
      <c r="N177" s="255">
        <f t="shared" si="12"/>
        <v>0</v>
      </c>
    </row>
    <row r="178" spans="1:14" ht="60" x14ac:dyDescent="0.2">
      <c r="A178" s="160" t="s">
        <v>760</v>
      </c>
      <c r="B178" s="191" t="s">
        <v>339</v>
      </c>
      <c r="C178" s="253"/>
      <c r="D178" s="215"/>
      <c r="E178" s="254"/>
      <c r="F178" s="255"/>
      <c r="G178" s="215"/>
      <c r="H178" s="256"/>
      <c r="I178" s="253"/>
      <c r="J178" s="215"/>
      <c r="K178" s="254"/>
      <c r="L178" s="255">
        <f t="shared" si="12"/>
        <v>0</v>
      </c>
      <c r="M178" s="255">
        <f t="shared" si="12"/>
        <v>0</v>
      </c>
      <c r="N178" s="255">
        <f t="shared" si="12"/>
        <v>0</v>
      </c>
    </row>
    <row r="179" spans="1:14" ht="60" x14ac:dyDescent="0.2">
      <c r="A179" s="160" t="s">
        <v>761</v>
      </c>
      <c r="B179" s="191" t="s">
        <v>341</v>
      </c>
      <c r="C179" s="253"/>
      <c r="D179" s="215"/>
      <c r="E179" s="254"/>
      <c r="F179" s="255"/>
      <c r="G179" s="215"/>
      <c r="H179" s="256"/>
      <c r="I179" s="253"/>
      <c r="J179" s="215"/>
      <c r="K179" s="254"/>
      <c r="L179" s="255">
        <f t="shared" si="12"/>
        <v>0</v>
      </c>
      <c r="M179" s="255">
        <f t="shared" si="12"/>
        <v>0</v>
      </c>
      <c r="N179" s="255">
        <f t="shared" si="12"/>
        <v>0</v>
      </c>
    </row>
    <row r="180" spans="1:14" ht="45" x14ac:dyDescent="0.2">
      <c r="A180" s="160" t="s">
        <v>762</v>
      </c>
      <c r="B180" s="191" t="s">
        <v>343</v>
      </c>
      <c r="C180" s="253"/>
      <c r="D180" s="215"/>
      <c r="E180" s="254"/>
      <c r="F180" s="255"/>
      <c r="G180" s="215"/>
      <c r="H180" s="256"/>
      <c r="I180" s="253"/>
      <c r="J180" s="215"/>
      <c r="K180" s="254"/>
      <c r="L180" s="255">
        <f t="shared" si="12"/>
        <v>0</v>
      </c>
      <c r="M180" s="255">
        <f t="shared" si="12"/>
        <v>0</v>
      </c>
      <c r="N180" s="255">
        <f t="shared" si="12"/>
        <v>0</v>
      </c>
    </row>
    <row r="181" spans="1:14" ht="60" x14ac:dyDescent="0.2">
      <c r="A181" s="166" t="s">
        <v>344</v>
      </c>
      <c r="B181" s="193" t="s">
        <v>3</v>
      </c>
      <c r="C181" s="253"/>
      <c r="D181" s="215"/>
      <c r="E181" s="254"/>
      <c r="F181" s="255"/>
      <c r="G181" s="215"/>
      <c r="H181" s="256"/>
      <c r="I181" s="253"/>
      <c r="J181" s="215"/>
      <c r="K181" s="254"/>
      <c r="L181" s="255">
        <f t="shared" si="12"/>
        <v>0</v>
      </c>
      <c r="M181" s="255">
        <f t="shared" si="12"/>
        <v>0</v>
      </c>
      <c r="N181" s="255">
        <f t="shared" si="12"/>
        <v>0</v>
      </c>
    </row>
    <row r="182" spans="1:14" ht="30" x14ac:dyDescent="0.2">
      <c r="A182" s="168" t="s">
        <v>345</v>
      </c>
      <c r="B182" s="191" t="s">
        <v>346</v>
      </c>
      <c r="C182" s="253"/>
      <c r="D182" s="215"/>
      <c r="E182" s="254"/>
      <c r="F182" s="255"/>
      <c r="G182" s="215"/>
      <c r="H182" s="256"/>
      <c r="I182" s="253"/>
      <c r="J182" s="215"/>
      <c r="K182" s="254"/>
      <c r="L182" s="255">
        <f t="shared" si="12"/>
        <v>0</v>
      </c>
      <c r="M182" s="255">
        <f t="shared" si="12"/>
        <v>0</v>
      </c>
      <c r="N182" s="255">
        <f t="shared" si="12"/>
        <v>0</v>
      </c>
    </row>
    <row r="183" spans="1:14" ht="30" x14ac:dyDescent="0.2">
      <c r="A183" s="168" t="s">
        <v>347</v>
      </c>
      <c r="B183" s="191" t="s">
        <v>348</v>
      </c>
      <c r="C183" s="253"/>
      <c r="D183" s="215"/>
      <c r="E183" s="254"/>
      <c r="F183" s="255"/>
      <c r="G183" s="215"/>
      <c r="H183" s="256"/>
      <c r="I183" s="253"/>
      <c r="J183" s="215"/>
      <c r="K183" s="254"/>
      <c r="L183" s="255">
        <f t="shared" si="12"/>
        <v>0</v>
      </c>
      <c r="M183" s="255">
        <f t="shared" si="12"/>
        <v>0</v>
      </c>
      <c r="N183" s="255">
        <f t="shared" si="12"/>
        <v>0</v>
      </c>
    </row>
    <row r="184" spans="1:14" ht="30" x14ac:dyDescent="0.2">
      <c r="A184" s="168" t="s">
        <v>349</v>
      </c>
      <c r="B184" s="191" t="s">
        <v>350</v>
      </c>
      <c r="C184" s="253"/>
      <c r="D184" s="215"/>
      <c r="E184" s="254"/>
      <c r="F184" s="255"/>
      <c r="G184" s="215"/>
      <c r="H184" s="256"/>
      <c r="I184" s="253"/>
      <c r="J184" s="215"/>
      <c r="K184" s="254"/>
      <c r="L184" s="255">
        <f t="shared" si="12"/>
        <v>0</v>
      </c>
      <c r="M184" s="255">
        <f t="shared" si="12"/>
        <v>0</v>
      </c>
      <c r="N184" s="255">
        <f t="shared" si="12"/>
        <v>0</v>
      </c>
    </row>
    <row r="185" spans="1:14" ht="30" x14ac:dyDescent="0.2">
      <c r="A185" s="168" t="s">
        <v>351</v>
      </c>
      <c r="B185" s="191" t="s">
        <v>352</v>
      </c>
      <c r="C185" s="253"/>
      <c r="D185" s="215"/>
      <c r="E185" s="254"/>
      <c r="F185" s="255"/>
      <c r="G185" s="215"/>
      <c r="H185" s="256"/>
      <c r="I185" s="253"/>
      <c r="J185" s="215"/>
      <c r="K185" s="254"/>
      <c r="L185" s="255">
        <f t="shared" si="12"/>
        <v>0</v>
      </c>
      <c r="M185" s="255">
        <f t="shared" si="12"/>
        <v>0</v>
      </c>
      <c r="N185" s="255">
        <f t="shared" si="12"/>
        <v>0</v>
      </c>
    </row>
    <row r="186" spans="1:14" ht="45" x14ac:dyDescent="0.2">
      <c r="A186" s="168" t="s">
        <v>353</v>
      </c>
      <c r="B186" s="191" t="s">
        <v>354</v>
      </c>
      <c r="C186" s="253"/>
      <c r="D186" s="215"/>
      <c r="E186" s="254"/>
      <c r="F186" s="255"/>
      <c r="G186" s="215"/>
      <c r="H186" s="256"/>
      <c r="I186" s="253"/>
      <c r="J186" s="215"/>
      <c r="K186" s="254"/>
      <c r="L186" s="255">
        <f t="shared" si="12"/>
        <v>0</v>
      </c>
      <c r="M186" s="255">
        <f t="shared" si="12"/>
        <v>0</v>
      </c>
      <c r="N186" s="255">
        <f t="shared" si="12"/>
        <v>0</v>
      </c>
    </row>
    <row r="187" spans="1:14" ht="30" x14ac:dyDescent="0.2">
      <c r="A187" s="166" t="s">
        <v>355</v>
      </c>
      <c r="B187" s="193" t="s">
        <v>8</v>
      </c>
      <c r="C187" s="253"/>
      <c r="D187" s="215"/>
      <c r="E187" s="254"/>
      <c r="F187" s="255"/>
      <c r="G187" s="215"/>
      <c r="H187" s="256"/>
      <c r="I187" s="253"/>
      <c r="J187" s="215"/>
      <c r="K187" s="254"/>
      <c r="L187" s="255">
        <f t="shared" si="12"/>
        <v>0</v>
      </c>
      <c r="M187" s="255">
        <f t="shared" si="12"/>
        <v>0</v>
      </c>
      <c r="N187" s="255">
        <f t="shared" si="12"/>
        <v>0</v>
      </c>
    </row>
    <row r="188" spans="1:14" ht="64.5" customHeight="1" x14ac:dyDescent="0.2">
      <c r="A188" s="168" t="s">
        <v>763</v>
      </c>
      <c r="B188" s="191" t="s">
        <v>356</v>
      </c>
      <c r="C188" s="253"/>
      <c r="D188" s="215"/>
      <c r="E188" s="254"/>
      <c r="F188" s="255"/>
      <c r="G188" s="215"/>
      <c r="H188" s="256"/>
      <c r="I188" s="253"/>
      <c r="J188" s="215"/>
      <c r="K188" s="254"/>
      <c r="L188" s="255">
        <f t="shared" si="12"/>
        <v>0</v>
      </c>
      <c r="M188" s="255">
        <f t="shared" si="12"/>
        <v>0</v>
      </c>
      <c r="N188" s="255">
        <f t="shared" si="12"/>
        <v>0</v>
      </c>
    </row>
    <row r="189" spans="1:14" ht="60" x14ac:dyDescent="0.2">
      <c r="A189" s="160" t="s">
        <v>764</v>
      </c>
      <c r="B189" s="191" t="s">
        <v>357</v>
      </c>
      <c r="C189" s="253"/>
      <c r="D189" s="215"/>
      <c r="E189" s="254"/>
      <c r="F189" s="255"/>
      <c r="G189" s="215"/>
      <c r="H189" s="256"/>
      <c r="I189" s="253"/>
      <c r="J189" s="215"/>
      <c r="K189" s="254"/>
      <c r="L189" s="255">
        <f t="shared" si="12"/>
        <v>0</v>
      </c>
      <c r="M189" s="255">
        <f t="shared" si="12"/>
        <v>0</v>
      </c>
      <c r="N189" s="255">
        <f t="shared" si="12"/>
        <v>0</v>
      </c>
    </row>
    <row r="190" spans="1:14" ht="45" x14ac:dyDescent="0.2">
      <c r="A190" s="168" t="s">
        <v>358</v>
      </c>
      <c r="B190" s="191" t="s">
        <v>359</v>
      </c>
      <c r="C190" s="253"/>
      <c r="D190" s="215"/>
      <c r="E190" s="254"/>
      <c r="F190" s="255"/>
      <c r="G190" s="215"/>
      <c r="H190" s="256"/>
      <c r="I190" s="253"/>
      <c r="J190" s="215"/>
      <c r="K190" s="254"/>
      <c r="L190" s="255">
        <f t="shared" si="12"/>
        <v>0</v>
      </c>
      <c r="M190" s="255">
        <f t="shared" si="12"/>
        <v>0</v>
      </c>
      <c r="N190" s="255">
        <f t="shared" si="12"/>
        <v>0</v>
      </c>
    </row>
    <row r="191" spans="1:14" ht="45" x14ac:dyDescent="0.2">
      <c r="A191" s="166" t="s">
        <v>360</v>
      </c>
      <c r="B191" s="193" t="s">
        <v>11</v>
      </c>
      <c r="C191" s="253"/>
      <c r="D191" s="253"/>
      <c r="E191" s="254"/>
      <c r="F191" s="255"/>
      <c r="G191" s="255"/>
      <c r="H191" s="256"/>
      <c r="I191" s="253"/>
      <c r="J191" s="215"/>
      <c r="K191" s="254"/>
      <c r="L191" s="255">
        <f t="shared" si="12"/>
        <v>0</v>
      </c>
      <c r="M191" s="255">
        <f t="shared" si="12"/>
        <v>0</v>
      </c>
      <c r="N191" s="255">
        <f t="shared" si="12"/>
        <v>0</v>
      </c>
    </row>
    <row r="192" spans="1:14" ht="63" x14ac:dyDescent="0.25">
      <c r="A192" s="172" t="s">
        <v>210</v>
      </c>
      <c r="B192" s="194"/>
      <c r="C192" s="257"/>
      <c r="D192" s="257"/>
      <c r="E192" s="258"/>
      <c r="F192" s="259"/>
      <c r="G192" s="259"/>
      <c r="H192" s="260"/>
      <c r="I192" s="257"/>
      <c r="J192" s="224"/>
      <c r="K192" s="258"/>
      <c r="L192" s="255">
        <f t="shared" si="12"/>
        <v>0</v>
      </c>
      <c r="M192" s="255">
        <f t="shared" si="12"/>
        <v>0</v>
      </c>
      <c r="N192" s="255">
        <f t="shared" si="12"/>
        <v>0</v>
      </c>
    </row>
    <row r="193" spans="1:14" ht="31.5" x14ac:dyDescent="0.2">
      <c r="A193" s="180" t="s">
        <v>361</v>
      </c>
      <c r="B193" s="195" t="s">
        <v>362</v>
      </c>
      <c r="C193" s="257">
        <f t="shared" ref="C193:H193" si="15">SUM(C192,C175)</f>
        <v>1110000</v>
      </c>
      <c r="D193" s="257">
        <f t="shared" si="15"/>
        <v>1152200</v>
      </c>
      <c r="E193" s="258">
        <f t="shared" si="15"/>
        <v>1690148</v>
      </c>
      <c r="F193" s="259">
        <f t="shared" si="15"/>
        <v>0</v>
      </c>
      <c r="G193" s="259">
        <f t="shared" si="15"/>
        <v>0</v>
      </c>
      <c r="H193" s="260">
        <f t="shared" si="15"/>
        <v>0</v>
      </c>
      <c r="I193" s="257"/>
      <c r="J193" s="224"/>
      <c r="K193" s="258"/>
      <c r="L193" s="259">
        <f t="shared" si="12"/>
        <v>1110000</v>
      </c>
      <c r="M193" s="259">
        <f t="shared" si="12"/>
        <v>1152200</v>
      </c>
      <c r="N193" s="259">
        <f t="shared" si="12"/>
        <v>1690148</v>
      </c>
    </row>
    <row r="194" spans="1:14" ht="45" x14ac:dyDescent="0.2">
      <c r="A194" s="168" t="s">
        <v>363</v>
      </c>
      <c r="B194" s="176" t="s">
        <v>364</v>
      </c>
      <c r="C194" s="253"/>
      <c r="D194" s="215"/>
      <c r="E194" s="254"/>
      <c r="F194" s="255"/>
      <c r="G194" s="215"/>
      <c r="H194" s="256"/>
      <c r="I194" s="253"/>
      <c r="J194" s="215"/>
      <c r="K194" s="254"/>
      <c r="L194" s="255">
        <f t="shared" si="12"/>
        <v>0</v>
      </c>
      <c r="M194" s="255">
        <f t="shared" si="12"/>
        <v>0</v>
      </c>
      <c r="N194" s="255">
        <f t="shared" si="12"/>
        <v>0</v>
      </c>
    </row>
    <row r="195" spans="1:14" ht="60" x14ac:dyDescent="0.2">
      <c r="A195" s="168" t="s">
        <v>31</v>
      </c>
      <c r="B195" s="176" t="s">
        <v>365</v>
      </c>
      <c r="C195" s="253"/>
      <c r="D195" s="215"/>
      <c r="E195" s="254"/>
      <c r="F195" s="255"/>
      <c r="G195" s="215"/>
      <c r="H195" s="256"/>
      <c r="I195" s="253"/>
      <c r="J195" s="215"/>
      <c r="K195" s="254"/>
      <c r="L195" s="255">
        <f t="shared" si="12"/>
        <v>0</v>
      </c>
      <c r="M195" s="255">
        <f t="shared" si="12"/>
        <v>0</v>
      </c>
      <c r="N195" s="255">
        <f t="shared" si="12"/>
        <v>0</v>
      </c>
    </row>
    <row r="196" spans="1:14" ht="30" x14ac:dyDescent="0.2">
      <c r="A196" s="168" t="s">
        <v>366</v>
      </c>
      <c r="B196" s="176" t="s">
        <v>367</v>
      </c>
      <c r="C196" s="253"/>
      <c r="D196" s="215"/>
      <c r="E196" s="254"/>
      <c r="F196" s="255"/>
      <c r="G196" s="215"/>
      <c r="H196" s="256"/>
      <c r="I196" s="253"/>
      <c r="J196" s="215"/>
      <c r="K196" s="254"/>
      <c r="L196" s="255">
        <f t="shared" si="12"/>
        <v>0</v>
      </c>
      <c r="M196" s="255">
        <f t="shared" si="12"/>
        <v>0</v>
      </c>
      <c r="N196" s="255">
        <f t="shared" si="12"/>
        <v>0</v>
      </c>
    </row>
    <row r="197" spans="1:14" ht="38.25" x14ac:dyDescent="0.2">
      <c r="A197" s="177" t="s">
        <v>643</v>
      </c>
      <c r="B197" s="178" t="s">
        <v>368</v>
      </c>
      <c r="C197" s="253"/>
      <c r="D197" s="215"/>
      <c r="E197" s="254"/>
      <c r="F197" s="255"/>
      <c r="G197" s="215"/>
      <c r="H197" s="256"/>
      <c r="I197" s="253"/>
      <c r="J197" s="215"/>
      <c r="K197" s="254"/>
      <c r="L197" s="255">
        <f t="shared" si="12"/>
        <v>0</v>
      </c>
      <c r="M197" s="255">
        <f t="shared" si="12"/>
        <v>0</v>
      </c>
      <c r="N197" s="255">
        <f t="shared" si="12"/>
        <v>0</v>
      </c>
    </row>
    <row r="198" spans="1:14" ht="45" x14ac:dyDescent="0.2">
      <c r="A198" s="168" t="s">
        <v>35</v>
      </c>
      <c r="B198" s="176" t="s">
        <v>369</v>
      </c>
      <c r="C198" s="253"/>
      <c r="D198" s="215"/>
      <c r="E198" s="254"/>
      <c r="F198" s="255"/>
      <c r="G198" s="215"/>
      <c r="H198" s="256"/>
      <c r="I198" s="253"/>
      <c r="J198" s="215"/>
      <c r="K198" s="254"/>
      <c r="L198" s="255">
        <f t="shared" si="12"/>
        <v>0</v>
      </c>
      <c r="M198" s="255">
        <f t="shared" si="12"/>
        <v>0</v>
      </c>
      <c r="N198" s="255">
        <f t="shared" si="12"/>
        <v>0</v>
      </c>
    </row>
    <row r="199" spans="1:14" ht="45" x14ac:dyDescent="0.2">
      <c r="A199" s="168" t="s">
        <v>32</v>
      </c>
      <c r="B199" s="176" t="s">
        <v>370</v>
      </c>
      <c r="C199" s="253"/>
      <c r="D199" s="215"/>
      <c r="E199" s="254"/>
      <c r="F199" s="255"/>
      <c r="G199" s="215"/>
      <c r="H199" s="256"/>
      <c r="I199" s="253"/>
      <c r="J199" s="215"/>
      <c r="K199" s="254"/>
      <c r="L199" s="255">
        <f t="shared" ref="L199:N221" si="16">SUM(C199,F199,I199)</f>
        <v>0</v>
      </c>
      <c r="M199" s="255">
        <f t="shared" si="16"/>
        <v>0</v>
      </c>
      <c r="N199" s="255">
        <f t="shared" si="16"/>
        <v>0</v>
      </c>
    </row>
    <row r="200" spans="1:14" ht="60" x14ac:dyDescent="0.2">
      <c r="A200" s="168" t="s">
        <v>371</v>
      </c>
      <c r="B200" s="176" t="s">
        <v>372</v>
      </c>
      <c r="C200" s="253"/>
      <c r="D200" s="215"/>
      <c r="E200" s="254"/>
      <c r="F200" s="255"/>
      <c r="G200" s="215"/>
      <c r="H200" s="256"/>
      <c r="I200" s="253"/>
      <c r="J200" s="215"/>
      <c r="K200" s="254"/>
      <c r="L200" s="255">
        <f t="shared" si="16"/>
        <v>0</v>
      </c>
      <c r="M200" s="255">
        <f t="shared" si="16"/>
        <v>0</v>
      </c>
      <c r="N200" s="255">
        <f t="shared" si="16"/>
        <v>0</v>
      </c>
    </row>
    <row r="201" spans="1:14" ht="45" x14ac:dyDescent="0.2">
      <c r="A201" s="168" t="s">
        <v>33</v>
      </c>
      <c r="B201" s="176" t="s">
        <v>373</v>
      </c>
      <c r="C201" s="253"/>
      <c r="D201" s="215"/>
      <c r="E201" s="254"/>
      <c r="F201" s="255"/>
      <c r="G201" s="215"/>
      <c r="H201" s="256"/>
      <c r="I201" s="253"/>
      <c r="J201" s="215"/>
      <c r="K201" s="254"/>
      <c r="L201" s="255">
        <f t="shared" si="16"/>
        <v>0</v>
      </c>
      <c r="M201" s="255">
        <f t="shared" si="16"/>
        <v>0</v>
      </c>
      <c r="N201" s="255">
        <f t="shared" si="16"/>
        <v>0</v>
      </c>
    </row>
    <row r="202" spans="1:14" ht="25.5" x14ac:dyDescent="0.2">
      <c r="A202" s="177" t="s">
        <v>374</v>
      </c>
      <c r="B202" s="178" t="s">
        <v>375</v>
      </c>
      <c r="C202" s="253"/>
      <c r="D202" s="215"/>
      <c r="E202" s="254"/>
      <c r="F202" s="255"/>
      <c r="G202" s="215"/>
      <c r="H202" s="256"/>
      <c r="I202" s="253"/>
      <c r="J202" s="215"/>
      <c r="K202" s="254"/>
      <c r="L202" s="255">
        <f t="shared" si="16"/>
        <v>0</v>
      </c>
      <c r="M202" s="255">
        <f t="shared" si="16"/>
        <v>0</v>
      </c>
      <c r="N202" s="255">
        <f t="shared" si="16"/>
        <v>0</v>
      </c>
    </row>
    <row r="203" spans="1:14" ht="60" x14ac:dyDescent="0.2">
      <c r="A203" s="160" t="s">
        <v>376</v>
      </c>
      <c r="B203" s="176" t="s">
        <v>377</v>
      </c>
      <c r="C203" s="253"/>
      <c r="D203" s="215"/>
      <c r="E203" s="254"/>
      <c r="F203" s="255">
        <v>277199</v>
      </c>
      <c r="G203" s="215">
        <v>277199</v>
      </c>
      <c r="H203" s="256">
        <v>277199</v>
      </c>
      <c r="I203" s="253"/>
      <c r="J203" s="215"/>
      <c r="K203" s="254"/>
      <c r="L203" s="255">
        <f t="shared" si="16"/>
        <v>277199</v>
      </c>
      <c r="M203" s="255">
        <f t="shared" si="16"/>
        <v>277199</v>
      </c>
      <c r="N203" s="255">
        <f t="shared" si="16"/>
        <v>277199</v>
      </c>
    </row>
    <row r="204" spans="1:14" ht="60" x14ac:dyDescent="0.2">
      <c r="A204" s="160" t="s">
        <v>378</v>
      </c>
      <c r="B204" s="176" t="s">
        <v>377</v>
      </c>
      <c r="C204" s="253"/>
      <c r="D204" s="215"/>
      <c r="E204" s="254"/>
      <c r="F204" s="255"/>
      <c r="G204" s="215"/>
      <c r="H204" s="256"/>
      <c r="I204" s="253"/>
      <c r="J204" s="215"/>
      <c r="K204" s="254"/>
      <c r="L204" s="255">
        <f t="shared" si="16"/>
        <v>0</v>
      </c>
      <c r="M204" s="255">
        <f t="shared" si="16"/>
        <v>0</v>
      </c>
      <c r="N204" s="255">
        <f t="shared" si="16"/>
        <v>0</v>
      </c>
    </row>
    <row r="205" spans="1:14" ht="60" x14ac:dyDescent="0.2">
      <c r="A205" s="160" t="s">
        <v>379</v>
      </c>
      <c r="B205" s="176" t="s">
        <v>380</v>
      </c>
      <c r="C205" s="253"/>
      <c r="D205" s="215"/>
      <c r="E205" s="254"/>
      <c r="F205" s="255"/>
      <c r="G205" s="215"/>
      <c r="H205" s="256"/>
      <c r="I205" s="253"/>
      <c r="J205" s="215"/>
      <c r="K205" s="254"/>
      <c r="L205" s="255">
        <f t="shared" si="16"/>
        <v>0</v>
      </c>
      <c r="M205" s="255">
        <f t="shared" si="16"/>
        <v>0</v>
      </c>
      <c r="N205" s="255">
        <f t="shared" si="16"/>
        <v>0</v>
      </c>
    </row>
    <row r="206" spans="1:14" ht="60" x14ac:dyDescent="0.2">
      <c r="A206" s="160" t="s">
        <v>381</v>
      </c>
      <c r="B206" s="176" t="s">
        <v>380</v>
      </c>
      <c r="C206" s="253"/>
      <c r="D206" s="215"/>
      <c r="E206" s="254"/>
      <c r="F206" s="255"/>
      <c r="G206" s="215"/>
      <c r="H206" s="256"/>
      <c r="I206" s="253"/>
      <c r="J206" s="215"/>
      <c r="K206" s="254"/>
      <c r="L206" s="255">
        <f t="shared" si="16"/>
        <v>0</v>
      </c>
      <c r="M206" s="255">
        <f t="shared" si="16"/>
        <v>0</v>
      </c>
      <c r="N206" s="255">
        <f t="shared" si="16"/>
        <v>0</v>
      </c>
    </row>
    <row r="207" spans="1:14" ht="25.5" x14ac:dyDescent="0.2">
      <c r="A207" s="163" t="s">
        <v>382</v>
      </c>
      <c r="B207" s="178" t="s">
        <v>383</v>
      </c>
      <c r="C207" s="257"/>
      <c r="D207" s="224"/>
      <c r="E207" s="258"/>
      <c r="F207" s="259">
        <f>SUM(F203:F206)</f>
        <v>277199</v>
      </c>
      <c r="G207" s="259">
        <f t="shared" ref="G207:H207" si="17">SUM(G203:G206)</f>
        <v>277199</v>
      </c>
      <c r="H207" s="259">
        <f t="shared" si="17"/>
        <v>277199</v>
      </c>
      <c r="I207" s="257"/>
      <c r="J207" s="224"/>
      <c r="K207" s="258"/>
      <c r="L207" s="259">
        <f t="shared" si="16"/>
        <v>277199</v>
      </c>
      <c r="M207" s="259">
        <f t="shared" si="16"/>
        <v>277199</v>
      </c>
      <c r="N207" s="259">
        <f t="shared" si="16"/>
        <v>277199</v>
      </c>
    </row>
    <row r="208" spans="1:14" ht="30" x14ac:dyDescent="0.2">
      <c r="A208" s="168" t="s">
        <v>384</v>
      </c>
      <c r="B208" s="176" t="s">
        <v>385</v>
      </c>
      <c r="C208" s="253"/>
      <c r="D208" s="215"/>
      <c r="E208" s="254"/>
      <c r="F208" s="255"/>
      <c r="G208" s="215"/>
      <c r="H208" s="256"/>
      <c r="I208" s="253"/>
      <c r="J208" s="215"/>
      <c r="K208" s="254"/>
      <c r="L208" s="255">
        <f t="shared" si="16"/>
        <v>0</v>
      </c>
      <c r="M208" s="255">
        <f t="shared" si="16"/>
        <v>0</v>
      </c>
      <c r="N208" s="255">
        <f t="shared" si="16"/>
        <v>0</v>
      </c>
    </row>
    <row r="209" spans="1:14" ht="45" x14ac:dyDescent="0.2">
      <c r="A209" s="168" t="s">
        <v>386</v>
      </c>
      <c r="B209" s="176" t="s">
        <v>387</v>
      </c>
      <c r="C209" s="253"/>
      <c r="D209" s="215"/>
      <c r="E209" s="254"/>
      <c r="F209" s="255"/>
      <c r="G209" s="215"/>
      <c r="H209" s="256"/>
      <c r="I209" s="253"/>
      <c r="J209" s="215"/>
      <c r="K209" s="254"/>
      <c r="L209" s="255">
        <f t="shared" si="16"/>
        <v>0</v>
      </c>
      <c r="M209" s="255">
        <f t="shared" si="16"/>
        <v>0</v>
      </c>
      <c r="N209" s="255">
        <f t="shared" si="16"/>
        <v>0</v>
      </c>
    </row>
    <row r="210" spans="1:14" ht="30" x14ac:dyDescent="0.2">
      <c r="A210" s="168" t="s">
        <v>388</v>
      </c>
      <c r="B210" s="176" t="s">
        <v>389</v>
      </c>
      <c r="C210" s="253">
        <v>42824338</v>
      </c>
      <c r="D210" s="215">
        <v>42964383</v>
      </c>
      <c r="E210" s="254">
        <v>34512416</v>
      </c>
      <c r="F210" s="255"/>
      <c r="G210" s="215"/>
      <c r="H210" s="256"/>
      <c r="I210" s="253"/>
      <c r="J210" s="215"/>
      <c r="K210" s="254"/>
      <c r="L210" s="255">
        <f t="shared" si="16"/>
        <v>42824338</v>
      </c>
      <c r="M210" s="255">
        <f t="shared" si="16"/>
        <v>42964383</v>
      </c>
      <c r="N210" s="255">
        <f t="shared" si="16"/>
        <v>34512416</v>
      </c>
    </row>
    <row r="211" spans="1:14" ht="30" x14ac:dyDescent="0.2">
      <c r="A211" s="168" t="s">
        <v>390</v>
      </c>
      <c r="B211" s="176" t="s">
        <v>391</v>
      </c>
      <c r="C211" s="253"/>
      <c r="D211" s="215"/>
      <c r="E211" s="254"/>
      <c r="F211" s="255"/>
      <c r="G211" s="215"/>
      <c r="H211" s="256"/>
      <c r="I211" s="253"/>
      <c r="J211" s="215"/>
      <c r="K211" s="254"/>
      <c r="L211" s="255">
        <f t="shared" si="16"/>
        <v>0</v>
      </c>
      <c r="M211" s="255">
        <f t="shared" si="16"/>
        <v>0</v>
      </c>
      <c r="N211" s="255">
        <f t="shared" si="16"/>
        <v>0</v>
      </c>
    </row>
    <row r="212" spans="1:14" ht="45" x14ac:dyDescent="0.2">
      <c r="A212" s="168" t="s">
        <v>392</v>
      </c>
      <c r="B212" s="176" t="s">
        <v>393</v>
      </c>
      <c r="C212" s="253"/>
      <c r="D212" s="215"/>
      <c r="E212" s="254"/>
      <c r="F212" s="255"/>
      <c r="G212" s="215"/>
      <c r="H212" s="256"/>
      <c r="I212" s="253"/>
      <c r="J212" s="215"/>
      <c r="K212" s="254"/>
      <c r="L212" s="255">
        <f t="shared" si="16"/>
        <v>0</v>
      </c>
      <c r="M212" s="255">
        <f t="shared" si="16"/>
        <v>0</v>
      </c>
      <c r="N212" s="255">
        <f t="shared" si="16"/>
        <v>0</v>
      </c>
    </row>
    <row r="213" spans="1:14" ht="25.5" x14ac:dyDescent="0.2">
      <c r="A213" s="177" t="s">
        <v>394</v>
      </c>
      <c r="B213" s="178" t="s">
        <v>395</v>
      </c>
      <c r="C213" s="257">
        <f>SUM(C208:C212)</f>
        <v>42824338</v>
      </c>
      <c r="D213" s="257">
        <f>SUM(D208:D212)</f>
        <v>42964383</v>
      </c>
      <c r="E213" s="258">
        <f>SUM(E208:E212)</f>
        <v>34512416</v>
      </c>
      <c r="F213" s="259">
        <f>SUM(F207:F212)</f>
        <v>277199</v>
      </c>
      <c r="G213" s="259">
        <f>SUM(G207:G212)</f>
        <v>277199</v>
      </c>
      <c r="H213" s="260">
        <f>SUM(H207:H212)</f>
        <v>277199</v>
      </c>
      <c r="I213" s="257"/>
      <c r="J213" s="224"/>
      <c r="K213" s="258"/>
      <c r="L213" s="259">
        <f t="shared" si="16"/>
        <v>43101537</v>
      </c>
      <c r="M213" s="259">
        <f t="shared" si="16"/>
        <v>43241582</v>
      </c>
      <c r="N213" s="259">
        <f t="shared" si="16"/>
        <v>34789615</v>
      </c>
    </row>
    <row r="214" spans="1:14" ht="45" x14ac:dyDescent="0.2">
      <c r="A214" s="168" t="s">
        <v>396</v>
      </c>
      <c r="B214" s="176" t="s">
        <v>397</v>
      </c>
      <c r="C214" s="253"/>
      <c r="D214" s="215"/>
      <c r="E214" s="254"/>
      <c r="F214" s="255"/>
      <c r="G214" s="215"/>
      <c r="H214" s="256"/>
      <c r="I214" s="253"/>
      <c r="J214" s="215"/>
      <c r="K214" s="254"/>
      <c r="L214" s="255">
        <f t="shared" si="16"/>
        <v>0</v>
      </c>
      <c r="M214" s="255">
        <f t="shared" si="16"/>
        <v>0</v>
      </c>
      <c r="N214" s="255">
        <f t="shared" si="16"/>
        <v>0</v>
      </c>
    </row>
    <row r="215" spans="1:14" ht="45" x14ac:dyDescent="0.2">
      <c r="A215" s="168" t="s">
        <v>398</v>
      </c>
      <c r="B215" s="176" t="s">
        <v>399</v>
      </c>
      <c r="C215" s="253"/>
      <c r="D215" s="215"/>
      <c r="E215" s="254"/>
      <c r="F215" s="255"/>
      <c r="G215" s="215"/>
      <c r="H215" s="256"/>
      <c r="I215" s="253"/>
      <c r="J215" s="215"/>
      <c r="K215" s="254"/>
      <c r="L215" s="255">
        <f t="shared" si="16"/>
        <v>0</v>
      </c>
      <c r="M215" s="255">
        <f t="shared" si="16"/>
        <v>0</v>
      </c>
      <c r="N215" s="255">
        <f t="shared" si="16"/>
        <v>0</v>
      </c>
    </row>
    <row r="216" spans="1:14" ht="30" x14ac:dyDescent="0.2">
      <c r="A216" s="168" t="s">
        <v>400</v>
      </c>
      <c r="B216" s="176" t="s">
        <v>401</v>
      </c>
      <c r="C216" s="253"/>
      <c r="D216" s="215"/>
      <c r="E216" s="254"/>
      <c r="F216" s="255"/>
      <c r="G216" s="215"/>
      <c r="H216" s="256"/>
      <c r="I216" s="253"/>
      <c r="J216" s="215"/>
      <c r="K216" s="254"/>
      <c r="L216" s="255">
        <f t="shared" si="16"/>
        <v>0</v>
      </c>
      <c r="M216" s="255">
        <f t="shared" si="16"/>
        <v>0</v>
      </c>
      <c r="N216" s="255">
        <f t="shared" si="16"/>
        <v>0</v>
      </c>
    </row>
    <row r="217" spans="1:14" ht="30" x14ac:dyDescent="0.2">
      <c r="A217" s="168" t="s">
        <v>402</v>
      </c>
      <c r="B217" s="176" t="s">
        <v>403</v>
      </c>
      <c r="C217" s="253"/>
      <c r="D217" s="215"/>
      <c r="E217" s="254"/>
      <c r="F217" s="255"/>
      <c r="G217" s="215"/>
      <c r="H217" s="256"/>
      <c r="I217" s="253"/>
      <c r="J217" s="215"/>
      <c r="K217" s="254"/>
      <c r="L217" s="255">
        <f t="shared" si="16"/>
        <v>0</v>
      </c>
      <c r="M217" s="255">
        <f t="shared" si="16"/>
        <v>0</v>
      </c>
      <c r="N217" s="255">
        <f t="shared" si="16"/>
        <v>0</v>
      </c>
    </row>
    <row r="218" spans="1:14" ht="25.5" x14ac:dyDescent="0.2">
      <c r="A218" s="177" t="s">
        <v>404</v>
      </c>
      <c r="B218" s="178" t="s">
        <v>405</v>
      </c>
      <c r="C218" s="253"/>
      <c r="D218" s="215"/>
      <c r="E218" s="254"/>
      <c r="F218" s="255"/>
      <c r="G218" s="215"/>
      <c r="H218" s="256"/>
      <c r="I218" s="253"/>
      <c r="J218" s="215"/>
      <c r="K218" s="254"/>
      <c r="L218" s="255">
        <f t="shared" si="16"/>
        <v>0</v>
      </c>
      <c r="M218" s="255">
        <f t="shared" si="16"/>
        <v>0</v>
      </c>
      <c r="N218" s="255">
        <f t="shared" si="16"/>
        <v>0</v>
      </c>
    </row>
    <row r="219" spans="1:14" ht="51" x14ac:dyDescent="0.2">
      <c r="A219" s="177" t="s">
        <v>406</v>
      </c>
      <c r="B219" s="178" t="s">
        <v>407</v>
      </c>
      <c r="C219" s="253"/>
      <c r="D219" s="215"/>
      <c r="E219" s="254"/>
      <c r="F219" s="255"/>
      <c r="G219" s="215"/>
      <c r="H219" s="256"/>
      <c r="I219" s="253"/>
      <c r="J219" s="215"/>
      <c r="K219" s="254"/>
      <c r="L219" s="255">
        <f t="shared" si="16"/>
        <v>0</v>
      </c>
      <c r="M219" s="255">
        <f t="shared" si="16"/>
        <v>0</v>
      </c>
      <c r="N219" s="255">
        <f t="shared" si="16"/>
        <v>0</v>
      </c>
    </row>
    <row r="220" spans="1:14" ht="31.5" x14ac:dyDescent="0.2">
      <c r="A220" s="180" t="s">
        <v>408</v>
      </c>
      <c r="B220" s="181" t="s">
        <v>12</v>
      </c>
      <c r="C220" s="257">
        <f t="shared" ref="C220:H220" si="18">SUM(C213:C219)</f>
        <v>42824338</v>
      </c>
      <c r="D220" s="257">
        <f t="shared" si="18"/>
        <v>42964383</v>
      </c>
      <c r="E220" s="258">
        <f t="shared" si="18"/>
        <v>34512416</v>
      </c>
      <c r="F220" s="259">
        <f t="shared" si="18"/>
        <v>277199</v>
      </c>
      <c r="G220" s="259">
        <f t="shared" si="18"/>
        <v>277199</v>
      </c>
      <c r="H220" s="260">
        <f t="shared" si="18"/>
        <v>277199</v>
      </c>
      <c r="I220" s="257"/>
      <c r="J220" s="224"/>
      <c r="K220" s="258"/>
      <c r="L220" s="259">
        <f t="shared" si="16"/>
        <v>43101537</v>
      </c>
      <c r="M220" s="259">
        <f t="shared" si="16"/>
        <v>43241582</v>
      </c>
      <c r="N220" s="259">
        <f t="shared" si="16"/>
        <v>34789615</v>
      </c>
    </row>
    <row r="221" spans="1:14" ht="31.5" x14ac:dyDescent="0.25">
      <c r="A221" s="196" t="s">
        <v>409</v>
      </c>
      <c r="B221" s="197"/>
      <c r="C221" s="261">
        <f t="shared" ref="C221:H221" si="19">SUM(C220,C193)</f>
        <v>43934338</v>
      </c>
      <c r="D221" s="261">
        <f t="shared" si="19"/>
        <v>44116583</v>
      </c>
      <c r="E221" s="262">
        <f t="shared" si="19"/>
        <v>36202564</v>
      </c>
      <c r="F221" s="263">
        <f t="shared" si="19"/>
        <v>277199</v>
      </c>
      <c r="G221" s="263">
        <f t="shared" si="19"/>
        <v>277199</v>
      </c>
      <c r="H221" s="264">
        <f t="shared" si="19"/>
        <v>277199</v>
      </c>
      <c r="I221" s="261"/>
      <c r="J221" s="251"/>
      <c r="K221" s="262"/>
      <c r="L221" s="263">
        <f t="shared" si="16"/>
        <v>44211537</v>
      </c>
      <c r="M221" s="263">
        <f t="shared" si="16"/>
        <v>44393782</v>
      </c>
      <c r="N221" s="263">
        <f t="shared" si="16"/>
        <v>36479763</v>
      </c>
    </row>
  </sheetData>
  <mergeCells count="13">
    <mergeCell ref="A2:F2"/>
    <mergeCell ref="A130:L130"/>
    <mergeCell ref="C132:E132"/>
    <mergeCell ref="F132:H132"/>
    <mergeCell ref="I132:K132"/>
    <mergeCell ref="L132:N132"/>
    <mergeCell ref="A4:L4"/>
    <mergeCell ref="A5:L5"/>
    <mergeCell ref="A6:L6"/>
    <mergeCell ref="C8:E8"/>
    <mergeCell ref="F8:H8"/>
    <mergeCell ref="I8:K8"/>
    <mergeCell ref="L8:N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72"/>
  <sheetViews>
    <sheetView topLeftCell="A37" workbookViewId="0">
      <selection activeCell="G51" sqref="G51"/>
    </sheetView>
  </sheetViews>
  <sheetFormatPr defaultRowHeight="12.75" x14ac:dyDescent="0.2"/>
  <cols>
    <col min="1" max="1" width="72.42578125" customWidth="1"/>
    <col min="2" max="2" width="14.7109375" customWidth="1"/>
  </cols>
  <sheetData>
    <row r="1" spans="1:8" x14ac:dyDescent="0.2">
      <c r="B1" s="17" t="s">
        <v>677</v>
      </c>
    </row>
    <row r="2" spans="1:8" x14ac:dyDescent="0.2">
      <c r="A2" s="273" t="s">
        <v>779</v>
      </c>
    </row>
    <row r="3" spans="1:8" x14ac:dyDescent="0.2">
      <c r="A3" s="273" t="s">
        <v>622</v>
      </c>
    </row>
    <row r="4" spans="1:8" x14ac:dyDescent="0.2">
      <c r="A4" s="144" t="s">
        <v>769</v>
      </c>
    </row>
    <row r="5" spans="1:8" x14ac:dyDescent="0.2">
      <c r="A5" s="272"/>
    </row>
    <row r="6" spans="1:8" x14ac:dyDescent="0.2">
      <c r="A6" s="273" t="s">
        <v>433</v>
      </c>
    </row>
    <row r="8" spans="1:8" ht="60" x14ac:dyDescent="0.2">
      <c r="A8" s="267" t="s">
        <v>644</v>
      </c>
      <c r="B8" s="268" t="s">
        <v>645</v>
      </c>
    </row>
    <row r="9" spans="1:8" ht="15" x14ac:dyDescent="0.2">
      <c r="A9" s="268" t="s">
        <v>646</v>
      </c>
      <c r="B9" s="269"/>
    </row>
    <row r="10" spans="1:8" ht="15" x14ac:dyDescent="0.2">
      <c r="A10" s="268" t="s">
        <v>647</v>
      </c>
      <c r="B10" s="269"/>
      <c r="H10" s="17"/>
    </row>
    <row r="11" spans="1:8" ht="15" x14ac:dyDescent="0.2">
      <c r="A11" s="268" t="s">
        <v>648</v>
      </c>
      <c r="B11" s="269"/>
      <c r="H11" s="17"/>
    </row>
    <row r="12" spans="1:8" ht="15" x14ac:dyDescent="0.2">
      <c r="A12" s="268" t="s">
        <v>649</v>
      </c>
      <c r="B12" s="269"/>
      <c r="H12" s="17"/>
    </row>
    <row r="13" spans="1:8" ht="15" x14ac:dyDescent="0.2">
      <c r="A13" s="267" t="s">
        <v>650</v>
      </c>
      <c r="B13" s="269"/>
      <c r="H13" s="17"/>
    </row>
    <row r="14" spans="1:8" ht="15" x14ac:dyDescent="0.2">
      <c r="A14" s="268" t="s">
        <v>651</v>
      </c>
      <c r="B14" s="269"/>
      <c r="H14" s="17"/>
    </row>
    <row r="15" spans="1:8" ht="30" x14ac:dyDescent="0.2">
      <c r="A15" s="268" t="s">
        <v>652</v>
      </c>
      <c r="B15" s="269"/>
      <c r="H15" s="17"/>
    </row>
    <row r="16" spans="1:8" ht="15" x14ac:dyDescent="0.2">
      <c r="A16" s="268" t="s">
        <v>653</v>
      </c>
      <c r="B16" s="269"/>
      <c r="H16" s="17"/>
    </row>
    <row r="17" spans="1:8" ht="15" x14ac:dyDescent="0.2">
      <c r="A17" s="268" t="s">
        <v>654</v>
      </c>
      <c r="B17" s="269">
        <v>3</v>
      </c>
      <c r="H17" s="17"/>
    </row>
    <row r="18" spans="1:8" ht="15" x14ac:dyDescent="0.2">
      <c r="A18" s="268" t="s">
        <v>655</v>
      </c>
      <c r="B18" s="269">
        <v>1</v>
      </c>
      <c r="H18" s="17"/>
    </row>
    <row r="19" spans="1:8" ht="15" x14ac:dyDescent="0.2">
      <c r="A19" s="268" t="s">
        <v>656</v>
      </c>
      <c r="B19" s="269">
        <v>5</v>
      </c>
      <c r="H19" s="17"/>
    </row>
    <row r="20" spans="1:8" ht="15" x14ac:dyDescent="0.2">
      <c r="A20" s="268" t="s">
        <v>657</v>
      </c>
      <c r="B20" s="269">
        <v>0</v>
      </c>
      <c r="H20" s="17"/>
    </row>
    <row r="21" spans="1:8" ht="15" x14ac:dyDescent="0.2">
      <c r="A21" s="268" t="s">
        <v>658</v>
      </c>
      <c r="B21" s="269">
        <v>0</v>
      </c>
      <c r="H21" s="17"/>
    </row>
    <row r="22" spans="1:8" x14ac:dyDescent="0.2">
      <c r="A22" s="267" t="s">
        <v>659</v>
      </c>
      <c r="B22" s="270">
        <f>SUM(B14:B21)</f>
        <v>9</v>
      </c>
      <c r="H22" s="17"/>
    </row>
    <row r="23" spans="1:8" ht="45" x14ac:dyDescent="0.2">
      <c r="A23" s="268" t="s">
        <v>660</v>
      </c>
      <c r="B23" s="269">
        <v>2</v>
      </c>
    </row>
    <row r="24" spans="1:8" ht="15" x14ac:dyDescent="0.2">
      <c r="A24" s="268" t="s">
        <v>661</v>
      </c>
      <c r="B24" s="269"/>
      <c r="E24" s="6"/>
      <c r="G24" s="6"/>
    </row>
    <row r="25" spans="1:8" ht="15" x14ac:dyDescent="0.2">
      <c r="A25" s="268" t="s">
        <v>662</v>
      </c>
      <c r="B25" s="269">
        <v>3</v>
      </c>
    </row>
    <row r="26" spans="1:8" x14ac:dyDescent="0.2">
      <c r="A26" s="267" t="s">
        <v>663</v>
      </c>
      <c r="B26" s="270">
        <v>5</v>
      </c>
    </row>
    <row r="27" spans="1:8" ht="15" x14ac:dyDescent="0.2">
      <c r="A27" s="268" t="s">
        <v>664</v>
      </c>
      <c r="B27" s="269">
        <v>1</v>
      </c>
    </row>
    <row r="28" spans="1:8" ht="15" x14ac:dyDescent="0.2">
      <c r="A28" s="268" t="s">
        <v>665</v>
      </c>
      <c r="B28" s="269">
        <v>5</v>
      </c>
    </row>
    <row r="29" spans="1:8" ht="30" x14ac:dyDescent="0.2">
      <c r="A29" s="268" t="s">
        <v>666</v>
      </c>
      <c r="B29" s="269">
        <v>1</v>
      </c>
    </row>
    <row r="30" spans="1:8" x14ac:dyDescent="0.2">
      <c r="A30" s="267" t="s">
        <v>667</v>
      </c>
      <c r="B30" s="270">
        <v>7</v>
      </c>
    </row>
    <row r="31" spans="1:8" ht="25.5" x14ac:dyDescent="0.2">
      <c r="A31" s="267" t="s">
        <v>668</v>
      </c>
      <c r="B31" s="271">
        <f>SUM(B30,B26,B22)</f>
        <v>21</v>
      </c>
    </row>
    <row r="32" spans="1:8" ht="30" x14ac:dyDescent="0.2">
      <c r="A32" s="268" t="s">
        <v>669</v>
      </c>
      <c r="B32" s="269"/>
    </row>
    <row r="33" spans="1:2" ht="45" x14ac:dyDescent="0.2">
      <c r="A33" s="268" t="s">
        <v>670</v>
      </c>
      <c r="B33" s="269"/>
    </row>
    <row r="34" spans="1:2" ht="30" x14ac:dyDescent="0.2">
      <c r="A34" s="268" t="s">
        <v>671</v>
      </c>
      <c r="B34" s="269"/>
    </row>
    <row r="35" spans="1:2" ht="15" x14ac:dyDescent="0.2">
      <c r="A35" s="268" t="s">
        <v>672</v>
      </c>
      <c r="B35" s="269"/>
    </row>
    <row r="36" spans="1:2" ht="38.25" x14ac:dyDescent="0.2">
      <c r="A36" s="267" t="s">
        <v>673</v>
      </c>
      <c r="B36" s="269"/>
    </row>
    <row r="38" spans="1:2" x14ac:dyDescent="0.2">
      <c r="B38" s="17" t="s">
        <v>678</v>
      </c>
    </row>
    <row r="39" spans="1:2" x14ac:dyDescent="0.2">
      <c r="A39" s="273" t="s">
        <v>779</v>
      </c>
    </row>
    <row r="41" spans="1:2" ht="15" x14ac:dyDescent="0.25">
      <c r="A41" s="420" t="s">
        <v>768</v>
      </c>
      <c r="B41" s="421"/>
    </row>
    <row r="42" spans="1:2" ht="15" x14ac:dyDescent="0.25">
      <c r="A42" s="422" t="s">
        <v>674</v>
      </c>
      <c r="B42" s="423"/>
    </row>
    <row r="43" spans="1:2" ht="15" x14ac:dyDescent="0.25">
      <c r="A43" s="274"/>
      <c r="B43" s="275"/>
    </row>
    <row r="44" spans="1:2" ht="60" x14ac:dyDescent="0.2">
      <c r="A44" s="267" t="s">
        <v>644</v>
      </c>
      <c r="B44" s="268" t="s">
        <v>645</v>
      </c>
    </row>
    <row r="45" spans="1:2" ht="15" x14ac:dyDescent="0.2">
      <c r="A45" s="268" t="s">
        <v>646</v>
      </c>
      <c r="B45" s="269"/>
    </row>
    <row r="46" spans="1:2" ht="15" x14ac:dyDescent="0.2">
      <c r="A46" s="268" t="s">
        <v>647</v>
      </c>
      <c r="B46" s="269"/>
    </row>
    <row r="47" spans="1:2" ht="15" x14ac:dyDescent="0.2">
      <c r="A47" s="268" t="s">
        <v>648</v>
      </c>
      <c r="B47" s="269"/>
    </row>
    <row r="48" spans="1:2" ht="15" x14ac:dyDescent="0.2">
      <c r="A48" s="268" t="s">
        <v>649</v>
      </c>
      <c r="B48" s="269"/>
    </row>
    <row r="49" spans="1:2" ht="15" x14ac:dyDescent="0.2">
      <c r="A49" s="267" t="s">
        <v>650</v>
      </c>
      <c r="B49" s="269"/>
    </row>
    <row r="50" spans="1:2" ht="15" x14ac:dyDescent="0.2">
      <c r="A50" s="268" t="s">
        <v>651</v>
      </c>
      <c r="B50" s="269"/>
    </row>
    <row r="51" spans="1:2" ht="30" x14ac:dyDescent="0.2">
      <c r="A51" s="268" t="s">
        <v>652</v>
      </c>
      <c r="B51" s="269"/>
    </row>
    <row r="52" spans="1:2" ht="15" x14ac:dyDescent="0.2">
      <c r="A52" s="268" t="s">
        <v>653</v>
      </c>
      <c r="B52" s="269"/>
    </row>
    <row r="53" spans="1:2" ht="15" x14ac:dyDescent="0.2">
      <c r="A53" s="268" t="s">
        <v>654</v>
      </c>
      <c r="B53" s="269"/>
    </row>
    <row r="54" spans="1:2" ht="15" x14ac:dyDescent="0.2">
      <c r="A54" s="268" t="s">
        <v>655</v>
      </c>
      <c r="B54" s="269">
        <v>2</v>
      </c>
    </row>
    <row r="55" spans="1:2" ht="15" x14ac:dyDescent="0.2">
      <c r="A55" s="268" t="s">
        <v>656</v>
      </c>
      <c r="B55" s="269"/>
    </row>
    <row r="56" spans="1:2" ht="15" x14ac:dyDescent="0.2">
      <c r="A56" s="268" t="s">
        <v>657</v>
      </c>
      <c r="B56" s="269">
        <v>3</v>
      </c>
    </row>
    <row r="57" spans="1:2" ht="15" x14ac:dyDescent="0.2">
      <c r="A57" s="268" t="s">
        <v>658</v>
      </c>
      <c r="B57" s="269">
        <v>1</v>
      </c>
    </row>
    <row r="58" spans="1:2" x14ac:dyDescent="0.2">
      <c r="A58" s="267" t="s">
        <v>659</v>
      </c>
      <c r="B58" s="270">
        <f>SUM(B50:B57)</f>
        <v>6</v>
      </c>
    </row>
    <row r="59" spans="1:2" ht="45" x14ac:dyDescent="0.2">
      <c r="A59" s="268" t="s">
        <v>660</v>
      </c>
      <c r="B59" s="269"/>
    </row>
    <row r="60" spans="1:2" ht="15" x14ac:dyDescent="0.2">
      <c r="A60" s="268" t="s">
        <v>661</v>
      </c>
      <c r="B60" s="269"/>
    </row>
    <row r="61" spans="1:2" ht="15" x14ac:dyDescent="0.2">
      <c r="A61" s="268" t="s">
        <v>662</v>
      </c>
      <c r="B61" s="269"/>
    </row>
    <row r="62" spans="1:2" ht="15" x14ac:dyDescent="0.2">
      <c r="A62" s="267" t="s">
        <v>663</v>
      </c>
      <c r="B62" s="269"/>
    </row>
    <row r="63" spans="1:2" ht="15" x14ac:dyDescent="0.2">
      <c r="A63" s="268" t="s">
        <v>664</v>
      </c>
      <c r="B63" s="269"/>
    </row>
    <row r="64" spans="1:2" ht="15" x14ac:dyDescent="0.2">
      <c r="A64" s="268" t="s">
        <v>665</v>
      </c>
      <c r="B64" s="269"/>
    </row>
    <row r="65" spans="1:2" ht="30" x14ac:dyDescent="0.2">
      <c r="A65" s="268" t="s">
        <v>666</v>
      </c>
      <c r="B65" s="269"/>
    </row>
    <row r="66" spans="1:2" ht="15" x14ac:dyDescent="0.2">
      <c r="A66" s="267" t="s">
        <v>667</v>
      </c>
      <c r="B66" s="269"/>
    </row>
    <row r="67" spans="1:2" ht="25.5" x14ac:dyDescent="0.2">
      <c r="A67" s="267" t="s">
        <v>668</v>
      </c>
      <c r="B67" s="271">
        <v>6</v>
      </c>
    </row>
    <row r="68" spans="1:2" ht="30" x14ac:dyDescent="0.2">
      <c r="A68" s="268" t="s">
        <v>669</v>
      </c>
      <c r="B68" s="269"/>
    </row>
    <row r="69" spans="1:2" ht="45" x14ac:dyDescent="0.2">
      <c r="A69" s="268" t="s">
        <v>670</v>
      </c>
      <c r="B69" s="269"/>
    </row>
    <row r="70" spans="1:2" ht="30" x14ac:dyDescent="0.2">
      <c r="A70" s="268" t="s">
        <v>671</v>
      </c>
      <c r="B70" s="269"/>
    </row>
    <row r="71" spans="1:2" ht="15" x14ac:dyDescent="0.2">
      <c r="A71" s="268" t="s">
        <v>672</v>
      </c>
      <c r="B71" s="269"/>
    </row>
    <row r="72" spans="1:2" ht="38.25" x14ac:dyDescent="0.2">
      <c r="A72" s="267" t="s">
        <v>673</v>
      </c>
      <c r="B72" s="269"/>
    </row>
  </sheetData>
  <mergeCells count="2">
    <mergeCell ref="A41:B41"/>
    <mergeCell ref="A42:B4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I95"/>
  <sheetViews>
    <sheetView topLeftCell="A52" workbookViewId="0">
      <selection activeCell="L60" sqref="L60"/>
    </sheetView>
  </sheetViews>
  <sheetFormatPr defaultRowHeight="12.75" x14ac:dyDescent="0.2"/>
  <cols>
    <col min="5" max="6" width="7.42578125" customWidth="1"/>
    <col min="7" max="7" width="11.42578125" customWidth="1"/>
    <col min="8" max="8" width="11.28515625" bestFit="1" customWidth="1"/>
    <col min="9" max="9" width="12.42578125" customWidth="1"/>
    <col min="10" max="10" width="11.7109375" customWidth="1"/>
  </cols>
  <sheetData>
    <row r="1" spans="1:9" x14ac:dyDescent="0.2">
      <c r="I1" s="17" t="s">
        <v>679</v>
      </c>
    </row>
    <row r="2" spans="1:9" x14ac:dyDescent="0.2">
      <c r="G2" s="17"/>
    </row>
    <row r="3" spans="1:9" x14ac:dyDescent="0.2">
      <c r="C3" s="7" t="s">
        <v>780</v>
      </c>
    </row>
    <row r="4" spans="1:9" x14ac:dyDescent="0.2">
      <c r="C4" s="7"/>
    </row>
    <row r="5" spans="1:9" x14ac:dyDescent="0.2">
      <c r="B5" s="7" t="s">
        <v>771</v>
      </c>
    </row>
    <row r="6" spans="1:9" x14ac:dyDescent="0.2">
      <c r="B6" s="7"/>
    </row>
    <row r="7" spans="1:9" x14ac:dyDescent="0.2">
      <c r="B7" s="451" t="s">
        <v>434</v>
      </c>
      <c r="C7" s="452"/>
      <c r="D7" s="452"/>
      <c r="E7" s="452"/>
      <c r="F7" s="452"/>
      <c r="G7" s="452"/>
      <c r="H7" s="452"/>
    </row>
    <row r="8" spans="1:9" x14ac:dyDescent="0.2">
      <c r="C8" s="7" t="s">
        <v>435</v>
      </c>
    </row>
    <row r="9" spans="1:9" x14ac:dyDescent="0.2">
      <c r="C9" s="17"/>
      <c r="I9" s="17" t="s">
        <v>680</v>
      </c>
    </row>
    <row r="10" spans="1:9" ht="13.5" thickBot="1" x14ac:dyDescent="0.25"/>
    <row r="11" spans="1:9" ht="12.75" customHeight="1" x14ac:dyDescent="0.2">
      <c r="A11" s="8"/>
      <c r="B11" s="9"/>
      <c r="C11" s="9"/>
      <c r="D11" s="9"/>
      <c r="E11" s="10"/>
      <c r="F11" s="11"/>
      <c r="G11" s="430" t="s">
        <v>428</v>
      </c>
      <c r="H11" s="430" t="s">
        <v>429</v>
      </c>
      <c r="I11" s="453" t="s">
        <v>430</v>
      </c>
    </row>
    <row r="12" spans="1:9" ht="12.75" customHeight="1" x14ac:dyDescent="0.2">
      <c r="A12" s="12"/>
      <c r="B12" s="28" t="s">
        <v>29</v>
      </c>
      <c r="C12" s="1"/>
      <c r="D12" s="1"/>
      <c r="E12" s="13"/>
      <c r="F12" s="29" t="s">
        <v>411</v>
      </c>
      <c r="G12" s="431"/>
      <c r="H12" s="431"/>
      <c r="I12" s="454"/>
    </row>
    <row r="13" spans="1:9" ht="13.5" customHeight="1" thickBot="1" x14ac:dyDescent="0.25">
      <c r="A13" s="14"/>
      <c r="B13" s="15"/>
      <c r="C13" s="15"/>
      <c r="D13" s="15"/>
      <c r="E13" s="16"/>
      <c r="F13" s="3"/>
      <c r="G13" s="432"/>
      <c r="H13" s="432"/>
      <c r="I13" s="455"/>
    </row>
    <row r="14" spans="1:9" x14ac:dyDescent="0.2">
      <c r="A14" s="19" t="s">
        <v>14</v>
      </c>
      <c r="B14" s="20"/>
      <c r="C14" s="20"/>
      <c r="D14" s="20"/>
      <c r="E14" s="20"/>
      <c r="F14" s="23" t="s">
        <v>13</v>
      </c>
      <c r="G14" s="300">
        <v>43284000</v>
      </c>
      <c r="H14" s="48">
        <v>45036531</v>
      </c>
      <c r="I14" s="48">
        <v>41852068</v>
      </c>
    </row>
    <row r="15" spans="1:9" x14ac:dyDescent="0.2">
      <c r="A15" s="30" t="s">
        <v>410</v>
      </c>
      <c r="B15" s="21"/>
      <c r="C15" s="21"/>
      <c r="D15" s="21"/>
      <c r="E15" s="21"/>
      <c r="F15" s="24" t="s">
        <v>15</v>
      </c>
      <c r="G15" s="301">
        <v>9334277</v>
      </c>
      <c r="H15" s="37">
        <v>9227339</v>
      </c>
      <c r="I15" s="37">
        <v>9226562</v>
      </c>
    </row>
    <row r="16" spans="1:9" x14ac:dyDescent="0.2">
      <c r="A16" s="30" t="s">
        <v>17</v>
      </c>
      <c r="B16" s="21"/>
      <c r="C16" s="21"/>
      <c r="D16" s="21"/>
      <c r="E16" s="21"/>
      <c r="F16" s="33" t="s">
        <v>16</v>
      </c>
      <c r="G16" s="301">
        <v>69834087</v>
      </c>
      <c r="H16" s="37">
        <v>71729360</v>
      </c>
      <c r="I16" s="37">
        <v>68197557</v>
      </c>
    </row>
    <row r="17" spans="1:9" x14ac:dyDescent="0.2">
      <c r="A17" s="30" t="s">
        <v>19</v>
      </c>
      <c r="B17" s="21"/>
      <c r="C17" s="21"/>
      <c r="D17" s="21"/>
      <c r="E17" s="21"/>
      <c r="F17" s="33" t="s">
        <v>18</v>
      </c>
      <c r="G17" s="301">
        <v>35164000</v>
      </c>
      <c r="H17" s="37">
        <v>35997560</v>
      </c>
      <c r="I17" s="37">
        <v>23658654</v>
      </c>
    </row>
    <row r="18" spans="1:9" x14ac:dyDescent="0.2">
      <c r="A18" s="30" t="s">
        <v>21</v>
      </c>
      <c r="B18" s="21"/>
      <c r="C18" s="21"/>
      <c r="D18" s="21"/>
      <c r="E18" s="21"/>
      <c r="F18" s="33" t="s">
        <v>20</v>
      </c>
      <c r="G18" s="301">
        <v>5703513</v>
      </c>
      <c r="H18" s="37">
        <v>59337680</v>
      </c>
      <c r="I18" s="37">
        <v>6792043</v>
      </c>
    </row>
    <row r="19" spans="1:9" ht="15" x14ac:dyDescent="0.25">
      <c r="A19" s="31" t="s">
        <v>412</v>
      </c>
      <c r="B19" s="21"/>
      <c r="C19" s="21"/>
      <c r="D19" s="21"/>
      <c r="E19" s="21"/>
      <c r="F19" s="4"/>
      <c r="G19" s="302">
        <f>SUM(G14:G18)</f>
        <v>163319877</v>
      </c>
      <c r="H19" s="49">
        <f>SUM(H14:H18)</f>
        <v>221328470</v>
      </c>
      <c r="I19" s="55">
        <f>SUM(I14:I18)</f>
        <v>149726884</v>
      </c>
    </row>
    <row r="20" spans="1:9" x14ac:dyDescent="0.2">
      <c r="A20" s="30" t="s">
        <v>413</v>
      </c>
      <c r="B20" s="21"/>
      <c r="C20" s="21"/>
      <c r="D20" s="21"/>
      <c r="E20" s="21"/>
      <c r="F20" s="33" t="s">
        <v>1</v>
      </c>
      <c r="G20" s="301">
        <v>117907862</v>
      </c>
      <c r="H20" s="37">
        <v>121884915</v>
      </c>
      <c r="I20" s="37">
        <v>121964674</v>
      </c>
    </row>
    <row r="21" spans="1:9" x14ac:dyDescent="0.2">
      <c r="A21" s="30" t="s">
        <v>5</v>
      </c>
      <c r="B21" s="21"/>
      <c r="C21" s="21"/>
      <c r="D21" s="21"/>
      <c r="E21" s="21"/>
      <c r="F21" s="33" t="s">
        <v>4</v>
      </c>
      <c r="G21" s="301">
        <v>34450000</v>
      </c>
      <c r="H21" s="37">
        <v>34770065</v>
      </c>
      <c r="I21" s="37">
        <v>25943586</v>
      </c>
    </row>
    <row r="22" spans="1:9" x14ac:dyDescent="0.2">
      <c r="A22" s="30" t="s">
        <v>7</v>
      </c>
      <c r="B22" s="21"/>
      <c r="C22" s="21"/>
      <c r="D22" s="21"/>
      <c r="E22" s="21"/>
      <c r="F22" s="33" t="s">
        <v>6</v>
      </c>
      <c r="G22" s="301">
        <v>51432707</v>
      </c>
      <c r="H22" s="37">
        <v>53303423</v>
      </c>
      <c r="I22" s="37">
        <v>43772210</v>
      </c>
    </row>
    <row r="23" spans="1:9" x14ac:dyDescent="0.2">
      <c r="A23" s="30" t="s">
        <v>414</v>
      </c>
      <c r="B23" s="21"/>
      <c r="C23" s="21"/>
      <c r="D23" s="21"/>
      <c r="E23" s="21"/>
      <c r="F23" s="33" t="s">
        <v>10</v>
      </c>
      <c r="G23" s="301">
        <v>0</v>
      </c>
      <c r="H23" s="37">
        <v>360362</v>
      </c>
      <c r="I23" s="37">
        <v>60000</v>
      </c>
    </row>
    <row r="24" spans="1:9" ht="15.75" thickBot="1" x14ac:dyDescent="0.3">
      <c r="A24" s="32" t="s">
        <v>415</v>
      </c>
      <c r="B24" s="22"/>
      <c r="C24" s="22"/>
      <c r="D24" s="22"/>
      <c r="E24" s="22"/>
      <c r="F24" s="5"/>
      <c r="G24" s="303">
        <f>SUM(G20:G23)</f>
        <v>203790569</v>
      </c>
      <c r="H24" s="50">
        <f>SUM(H20:H23)</f>
        <v>210318765</v>
      </c>
      <c r="I24" s="56">
        <f>SUM(I20:I23)</f>
        <v>191740470</v>
      </c>
    </row>
    <row r="25" spans="1:9" ht="15.75" thickBot="1" x14ac:dyDescent="0.3">
      <c r="A25" s="449" t="s">
        <v>416</v>
      </c>
      <c r="B25" s="450"/>
      <c r="C25" s="450"/>
      <c r="D25" s="450"/>
      <c r="E25" s="450"/>
      <c r="F25" s="2"/>
      <c r="G25" s="304">
        <f>G24-G19</f>
        <v>40470692</v>
      </c>
      <c r="H25" s="25">
        <f>H24-H19</f>
        <v>-11009705</v>
      </c>
      <c r="I25" s="57">
        <f>I24-I19</f>
        <v>42013586</v>
      </c>
    </row>
    <row r="26" spans="1:9" x14ac:dyDescent="0.2">
      <c r="A26" s="12"/>
      <c r="B26" s="1"/>
      <c r="C26" s="1"/>
      <c r="D26" s="1"/>
      <c r="E26" s="1"/>
      <c r="F26" s="11"/>
      <c r="G26" s="1"/>
      <c r="H26" s="48"/>
      <c r="I26" s="48"/>
    </row>
    <row r="27" spans="1:9" x14ac:dyDescent="0.2">
      <c r="A27" s="30" t="s">
        <v>23</v>
      </c>
      <c r="B27" s="21"/>
      <c r="C27" s="21"/>
      <c r="D27" s="21"/>
      <c r="E27" s="21"/>
      <c r="F27" s="24" t="s">
        <v>22</v>
      </c>
      <c r="G27" s="301">
        <v>1169000</v>
      </c>
      <c r="H27" s="37">
        <v>3333500</v>
      </c>
      <c r="I27" s="37">
        <v>3282874</v>
      </c>
    </row>
    <row r="28" spans="1:9" x14ac:dyDescent="0.2">
      <c r="A28" s="30" t="s">
        <v>25</v>
      </c>
      <c r="B28" s="21"/>
      <c r="C28" s="21"/>
      <c r="D28" s="21"/>
      <c r="E28" s="21"/>
      <c r="F28" s="24" t="s">
        <v>24</v>
      </c>
      <c r="G28" s="301">
        <v>15000000</v>
      </c>
      <c r="H28" s="37">
        <v>14035500</v>
      </c>
      <c r="I28" s="37">
        <v>6732062</v>
      </c>
    </row>
    <row r="29" spans="1:9" x14ac:dyDescent="0.2">
      <c r="A29" s="30" t="s">
        <v>417</v>
      </c>
      <c r="B29" s="21"/>
      <c r="C29" s="21"/>
      <c r="D29" s="21"/>
      <c r="E29" s="21"/>
      <c r="F29" s="24" t="s">
        <v>26</v>
      </c>
      <c r="G29" s="301">
        <v>2135000</v>
      </c>
      <c r="H29" s="37">
        <v>3135000</v>
      </c>
      <c r="I29" s="37">
        <v>2135000</v>
      </c>
    </row>
    <row r="30" spans="1:9" ht="15" x14ac:dyDescent="0.25">
      <c r="A30" s="31" t="s">
        <v>418</v>
      </c>
      <c r="B30" s="21"/>
      <c r="C30" s="21"/>
      <c r="D30" s="21"/>
      <c r="E30" s="21"/>
      <c r="F30" s="4"/>
      <c r="G30" s="302">
        <f>SUM(G27:G29)</f>
        <v>18304000</v>
      </c>
      <c r="H30" s="49">
        <f>SUM(H27:H29)</f>
        <v>20504000</v>
      </c>
      <c r="I30" s="55">
        <f>SUM(I27:I29)</f>
        <v>12149936</v>
      </c>
    </row>
    <row r="31" spans="1:9" x14ac:dyDescent="0.2">
      <c r="A31" s="30" t="s">
        <v>419</v>
      </c>
      <c r="B31" s="21"/>
      <c r="C31" s="21"/>
      <c r="D31" s="21"/>
      <c r="E31" s="21"/>
      <c r="F31" s="24" t="s">
        <v>3</v>
      </c>
      <c r="G31" s="301">
        <v>0</v>
      </c>
      <c r="H31" s="37">
        <v>52739359</v>
      </c>
      <c r="I31" s="37">
        <v>52739359</v>
      </c>
    </row>
    <row r="32" spans="1:9" x14ac:dyDescent="0.2">
      <c r="A32" s="30" t="s">
        <v>9</v>
      </c>
      <c r="B32" s="21"/>
      <c r="C32" s="21"/>
      <c r="D32" s="21"/>
      <c r="E32" s="21"/>
      <c r="F32" s="24" t="s">
        <v>8</v>
      </c>
      <c r="G32" s="301">
        <v>8000000</v>
      </c>
      <c r="H32" s="37">
        <v>8000000</v>
      </c>
      <c r="I32" s="37">
        <v>0</v>
      </c>
    </row>
    <row r="33" spans="1:9" x14ac:dyDescent="0.2">
      <c r="A33" s="30" t="s">
        <v>420</v>
      </c>
      <c r="B33" s="21"/>
      <c r="C33" s="21"/>
      <c r="D33" s="21"/>
      <c r="E33" s="21"/>
      <c r="F33" s="24" t="s">
        <v>11</v>
      </c>
      <c r="G33" s="301">
        <v>190000</v>
      </c>
      <c r="H33" s="37">
        <v>1271083</v>
      </c>
      <c r="I33" s="37">
        <v>14798100</v>
      </c>
    </row>
    <row r="34" spans="1:9" ht="15.75" thickBot="1" x14ac:dyDescent="0.3">
      <c r="A34" s="32" t="s">
        <v>421</v>
      </c>
      <c r="B34" s="22"/>
      <c r="C34" s="22"/>
      <c r="D34" s="22"/>
      <c r="E34" s="22"/>
      <c r="F34" s="5"/>
      <c r="G34" s="303">
        <f>SUM(G31:G33)</f>
        <v>8190000</v>
      </c>
      <c r="H34" s="50">
        <f>SUM(H31:H33)</f>
        <v>62010442</v>
      </c>
      <c r="I34" s="56">
        <f>SUM(I31:I33)</f>
        <v>67537459</v>
      </c>
    </row>
    <row r="35" spans="1:9" ht="15.75" thickBot="1" x14ac:dyDescent="0.3">
      <c r="A35" s="26" t="s">
        <v>422</v>
      </c>
      <c r="B35" s="54"/>
      <c r="C35" s="54"/>
      <c r="D35" s="54"/>
      <c r="E35" s="54"/>
      <c r="F35" s="2"/>
      <c r="G35" s="304">
        <f>SUM(G34-G30)</f>
        <v>-10114000</v>
      </c>
      <c r="H35" s="25">
        <f>SUM(H34-H30)</f>
        <v>41506442</v>
      </c>
      <c r="I35" s="57">
        <f>I34-I30</f>
        <v>55387523</v>
      </c>
    </row>
    <row r="58" spans="2:9" x14ac:dyDescent="0.2">
      <c r="I58" s="17" t="s">
        <v>685</v>
      </c>
    </row>
    <row r="59" spans="2:9" x14ac:dyDescent="0.2">
      <c r="C59" s="7" t="s">
        <v>780</v>
      </c>
    </row>
    <row r="60" spans="2:9" x14ac:dyDescent="0.2">
      <c r="G60" s="17"/>
    </row>
    <row r="61" spans="2:9" x14ac:dyDescent="0.2">
      <c r="B61" s="7" t="s">
        <v>770</v>
      </c>
      <c r="C61" s="7"/>
    </row>
    <row r="62" spans="2:9" x14ac:dyDescent="0.2">
      <c r="B62" s="7"/>
    </row>
    <row r="63" spans="2:9" x14ac:dyDescent="0.2">
      <c r="B63" s="7"/>
    </row>
    <row r="64" spans="2:9" x14ac:dyDescent="0.2">
      <c r="B64" s="7"/>
      <c r="C64" s="7" t="s">
        <v>681</v>
      </c>
    </row>
    <row r="65" spans="1:9" x14ac:dyDescent="0.2">
      <c r="C65" s="7" t="s">
        <v>682</v>
      </c>
    </row>
    <row r="66" spans="1:9" x14ac:dyDescent="0.2">
      <c r="C66" s="17"/>
    </row>
    <row r="67" spans="1:9" x14ac:dyDescent="0.2">
      <c r="C67" s="7"/>
    </row>
    <row r="68" spans="1:9" x14ac:dyDescent="0.2">
      <c r="C68" s="7"/>
    </row>
    <row r="69" spans="1:9" ht="13.5" thickBot="1" x14ac:dyDescent="0.25"/>
    <row r="70" spans="1:9" x14ac:dyDescent="0.2">
      <c r="A70" s="8"/>
      <c r="B70" s="9"/>
      <c r="C70" s="9"/>
      <c r="D70" s="9"/>
      <c r="E70" s="10"/>
      <c r="F70" s="11"/>
      <c r="G70" s="437" t="s">
        <v>683</v>
      </c>
      <c r="H70" s="438"/>
      <c r="I70" s="439"/>
    </row>
    <row r="71" spans="1:9" x14ac:dyDescent="0.2">
      <c r="A71" s="12"/>
      <c r="B71" s="28" t="s">
        <v>29</v>
      </c>
      <c r="C71" s="1"/>
      <c r="D71" s="1"/>
      <c r="E71" s="13"/>
      <c r="F71" s="445" t="s">
        <v>684</v>
      </c>
      <c r="G71" s="440"/>
      <c r="H71" s="441"/>
      <c r="I71" s="442"/>
    </row>
    <row r="72" spans="1:9" ht="13.5" thickBot="1" x14ac:dyDescent="0.25">
      <c r="A72" s="14"/>
      <c r="B72" s="15"/>
      <c r="C72" s="15"/>
      <c r="D72" s="15"/>
      <c r="E72" s="16"/>
      <c r="F72" s="446"/>
      <c r="G72" s="440"/>
      <c r="H72" s="443"/>
      <c r="I72" s="444"/>
    </row>
    <row r="73" spans="1:9" ht="26.25" thickBot="1" x14ac:dyDescent="0.25">
      <c r="A73" s="12"/>
      <c r="B73" s="1"/>
      <c r="C73" s="1"/>
      <c r="D73" s="1"/>
      <c r="E73" s="1"/>
      <c r="F73" s="276"/>
      <c r="G73" s="277" t="s">
        <v>428</v>
      </c>
      <c r="H73" s="278" t="s">
        <v>429</v>
      </c>
      <c r="I73" s="277" t="s">
        <v>430</v>
      </c>
    </row>
    <row r="74" spans="1:9" x14ac:dyDescent="0.2">
      <c r="A74" s="447" t="s">
        <v>14</v>
      </c>
      <c r="B74" s="448"/>
      <c r="C74" s="448"/>
      <c r="D74" s="448"/>
      <c r="E74" s="279"/>
      <c r="F74" s="23" t="s">
        <v>13</v>
      </c>
      <c r="G74" s="280">
        <v>26235506</v>
      </c>
      <c r="H74" s="281">
        <v>26334297</v>
      </c>
      <c r="I74" s="281">
        <v>25175038</v>
      </c>
    </row>
    <row r="75" spans="1:9" x14ac:dyDescent="0.2">
      <c r="A75" s="424" t="s">
        <v>410</v>
      </c>
      <c r="B75" s="425"/>
      <c r="C75" s="425"/>
      <c r="D75" s="425"/>
      <c r="E75" s="282"/>
      <c r="F75" s="24" t="s">
        <v>15</v>
      </c>
      <c r="G75" s="283">
        <v>5827031</v>
      </c>
      <c r="H75" s="284">
        <v>5868285</v>
      </c>
      <c r="I75" s="284">
        <v>5867473</v>
      </c>
    </row>
    <row r="76" spans="1:9" x14ac:dyDescent="0.2">
      <c r="A76" s="424" t="s">
        <v>17</v>
      </c>
      <c r="B76" s="425"/>
      <c r="C76" s="425"/>
      <c r="D76" s="425"/>
      <c r="E76" s="282"/>
      <c r="F76" s="33" t="s">
        <v>16</v>
      </c>
      <c r="G76" s="283">
        <v>12132000</v>
      </c>
      <c r="H76" s="284">
        <v>12174200</v>
      </c>
      <c r="I76" s="284">
        <v>5176756</v>
      </c>
    </row>
    <row r="77" spans="1:9" x14ac:dyDescent="0.2">
      <c r="A77" s="424" t="s">
        <v>19</v>
      </c>
      <c r="B77" s="425"/>
      <c r="C77" s="425"/>
      <c r="D77" s="425"/>
      <c r="E77" s="282"/>
      <c r="F77" s="33" t="s">
        <v>18</v>
      </c>
      <c r="G77" s="283"/>
      <c r="H77" s="284"/>
      <c r="I77" s="284"/>
    </row>
    <row r="78" spans="1:9" x14ac:dyDescent="0.2">
      <c r="A78" s="424" t="s">
        <v>21</v>
      </c>
      <c r="B78" s="425"/>
      <c r="C78" s="425"/>
      <c r="D78" s="425"/>
      <c r="E78" s="282"/>
      <c r="F78" s="33" t="s">
        <v>20</v>
      </c>
      <c r="G78" s="283"/>
      <c r="H78" s="284"/>
      <c r="I78" s="284"/>
    </row>
    <row r="79" spans="1:9" x14ac:dyDescent="0.2">
      <c r="A79" s="433" t="s">
        <v>412</v>
      </c>
      <c r="B79" s="434"/>
      <c r="C79" s="434"/>
      <c r="D79" s="434"/>
      <c r="E79" s="282"/>
      <c r="F79" s="4"/>
      <c r="G79" s="285">
        <f>SUM(G74:G78)</f>
        <v>44194537</v>
      </c>
      <c r="H79" s="286">
        <f>SUM(H74:H78)</f>
        <v>44376782</v>
      </c>
      <c r="I79" s="286">
        <f>SUM(I74:I78)</f>
        <v>36219267</v>
      </c>
    </row>
    <row r="80" spans="1:9" x14ac:dyDescent="0.2">
      <c r="A80" s="424" t="s">
        <v>413</v>
      </c>
      <c r="B80" s="425"/>
      <c r="C80" s="425"/>
      <c r="D80" s="425"/>
      <c r="E80" s="282"/>
      <c r="F80" s="33" t="s">
        <v>1</v>
      </c>
      <c r="G80" s="283"/>
      <c r="H80" s="284"/>
      <c r="I80" s="284"/>
    </row>
    <row r="81" spans="1:9" x14ac:dyDescent="0.2">
      <c r="A81" s="424" t="s">
        <v>5</v>
      </c>
      <c r="B81" s="425"/>
      <c r="C81" s="425"/>
      <c r="D81" s="425"/>
      <c r="E81" s="282"/>
      <c r="F81" s="33" t="s">
        <v>4</v>
      </c>
      <c r="G81" s="283"/>
      <c r="H81" s="284"/>
      <c r="I81" s="284"/>
    </row>
    <row r="82" spans="1:9" x14ac:dyDescent="0.2">
      <c r="A82" s="424" t="s">
        <v>7</v>
      </c>
      <c r="B82" s="425"/>
      <c r="C82" s="425"/>
      <c r="D82" s="425"/>
      <c r="E82" s="282"/>
      <c r="F82" s="33" t="s">
        <v>6</v>
      </c>
      <c r="G82" s="283">
        <v>3020000</v>
      </c>
      <c r="H82" s="284">
        <v>3757790</v>
      </c>
      <c r="I82" s="284">
        <v>3430107</v>
      </c>
    </row>
    <row r="83" spans="1:9" x14ac:dyDescent="0.2">
      <c r="A83" s="424" t="s">
        <v>414</v>
      </c>
      <c r="B83" s="425"/>
      <c r="C83" s="425"/>
      <c r="D83" s="425"/>
      <c r="E83" s="282"/>
      <c r="F83" s="33" t="s">
        <v>10</v>
      </c>
      <c r="G83" s="283"/>
      <c r="H83" s="284"/>
      <c r="I83" s="284"/>
    </row>
    <row r="84" spans="1:9" ht="13.5" thickBot="1" x14ac:dyDescent="0.25">
      <c r="A84" s="426" t="s">
        <v>415</v>
      </c>
      <c r="B84" s="427"/>
      <c r="C84" s="427"/>
      <c r="D84" s="427"/>
      <c r="E84" s="287"/>
      <c r="F84" s="5"/>
      <c r="G84" s="288">
        <f>SUM(G80:G83)</f>
        <v>3020000</v>
      </c>
      <c r="H84" s="289">
        <f>SUM(H80:H83)</f>
        <v>3757790</v>
      </c>
      <c r="I84" s="289">
        <f>SUM(I80:I83)</f>
        <v>3430107</v>
      </c>
    </row>
    <row r="85" spans="1:9" ht="13.5" thickBot="1" x14ac:dyDescent="0.25">
      <c r="A85" s="428" t="s">
        <v>416</v>
      </c>
      <c r="B85" s="429"/>
      <c r="C85" s="429"/>
      <c r="D85" s="429"/>
      <c r="E85" s="429"/>
      <c r="F85" s="2"/>
      <c r="G85" s="290">
        <f>G84-G79</f>
        <v>-41174537</v>
      </c>
      <c r="H85" s="290">
        <f t="shared" ref="H85:I85" si="0">H84-H79</f>
        <v>-40618992</v>
      </c>
      <c r="I85" s="290">
        <f t="shared" si="0"/>
        <v>-32789160</v>
      </c>
    </row>
    <row r="86" spans="1:9" x14ac:dyDescent="0.2">
      <c r="A86" s="435"/>
      <c r="B86" s="436"/>
      <c r="C86" s="436"/>
      <c r="D86" s="436"/>
      <c r="E86" s="291"/>
      <c r="F86" s="11"/>
      <c r="G86" s="292"/>
      <c r="H86" s="293"/>
      <c r="I86" s="293"/>
    </row>
    <row r="87" spans="1:9" x14ac:dyDescent="0.2">
      <c r="A87" s="424" t="s">
        <v>23</v>
      </c>
      <c r="B87" s="425"/>
      <c r="C87" s="425"/>
      <c r="D87" s="425"/>
      <c r="E87" s="282"/>
      <c r="F87" s="24" t="s">
        <v>22</v>
      </c>
      <c r="G87" s="283">
        <v>17000</v>
      </c>
      <c r="H87" s="294">
        <v>17000</v>
      </c>
      <c r="I87" s="294">
        <v>16990</v>
      </c>
    </row>
    <row r="88" spans="1:9" x14ac:dyDescent="0.2">
      <c r="A88" s="424" t="s">
        <v>25</v>
      </c>
      <c r="B88" s="425"/>
      <c r="C88" s="425"/>
      <c r="D88" s="425"/>
      <c r="E88" s="282"/>
      <c r="F88" s="24" t="s">
        <v>24</v>
      </c>
      <c r="G88" s="283"/>
      <c r="H88" s="294"/>
      <c r="I88" s="294"/>
    </row>
    <row r="89" spans="1:9" x14ac:dyDescent="0.2">
      <c r="A89" s="424" t="s">
        <v>417</v>
      </c>
      <c r="B89" s="425"/>
      <c r="C89" s="425"/>
      <c r="D89" s="425"/>
      <c r="E89" s="282"/>
      <c r="F89" s="24" t="s">
        <v>26</v>
      </c>
      <c r="G89" s="283"/>
      <c r="H89" s="294"/>
      <c r="I89" s="294"/>
    </row>
    <row r="90" spans="1:9" x14ac:dyDescent="0.2">
      <c r="A90" s="433" t="s">
        <v>418</v>
      </c>
      <c r="B90" s="434"/>
      <c r="C90" s="434"/>
      <c r="D90" s="434"/>
      <c r="E90" s="282"/>
      <c r="F90" s="4"/>
      <c r="G90" s="285">
        <f>SUM(G87:G89)</f>
        <v>17000</v>
      </c>
      <c r="H90" s="295">
        <f t="shared" ref="H90:I90" si="1">SUM(H87:H89)</f>
        <v>17000</v>
      </c>
      <c r="I90" s="295">
        <f t="shared" si="1"/>
        <v>16990</v>
      </c>
    </row>
    <row r="91" spans="1:9" x14ac:dyDescent="0.2">
      <c r="A91" s="424" t="s">
        <v>419</v>
      </c>
      <c r="B91" s="425"/>
      <c r="C91" s="425"/>
      <c r="D91" s="425"/>
      <c r="E91" s="282"/>
      <c r="F91" s="24" t="s">
        <v>3</v>
      </c>
      <c r="G91" s="283"/>
      <c r="H91" s="294"/>
      <c r="I91" s="294"/>
    </row>
    <row r="92" spans="1:9" x14ac:dyDescent="0.2">
      <c r="A92" s="424" t="s">
        <v>9</v>
      </c>
      <c r="B92" s="425"/>
      <c r="C92" s="425"/>
      <c r="D92" s="425"/>
      <c r="E92" s="282"/>
      <c r="F92" s="24" t="s">
        <v>8</v>
      </c>
      <c r="G92" s="283"/>
      <c r="H92" s="294"/>
      <c r="I92" s="294"/>
    </row>
    <row r="93" spans="1:9" x14ac:dyDescent="0.2">
      <c r="A93" s="424" t="s">
        <v>420</v>
      </c>
      <c r="B93" s="425"/>
      <c r="C93" s="425"/>
      <c r="D93" s="425"/>
      <c r="E93" s="282"/>
      <c r="F93" s="24" t="s">
        <v>11</v>
      </c>
      <c r="G93" s="283"/>
      <c r="H93" s="294"/>
      <c r="I93" s="294"/>
    </row>
    <row r="94" spans="1:9" ht="13.5" thickBot="1" x14ac:dyDescent="0.25">
      <c r="A94" s="426" t="s">
        <v>421</v>
      </c>
      <c r="B94" s="427"/>
      <c r="C94" s="427"/>
      <c r="D94" s="427"/>
      <c r="E94" s="287"/>
      <c r="F94" s="5"/>
      <c r="G94" s="288">
        <f>SUM(G91:G93)</f>
        <v>0</v>
      </c>
      <c r="H94" s="296">
        <f t="shared" ref="H94:I94" si="2">SUM(H91:H93)</f>
        <v>0</v>
      </c>
      <c r="I94" s="296">
        <f t="shared" si="2"/>
        <v>0</v>
      </c>
    </row>
    <row r="95" spans="1:9" ht="13.5" thickBot="1" x14ac:dyDescent="0.25">
      <c r="A95" s="428" t="s">
        <v>422</v>
      </c>
      <c r="B95" s="429"/>
      <c r="C95" s="429"/>
      <c r="D95" s="429"/>
      <c r="E95" s="297"/>
      <c r="F95" s="2"/>
      <c r="G95" s="298">
        <f>G94-G90</f>
        <v>-17000</v>
      </c>
      <c r="H95" s="299">
        <f t="shared" ref="H95:I95" si="3">H94-H90</f>
        <v>-17000</v>
      </c>
      <c r="I95" s="299">
        <f t="shared" si="3"/>
        <v>-16990</v>
      </c>
    </row>
  </sheetData>
  <mergeCells count="29">
    <mergeCell ref="A25:E25"/>
    <mergeCell ref="B7:H7"/>
    <mergeCell ref="H11:H13"/>
    <mergeCell ref="I11:I13"/>
    <mergeCell ref="A78:D78"/>
    <mergeCell ref="A79:D79"/>
    <mergeCell ref="A80:D80"/>
    <mergeCell ref="A81:D81"/>
    <mergeCell ref="G70:I72"/>
    <mergeCell ref="F71:F72"/>
    <mergeCell ref="A74:D74"/>
    <mergeCell ref="A75:D75"/>
    <mergeCell ref="A76:D76"/>
    <mergeCell ref="A92:D92"/>
    <mergeCell ref="A93:D93"/>
    <mergeCell ref="A94:D94"/>
    <mergeCell ref="A95:D95"/>
    <mergeCell ref="G11:G13"/>
    <mergeCell ref="A87:D87"/>
    <mergeCell ref="A88:D88"/>
    <mergeCell ref="A89:D89"/>
    <mergeCell ref="A90:D90"/>
    <mergeCell ref="A91:D91"/>
    <mergeCell ref="A82:D82"/>
    <mergeCell ref="A83:D83"/>
    <mergeCell ref="A84:D84"/>
    <mergeCell ref="A85:E85"/>
    <mergeCell ref="A86:D86"/>
    <mergeCell ref="A77:D7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2:H51"/>
  <sheetViews>
    <sheetView tabSelected="1" workbookViewId="0">
      <selection activeCell="G25" sqref="G25"/>
    </sheetView>
  </sheetViews>
  <sheetFormatPr defaultRowHeight="12.75" x14ac:dyDescent="0.2"/>
  <cols>
    <col min="2" max="2" width="18.7109375" customWidth="1"/>
    <col min="3" max="3" width="12.42578125" customWidth="1"/>
    <col min="4" max="4" width="11.85546875" customWidth="1"/>
    <col min="5" max="5" width="10.85546875" customWidth="1"/>
    <col min="7" max="7" width="7.28515625" customWidth="1"/>
    <col min="9" max="9" width="6.42578125" customWidth="1"/>
  </cols>
  <sheetData>
    <row r="2" spans="2:8" ht="15" x14ac:dyDescent="0.25">
      <c r="F2" s="17" t="s">
        <v>689</v>
      </c>
      <c r="G2" s="39"/>
    </row>
    <row r="3" spans="2:8" ht="15" x14ac:dyDescent="0.25">
      <c r="H3" s="39"/>
    </row>
    <row r="4" spans="2:8" ht="15" x14ac:dyDescent="0.25">
      <c r="D4" s="39"/>
    </row>
    <row r="5" spans="2:8" x14ac:dyDescent="0.2">
      <c r="C5" s="7" t="s">
        <v>780</v>
      </c>
    </row>
    <row r="6" spans="2:8" ht="15" x14ac:dyDescent="0.25">
      <c r="D6" s="39"/>
    </row>
    <row r="7" spans="2:8" ht="15" x14ac:dyDescent="0.25">
      <c r="B7" s="463" t="s">
        <v>623</v>
      </c>
      <c r="C7" s="463"/>
      <c r="D7" s="463"/>
      <c r="E7" s="463"/>
      <c r="F7" s="463"/>
      <c r="G7" s="463"/>
      <c r="H7" s="463"/>
    </row>
    <row r="8" spans="2:8" ht="15" customHeight="1" x14ac:dyDescent="0.2">
      <c r="B8" s="464" t="s">
        <v>772</v>
      </c>
      <c r="C8" s="464"/>
      <c r="D8" s="464"/>
      <c r="E8" s="464"/>
      <c r="F8" s="464"/>
      <c r="G8" s="464"/>
      <c r="H8" s="464"/>
    </row>
    <row r="9" spans="2:8" ht="15" x14ac:dyDescent="0.25">
      <c r="C9" s="39"/>
    </row>
    <row r="10" spans="2:8" ht="15" x14ac:dyDescent="0.25">
      <c r="C10" s="39" t="s">
        <v>423</v>
      </c>
    </row>
    <row r="11" spans="2:8" x14ac:dyDescent="0.2">
      <c r="D11" s="17" t="s">
        <v>773</v>
      </c>
    </row>
    <row r="15" spans="2:8" x14ac:dyDescent="0.2">
      <c r="E15" t="s">
        <v>680</v>
      </c>
    </row>
    <row r="17" spans="1:5" ht="15" customHeight="1" x14ac:dyDescent="0.25">
      <c r="A17" s="40" t="s">
        <v>0</v>
      </c>
      <c r="B17" s="41"/>
      <c r="C17" s="461" t="s">
        <v>424</v>
      </c>
      <c r="D17" s="461" t="s">
        <v>431</v>
      </c>
      <c r="E17" s="459" t="s">
        <v>432</v>
      </c>
    </row>
    <row r="18" spans="1:5" ht="12.75" customHeight="1" x14ac:dyDescent="0.2">
      <c r="A18" s="42"/>
      <c r="B18" s="43"/>
      <c r="C18" s="462"/>
      <c r="D18" s="462"/>
      <c r="E18" s="460"/>
    </row>
    <row r="19" spans="1:5" x14ac:dyDescent="0.2">
      <c r="A19" s="129" t="s">
        <v>624</v>
      </c>
      <c r="B19" s="45"/>
      <c r="C19" s="128">
        <v>450000</v>
      </c>
      <c r="D19" s="128">
        <v>450000</v>
      </c>
      <c r="E19" s="130">
        <v>390840</v>
      </c>
    </row>
    <row r="20" spans="1:5" x14ac:dyDescent="0.2">
      <c r="A20" s="129" t="s">
        <v>625</v>
      </c>
      <c r="B20" s="45"/>
      <c r="C20" s="128">
        <v>1450000</v>
      </c>
      <c r="D20" s="128">
        <v>1450000</v>
      </c>
      <c r="E20" s="130">
        <v>1317150</v>
      </c>
    </row>
    <row r="21" spans="1:5" x14ac:dyDescent="0.2">
      <c r="A21" s="129" t="s">
        <v>581</v>
      </c>
      <c r="B21" s="45"/>
      <c r="C21" s="128">
        <v>13000000</v>
      </c>
      <c r="D21" s="128">
        <v>13000000</v>
      </c>
      <c r="E21" s="130">
        <v>5630355</v>
      </c>
    </row>
    <row r="22" spans="1:5" x14ac:dyDescent="0.2">
      <c r="A22" s="129" t="s">
        <v>626</v>
      </c>
      <c r="B22" s="45"/>
      <c r="C22" s="128">
        <v>16000000</v>
      </c>
      <c r="D22" s="128">
        <v>16000000</v>
      </c>
      <c r="E22" s="130">
        <v>14307762</v>
      </c>
    </row>
    <row r="23" spans="1:5" x14ac:dyDescent="0.2">
      <c r="A23" s="129" t="s">
        <v>627</v>
      </c>
      <c r="B23" s="45"/>
      <c r="C23" s="45">
        <v>8000000</v>
      </c>
      <c r="D23" s="45">
        <v>8000000</v>
      </c>
      <c r="E23" s="45">
        <v>0</v>
      </c>
    </row>
    <row r="24" spans="1:5" x14ac:dyDescent="0.2">
      <c r="A24" s="129" t="s">
        <v>632</v>
      </c>
      <c r="B24" s="45"/>
      <c r="C24" s="45">
        <v>3400000</v>
      </c>
      <c r="D24" s="45">
        <v>3400000</v>
      </c>
      <c r="E24" s="45">
        <v>3240509</v>
      </c>
    </row>
    <row r="25" spans="1:5" x14ac:dyDescent="0.2">
      <c r="A25" s="129" t="s">
        <v>629</v>
      </c>
      <c r="B25" s="45"/>
      <c r="C25" s="45">
        <v>0</v>
      </c>
      <c r="D25" s="45">
        <v>0</v>
      </c>
      <c r="E25" s="45">
        <v>0</v>
      </c>
    </row>
    <row r="26" spans="1:5" x14ac:dyDescent="0.2">
      <c r="A26" s="44" t="s">
        <v>425</v>
      </c>
      <c r="B26" s="45"/>
      <c r="C26" s="45">
        <v>6512707</v>
      </c>
      <c r="D26" s="45">
        <v>6512707</v>
      </c>
      <c r="E26" s="45">
        <v>5394633</v>
      </c>
    </row>
    <row r="27" spans="1:5" x14ac:dyDescent="0.2">
      <c r="A27" s="42" t="s">
        <v>426</v>
      </c>
      <c r="B27" s="43"/>
      <c r="C27" s="43">
        <v>500000</v>
      </c>
      <c r="D27" s="43">
        <v>500000</v>
      </c>
      <c r="E27" s="43">
        <v>11943</v>
      </c>
    </row>
    <row r="28" spans="1:5" ht="15" x14ac:dyDescent="0.25">
      <c r="A28" s="46" t="s">
        <v>427</v>
      </c>
      <c r="B28" s="18"/>
      <c r="C28" s="47">
        <f>SUM(C19:C27)</f>
        <v>49312707</v>
      </c>
      <c r="D28" s="47">
        <f>SUM(D19:D27)</f>
        <v>49312707</v>
      </c>
      <c r="E28" s="47">
        <f>SUM(E19:E27)</f>
        <v>30293192</v>
      </c>
    </row>
    <row r="33" spans="2:6" x14ac:dyDescent="0.2">
      <c r="F33" s="17" t="s">
        <v>690</v>
      </c>
    </row>
    <row r="35" spans="2:6" ht="15" x14ac:dyDescent="0.25">
      <c r="D35" s="39"/>
    </row>
    <row r="36" spans="2:6" x14ac:dyDescent="0.2">
      <c r="C36" s="7" t="s">
        <v>780</v>
      </c>
    </row>
    <row r="37" spans="2:6" ht="15" x14ac:dyDescent="0.25">
      <c r="D37" s="39"/>
    </row>
    <row r="38" spans="2:6" ht="15" x14ac:dyDescent="0.25">
      <c r="C38" s="39"/>
    </row>
    <row r="39" spans="2:6" ht="15" x14ac:dyDescent="0.25">
      <c r="C39" s="7" t="s">
        <v>768</v>
      </c>
      <c r="D39" s="39"/>
    </row>
    <row r="40" spans="2:6" ht="15" x14ac:dyDescent="0.25">
      <c r="B40" s="7"/>
      <c r="C40" s="39"/>
      <c r="D40" s="7"/>
    </row>
    <row r="41" spans="2:6" ht="15" x14ac:dyDescent="0.25">
      <c r="C41" s="39" t="s">
        <v>686</v>
      </c>
    </row>
    <row r="43" spans="2:6" x14ac:dyDescent="0.2">
      <c r="F43" s="17" t="s">
        <v>687</v>
      </c>
    </row>
    <row r="46" spans="2:6" ht="15" x14ac:dyDescent="0.25">
      <c r="B46" s="40" t="s">
        <v>0</v>
      </c>
      <c r="C46" s="41"/>
      <c r="D46" s="456" t="s">
        <v>683</v>
      </c>
      <c r="E46" s="457"/>
      <c r="F46" s="458"/>
    </row>
    <row r="47" spans="2:6" ht="25.5" x14ac:dyDescent="0.2">
      <c r="B47" s="42"/>
      <c r="C47" s="43"/>
      <c r="D47" s="305" t="s">
        <v>428</v>
      </c>
      <c r="E47" s="305" t="s">
        <v>429</v>
      </c>
      <c r="F47" s="306" t="s">
        <v>430</v>
      </c>
    </row>
    <row r="48" spans="2:6" x14ac:dyDescent="0.2">
      <c r="B48" s="44" t="s">
        <v>688</v>
      </c>
      <c r="C48" s="45"/>
      <c r="D48" s="307"/>
      <c r="E48" s="308"/>
      <c r="F48" s="307"/>
    </row>
    <row r="49" spans="2:6" x14ac:dyDescent="0.2">
      <c r="B49" s="44" t="s">
        <v>425</v>
      </c>
      <c r="C49" s="45"/>
      <c r="D49" s="309">
        <v>0</v>
      </c>
      <c r="E49" s="308">
        <v>0</v>
      </c>
      <c r="F49" s="309">
        <v>0</v>
      </c>
    </row>
    <row r="50" spans="2:6" x14ac:dyDescent="0.2">
      <c r="B50" s="42" t="s">
        <v>426</v>
      </c>
      <c r="C50" s="43"/>
      <c r="D50" s="310"/>
      <c r="E50" s="311"/>
      <c r="F50" s="310">
        <v>0</v>
      </c>
    </row>
    <row r="51" spans="2:6" ht="15" x14ac:dyDescent="0.25">
      <c r="B51" s="46" t="s">
        <v>427</v>
      </c>
      <c r="C51" s="18"/>
      <c r="D51" s="312">
        <f>SUM(D48:D50)</f>
        <v>0</v>
      </c>
      <c r="E51" s="312">
        <f t="shared" ref="E51:F51" si="0">SUM(E48:E50)</f>
        <v>0</v>
      </c>
      <c r="F51" s="312">
        <f t="shared" si="0"/>
        <v>0</v>
      </c>
    </row>
  </sheetData>
  <mergeCells count="6">
    <mergeCell ref="D46:F46"/>
    <mergeCell ref="E17:E18"/>
    <mergeCell ref="C17:C18"/>
    <mergeCell ref="D17:D18"/>
    <mergeCell ref="B7:H7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C84"/>
  <sheetViews>
    <sheetView topLeftCell="A28" workbookViewId="0">
      <selection activeCell="C32" sqref="C32"/>
    </sheetView>
  </sheetViews>
  <sheetFormatPr defaultRowHeight="15" x14ac:dyDescent="0.25"/>
  <cols>
    <col min="1" max="1" width="67.140625" style="58" customWidth="1"/>
    <col min="2" max="2" width="18.7109375" style="58" customWidth="1"/>
    <col min="3" max="16384" width="9.140625" style="58"/>
  </cols>
  <sheetData>
    <row r="1" spans="1:3" x14ac:dyDescent="0.25">
      <c r="B1" s="313" t="s">
        <v>691</v>
      </c>
    </row>
    <row r="3" spans="1:3" x14ac:dyDescent="0.25">
      <c r="A3" s="87" t="s">
        <v>781</v>
      </c>
    </row>
    <row r="4" spans="1:3" ht="27.75" customHeight="1" x14ac:dyDescent="0.25">
      <c r="A4" s="466" t="s">
        <v>771</v>
      </c>
      <c r="B4" s="465"/>
    </row>
    <row r="5" spans="1:3" ht="23.25" customHeight="1" x14ac:dyDescent="0.25">
      <c r="A5" s="422" t="s">
        <v>692</v>
      </c>
      <c r="B5" s="465"/>
    </row>
    <row r="8" spans="1:3" x14ac:dyDescent="0.25">
      <c r="A8" s="76" t="s">
        <v>0</v>
      </c>
      <c r="B8" s="76" t="s">
        <v>580</v>
      </c>
      <c r="C8" s="60"/>
    </row>
    <row r="9" spans="1:3" x14ac:dyDescent="0.25">
      <c r="A9" s="62" t="s">
        <v>579</v>
      </c>
      <c r="B9" s="63">
        <v>259277929</v>
      </c>
      <c r="C9" s="60"/>
    </row>
    <row r="10" spans="1:3" x14ac:dyDescent="0.25">
      <c r="A10" s="62" t="s">
        <v>578</v>
      </c>
      <c r="B10" s="63">
        <v>161876820</v>
      </c>
      <c r="C10" s="60"/>
    </row>
    <row r="11" spans="1:3" x14ac:dyDescent="0.25">
      <c r="A11" s="64" t="s">
        <v>577</v>
      </c>
      <c r="B11" s="65">
        <f>SUM(B9-B10)</f>
        <v>97401109</v>
      </c>
      <c r="C11" s="60"/>
    </row>
    <row r="12" spans="1:3" x14ac:dyDescent="0.25">
      <c r="A12" s="62" t="s">
        <v>576</v>
      </c>
      <c r="B12" s="63">
        <v>18438903</v>
      </c>
      <c r="C12" s="60"/>
    </row>
    <row r="13" spans="1:3" x14ac:dyDescent="0.25">
      <c r="A13" s="62" t="s">
        <v>575</v>
      </c>
      <c r="B13" s="63">
        <v>37581719</v>
      </c>
      <c r="C13" s="60"/>
    </row>
    <row r="14" spans="1:3" x14ac:dyDescent="0.25">
      <c r="A14" s="64" t="s">
        <v>574</v>
      </c>
      <c r="B14" s="65">
        <f>SUM(B12-B13)</f>
        <v>-19142816</v>
      </c>
      <c r="C14" s="60"/>
    </row>
    <row r="15" spans="1:3" x14ac:dyDescent="0.25">
      <c r="A15" s="67" t="s">
        <v>573</v>
      </c>
      <c r="B15" s="66">
        <f>SUM(B11+B14)</f>
        <v>78258293</v>
      </c>
      <c r="C15" s="60"/>
    </row>
    <row r="16" spans="1:3" x14ac:dyDescent="0.25">
      <c r="A16" s="62" t="s">
        <v>572</v>
      </c>
      <c r="B16" s="63"/>
      <c r="C16" s="60"/>
    </row>
    <row r="17" spans="1:3" x14ac:dyDescent="0.25">
      <c r="A17" s="62" t="s">
        <v>571</v>
      </c>
      <c r="B17" s="63"/>
      <c r="C17" s="60"/>
    </row>
    <row r="18" spans="1:3" ht="25.5" x14ac:dyDescent="0.25">
      <c r="A18" s="64" t="s">
        <v>570</v>
      </c>
      <c r="B18" s="65"/>
      <c r="C18" s="60"/>
    </row>
    <row r="19" spans="1:3" x14ac:dyDescent="0.25">
      <c r="A19" s="62" t="s">
        <v>569</v>
      </c>
      <c r="B19" s="63"/>
      <c r="C19" s="60"/>
    </row>
    <row r="20" spans="1:3" x14ac:dyDescent="0.25">
      <c r="A20" s="62" t="s">
        <v>568</v>
      </c>
      <c r="B20" s="63"/>
      <c r="C20" s="60"/>
    </row>
    <row r="21" spans="1:3" ht="25.5" x14ac:dyDescent="0.25">
      <c r="A21" s="64" t="s">
        <v>567</v>
      </c>
      <c r="B21" s="65"/>
      <c r="C21" s="60"/>
    </row>
    <row r="22" spans="1:3" x14ac:dyDescent="0.25">
      <c r="A22" s="75" t="s">
        <v>566</v>
      </c>
      <c r="B22" s="74"/>
      <c r="C22" s="60"/>
    </row>
    <row r="23" spans="1:3" x14ac:dyDescent="0.25">
      <c r="A23" s="64" t="s">
        <v>565</v>
      </c>
      <c r="B23" s="65">
        <f>SUM(B15,B22)</f>
        <v>78258293</v>
      </c>
      <c r="C23" s="60"/>
    </row>
    <row r="24" spans="1:3" ht="25.5" x14ac:dyDescent="0.25">
      <c r="A24" s="67" t="s">
        <v>564</v>
      </c>
      <c r="B24" s="66"/>
      <c r="C24" s="60"/>
    </row>
    <row r="25" spans="1:3" x14ac:dyDescent="0.25">
      <c r="A25" s="67" t="s">
        <v>563</v>
      </c>
      <c r="B25" s="66">
        <f>SUM(B15-B24)</f>
        <v>78258293</v>
      </c>
      <c r="C25" s="60"/>
    </row>
    <row r="26" spans="1:3" ht="25.5" x14ac:dyDescent="0.25">
      <c r="A26" s="75" t="s">
        <v>562</v>
      </c>
      <c r="B26" s="74"/>
      <c r="C26" s="60"/>
    </row>
    <row r="27" spans="1:3" ht="25.5" x14ac:dyDescent="0.25">
      <c r="A27" s="75" t="s">
        <v>561</v>
      </c>
      <c r="B27" s="74"/>
      <c r="C27" s="60"/>
    </row>
    <row r="28" spans="1:3" ht="27" customHeight="1" x14ac:dyDescent="0.25">
      <c r="A28" s="73" t="s">
        <v>560</v>
      </c>
      <c r="B28" s="72"/>
      <c r="C28" s="60"/>
    </row>
    <row r="29" spans="1:3" x14ac:dyDescent="0.25">
      <c r="A29" s="60"/>
      <c r="B29" s="60"/>
      <c r="C29" s="60"/>
    </row>
    <row r="30" spans="1:3" x14ac:dyDescent="0.25">
      <c r="A30" s="60"/>
      <c r="B30" s="60"/>
      <c r="C30" s="60"/>
    </row>
    <row r="31" spans="1:3" x14ac:dyDescent="0.25">
      <c r="A31" s="60"/>
      <c r="B31" s="275" t="s">
        <v>695</v>
      </c>
      <c r="C31" s="60"/>
    </row>
    <row r="32" spans="1:3" x14ac:dyDescent="0.25">
      <c r="A32" s="60"/>
      <c r="C32" s="60"/>
    </row>
    <row r="33" spans="1:3" x14ac:dyDescent="0.25">
      <c r="A33" s="87" t="s">
        <v>782</v>
      </c>
      <c r="C33" s="60"/>
    </row>
    <row r="34" spans="1:3" ht="15" customHeight="1" x14ac:dyDescent="0.25">
      <c r="A34" s="466" t="s">
        <v>768</v>
      </c>
      <c r="B34" s="466"/>
      <c r="C34" s="60"/>
    </row>
    <row r="35" spans="1:3" x14ac:dyDescent="0.25">
      <c r="A35" s="422" t="s">
        <v>693</v>
      </c>
      <c r="B35" s="467"/>
      <c r="C35" s="60"/>
    </row>
    <row r="36" spans="1:3" x14ac:dyDescent="0.25">
      <c r="A36" s="275"/>
      <c r="B36" s="275"/>
      <c r="C36" s="60"/>
    </row>
    <row r="37" spans="1:3" x14ac:dyDescent="0.25">
      <c r="A37" s="275"/>
      <c r="B37" s="275"/>
      <c r="C37" s="60"/>
    </row>
    <row r="38" spans="1:3" ht="25.5" x14ac:dyDescent="0.25">
      <c r="A38" s="76" t="s">
        <v>0</v>
      </c>
      <c r="B38" s="314" t="s">
        <v>694</v>
      </c>
      <c r="C38" s="60"/>
    </row>
    <row r="39" spans="1:3" x14ac:dyDescent="0.25">
      <c r="A39" s="62" t="s">
        <v>579</v>
      </c>
      <c r="B39" s="315">
        <v>1690148</v>
      </c>
      <c r="C39" s="60"/>
    </row>
    <row r="40" spans="1:3" x14ac:dyDescent="0.25">
      <c r="A40" s="62" t="s">
        <v>578</v>
      </c>
      <c r="B40" s="315">
        <v>36236257</v>
      </c>
      <c r="C40" s="60"/>
    </row>
    <row r="41" spans="1:3" x14ac:dyDescent="0.25">
      <c r="A41" s="64" t="s">
        <v>577</v>
      </c>
      <c r="B41" s="316">
        <f>B39-B40</f>
        <v>-34546109</v>
      </c>
      <c r="C41" s="60"/>
    </row>
    <row r="42" spans="1:3" x14ac:dyDescent="0.25">
      <c r="A42" s="62" t="s">
        <v>576</v>
      </c>
      <c r="B42" s="315">
        <v>34789615</v>
      </c>
      <c r="C42" s="60"/>
    </row>
    <row r="43" spans="1:3" x14ac:dyDescent="0.25">
      <c r="A43" s="62" t="s">
        <v>575</v>
      </c>
      <c r="B43" s="315"/>
      <c r="C43" s="60"/>
    </row>
    <row r="44" spans="1:3" x14ac:dyDescent="0.25">
      <c r="A44" s="64" t="s">
        <v>574</v>
      </c>
      <c r="B44" s="316">
        <f>B42-B43</f>
        <v>34789615</v>
      </c>
      <c r="C44" s="60"/>
    </row>
    <row r="45" spans="1:3" x14ac:dyDescent="0.25">
      <c r="A45" s="67" t="s">
        <v>573</v>
      </c>
      <c r="B45" s="317">
        <f>B41+B44</f>
        <v>243506</v>
      </c>
      <c r="C45" s="60"/>
    </row>
    <row r="46" spans="1:3" x14ac:dyDescent="0.25">
      <c r="A46" s="62" t="s">
        <v>572</v>
      </c>
      <c r="B46" s="315"/>
      <c r="C46" s="60"/>
    </row>
    <row r="47" spans="1:3" x14ac:dyDescent="0.25">
      <c r="A47" s="62" t="s">
        <v>571</v>
      </c>
      <c r="B47" s="315"/>
      <c r="C47" s="60"/>
    </row>
    <row r="48" spans="1:3" ht="25.5" x14ac:dyDescent="0.25">
      <c r="A48" s="64" t="s">
        <v>570</v>
      </c>
      <c r="B48" s="315"/>
      <c r="C48" s="60"/>
    </row>
    <row r="49" spans="1:3" x14ac:dyDescent="0.25">
      <c r="A49" s="62" t="s">
        <v>569</v>
      </c>
      <c r="B49" s="315"/>
      <c r="C49" s="60"/>
    </row>
    <row r="50" spans="1:3" x14ac:dyDescent="0.25">
      <c r="A50" s="62" t="s">
        <v>568</v>
      </c>
      <c r="B50" s="315"/>
      <c r="C50" s="60"/>
    </row>
    <row r="51" spans="1:3" ht="25.5" x14ac:dyDescent="0.25">
      <c r="A51" s="64" t="s">
        <v>567</v>
      </c>
      <c r="B51" s="315"/>
      <c r="C51" s="60"/>
    </row>
    <row r="52" spans="1:3" x14ac:dyDescent="0.25">
      <c r="A52" s="75" t="s">
        <v>566</v>
      </c>
      <c r="B52" s="318"/>
      <c r="C52" s="60"/>
    </row>
    <row r="53" spans="1:3" x14ac:dyDescent="0.25">
      <c r="A53" s="64" t="s">
        <v>565</v>
      </c>
      <c r="B53" s="316">
        <f>SUM(B51,B45)</f>
        <v>243506</v>
      </c>
      <c r="C53" s="60"/>
    </row>
    <row r="54" spans="1:3" ht="25.5" x14ac:dyDescent="0.25">
      <c r="A54" s="67" t="s">
        <v>564</v>
      </c>
      <c r="B54" s="319"/>
      <c r="C54" s="60"/>
    </row>
    <row r="55" spans="1:3" x14ac:dyDescent="0.25">
      <c r="A55" s="67" t="s">
        <v>563</v>
      </c>
      <c r="B55" s="317">
        <f>B45-B54</f>
        <v>243506</v>
      </c>
      <c r="C55" s="60"/>
    </row>
    <row r="56" spans="1:3" ht="25.5" x14ac:dyDescent="0.25">
      <c r="A56" s="75" t="s">
        <v>562</v>
      </c>
      <c r="B56" s="318"/>
      <c r="C56" s="60"/>
    </row>
    <row r="57" spans="1:3" ht="25.5" x14ac:dyDescent="0.25">
      <c r="A57" s="75" t="s">
        <v>561</v>
      </c>
      <c r="B57" s="318"/>
      <c r="C57" s="60"/>
    </row>
    <row r="58" spans="1:3" x14ac:dyDescent="0.25">
      <c r="A58" s="73" t="s">
        <v>560</v>
      </c>
      <c r="B58" s="319"/>
      <c r="C58" s="60"/>
    </row>
    <row r="59" spans="1:3" x14ac:dyDescent="0.25">
      <c r="A59" s="60"/>
      <c r="B59" s="60"/>
      <c r="C59" s="60"/>
    </row>
    <row r="60" spans="1:3" x14ac:dyDescent="0.25">
      <c r="A60" s="60"/>
      <c r="B60" s="60"/>
      <c r="C60" s="60"/>
    </row>
    <row r="61" spans="1:3" x14ac:dyDescent="0.25">
      <c r="A61" s="60"/>
      <c r="B61" s="60"/>
      <c r="C61" s="60"/>
    </row>
    <row r="62" spans="1:3" x14ac:dyDescent="0.25">
      <c r="A62" s="60"/>
      <c r="B62" s="60"/>
      <c r="C62" s="60"/>
    </row>
    <row r="63" spans="1:3" x14ac:dyDescent="0.25">
      <c r="A63" s="60"/>
      <c r="B63" s="60"/>
      <c r="C63" s="60"/>
    </row>
    <row r="64" spans="1:3" x14ac:dyDescent="0.25">
      <c r="A64" s="60"/>
      <c r="B64" s="60"/>
      <c r="C64" s="60"/>
    </row>
    <row r="65" spans="1:3" x14ac:dyDescent="0.25">
      <c r="A65" s="60"/>
      <c r="B65" s="60"/>
      <c r="C65" s="60"/>
    </row>
    <row r="66" spans="1:3" x14ac:dyDescent="0.25">
      <c r="A66" s="60"/>
      <c r="B66" s="60"/>
      <c r="C66" s="60"/>
    </row>
    <row r="67" spans="1:3" x14ac:dyDescent="0.25">
      <c r="A67" s="60"/>
      <c r="B67" s="60"/>
      <c r="C67" s="60"/>
    </row>
    <row r="68" spans="1:3" x14ac:dyDescent="0.25">
      <c r="A68" s="60"/>
      <c r="B68" s="60"/>
      <c r="C68" s="60"/>
    </row>
    <row r="69" spans="1:3" x14ac:dyDescent="0.25">
      <c r="A69" s="60"/>
      <c r="B69" s="60"/>
      <c r="C69" s="60"/>
    </row>
    <row r="70" spans="1:3" x14ac:dyDescent="0.25">
      <c r="A70" s="60"/>
      <c r="B70" s="60"/>
      <c r="C70" s="60"/>
    </row>
    <row r="71" spans="1:3" x14ac:dyDescent="0.25">
      <c r="A71" s="60"/>
      <c r="B71" s="60"/>
      <c r="C71" s="60"/>
    </row>
    <row r="72" spans="1:3" x14ac:dyDescent="0.25">
      <c r="A72" s="60"/>
      <c r="B72" s="60"/>
      <c r="C72" s="60"/>
    </row>
    <row r="73" spans="1:3" x14ac:dyDescent="0.25">
      <c r="A73" s="60"/>
      <c r="B73" s="60"/>
      <c r="C73" s="60"/>
    </row>
    <row r="74" spans="1:3" x14ac:dyDescent="0.25">
      <c r="A74" s="60"/>
      <c r="B74" s="60"/>
      <c r="C74" s="60"/>
    </row>
    <row r="75" spans="1:3" x14ac:dyDescent="0.25">
      <c r="A75" s="60"/>
      <c r="B75" s="60"/>
      <c r="C75" s="60"/>
    </row>
    <row r="76" spans="1:3" x14ac:dyDescent="0.25">
      <c r="A76" s="60"/>
      <c r="B76" s="60"/>
      <c r="C76" s="60"/>
    </row>
    <row r="77" spans="1:3" x14ac:dyDescent="0.25">
      <c r="A77" s="60"/>
      <c r="B77" s="60"/>
      <c r="C77" s="60"/>
    </row>
    <row r="78" spans="1:3" x14ac:dyDescent="0.25">
      <c r="A78" s="60"/>
      <c r="B78" s="60"/>
      <c r="C78" s="60"/>
    </row>
    <row r="79" spans="1:3" x14ac:dyDescent="0.25">
      <c r="A79" s="60"/>
      <c r="B79" s="60"/>
      <c r="C79" s="60"/>
    </row>
    <row r="80" spans="1:3" x14ac:dyDescent="0.25">
      <c r="A80" s="60"/>
      <c r="B80" s="60"/>
      <c r="C80" s="60"/>
    </row>
    <row r="81" spans="1:3" x14ac:dyDescent="0.25">
      <c r="A81" s="60"/>
      <c r="B81" s="60"/>
      <c r="C81" s="60"/>
    </row>
    <row r="82" spans="1:3" x14ac:dyDescent="0.25">
      <c r="A82" s="60"/>
      <c r="B82" s="60"/>
      <c r="C82" s="60"/>
    </row>
    <row r="83" spans="1:3" x14ac:dyDescent="0.25">
      <c r="A83" s="60"/>
      <c r="B83" s="60"/>
      <c r="C83" s="60"/>
    </row>
    <row r="84" spans="1:3" x14ac:dyDescent="0.25">
      <c r="A84" s="60"/>
      <c r="B84" s="60"/>
      <c r="C84" s="60"/>
    </row>
  </sheetData>
  <mergeCells count="4">
    <mergeCell ref="A5:B5"/>
    <mergeCell ref="A4:B4"/>
    <mergeCell ref="A34:B34"/>
    <mergeCell ref="A35:B35"/>
  </mergeCells>
  <pageMargins left="0.70866141732283472" right="0.70866141732283472" top="0.74803149606299213" bottom="0.74803149606299213" header="0.31496062992125984" footer="0.31496062992125984"/>
  <pageSetup paperSize="9" scale="71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2:D91"/>
  <sheetViews>
    <sheetView topLeftCell="A49" workbookViewId="0">
      <selection activeCell="E54" sqref="E54"/>
    </sheetView>
  </sheetViews>
  <sheetFormatPr defaultRowHeight="15" x14ac:dyDescent="0.25"/>
  <cols>
    <col min="1" max="1" width="65" style="77" customWidth="1"/>
    <col min="2" max="2" width="13.140625" style="77" bestFit="1" customWidth="1"/>
    <col min="3" max="3" width="14.42578125" style="77" customWidth="1"/>
    <col min="4" max="4" width="14.28515625" style="77" customWidth="1"/>
    <col min="5" max="16384" width="9.140625" style="77"/>
  </cols>
  <sheetData>
    <row r="2" spans="1:4" x14ac:dyDescent="0.25">
      <c r="D2" s="320" t="s">
        <v>696</v>
      </c>
    </row>
    <row r="3" spans="1:4" x14ac:dyDescent="0.25">
      <c r="A3" s="84" t="s">
        <v>782</v>
      </c>
      <c r="B3" s="85"/>
      <c r="C3" s="85"/>
      <c r="D3" s="85"/>
    </row>
    <row r="4" spans="1:4" x14ac:dyDescent="0.25">
      <c r="A4" s="84"/>
      <c r="B4" s="85"/>
      <c r="C4" s="85"/>
      <c r="D4" s="85"/>
    </row>
    <row r="5" spans="1:4" ht="21" customHeight="1" x14ac:dyDescent="0.25">
      <c r="A5" s="468" t="s">
        <v>771</v>
      </c>
      <c r="B5" s="469"/>
      <c r="C5" s="469"/>
      <c r="D5" s="469"/>
    </row>
    <row r="6" spans="1:4" ht="21" customHeight="1" x14ac:dyDescent="0.25">
      <c r="A6" s="470" t="s">
        <v>697</v>
      </c>
      <c r="B6" s="469"/>
      <c r="C6" s="469"/>
      <c r="D6" s="469"/>
    </row>
    <row r="7" spans="1:4" x14ac:dyDescent="0.25">
      <c r="A7" s="84"/>
      <c r="B7" s="85"/>
      <c r="C7" s="85"/>
      <c r="D7" s="85"/>
    </row>
    <row r="8" spans="1:4" ht="38.25" x14ac:dyDescent="0.25">
      <c r="A8" s="83" t="s">
        <v>0</v>
      </c>
      <c r="B8" s="86" t="s">
        <v>774</v>
      </c>
      <c r="C8" s="86" t="s">
        <v>558</v>
      </c>
      <c r="D8" s="86" t="s">
        <v>775</v>
      </c>
    </row>
    <row r="9" spans="1:4" x14ac:dyDescent="0.25">
      <c r="A9" s="82" t="s">
        <v>582</v>
      </c>
      <c r="B9" s="78">
        <v>40096403</v>
      </c>
      <c r="C9" s="78"/>
      <c r="D9" s="78">
        <v>36346287</v>
      </c>
    </row>
    <row r="10" spans="1:4" ht="30" x14ac:dyDescent="0.25">
      <c r="A10" s="82" t="s">
        <v>583</v>
      </c>
      <c r="B10" s="78">
        <v>38724801</v>
      </c>
      <c r="C10" s="78"/>
      <c r="D10" s="78">
        <v>28133231</v>
      </c>
    </row>
    <row r="11" spans="1:4" x14ac:dyDescent="0.25">
      <c r="A11" s="82" t="s">
        <v>584</v>
      </c>
      <c r="B11" s="78">
        <v>2194138</v>
      </c>
      <c r="C11" s="78"/>
      <c r="D11" s="78">
        <v>5467493</v>
      </c>
    </row>
    <row r="12" spans="1:4" ht="25.5" x14ac:dyDescent="0.25">
      <c r="A12" s="81" t="s">
        <v>585</v>
      </c>
      <c r="B12" s="80">
        <f>SUM(B9:B11)</f>
        <v>81015342</v>
      </c>
      <c r="C12" s="80"/>
      <c r="D12" s="80">
        <f>SUM(D9:D11)</f>
        <v>69947011</v>
      </c>
    </row>
    <row r="13" spans="1:4" x14ac:dyDescent="0.25">
      <c r="A13" s="82" t="s">
        <v>586</v>
      </c>
      <c r="B13" s="78"/>
      <c r="C13" s="78"/>
      <c r="D13" s="78"/>
    </row>
    <row r="14" spans="1:4" x14ac:dyDescent="0.25">
      <c r="A14" s="82" t="s">
        <v>587</v>
      </c>
      <c r="B14" s="78"/>
      <c r="C14" s="78"/>
      <c r="D14" s="78"/>
    </row>
    <row r="15" spans="1:4" ht="25.5" x14ac:dyDescent="0.25">
      <c r="A15" s="81" t="s">
        <v>588</v>
      </c>
      <c r="B15" s="80"/>
      <c r="C15" s="80"/>
      <c r="D15" s="80"/>
    </row>
    <row r="16" spans="1:4" ht="30" x14ac:dyDescent="0.25">
      <c r="A16" s="82" t="s">
        <v>589</v>
      </c>
      <c r="B16" s="78">
        <v>124260911</v>
      </c>
      <c r="C16" s="78"/>
      <c r="D16" s="78">
        <v>94858449</v>
      </c>
    </row>
    <row r="17" spans="1:4" ht="30" x14ac:dyDescent="0.25">
      <c r="A17" s="82" t="s">
        <v>590</v>
      </c>
      <c r="B17" s="78">
        <v>19830712</v>
      </c>
      <c r="C17" s="78"/>
      <c r="D17" s="78">
        <v>27166225</v>
      </c>
    </row>
    <row r="18" spans="1:4" ht="30" x14ac:dyDescent="0.25">
      <c r="A18" s="390" t="s">
        <v>776</v>
      </c>
      <c r="B18" s="78"/>
      <c r="C18" s="78"/>
      <c r="D18" s="78">
        <v>14695480</v>
      </c>
    </row>
    <row r="19" spans="1:4" x14ac:dyDescent="0.25">
      <c r="A19" s="82" t="s">
        <v>698</v>
      </c>
      <c r="B19" s="78">
        <v>14686572</v>
      </c>
      <c r="C19" s="78"/>
      <c r="D19" s="78">
        <v>82246471</v>
      </c>
    </row>
    <row r="20" spans="1:4" ht="25.5" x14ac:dyDescent="0.25">
      <c r="A20" s="81" t="s">
        <v>592</v>
      </c>
      <c r="B20" s="80">
        <f>SUM(B16:B19)</f>
        <v>158778195</v>
      </c>
      <c r="C20" s="80"/>
      <c r="D20" s="80">
        <f>SUM(D16:D19)</f>
        <v>218966625</v>
      </c>
    </row>
    <row r="21" spans="1:4" x14ac:dyDescent="0.25">
      <c r="A21" s="82" t="s">
        <v>699</v>
      </c>
      <c r="B21" s="78">
        <v>3541216</v>
      </c>
      <c r="C21" s="78"/>
      <c r="D21" s="78">
        <v>3751353</v>
      </c>
    </row>
    <row r="22" spans="1:4" x14ac:dyDescent="0.25">
      <c r="A22" s="82" t="s">
        <v>700</v>
      </c>
      <c r="B22" s="78">
        <v>49560710</v>
      </c>
      <c r="C22" s="78"/>
      <c r="D22" s="78">
        <v>49098147</v>
      </c>
    </row>
    <row r="23" spans="1:4" x14ac:dyDescent="0.25">
      <c r="A23" s="82" t="s">
        <v>701</v>
      </c>
      <c r="B23" s="78">
        <v>0</v>
      </c>
      <c r="C23" s="78"/>
      <c r="D23" s="78">
        <v>0</v>
      </c>
    </row>
    <row r="24" spans="1:4" x14ac:dyDescent="0.25">
      <c r="A24" s="82" t="s">
        <v>702</v>
      </c>
      <c r="B24" s="78">
        <v>0</v>
      </c>
      <c r="C24" s="78"/>
      <c r="D24" s="78">
        <v>1844610</v>
      </c>
    </row>
    <row r="25" spans="1:4" ht="25.5" x14ac:dyDescent="0.25">
      <c r="A25" s="81" t="s">
        <v>597</v>
      </c>
      <c r="B25" s="80">
        <f>SUM(B21:B24)</f>
        <v>53101926</v>
      </c>
      <c r="C25" s="80"/>
      <c r="D25" s="80">
        <f>SUM(D21:D24)</f>
        <v>54694110</v>
      </c>
    </row>
    <row r="26" spans="1:4" x14ac:dyDescent="0.25">
      <c r="A26" s="82" t="s">
        <v>703</v>
      </c>
      <c r="B26" s="78">
        <v>22104718</v>
      </c>
      <c r="C26" s="78"/>
      <c r="D26" s="78">
        <v>28295370</v>
      </c>
    </row>
    <row r="27" spans="1:4" x14ac:dyDescent="0.25">
      <c r="A27" s="82" t="s">
        <v>704</v>
      </c>
      <c r="B27" s="78">
        <v>9182065</v>
      </c>
      <c r="C27" s="78"/>
      <c r="D27" s="78">
        <v>13408838</v>
      </c>
    </row>
    <row r="28" spans="1:4" x14ac:dyDescent="0.25">
      <c r="A28" s="82" t="s">
        <v>705</v>
      </c>
      <c r="B28" s="78">
        <v>7693590</v>
      </c>
      <c r="C28" s="78"/>
      <c r="D28" s="78">
        <v>8733753</v>
      </c>
    </row>
    <row r="29" spans="1:4" ht="25.5" x14ac:dyDescent="0.25">
      <c r="A29" s="81" t="s">
        <v>601</v>
      </c>
      <c r="B29" s="80">
        <f>SUM(B26:B28)</f>
        <v>38980373</v>
      </c>
      <c r="C29" s="80"/>
      <c r="D29" s="80">
        <f>SUM(D26:D28)</f>
        <v>50437961</v>
      </c>
    </row>
    <row r="30" spans="1:4" x14ac:dyDescent="0.25">
      <c r="A30" s="81" t="s">
        <v>602</v>
      </c>
      <c r="B30" s="80">
        <v>49196518</v>
      </c>
      <c r="C30" s="80"/>
      <c r="D30" s="80">
        <v>44829971</v>
      </c>
    </row>
    <row r="31" spans="1:4" x14ac:dyDescent="0.25">
      <c r="A31" s="81" t="s">
        <v>603</v>
      </c>
      <c r="B31" s="80">
        <v>143815029</v>
      </c>
      <c r="C31" s="80"/>
      <c r="D31" s="80">
        <v>111464617</v>
      </c>
    </row>
    <row r="32" spans="1:4" ht="25.5" x14ac:dyDescent="0.25">
      <c r="A32" s="81" t="s">
        <v>604</v>
      </c>
      <c r="B32" s="80">
        <f>B12+B15+B20-B25-B29-B30-B31</f>
        <v>-45300309</v>
      </c>
      <c r="C32" s="80"/>
      <c r="D32" s="80">
        <f>D12+D15+D20-D25-D29-D30-D31</f>
        <v>27486977</v>
      </c>
    </row>
    <row r="33" spans="1:4" x14ac:dyDescent="0.25">
      <c r="A33" s="82" t="s">
        <v>706</v>
      </c>
      <c r="B33" s="78"/>
      <c r="C33" s="78"/>
      <c r="D33" s="78"/>
    </row>
    <row r="34" spans="1:4" ht="30" x14ac:dyDescent="0.25">
      <c r="A34" s="82" t="s">
        <v>707</v>
      </c>
      <c r="B34" s="78"/>
      <c r="C34" s="78"/>
      <c r="D34" s="78"/>
    </row>
    <row r="35" spans="1:4" ht="30" x14ac:dyDescent="0.25">
      <c r="A35" s="82" t="s">
        <v>709</v>
      </c>
      <c r="B35" s="78">
        <v>143426</v>
      </c>
      <c r="C35" s="78"/>
      <c r="D35" s="78">
        <v>11943</v>
      </c>
    </row>
    <row r="36" spans="1:4" x14ac:dyDescent="0.25">
      <c r="A36" s="82" t="s">
        <v>708</v>
      </c>
      <c r="B36" s="78"/>
      <c r="C36" s="78"/>
      <c r="D36" s="78"/>
    </row>
    <row r="37" spans="1:4" ht="25.5" x14ac:dyDescent="0.25">
      <c r="A37" s="81" t="s">
        <v>609</v>
      </c>
      <c r="B37" s="80">
        <f>SUM(B33:B36)</f>
        <v>143426</v>
      </c>
      <c r="C37" s="80"/>
      <c r="D37" s="80">
        <f>SUM(D33:D36)</f>
        <v>11943</v>
      </c>
    </row>
    <row r="38" spans="1:4" x14ac:dyDescent="0.25">
      <c r="A38" s="82" t="s">
        <v>710</v>
      </c>
      <c r="B38" s="78"/>
      <c r="C38" s="78"/>
      <c r="D38" s="78"/>
    </row>
    <row r="39" spans="1:4" x14ac:dyDescent="0.25">
      <c r="A39" s="82" t="s">
        <v>711</v>
      </c>
      <c r="B39" s="78"/>
      <c r="C39" s="78"/>
      <c r="D39" s="78"/>
    </row>
    <row r="40" spans="1:4" x14ac:dyDescent="0.25">
      <c r="A40" s="82" t="s">
        <v>712</v>
      </c>
      <c r="B40" s="78"/>
      <c r="C40" s="78"/>
      <c r="D40" s="78"/>
    </row>
    <row r="41" spans="1:4" x14ac:dyDescent="0.25">
      <c r="A41" s="82" t="s">
        <v>713</v>
      </c>
      <c r="B41" s="78"/>
      <c r="C41" s="78"/>
      <c r="D41" s="78"/>
    </row>
    <row r="42" spans="1:4" ht="25.5" x14ac:dyDescent="0.25">
      <c r="A42" s="81" t="s">
        <v>614</v>
      </c>
      <c r="B42" s="80"/>
      <c r="C42" s="80"/>
      <c r="D42" s="80"/>
    </row>
    <row r="43" spans="1:4" ht="25.5" x14ac:dyDescent="0.25">
      <c r="A43" s="81" t="s">
        <v>615</v>
      </c>
      <c r="B43" s="80">
        <f>B37-B42</f>
        <v>143426</v>
      </c>
      <c r="C43" s="80"/>
      <c r="D43" s="80">
        <f>D37-D42</f>
        <v>11943</v>
      </c>
    </row>
    <row r="44" spans="1:4" x14ac:dyDescent="0.25">
      <c r="A44" s="81" t="s">
        <v>714</v>
      </c>
      <c r="B44" s="80">
        <f t="shared" ref="B44" si="0">SUM(B43,B32)</f>
        <v>-45156883</v>
      </c>
      <c r="C44" s="80">
        <f t="shared" ref="C44:D44" si="1">SUM(C43,C32)</f>
        <v>0</v>
      </c>
      <c r="D44" s="80">
        <f t="shared" si="1"/>
        <v>27498920</v>
      </c>
    </row>
    <row r="45" spans="1:4" x14ac:dyDescent="0.25">
      <c r="A45" s="79"/>
      <c r="B45" s="79"/>
      <c r="C45" s="79"/>
      <c r="D45" s="79"/>
    </row>
    <row r="49" spans="1:4" x14ac:dyDescent="0.25">
      <c r="D49" s="275" t="s">
        <v>717</v>
      </c>
    </row>
    <row r="50" spans="1:4" x14ac:dyDescent="0.25">
      <c r="A50" s="84" t="s">
        <v>782</v>
      </c>
      <c r="B50" s="266"/>
    </row>
    <row r="51" spans="1:4" x14ac:dyDescent="0.25">
      <c r="A51" s="275"/>
      <c r="B51" s="275"/>
      <c r="C51" s="275"/>
    </row>
    <row r="52" spans="1:4" x14ac:dyDescent="0.25">
      <c r="A52" s="466" t="s">
        <v>768</v>
      </c>
      <c r="B52" s="465"/>
      <c r="C52" s="465"/>
      <c r="D52" s="465"/>
    </row>
    <row r="53" spans="1:4" x14ac:dyDescent="0.25">
      <c r="A53" s="422" t="s">
        <v>715</v>
      </c>
      <c r="B53" s="465"/>
      <c r="C53" s="465"/>
      <c r="D53" s="465"/>
    </row>
    <row r="54" spans="1:4" ht="18" x14ac:dyDescent="0.25">
      <c r="A54" s="145"/>
      <c r="B54" s="146"/>
      <c r="C54" s="146"/>
      <c r="D54" s="146"/>
    </row>
    <row r="55" spans="1:4" x14ac:dyDescent="0.25">
      <c r="A55" s="60"/>
      <c r="B55" s="60"/>
      <c r="C55" s="60"/>
      <c r="D55" s="60"/>
    </row>
    <row r="56" spans="1:4" ht="38.25" x14ac:dyDescent="0.25">
      <c r="A56" s="61" t="s">
        <v>0</v>
      </c>
      <c r="B56" s="69" t="s">
        <v>774</v>
      </c>
      <c r="C56" s="69" t="s">
        <v>558</v>
      </c>
      <c r="D56" s="69" t="s">
        <v>775</v>
      </c>
    </row>
    <row r="57" spans="1:4" x14ac:dyDescent="0.25">
      <c r="A57" s="62" t="s">
        <v>582</v>
      </c>
      <c r="B57" s="63"/>
      <c r="C57" s="63"/>
      <c r="D57" s="63"/>
    </row>
    <row r="58" spans="1:4" ht="30" x14ac:dyDescent="0.25">
      <c r="A58" s="62" t="s">
        <v>583</v>
      </c>
      <c r="B58" s="63">
        <v>2993316</v>
      </c>
      <c r="C58" s="63"/>
      <c r="D58" s="63">
        <v>1547101</v>
      </c>
    </row>
    <row r="59" spans="1:4" x14ac:dyDescent="0.25">
      <c r="A59" s="62" t="s">
        <v>584</v>
      </c>
      <c r="B59" s="63"/>
      <c r="C59" s="63"/>
      <c r="D59" s="63"/>
    </row>
    <row r="60" spans="1:4" ht="25.5" x14ac:dyDescent="0.25">
      <c r="A60" s="64" t="s">
        <v>585</v>
      </c>
      <c r="B60" s="65">
        <f>SUM(B58:B59)</f>
        <v>2993316</v>
      </c>
      <c r="C60" s="65"/>
      <c r="D60" s="65">
        <f>SUM(D58:D59)</f>
        <v>1547101</v>
      </c>
    </row>
    <row r="61" spans="1:4" x14ac:dyDescent="0.25">
      <c r="A61" s="62" t="s">
        <v>586</v>
      </c>
      <c r="B61" s="63"/>
      <c r="C61" s="63"/>
      <c r="D61" s="63"/>
    </row>
    <row r="62" spans="1:4" x14ac:dyDescent="0.25">
      <c r="A62" s="62" t="s">
        <v>587</v>
      </c>
      <c r="B62" s="63"/>
      <c r="C62" s="63"/>
      <c r="D62" s="63"/>
    </row>
    <row r="63" spans="1:4" ht="25.5" x14ac:dyDescent="0.25">
      <c r="A63" s="64" t="s">
        <v>588</v>
      </c>
      <c r="B63" s="65"/>
      <c r="C63" s="65"/>
      <c r="D63" s="65"/>
    </row>
    <row r="64" spans="1:4" ht="30" x14ac:dyDescent="0.25">
      <c r="A64" s="62" t="s">
        <v>589</v>
      </c>
      <c r="B64" s="63">
        <v>31620187</v>
      </c>
      <c r="C64" s="63"/>
      <c r="D64" s="63">
        <v>34512416</v>
      </c>
    </row>
    <row r="65" spans="1:4" ht="30" x14ac:dyDescent="0.25">
      <c r="A65" s="62" t="s">
        <v>590</v>
      </c>
      <c r="B65" s="63"/>
      <c r="C65" s="63"/>
      <c r="D65" s="63"/>
    </row>
    <row r="66" spans="1:4" x14ac:dyDescent="0.25">
      <c r="A66" s="62" t="s">
        <v>591</v>
      </c>
      <c r="B66" s="63">
        <v>1058025</v>
      </c>
      <c r="C66" s="63"/>
      <c r="D66" s="63">
        <v>395148</v>
      </c>
    </row>
    <row r="67" spans="1:4" ht="25.5" x14ac:dyDescent="0.25">
      <c r="A67" s="64" t="s">
        <v>592</v>
      </c>
      <c r="B67" s="65">
        <f>SUM(B64:B66)</f>
        <v>32678212</v>
      </c>
      <c r="C67" s="65"/>
      <c r="D67" s="65">
        <f>SUM(D64:D66)</f>
        <v>34907564</v>
      </c>
    </row>
    <row r="68" spans="1:4" x14ac:dyDescent="0.25">
      <c r="A68" s="62" t="s">
        <v>593</v>
      </c>
      <c r="B68" s="63">
        <v>504615</v>
      </c>
      <c r="C68" s="63"/>
      <c r="D68" s="63">
        <v>253151</v>
      </c>
    </row>
    <row r="69" spans="1:4" x14ac:dyDescent="0.25">
      <c r="A69" s="62" t="s">
        <v>594</v>
      </c>
      <c r="B69" s="63">
        <v>2682605</v>
      </c>
      <c r="C69" s="63"/>
      <c r="D69" s="63">
        <v>2569570</v>
      </c>
    </row>
    <row r="70" spans="1:4" x14ac:dyDescent="0.25">
      <c r="A70" s="62" t="s">
        <v>595</v>
      </c>
      <c r="B70" s="63"/>
      <c r="C70" s="63"/>
      <c r="D70" s="63"/>
    </row>
    <row r="71" spans="1:4" x14ac:dyDescent="0.25">
      <c r="A71" s="62" t="s">
        <v>596</v>
      </c>
      <c r="B71" s="63">
        <v>1691883</v>
      </c>
      <c r="C71" s="63"/>
      <c r="D71" s="63">
        <v>1342158</v>
      </c>
    </row>
    <row r="72" spans="1:4" ht="25.5" x14ac:dyDescent="0.25">
      <c r="A72" s="64" t="s">
        <v>597</v>
      </c>
      <c r="B72" s="65">
        <f>SUM(B68:B71)</f>
        <v>4879103</v>
      </c>
      <c r="C72" s="65"/>
      <c r="D72" s="65">
        <f>SUM(D68:D71)</f>
        <v>4164879</v>
      </c>
    </row>
    <row r="73" spans="1:4" x14ac:dyDescent="0.25">
      <c r="A73" s="62" t="s">
        <v>598</v>
      </c>
      <c r="B73" s="63">
        <v>21596391</v>
      </c>
      <c r="C73" s="63"/>
      <c r="D73" s="63">
        <v>20762224</v>
      </c>
    </row>
    <row r="74" spans="1:4" x14ac:dyDescent="0.25">
      <c r="A74" s="62" t="s">
        <v>599</v>
      </c>
      <c r="B74" s="63">
        <v>1284128</v>
      </c>
      <c r="C74" s="63"/>
      <c r="D74" s="63">
        <v>4412814</v>
      </c>
    </row>
    <row r="75" spans="1:4" x14ac:dyDescent="0.25">
      <c r="A75" s="62" t="s">
        <v>600</v>
      </c>
      <c r="B75" s="63">
        <v>6361354</v>
      </c>
      <c r="C75" s="63"/>
      <c r="D75" s="63">
        <v>5867473</v>
      </c>
    </row>
    <row r="76" spans="1:4" ht="25.5" x14ac:dyDescent="0.25">
      <c r="A76" s="64" t="s">
        <v>601</v>
      </c>
      <c r="B76" s="65">
        <f>SUM(B73:B75)</f>
        <v>29241873</v>
      </c>
      <c r="C76" s="65"/>
      <c r="D76" s="65">
        <f>SUM(D73:D75)</f>
        <v>31042511</v>
      </c>
    </row>
    <row r="77" spans="1:4" x14ac:dyDescent="0.25">
      <c r="A77" s="64" t="s">
        <v>602</v>
      </c>
      <c r="B77" s="65">
        <v>122169</v>
      </c>
      <c r="C77" s="65"/>
      <c r="D77" s="65">
        <v>226915</v>
      </c>
    </row>
    <row r="78" spans="1:4" x14ac:dyDescent="0.25">
      <c r="A78" s="64" t="s">
        <v>603</v>
      </c>
      <c r="B78" s="65">
        <v>2083099</v>
      </c>
      <c r="C78" s="65"/>
      <c r="D78" s="65">
        <v>1115309</v>
      </c>
    </row>
    <row r="79" spans="1:4" ht="25.5" x14ac:dyDescent="0.25">
      <c r="A79" s="64" t="s">
        <v>604</v>
      </c>
      <c r="B79" s="65">
        <f>B60+B67-B72-B76-B77-B78</f>
        <v>-654716</v>
      </c>
      <c r="C79" s="65"/>
      <c r="D79" s="65">
        <f>D60+D67-D72-D76-D77-D78</f>
        <v>-94949</v>
      </c>
    </row>
    <row r="80" spans="1:4" x14ac:dyDescent="0.25">
      <c r="A80" s="62" t="s">
        <v>605</v>
      </c>
      <c r="B80" s="63"/>
      <c r="C80" s="63"/>
      <c r="D80" s="63"/>
    </row>
    <row r="81" spans="1:4" ht="30" x14ac:dyDescent="0.25">
      <c r="A81" s="62" t="s">
        <v>606</v>
      </c>
      <c r="B81" s="63">
        <v>5084</v>
      </c>
      <c r="C81" s="63"/>
      <c r="D81" s="63">
        <v>0</v>
      </c>
    </row>
    <row r="82" spans="1:4" ht="30" x14ac:dyDescent="0.25">
      <c r="A82" s="62" t="s">
        <v>607</v>
      </c>
      <c r="B82" s="63"/>
      <c r="C82" s="63"/>
      <c r="D82" s="63"/>
    </row>
    <row r="83" spans="1:4" x14ac:dyDescent="0.25">
      <c r="A83" s="62" t="s">
        <v>608</v>
      </c>
      <c r="B83" s="63"/>
      <c r="C83" s="63"/>
      <c r="D83" s="63"/>
    </row>
    <row r="84" spans="1:4" ht="25.5" x14ac:dyDescent="0.25">
      <c r="A84" s="64" t="s">
        <v>609</v>
      </c>
      <c r="B84" s="65">
        <f>SUM(B81:B83)</f>
        <v>5084</v>
      </c>
      <c r="C84" s="65"/>
      <c r="D84" s="65">
        <f>SUM(D81:D83)</f>
        <v>0</v>
      </c>
    </row>
    <row r="85" spans="1:4" x14ac:dyDescent="0.25">
      <c r="A85" s="62" t="s">
        <v>610</v>
      </c>
      <c r="B85" s="63"/>
      <c r="C85" s="63"/>
      <c r="D85" s="63"/>
    </row>
    <row r="86" spans="1:4" x14ac:dyDescent="0.25">
      <c r="A86" s="62" t="s">
        <v>611</v>
      </c>
      <c r="B86" s="63"/>
      <c r="C86" s="63"/>
      <c r="D86" s="63"/>
    </row>
    <row r="87" spans="1:4" x14ac:dyDescent="0.25">
      <c r="A87" s="62" t="s">
        <v>612</v>
      </c>
      <c r="B87" s="63"/>
      <c r="C87" s="63"/>
      <c r="D87" s="63"/>
    </row>
    <row r="88" spans="1:4" x14ac:dyDescent="0.25">
      <c r="A88" s="62" t="s">
        <v>613</v>
      </c>
      <c r="B88" s="63"/>
      <c r="C88" s="63"/>
      <c r="D88" s="63"/>
    </row>
    <row r="89" spans="1:4" ht="25.5" x14ac:dyDescent="0.25">
      <c r="A89" s="64" t="s">
        <v>614</v>
      </c>
      <c r="B89" s="65"/>
      <c r="C89" s="65"/>
      <c r="D89" s="65"/>
    </row>
    <row r="90" spans="1:4" ht="25.5" x14ac:dyDescent="0.25">
      <c r="A90" s="64" t="s">
        <v>615</v>
      </c>
      <c r="B90" s="65">
        <f>B84-B89</f>
        <v>5084</v>
      </c>
      <c r="C90" s="65"/>
      <c r="D90" s="65">
        <f>D84-D89</f>
        <v>0</v>
      </c>
    </row>
    <row r="91" spans="1:4" x14ac:dyDescent="0.25">
      <c r="A91" s="64" t="s">
        <v>716</v>
      </c>
      <c r="B91" s="65">
        <f>B79+B90</f>
        <v>-649632</v>
      </c>
      <c r="C91" s="65"/>
      <c r="D91" s="65">
        <f>D79+D90</f>
        <v>-94949</v>
      </c>
    </row>
  </sheetData>
  <mergeCells count="4">
    <mergeCell ref="A5:D5"/>
    <mergeCell ref="A6:D6"/>
    <mergeCell ref="A52:D52"/>
    <mergeCell ref="A53:D53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F297"/>
  <sheetViews>
    <sheetView workbookViewId="0">
      <selection activeCell="F8" sqref="F8"/>
    </sheetView>
  </sheetViews>
  <sheetFormatPr defaultRowHeight="15" x14ac:dyDescent="0.25"/>
  <cols>
    <col min="1" max="1" width="73.140625" style="58" customWidth="1"/>
    <col min="2" max="2" width="16" style="58" bestFit="1" customWidth="1"/>
    <col min="3" max="3" width="17.28515625" style="58" customWidth="1"/>
    <col min="4" max="4" width="16" style="58" bestFit="1" customWidth="1"/>
    <col min="5" max="16384" width="9.140625" style="58"/>
  </cols>
  <sheetData>
    <row r="1" spans="1:6" x14ac:dyDescent="0.25">
      <c r="D1" s="275" t="s">
        <v>719</v>
      </c>
    </row>
    <row r="3" spans="1:6" x14ac:dyDescent="0.25">
      <c r="A3" s="17" t="s">
        <v>783</v>
      </c>
      <c r="B3"/>
      <c r="C3"/>
      <c r="D3"/>
    </row>
    <row r="4" spans="1:6" ht="27" customHeight="1" x14ac:dyDescent="0.25">
      <c r="A4" s="466" t="s">
        <v>771</v>
      </c>
      <c r="B4" s="471"/>
      <c r="C4" s="471"/>
      <c r="D4" s="471"/>
      <c r="E4" s="71"/>
      <c r="F4" s="70"/>
    </row>
    <row r="5" spans="1:6" ht="25.5" customHeight="1" x14ac:dyDescent="0.25">
      <c r="A5" s="422" t="s">
        <v>720</v>
      </c>
      <c r="B5" s="471"/>
      <c r="C5" s="471"/>
      <c r="D5" s="471"/>
      <c r="E5" s="59"/>
      <c r="F5" s="70"/>
    </row>
    <row r="7" spans="1:6" x14ac:dyDescent="0.25">
      <c r="A7" s="60" t="s">
        <v>559</v>
      </c>
      <c r="B7" s="60"/>
      <c r="C7" s="60"/>
      <c r="D7" s="60"/>
      <c r="E7" s="60"/>
      <c r="F7" s="60"/>
    </row>
    <row r="8" spans="1:6" ht="25.5" x14ac:dyDescent="0.25">
      <c r="A8" s="61" t="s">
        <v>0</v>
      </c>
      <c r="B8" s="69" t="s">
        <v>774</v>
      </c>
      <c r="C8" s="69" t="s">
        <v>558</v>
      </c>
      <c r="D8" s="69" t="s">
        <v>775</v>
      </c>
      <c r="E8" s="60"/>
      <c r="F8" s="60"/>
    </row>
    <row r="9" spans="1:6" x14ac:dyDescent="0.25">
      <c r="A9" s="64" t="s">
        <v>557</v>
      </c>
      <c r="B9" s="68"/>
      <c r="C9" s="68"/>
      <c r="D9" s="68"/>
      <c r="E9" s="60"/>
      <c r="F9" s="60"/>
    </row>
    <row r="10" spans="1:6" x14ac:dyDescent="0.25">
      <c r="A10" s="62" t="s">
        <v>436</v>
      </c>
      <c r="B10" s="63">
        <v>170667</v>
      </c>
      <c r="C10" s="63"/>
      <c r="D10" s="63">
        <v>148974</v>
      </c>
      <c r="E10" s="60"/>
      <c r="F10" s="60"/>
    </row>
    <row r="11" spans="1:6" x14ac:dyDescent="0.25">
      <c r="A11" s="62" t="s">
        <v>437</v>
      </c>
      <c r="B11" s="63"/>
      <c r="C11" s="63"/>
      <c r="D11" s="63">
        <v>722455</v>
      </c>
      <c r="E11" s="60"/>
      <c r="F11" s="60"/>
    </row>
    <row r="12" spans="1:6" x14ac:dyDescent="0.25">
      <c r="A12" s="62" t="s">
        <v>438</v>
      </c>
      <c r="B12" s="63"/>
      <c r="C12" s="63"/>
      <c r="D12" s="63"/>
      <c r="E12" s="60"/>
      <c r="F12" s="60"/>
    </row>
    <row r="13" spans="1:6" x14ac:dyDescent="0.25">
      <c r="A13" s="64" t="s">
        <v>439</v>
      </c>
      <c r="B13" s="65">
        <f>SUM(B10:B12)</f>
        <v>170667</v>
      </c>
      <c r="C13" s="65"/>
      <c r="D13" s="65">
        <f>SUM(D10:D12)</f>
        <v>871429</v>
      </c>
      <c r="E13" s="60"/>
      <c r="F13" s="60"/>
    </row>
    <row r="14" spans="1:6" x14ac:dyDescent="0.25">
      <c r="A14" s="62" t="s">
        <v>440</v>
      </c>
      <c r="B14" s="63">
        <v>1096983788</v>
      </c>
      <c r="C14" s="63"/>
      <c r="D14" s="63">
        <v>1117046004</v>
      </c>
      <c r="E14" s="60"/>
      <c r="F14" s="60"/>
    </row>
    <row r="15" spans="1:6" x14ac:dyDescent="0.25">
      <c r="A15" s="62" t="s">
        <v>441</v>
      </c>
      <c r="B15" s="63">
        <v>7790625</v>
      </c>
      <c r="C15" s="63"/>
      <c r="D15" s="63">
        <v>6212785</v>
      </c>
      <c r="E15" s="60"/>
      <c r="F15" s="60"/>
    </row>
    <row r="16" spans="1:6" x14ac:dyDescent="0.25">
      <c r="A16" s="62" t="s">
        <v>442</v>
      </c>
      <c r="B16" s="63"/>
      <c r="C16" s="63"/>
      <c r="D16" s="63"/>
      <c r="E16" s="60"/>
      <c r="F16" s="60"/>
    </row>
    <row r="17" spans="1:6" x14ac:dyDescent="0.25">
      <c r="A17" s="62" t="s">
        <v>443</v>
      </c>
      <c r="B17" s="63">
        <v>8160960</v>
      </c>
      <c r="C17" s="63"/>
      <c r="D17" s="63">
        <v>8533563</v>
      </c>
      <c r="E17" s="60"/>
      <c r="F17" s="60"/>
    </row>
    <row r="18" spans="1:6" x14ac:dyDescent="0.25">
      <c r="A18" s="62" t="s">
        <v>444</v>
      </c>
      <c r="B18" s="63"/>
      <c r="C18" s="63"/>
      <c r="D18" s="63"/>
      <c r="E18" s="60"/>
      <c r="F18" s="60"/>
    </row>
    <row r="19" spans="1:6" x14ac:dyDescent="0.25">
      <c r="A19" s="64" t="s">
        <v>445</v>
      </c>
      <c r="B19" s="65">
        <f>SUM(B14:B18)</f>
        <v>1112935373</v>
      </c>
      <c r="C19" s="65"/>
      <c r="D19" s="65">
        <f>SUM(D14:D18)</f>
        <v>1131792352</v>
      </c>
      <c r="E19" s="60"/>
      <c r="F19" s="60"/>
    </row>
    <row r="20" spans="1:6" x14ac:dyDescent="0.25">
      <c r="A20" s="62" t="s">
        <v>446</v>
      </c>
      <c r="B20" s="63">
        <v>5478580</v>
      </c>
      <c r="C20" s="63"/>
      <c r="D20" s="63">
        <v>5478580</v>
      </c>
      <c r="E20" s="60"/>
      <c r="F20" s="60"/>
    </row>
    <row r="21" spans="1:6" x14ac:dyDescent="0.25">
      <c r="A21" s="62" t="s">
        <v>447</v>
      </c>
      <c r="B21" s="63"/>
      <c r="C21" s="63"/>
      <c r="D21" s="63"/>
      <c r="E21" s="60"/>
      <c r="F21" s="60"/>
    </row>
    <row r="22" spans="1:6" x14ac:dyDescent="0.25">
      <c r="A22" s="62" t="s">
        <v>448</v>
      </c>
      <c r="B22" s="63"/>
      <c r="C22" s="63"/>
      <c r="D22" s="63"/>
      <c r="E22" s="60"/>
      <c r="F22" s="60"/>
    </row>
    <row r="23" spans="1:6" x14ac:dyDescent="0.25">
      <c r="A23" s="64" t="s">
        <v>449</v>
      </c>
      <c r="B23" s="65">
        <f>SUM(B20:B22)</f>
        <v>5478580</v>
      </c>
      <c r="C23" s="65"/>
      <c r="D23" s="65">
        <f>SUM(D20:D22)</f>
        <v>5478580</v>
      </c>
      <c r="E23" s="60"/>
      <c r="F23" s="60"/>
    </row>
    <row r="24" spans="1:6" x14ac:dyDescent="0.25">
      <c r="A24" s="62" t="s">
        <v>450</v>
      </c>
      <c r="B24" s="63"/>
      <c r="C24" s="63"/>
      <c r="D24" s="63"/>
      <c r="E24" s="60"/>
      <c r="F24" s="60"/>
    </row>
    <row r="25" spans="1:6" ht="30" x14ac:dyDescent="0.25">
      <c r="A25" s="62" t="s">
        <v>451</v>
      </c>
      <c r="B25" s="63"/>
      <c r="C25" s="63"/>
      <c r="D25" s="63"/>
      <c r="E25" s="60"/>
      <c r="F25" s="60"/>
    </row>
    <row r="26" spans="1:6" x14ac:dyDescent="0.25">
      <c r="A26" s="64" t="s">
        <v>556</v>
      </c>
      <c r="B26" s="65"/>
      <c r="C26" s="65"/>
      <c r="D26" s="65"/>
      <c r="E26" s="60"/>
      <c r="F26" s="60"/>
    </row>
    <row r="27" spans="1:6" x14ac:dyDescent="0.25">
      <c r="A27" s="64" t="s">
        <v>452</v>
      </c>
      <c r="B27" s="65">
        <f>SUM(B23,B19,B10)</f>
        <v>1118584620</v>
      </c>
      <c r="C27" s="65">
        <f t="shared" ref="C27" si="0">SUM(C23,C19)</f>
        <v>0</v>
      </c>
      <c r="D27" s="65">
        <f>SUM(D23,D19,D13)</f>
        <v>1138142361</v>
      </c>
      <c r="E27" s="60"/>
      <c r="F27" s="60"/>
    </row>
    <row r="28" spans="1:6" x14ac:dyDescent="0.25">
      <c r="A28" s="62" t="s">
        <v>555</v>
      </c>
      <c r="B28" s="63"/>
      <c r="C28" s="63"/>
      <c r="D28" s="63"/>
      <c r="E28" s="60"/>
      <c r="F28" s="60"/>
    </row>
    <row r="29" spans="1:6" x14ac:dyDescent="0.25">
      <c r="A29" s="62" t="s">
        <v>554</v>
      </c>
      <c r="B29" s="63"/>
      <c r="C29" s="63"/>
      <c r="D29" s="63"/>
      <c r="E29" s="60"/>
      <c r="F29" s="60"/>
    </row>
    <row r="30" spans="1:6" x14ac:dyDescent="0.25">
      <c r="A30" s="62" t="s">
        <v>553</v>
      </c>
      <c r="B30" s="63"/>
      <c r="C30" s="63"/>
      <c r="D30" s="63"/>
      <c r="E30" s="60"/>
      <c r="F30" s="60"/>
    </row>
    <row r="31" spans="1:6" x14ac:dyDescent="0.25">
      <c r="A31" s="62" t="s">
        <v>552</v>
      </c>
      <c r="B31" s="63"/>
      <c r="C31" s="63"/>
      <c r="D31" s="63"/>
      <c r="E31" s="60"/>
      <c r="F31" s="60"/>
    </row>
    <row r="32" spans="1:6" x14ac:dyDescent="0.25">
      <c r="A32" s="62" t="s">
        <v>551</v>
      </c>
      <c r="B32" s="63"/>
      <c r="C32" s="63"/>
      <c r="D32" s="63"/>
      <c r="E32" s="60"/>
      <c r="F32" s="60"/>
    </row>
    <row r="33" spans="1:6" x14ac:dyDescent="0.25">
      <c r="A33" s="64" t="s">
        <v>550</v>
      </c>
      <c r="B33" s="65"/>
      <c r="C33" s="65"/>
      <c r="D33" s="65"/>
      <c r="E33" s="60"/>
      <c r="F33" s="60"/>
    </row>
    <row r="34" spans="1:6" x14ac:dyDescent="0.25">
      <c r="A34" s="62" t="s">
        <v>549</v>
      </c>
      <c r="B34" s="63"/>
      <c r="C34" s="63"/>
      <c r="D34" s="63"/>
      <c r="E34" s="60"/>
      <c r="F34" s="60"/>
    </row>
    <row r="35" spans="1:6" x14ac:dyDescent="0.25">
      <c r="A35" s="62" t="s">
        <v>548</v>
      </c>
      <c r="B35" s="63"/>
      <c r="C35" s="63"/>
      <c r="D35" s="63"/>
      <c r="E35" s="60"/>
      <c r="F35" s="60"/>
    </row>
    <row r="36" spans="1:6" x14ac:dyDescent="0.25">
      <c r="A36" s="62" t="s">
        <v>547</v>
      </c>
      <c r="B36" s="63"/>
      <c r="C36" s="63"/>
      <c r="D36" s="63"/>
      <c r="E36" s="60"/>
      <c r="F36" s="60"/>
    </row>
    <row r="37" spans="1:6" x14ac:dyDescent="0.25">
      <c r="A37" s="62" t="s">
        <v>546</v>
      </c>
      <c r="B37" s="63"/>
      <c r="C37" s="63"/>
      <c r="D37" s="63"/>
      <c r="E37" s="60"/>
      <c r="F37" s="60"/>
    </row>
    <row r="38" spans="1:6" x14ac:dyDescent="0.25">
      <c r="A38" s="62" t="s">
        <v>545</v>
      </c>
      <c r="B38" s="63"/>
      <c r="C38" s="63"/>
      <c r="D38" s="63"/>
      <c r="E38" s="60"/>
      <c r="F38" s="60"/>
    </row>
    <row r="39" spans="1:6" x14ac:dyDescent="0.25">
      <c r="A39" s="62" t="s">
        <v>544</v>
      </c>
      <c r="B39" s="63"/>
      <c r="C39" s="63"/>
      <c r="D39" s="63"/>
      <c r="E39" s="60"/>
      <c r="F39" s="60"/>
    </row>
    <row r="40" spans="1:6" x14ac:dyDescent="0.25">
      <c r="A40" s="62" t="s">
        <v>543</v>
      </c>
      <c r="B40" s="63"/>
      <c r="C40" s="63"/>
      <c r="D40" s="63"/>
      <c r="E40" s="60"/>
      <c r="F40" s="60"/>
    </row>
    <row r="41" spans="1:6" x14ac:dyDescent="0.25">
      <c r="A41" s="64" t="s">
        <v>453</v>
      </c>
      <c r="B41" s="65"/>
      <c r="C41" s="65"/>
      <c r="D41" s="65"/>
      <c r="E41" s="60"/>
      <c r="F41" s="60"/>
    </row>
    <row r="42" spans="1:6" x14ac:dyDescent="0.25">
      <c r="A42" s="64" t="s">
        <v>542</v>
      </c>
      <c r="B42" s="65"/>
      <c r="C42" s="65"/>
      <c r="D42" s="65"/>
      <c r="E42" s="60"/>
      <c r="F42" s="60"/>
    </row>
    <row r="43" spans="1:6" x14ac:dyDescent="0.25">
      <c r="A43" s="62" t="s">
        <v>454</v>
      </c>
      <c r="B43" s="63"/>
      <c r="C43" s="63"/>
      <c r="D43" s="63"/>
      <c r="E43" s="60"/>
      <c r="F43" s="60"/>
    </row>
    <row r="44" spans="1:6" x14ac:dyDescent="0.25">
      <c r="A44" s="62" t="s">
        <v>455</v>
      </c>
      <c r="B44" s="63">
        <v>311407</v>
      </c>
      <c r="C44" s="63"/>
      <c r="D44" s="63">
        <v>229165</v>
      </c>
      <c r="E44" s="60"/>
      <c r="F44" s="60"/>
    </row>
    <row r="45" spans="1:6" x14ac:dyDescent="0.25">
      <c r="A45" s="62" t="s">
        <v>456</v>
      </c>
      <c r="B45" s="63">
        <v>15176513</v>
      </c>
      <c r="C45" s="63"/>
      <c r="D45" s="63">
        <v>77081539</v>
      </c>
      <c r="E45" s="60"/>
      <c r="F45" s="60"/>
    </row>
    <row r="46" spans="1:6" x14ac:dyDescent="0.25">
      <c r="A46" s="62" t="s">
        <v>457</v>
      </c>
      <c r="B46" s="63"/>
      <c r="C46" s="63"/>
      <c r="D46" s="63"/>
      <c r="E46" s="60"/>
      <c r="F46" s="60"/>
    </row>
    <row r="47" spans="1:6" x14ac:dyDescent="0.25">
      <c r="A47" s="62" t="s">
        <v>458</v>
      </c>
      <c r="B47" s="63"/>
      <c r="C47" s="63"/>
      <c r="D47" s="63"/>
      <c r="E47" s="60"/>
      <c r="F47" s="60"/>
    </row>
    <row r="48" spans="1:6" x14ac:dyDescent="0.25">
      <c r="A48" s="64" t="s">
        <v>459</v>
      </c>
      <c r="B48" s="65">
        <f t="shared" ref="B48" si="1">SUM(B43:B47)</f>
        <v>15487920</v>
      </c>
      <c r="C48" s="65"/>
      <c r="D48" s="65">
        <f t="shared" ref="D48" si="2">SUM(D43:D47)</f>
        <v>77310704</v>
      </c>
      <c r="E48" s="60"/>
      <c r="F48" s="60"/>
    </row>
    <row r="49" spans="1:6" ht="30" x14ac:dyDescent="0.25">
      <c r="A49" s="62" t="s">
        <v>541</v>
      </c>
      <c r="B49" s="63"/>
      <c r="C49" s="63"/>
      <c r="D49" s="63"/>
      <c r="E49" s="60"/>
      <c r="F49" s="60"/>
    </row>
    <row r="50" spans="1:6" ht="30" x14ac:dyDescent="0.25">
      <c r="A50" s="62" t="s">
        <v>540</v>
      </c>
      <c r="B50" s="63"/>
      <c r="C50" s="63"/>
      <c r="D50" s="63"/>
      <c r="E50" s="60"/>
      <c r="F50" s="60"/>
    </row>
    <row r="51" spans="1:6" ht="30" x14ac:dyDescent="0.25">
      <c r="A51" s="62" t="s">
        <v>539</v>
      </c>
      <c r="B51" s="63">
        <v>4153112</v>
      </c>
      <c r="C51" s="63"/>
      <c r="D51" s="63">
        <v>3384025</v>
      </c>
      <c r="E51" s="60"/>
      <c r="F51" s="60"/>
    </row>
    <row r="52" spans="1:6" x14ac:dyDescent="0.25">
      <c r="A52" s="62" t="s">
        <v>538</v>
      </c>
      <c r="B52" s="63">
        <v>7646243</v>
      </c>
      <c r="C52" s="63"/>
      <c r="D52" s="63">
        <v>1694597</v>
      </c>
      <c r="E52" s="60"/>
      <c r="F52" s="60"/>
    </row>
    <row r="53" spans="1:6" ht="30" x14ac:dyDescent="0.25">
      <c r="A53" s="62" t="s">
        <v>537</v>
      </c>
      <c r="B53" s="63"/>
      <c r="C53" s="63"/>
      <c r="D53" s="63"/>
      <c r="E53" s="60"/>
      <c r="F53" s="60"/>
    </row>
    <row r="54" spans="1:6" ht="30" x14ac:dyDescent="0.25">
      <c r="A54" s="62" t="s">
        <v>536</v>
      </c>
      <c r="B54" s="63"/>
      <c r="C54" s="63"/>
      <c r="D54" s="63"/>
      <c r="E54" s="60"/>
      <c r="F54" s="60"/>
    </row>
    <row r="55" spans="1:6" ht="30" x14ac:dyDescent="0.25">
      <c r="A55" s="62" t="s">
        <v>535</v>
      </c>
      <c r="B55" s="63">
        <v>570563</v>
      </c>
      <c r="C55" s="63"/>
      <c r="D55" s="63">
        <v>367943</v>
      </c>
      <c r="E55" s="60"/>
      <c r="F55" s="60"/>
    </row>
    <row r="56" spans="1:6" ht="30" x14ac:dyDescent="0.25">
      <c r="A56" s="62" t="s">
        <v>534</v>
      </c>
      <c r="B56" s="63"/>
      <c r="C56" s="63"/>
      <c r="D56" s="63"/>
      <c r="E56" s="60"/>
      <c r="F56" s="60"/>
    </row>
    <row r="57" spans="1:6" x14ac:dyDescent="0.25">
      <c r="A57" s="64" t="s">
        <v>533</v>
      </c>
      <c r="B57" s="65">
        <f>SUM(B49:B56)</f>
        <v>12369918</v>
      </c>
      <c r="C57" s="65"/>
      <c r="D57" s="65">
        <f>SUM(D49:D56)</f>
        <v>5446565</v>
      </c>
      <c r="E57" s="60"/>
      <c r="F57" s="60"/>
    </row>
    <row r="58" spans="1:6" ht="30" x14ac:dyDescent="0.25">
      <c r="A58" s="62" t="s">
        <v>532</v>
      </c>
      <c r="B58" s="63"/>
      <c r="C58" s="63"/>
      <c r="D58" s="63"/>
      <c r="E58" s="60"/>
      <c r="F58" s="60"/>
    </row>
    <row r="59" spans="1:6" ht="30" x14ac:dyDescent="0.25">
      <c r="A59" s="62" t="s">
        <v>531</v>
      </c>
      <c r="B59" s="63"/>
      <c r="C59" s="63"/>
      <c r="D59" s="63"/>
      <c r="E59" s="60"/>
      <c r="F59" s="60"/>
    </row>
    <row r="60" spans="1:6" ht="30" x14ac:dyDescent="0.25">
      <c r="A60" s="62" t="s">
        <v>530</v>
      </c>
      <c r="B60" s="63"/>
      <c r="C60" s="63"/>
      <c r="D60" s="63"/>
      <c r="E60" s="60"/>
      <c r="F60" s="60"/>
    </row>
    <row r="61" spans="1:6" ht="30" x14ac:dyDescent="0.25">
      <c r="A61" s="62" t="s">
        <v>529</v>
      </c>
      <c r="B61" s="63">
        <v>842705</v>
      </c>
      <c r="C61" s="63"/>
      <c r="D61" s="63">
        <v>0</v>
      </c>
      <c r="E61" s="60"/>
      <c r="F61" s="60"/>
    </row>
    <row r="62" spans="1:6" ht="30" x14ac:dyDescent="0.25">
      <c r="A62" s="62" t="s">
        <v>528</v>
      </c>
      <c r="B62" s="63"/>
      <c r="C62" s="63"/>
      <c r="D62" s="63"/>
      <c r="E62" s="60"/>
      <c r="F62" s="60"/>
    </row>
    <row r="63" spans="1:6" ht="30" x14ac:dyDescent="0.25">
      <c r="A63" s="62" t="s">
        <v>527</v>
      </c>
      <c r="B63" s="63"/>
      <c r="C63" s="63"/>
      <c r="D63" s="63"/>
      <c r="E63" s="60"/>
      <c r="F63" s="60"/>
    </row>
    <row r="64" spans="1:6" ht="30" x14ac:dyDescent="0.25">
      <c r="A64" s="62" t="s">
        <v>526</v>
      </c>
      <c r="B64" s="63"/>
      <c r="C64" s="63"/>
      <c r="D64" s="63"/>
      <c r="E64" s="60"/>
      <c r="F64" s="60"/>
    </row>
    <row r="65" spans="1:6" ht="30" x14ac:dyDescent="0.25">
      <c r="A65" s="62" t="s">
        <v>525</v>
      </c>
      <c r="B65" s="63"/>
      <c r="C65" s="63"/>
      <c r="D65" s="63"/>
      <c r="E65" s="60"/>
      <c r="F65" s="60"/>
    </row>
    <row r="66" spans="1:6" x14ac:dyDescent="0.25">
      <c r="A66" s="64" t="s">
        <v>460</v>
      </c>
      <c r="B66" s="65">
        <f t="shared" ref="B66" si="3">SUM(B58:B65)</f>
        <v>842705</v>
      </c>
      <c r="C66" s="65"/>
      <c r="D66" s="65">
        <f t="shared" ref="D66" si="4">SUM(D58:D65)</f>
        <v>0</v>
      </c>
      <c r="E66" s="60"/>
      <c r="F66" s="60"/>
    </row>
    <row r="67" spans="1:6" x14ac:dyDescent="0.25">
      <c r="A67" s="62" t="s">
        <v>461</v>
      </c>
      <c r="B67" s="63">
        <v>346256</v>
      </c>
      <c r="C67" s="63"/>
      <c r="D67" s="63">
        <v>812780</v>
      </c>
      <c r="E67" s="60"/>
      <c r="F67" s="60"/>
    </row>
    <row r="68" spans="1:6" x14ac:dyDescent="0.25">
      <c r="A68" s="62" t="s">
        <v>524</v>
      </c>
      <c r="B68" s="63"/>
      <c r="C68" s="63"/>
      <c r="D68" s="63"/>
      <c r="E68" s="60"/>
      <c r="F68" s="60"/>
    </row>
    <row r="69" spans="1:6" x14ac:dyDescent="0.25">
      <c r="A69" s="62" t="s">
        <v>523</v>
      </c>
      <c r="B69" s="63"/>
      <c r="C69" s="63"/>
      <c r="D69" s="63"/>
      <c r="E69" s="60"/>
      <c r="F69" s="60"/>
    </row>
    <row r="70" spans="1:6" x14ac:dyDescent="0.25">
      <c r="A70" s="62" t="s">
        <v>522</v>
      </c>
      <c r="B70" s="63"/>
      <c r="C70" s="63"/>
      <c r="D70" s="63"/>
      <c r="E70" s="60"/>
      <c r="F70" s="60"/>
    </row>
    <row r="71" spans="1:6" x14ac:dyDescent="0.25">
      <c r="A71" s="62" t="s">
        <v>722</v>
      </c>
      <c r="B71" s="63"/>
      <c r="C71" s="63"/>
      <c r="D71" s="63"/>
      <c r="E71" s="60"/>
      <c r="F71" s="60"/>
    </row>
    <row r="72" spans="1:6" x14ac:dyDescent="0.25">
      <c r="A72" s="62" t="s">
        <v>723</v>
      </c>
      <c r="B72" s="63">
        <v>46256</v>
      </c>
      <c r="C72" s="63"/>
      <c r="D72" s="63">
        <v>812780</v>
      </c>
      <c r="E72" s="60"/>
      <c r="F72" s="60"/>
    </row>
    <row r="73" spans="1:6" x14ac:dyDescent="0.25">
      <c r="A73" s="62" t="s">
        <v>724</v>
      </c>
      <c r="B73" s="63">
        <v>300000</v>
      </c>
      <c r="C73" s="63"/>
      <c r="D73" s="63">
        <v>0</v>
      </c>
      <c r="E73" s="60"/>
      <c r="F73" s="60"/>
    </row>
    <row r="74" spans="1:6" ht="30" x14ac:dyDescent="0.25">
      <c r="A74" s="62" t="s">
        <v>462</v>
      </c>
      <c r="B74" s="63"/>
      <c r="C74" s="63"/>
      <c r="D74" s="63"/>
      <c r="E74" s="60"/>
      <c r="F74" s="60"/>
    </row>
    <row r="75" spans="1:6" x14ac:dyDescent="0.25">
      <c r="A75" s="62" t="s">
        <v>463</v>
      </c>
      <c r="B75" s="63"/>
      <c r="C75" s="63"/>
      <c r="D75" s="63"/>
      <c r="E75" s="60"/>
      <c r="F75" s="60"/>
    </row>
    <row r="76" spans="1:6" x14ac:dyDescent="0.25">
      <c r="A76" s="62" t="s">
        <v>464</v>
      </c>
      <c r="B76" s="63">
        <v>45000</v>
      </c>
      <c r="C76" s="63"/>
      <c r="D76" s="63">
        <v>45000</v>
      </c>
      <c r="E76" s="60"/>
      <c r="F76" s="60"/>
    </row>
    <row r="77" spans="1:6" ht="30" x14ac:dyDescent="0.25">
      <c r="A77" s="62" t="s">
        <v>465</v>
      </c>
      <c r="B77" s="63"/>
      <c r="C77" s="63"/>
      <c r="D77" s="63"/>
      <c r="E77" s="60"/>
      <c r="F77" s="60"/>
    </row>
    <row r="78" spans="1:6" ht="30" x14ac:dyDescent="0.25">
      <c r="A78" s="62" t="s">
        <v>466</v>
      </c>
      <c r="B78" s="63"/>
      <c r="C78" s="63"/>
      <c r="D78" s="63"/>
      <c r="E78" s="60"/>
      <c r="F78" s="60"/>
    </row>
    <row r="79" spans="1:6" ht="30" x14ac:dyDescent="0.25">
      <c r="A79" s="62" t="s">
        <v>467</v>
      </c>
      <c r="B79" s="63"/>
      <c r="C79" s="63"/>
      <c r="D79" s="63"/>
      <c r="E79" s="60"/>
      <c r="F79" s="60"/>
    </row>
    <row r="80" spans="1:6" x14ac:dyDescent="0.25">
      <c r="A80" s="64" t="s">
        <v>468</v>
      </c>
      <c r="B80" s="65">
        <f t="shared" ref="B80" si="5">SUM(B74:B79,B67)</f>
        <v>391256</v>
      </c>
      <c r="C80" s="65"/>
      <c r="D80" s="65">
        <f t="shared" ref="D80" si="6">SUM(D74:D79,D67)</f>
        <v>857780</v>
      </c>
      <c r="E80" s="60"/>
      <c r="F80" s="60"/>
    </row>
    <row r="81" spans="1:6" x14ac:dyDescent="0.25">
      <c r="A81" s="64" t="s">
        <v>519</v>
      </c>
      <c r="B81" s="65">
        <f t="shared" ref="B81" si="7">SUM(B80,B66,B57)</f>
        <v>13603879</v>
      </c>
      <c r="C81" s="65"/>
      <c r="D81" s="65">
        <f t="shared" ref="D81" si="8">SUM(D80,D66,D57)</f>
        <v>6304345</v>
      </c>
      <c r="E81" s="60"/>
      <c r="F81" s="60"/>
    </row>
    <row r="82" spans="1:6" x14ac:dyDescent="0.25">
      <c r="A82" s="64" t="s">
        <v>469</v>
      </c>
      <c r="B82" s="65">
        <v>180000</v>
      </c>
      <c r="C82" s="65"/>
      <c r="D82" s="65">
        <v>-966000</v>
      </c>
      <c r="E82" s="60"/>
      <c r="F82" s="60"/>
    </row>
    <row r="83" spans="1:6" x14ac:dyDescent="0.25">
      <c r="A83" s="62" t="s">
        <v>470</v>
      </c>
      <c r="B83" s="63"/>
      <c r="C83" s="63"/>
      <c r="D83" s="63"/>
      <c r="E83" s="60"/>
      <c r="F83" s="60"/>
    </row>
    <row r="84" spans="1:6" x14ac:dyDescent="0.25">
      <c r="A84" s="62" t="s">
        <v>471</v>
      </c>
      <c r="B84" s="63"/>
      <c r="C84" s="63"/>
      <c r="D84" s="63"/>
      <c r="E84" s="60"/>
      <c r="F84" s="60"/>
    </row>
    <row r="85" spans="1:6" x14ac:dyDescent="0.25">
      <c r="A85" s="62" t="s">
        <v>472</v>
      </c>
      <c r="B85" s="63"/>
      <c r="C85" s="63"/>
      <c r="D85" s="63"/>
      <c r="E85" s="60"/>
      <c r="F85" s="60"/>
    </row>
    <row r="86" spans="1:6" x14ac:dyDescent="0.25">
      <c r="A86" s="64" t="s">
        <v>518</v>
      </c>
      <c r="B86" s="65"/>
      <c r="C86" s="65"/>
      <c r="D86" s="65"/>
      <c r="E86" s="60"/>
      <c r="F86" s="60"/>
    </row>
    <row r="87" spans="1:6" x14ac:dyDescent="0.25">
      <c r="A87" s="67" t="s">
        <v>473</v>
      </c>
      <c r="B87" s="66">
        <f t="shared" ref="B87" si="9">SUM(B86,B82,B81,B48,B42,B27)</f>
        <v>1147856419</v>
      </c>
      <c r="C87" s="66">
        <f t="shared" ref="C87:D87" si="10">SUM(C86,C82,C81,C48,C42,C27)</f>
        <v>0</v>
      </c>
      <c r="D87" s="66">
        <f t="shared" si="10"/>
        <v>1220791410</v>
      </c>
      <c r="E87" s="60"/>
      <c r="F87" s="60"/>
    </row>
    <row r="88" spans="1:6" x14ac:dyDescent="0.25">
      <c r="A88" s="64" t="s">
        <v>474</v>
      </c>
      <c r="B88" s="68"/>
      <c r="C88" s="68"/>
      <c r="D88" s="68"/>
      <c r="E88" s="60"/>
      <c r="F88" s="60"/>
    </row>
    <row r="89" spans="1:6" x14ac:dyDescent="0.25">
      <c r="A89" s="62" t="s">
        <v>475</v>
      </c>
      <c r="B89" s="63">
        <v>1600997293</v>
      </c>
      <c r="C89" s="63"/>
      <c r="D89" s="63">
        <v>1600997293</v>
      </c>
      <c r="E89" s="60"/>
      <c r="F89" s="60"/>
    </row>
    <row r="90" spans="1:6" x14ac:dyDescent="0.25">
      <c r="A90" s="62" t="s">
        <v>476</v>
      </c>
      <c r="B90" s="63"/>
      <c r="C90" s="63"/>
      <c r="D90" s="63"/>
      <c r="E90" s="60"/>
      <c r="F90" s="60"/>
    </row>
    <row r="91" spans="1:6" x14ac:dyDescent="0.25">
      <c r="A91" s="62" t="s">
        <v>477</v>
      </c>
      <c r="B91" s="63">
        <v>35701317</v>
      </c>
      <c r="C91" s="63"/>
      <c r="D91" s="63">
        <v>35701317</v>
      </c>
      <c r="E91" s="60"/>
      <c r="F91" s="60"/>
    </row>
    <row r="92" spans="1:6" x14ac:dyDescent="0.25">
      <c r="A92" s="62" t="s">
        <v>478</v>
      </c>
      <c r="B92" s="63">
        <v>-453724692</v>
      </c>
      <c r="C92" s="63"/>
      <c r="D92" s="63">
        <v>-498881575</v>
      </c>
      <c r="E92" s="60"/>
      <c r="F92" s="60"/>
    </row>
    <row r="93" spans="1:6" x14ac:dyDescent="0.25">
      <c r="A93" s="62" t="s">
        <v>479</v>
      </c>
      <c r="B93" s="63"/>
      <c r="C93" s="63"/>
      <c r="D93" s="63"/>
      <c r="E93" s="60"/>
      <c r="F93" s="60"/>
    </row>
    <row r="94" spans="1:6" x14ac:dyDescent="0.25">
      <c r="A94" s="62" t="s">
        <v>480</v>
      </c>
      <c r="B94" s="63">
        <v>-45156883</v>
      </c>
      <c r="C94" s="63"/>
      <c r="D94" s="63">
        <v>27498920</v>
      </c>
      <c r="E94" s="60"/>
      <c r="F94" s="60"/>
    </row>
    <row r="95" spans="1:6" x14ac:dyDescent="0.25">
      <c r="A95" s="64" t="s">
        <v>517</v>
      </c>
      <c r="B95" s="65">
        <f t="shared" ref="B95" si="11">SUM(B89:B94)</f>
        <v>1137817035</v>
      </c>
      <c r="C95" s="65"/>
      <c r="D95" s="65">
        <f t="shared" ref="D95" si="12">SUM(D89:D94)</f>
        <v>1165315955</v>
      </c>
      <c r="E95" s="60"/>
      <c r="F95" s="60"/>
    </row>
    <row r="96" spans="1:6" ht="30" x14ac:dyDescent="0.25">
      <c r="A96" s="62" t="s">
        <v>516</v>
      </c>
      <c r="B96" s="63"/>
      <c r="C96" s="63"/>
      <c r="D96" s="63"/>
      <c r="E96" s="60"/>
      <c r="F96" s="60"/>
    </row>
    <row r="97" spans="1:6" ht="30" x14ac:dyDescent="0.25">
      <c r="A97" s="62" t="s">
        <v>515</v>
      </c>
      <c r="B97" s="63"/>
      <c r="C97" s="63"/>
      <c r="D97" s="63"/>
      <c r="E97" s="60"/>
      <c r="F97" s="60"/>
    </row>
    <row r="98" spans="1:6" ht="30" x14ac:dyDescent="0.25">
      <c r="A98" s="62" t="s">
        <v>514</v>
      </c>
      <c r="B98" s="63"/>
      <c r="C98" s="63"/>
      <c r="D98" s="63"/>
      <c r="E98" s="60"/>
      <c r="F98" s="60"/>
    </row>
    <row r="99" spans="1:6" ht="30" x14ac:dyDescent="0.25">
      <c r="A99" s="62" t="s">
        <v>513</v>
      </c>
      <c r="B99" s="63">
        <v>27980</v>
      </c>
      <c r="C99" s="63"/>
      <c r="D99" s="63">
        <v>0</v>
      </c>
      <c r="E99" s="60"/>
      <c r="F99" s="60"/>
    </row>
    <row r="100" spans="1:6" ht="30" x14ac:dyDescent="0.25">
      <c r="A100" s="62" t="s">
        <v>512</v>
      </c>
      <c r="B100" s="63"/>
      <c r="C100" s="63"/>
      <c r="D100" s="63"/>
      <c r="E100" s="60"/>
      <c r="F100" s="60"/>
    </row>
    <row r="101" spans="1:6" x14ac:dyDescent="0.25">
      <c r="A101" s="62" t="s">
        <v>511</v>
      </c>
      <c r="B101" s="63">
        <v>29590</v>
      </c>
      <c r="C101" s="63"/>
      <c r="D101" s="63">
        <v>0</v>
      </c>
      <c r="E101" s="60"/>
      <c r="F101" s="60"/>
    </row>
    <row r="102" spans="1:6" x14ac:dyDescent="0.25">
      <c r="A102" s="62" t="s">
        <v>510</v>
      </c>
      <c r="B102" s="63">
        <v>182500</v>
      </c>
      <c r="C102" s="63"/>
      <c r="D102" s="63">
        <v>0</v>
      </c>
      <c r="E102" s="60"/>
      <c r="F102" s="60"/>
    </row>
    <row r="103" spans="1:6" ht="30" x14ac:dyDescent="0.25">
      <c r="A103" s="62" t="s">
        <v>509</v>
      </c>
      <c r="B103" s="63"/>
      <c r="C103" s="63"/>
      <c r="D103" s="63"/>
      <c r="E103" s="60"/>
      <c r="F103" s="60"/>
    </row>
    <row r="104" spans="1:6" ht="30" x14ac:dyDescent="0.25">
      <c r="A104" s="62" t="s">
        <v>508</v>
      </c>
      <c r="B104" s="63"/>
      <c r="C104" s="63"/>
      <c r="D104" s="63"/>
      <c r="E104" s="60"/>
      <c r="F104" s="60"/>
    </row>
    <row r="105" spans="1:6" x14ac:dyDescent="0.25">
      <c r="A105" s="64" t="s">
        <v>481</v>
      </c>
      <c r="B105" s="65">
        <f t="shared" ref="B105" si="13">SUM(B96:B104)</f>
        <v>240070</v>
      </c>
      <c r="C105" s="65">
        <f t="shared" ref="C105:D105" si="14">SUM(C96:C104)</f>
        <v>0</v>
      </c>
      <c r="D105" s="65">
        <f t="shared" si="14"/>
        <v>0</v>
      </c>
      <c r="E105" s="60"/>
      <c r="F105" s="60"/>
    </row>
    <row r="106" spans="1:6" ht="30" x14ac:dyDescent="0.25">
      <c r="A106" s="62" t="s">
        <v>507</v>
      </c>
      <c r="B106" s="63"/>
      <c r="C106" s="63"/>
      <c r="D106" s="63"/>
      <c r="E106" s="60"/>
      <c r="F106" s="60"/>
    </row>
    <row r="107" spans="1:6" ht="30" x14ac:dyDescent="0.25">
      <c r="A107" s="62" t="s">
        <v>506</v>
      </c>
      <c r="B107" s="63"/>
      <c r="C107" s="63"/>
      <c r="D107" s="63"/>
      <c r="E107" s="60"/>
      <c r="F107" s="60"/>
    </row>
    <row r="108" spans="1:6" ht="30" x14ac:dyDescent="0.25">
      <c r="A108" s="62" t="s">
        <v>505</v>
      </c>
      <c r="B108" s="63">
        <v>643164</v>
      </c>
      <c r="C108" s="63"/>
      <c r="D108" s="63">
        <v>0</v>
      </c>
      <c r="E108" s="60"/>
      <c r="F108" s="60"/>
    </row>
    <row r="109" spans="1:6" ht="30" x14ac:dyDescent="0.25">
      <c r="A109" s="62" t="s">
        <v>504</v>
      </c>
      <c r="B109" s="63"/>
      <c r="C109" s="63"/>
      <c r="D109" s="63"/>
      <c r="E109" s="60"/>
      <c r="F109" s="60"/>
    </row>
    <row r="110" spans="1:6" ht="30" x14ac:dyDescent="0.25">
      <c r="A110" s="62" t="s">
        <v>503</v>
      </c>
      <c r="B110" s="63"/>
      <c r="C110" s="63"/>
      <c r="D110" s="63"/>
      <c r="E110" s="60"/>
      <c r="F110" s="60"/>
    </row>
    <row r="111" spans="1:6" ht="30" x14ac:dyDescent="0.25">
      <c r="A111" s="62" t="s">
        <v>502</v>
      </c>
      <c r="B111" s="63"/>
      <c r="C111" s="63"/>
      <c r="D111" s="63"/>
      <c r="E111" s="60"/>
      <c r="F111" s="60"/>
    </row>
    <row r="112" spans="1:6" ht="30" x14ac:dyDescent="0.25">
      <c r="A112" s="62" t="s">
        <v>501</v>
      </c>
      <c r="B112" s="63"/>
      <c r="C112" s="63"/>
      <c r="D112" s="63"/>
      <c r="E112" s="60"/>
      <c r="F112" s="60"/>
    </row>
    <row r="113" spans="1:6" ht="30" x14ac:dyDescent="0.25">
      <c r="A113" s="62" t="s">
        <v>500</v>
      </c>
      <c r="B113" s="63"/>
      <c r="C113" s="63"/>
      <c r="D113" s="63"/>
      <c r="E113" s="60"/>
      <c r="F113" s="60"/>
    </row>
    <row r="114" spans="1:6" ht="30" x14ac:dyDescent="0.25">
      <c r="A114" s="62" t="s">
        <v>499</v>
      </c>
      <c r="B114" s="63">
        <v>3069303</v>
      </c>
      <c r="C114" s="63"/>
      <c r="D114" s="63">
        <v>2901954</v>
      </c>
      <c r="E114" s="60"/>
      <c r="F114" s="60"/>
    </row>
    <row r="115" spans="1:6" x14ac:dyDescent="0.25">
      <c r="A115" s="64" t="s">
        <v>482</v>
      </c>
      <c r="B115" s="65">
        <f t="shared" ref="B115" si="15">SUM(B106:B114)</f>
        <v>3712467</v>
      </c>
      <c r="C115" s="65"/>
      <c r="D115" s="65">
        <f t="shared" ref="D115" si="16">SUM(D106:D114)</f>
        <v>2901954</v>
      </c>
      <c r="E115" s="60"/>
      <c r="F115" s="60"/>
    </row>
    <row r="116" spans="1:6" x14ac:dyDescent="0.25">
      <c r="A116" s="62" t="s">
        <v>483</v>
      </c>
      <c r="B116" s="63">
        <v>1458731</v>
      </c>
      <c r="C116" s="63"/>
      <c r="D116" s="63">
        <v>871895</v>
      </c>
      <c r="E116" s="60"/>
      <c r="F116" s="60"/>
    </row>
    <row r="117" spans="1:6" ht="30" x14ac:dyDescent="0.25">
      <c r="A117" s="62" t="s">
        <v>484</v>
      </c>
      <c r="B117" s="63"/>
      <c r="C117" s="63"/>
      <c r="D117" s="63"/>
      <c r="E117" s="60"/>
      <c r="F117" s="60"/>
    </row>
    <row r="118" spans="1:6" x14ac:dyDescent="0.25">
      <c r="A118" s="62" t="s">
        <v>485</v>
      </c>
      <c r="B118" s="63">
        <v>25200</v>
      </c>
      <c r="C118" s="63"/>
      <c r="D118" s="63">
        <v>0</v>
      </c>
      <c r="E118" s="60"/>
      <c r="F118" s="60"/>
    </row>
    <row r="119" spans="1:6" x14ac:dyDescent="0.25">
      <c r="A119" s="62" t="s">
        <v>486</v>
      </c>
      <c r="B119" s="63"/>
      <c r="C119" s="63"/>
      <c r="D119" s="63"/>
      <c r="E119" s="60"/>
      <c r="F119" s="60"/>
    </row>
    <row r="120" spans="1:6" ht="30" x14ac:dyDescent="0.25">
      <c r="A120" s="62" t="s">
        <v>487</v>
      </c>
      <c r="B120" s="63"/>
      <c r="C120" s="63"/>
      <c r="D120" s="63"/>
      <c r="E120" s="60"/>
      <c r="F120" s="60"/>
    </row>
    <row r="121" spans="1:6" ht="30" x14ac:dyDescent="0.25">
      <c r="A121" s="62" t="s">
        <v>488</v>
      </c>
      <c r="B121" s="63"/>
      <c r="C121" s="63"/>
      <c r="D121" s="63"/>
      <c r="E121" s="60"/>
      <c r="F121" s="60"/>
    </row>
    <row r="122" spans="1:6" ht="30" x14ac:dyDescent="0.25">
      <c r="A122" s="62" t="s">
        <v>489</v>
      </c>
      <c r="B122" s="63"/>
      <c r="C122" s="63"/>
      <c r="D122" s="63"/>
      <c r="E122" s="60"/>
      <c r="F122" s="60"/>
    </row>
    <row r="123" spans="1:6" x14ac:dyDescent="0.25">
      <c r="A123" s="64" t="s">
        <v>498</v>
      </c>
      <c r="B123" s="63">
        <f t="shared" ref="B123" si="17">SUM(B116:B122)</f>
        <v>1483931</v>
      </c>
      <c r="C123" s="63"/>
      <c r="D123" s="63">
        <f t="shared" ref="D123" si="18">SUM(D116:D122)</f>
        <v>871895</v>
      </c>
      <c r="E123" s="60"/>
      <c r="F123" s="60"/>
    </row>
    <row r="124" spans="1:6" x14ac:dyDescent="0.25">
      <c r="A124" s="64" t="s">
        <v>490</v>
      </c>
      <c r="B124" s="65">
        <f t="shared" ref="B124" si="19">SUM(B123,B115,B105)</f>
        <v>5436468</v>
      </c>
      <c r="C124" s="65"/>
      <c r="D124" s="65">
        <f t="shared" ref="D124" si="20">SUM(D123,D115,D105)</f>
        <v>3773849</v>
      </c>
      <c r="E124" s="60"/>
      <c r="F124" s="60"/>
    </row>
    <row r="125" spans="1:6" x14ac:dyDescent="0.25">
      <c r="A125" s="64" t="s">
        <v>491</v>
      </c>
      <c r="B125" s="65"/>
      <c r="C125" s="65"/>
      <c r="D125" s="65"/>
      <c r="E125" s="60"/>
      <c r="F125" s="60"/>
    </row>
    <row r="126" spans="1:6" ht="25.5" x14ac:dyDescent="0.25">
      <c r="A126" s="64" t="s">
        <v>492</v>
      </c>
      <c r="B126" s="65"/>
      <c r="C126" s="65"/>
      <c r="D126" s="65"/>
      <c r="E126" s="60"/>
      <c r="F126" s="60"/>
    </row>
    <row r="127" spans="1:6" x14ac:dyDescent="0.25">
      <c r="A127" s="62" t="s">
        <v>493</v>
      </c>
      <c r="B127" s="63"/>
      <c r="C127" s="63"/>
      <c r="D127" s="63"/>
      <c r="E127" s="60"/>
      <c r="F127" s="60"/>
    </row>
    <row r="128" spans="1:6" x14ac:dyDescent="0.25">
      <c r="A128" s="62" t="s">
        <v>494</v>
      </c>
      <c r="B128" s="63">
        <v>4602916</v>
      </c>
      <c r="C128" s="63"/>
      <c r="D128" s="63">
        <v>3962247</v>
      </c>
      <c r="E128" s="60"/>
      <c r="F128" s="60"/>
    </row>
    <row r="129" spans="1:6" x14ac:dyDescent="0.25">
      <c r="A129" s="62" t="s">
        <v>495</v>
      </c>
      <c r="B129" s="63"/>
      <c r="C129" s="63"/>
      <c r="D129" s="63">
        <v>47739359</v>
      </c>
      <c r="E129" s="60"/>
      <c r="F129" s="60"/>
    </row>
    <row r="130" spans="1:6" x14ac:dyDescent="0.25">
      <c r="A130" s="64" t="s">
        <v>497</v>
      </c>
      <c r="B130" s="65">
        <f>SUM(B127:B129)</f>
        <v>4602916</v>
      </c>
      <c r="C130" s="65"/>
      <c r="D130" s="65">
        <f>SUM(D127:D129)</f>
        <v>51701606</v>
      </c>
      <c r="E130" s="60"/>
      <c r="F130" s="60"/>
    </row>
    <row r="131" spans="1:6" x14ac:dyDescent="0.25">
      <c r="A131" s="67" t="s">
        <v>496</v>
      </c>
      <c r="B131" s="66">
        <f t="shared" ref="B131" si="21">SUM(B130,B126,B125,B124,B95)</f>
        <v>1147856419</v>
      </c>
      <c r="C131" s="66"/>
      <c r="D131" s="66">
        <f t="shared" ref="D131" si="22">SUM(D130,D126,D125,D124,D95)</f>
        <v>1220791410</v>
      </c>
      <c r="E131" s="60"/>
      <c r="F131" s="60"/>
    </row>
    <row r="132" spans="1:6" x14ac:dyDescent="0.25">
      <c r="A132" s="60"/>
      <c r="B132" s="60"/>
      <c r="C132" s="60"/>
      <c r="D132" s="60"/>
      <c r="E132" s="60"/>
      <c r="F132" s="60"/>
    </row>
    <row r="133" spans="1:6" x14ac:dyDescent="0.25">
      <c r="A133" s="60"/>
      <c r="B133" s="60"/>
      <c r="C133" s="60"/>
      <c r="D133" s="60"/>
      <c r="E133" s="60"/>
      <c r="F133" s="60"/>
    </row>
    <row r="134" spans="1:6" x14ac:dyDescent="0.25">
      <c r="A134" s="60"/>
      <c r="B134" s="60"/>
      <c r="C134" s="60"/>
      <c r="D134" s="60"/>
      <c r="E134" s="60"/>
      <c r="F134" s="60"/>
    </row>
    <row r="135" spans="1:6" x14ac:dyDescent="0.25">
      <c r="A135" s="60"/>
      <c r="B135" s="60"/>
      <c r="C135" s="60"/>
      <c r="D135" s="60"/>
      <c r="E135" s="60"/>
      <c r="F135" s="60"/>
    </row>
    <row r="136" spans="1:6" x14ac:dyDescent="0.25">
      <c r="A136" s="60"/>
      <c r="B136" s="60"/>
      <c r="C136" s="60"/>
      <c r="D136" s="60"/>
      <c r="E136" s="60"/>
      <c r="F136" s="60"/>
    </row>
    <row r="137" spans="1:6" x14ac:dyDescent="0.25">
      <c r="A137" s="60"/>
      <c r="B137" s="60"/>
      <c r="C137" s="60"/>
      <c r="D137" s="60"/>
      <c r="E137" s="60"/>
      <c r="F137" s="60"/>
    </row>
    <row r="138" spans="1:6" x14ac:dyDescent="0.25">
      <c r="A138" s="60"/>
      <c r="B138" s="60"/>
      <c r="C138" s="60"/>
      <c r="D138" s="60"/>
      <c r="E138" s="60"/>
      <c r="F138" s="60"/>
    </row>
    <row r="139" spans="1:6" x14ac:dyDescent="0.25">
      <c r="A139" s="60"/>
      <c r="B139" s="60"/>
      <c r="C139" s="60"/>
      <c r="D139" s="60"/>
      <c r="E139" s="60"/>
      <c r="F139" s="60"/>
    </row>
    <row r="140" spans="1:6" x14ac:dyDescent="0.25">
      <c r="A140" s="60"/>
      <c r="B140" s="60"/>
      <c r="C140" s="60"/>
      <c r="D140" s="60"/>
      <c r="E140" s="60"/>
      <c r="F140" s="60"/>
    </row>
    <row r="141" spans="1:6" x14ac:dyDescent="0.25">
      <c r="A141" s="60"/>
      <c r="B141" s="60"/>
      <c r="C141" s="60"/>
      <c r="D141" s="60"/>
      <c r="E141" s="60"/>
      <c r="F141" s="60"/>
    </row>
    <row r="142" spans="1:6" x14ac:dyDescent="0.25">
      <c r="A142" s="60"/>
      <c r="B142" s="60"/>
      <c r="C142" s="60"/>
      <c r="D142" s="60"/>
      <c r="E142" s="60"/>
      <c r="F142" s="60"/>
    </row>
    <row r="143" spans="1:6" x14ac:dyDescent="0.25">
      <c r="A143" s="60"/>
      <c r="B143" s="60"/>
      <c r="C143" s="60"/>
      <c r="D143" s="60"/>
      <c r="E143" s="60"/>
      <c r="F143" s="60"/>
    </row>
    <row r="144" spans="1:6" x14ac:dyDescent="0.25">
      <c r="A144" s="60"/>
      <c r="B144" s="60"/>
      <c r="C144" s="60"/>
      <c r="D144" s="60"/>
      <c r="E144" s="60"/>
      <c r="F144" s="60"/>
    </row>
    <row r="145" spans="1:6" x14ac:dyDescent="0.25">
      <c r="A145" s="60"/>
      <c r="B145" s="60"/>
      <c r="C145" s="60"/>
      <c r="D145" s="60"/>
      <c r="E145" s="60"/>
      <c r="F145" s="60"/>
    </row>
    <row r="146" spans="1:6" x14ac:dyDescent="0.25">
      <c r="A146" s="60"/>
      <c r="B146" s="60"/>
      <c r="C146" s="60"/>
      <c r="D146" s="60"/>
      <c r="E146" s="60"/>
      <c r="F146" s="60"/>
    </row>
    <row r="147" spans="1:6" x14ac:dyDescent="0.25">
      <c r="A147" s="60"/>
      <c r="B147" s="60"/>
      <c r="C147" s="60"/>
      <c r="D147" s="60"/>
      <c r="E147" s="60"/>
      <c r="F147" s="60"/>
    </row>
    <row r="148" spans="1:6" x14ac:dyDescent="0.25">
      <c r="A148" s="60"/>
      <c r="B148" s="60"/>
      <c r="C148" s="60"/>
      <c r="D148" s="60"/>
      <c r="E148" s="60"/>
      <c r="F148" s="60"/>
    </row>
    <row r="149" spans="1:6" x14ac:dyDescent="0.25">
      <c r="A149" s="60"/>
      <c r="B149" s="60"/>
      <c r="C149" s="60"/>
      <c r="D149" s="60"/>
      <c r="E149" s="60"/>
      <c r="F149" s="60"/>
    </row>
    <row r="150" spans="1:6" x14ac:dyDescent="0.25">
      <c r="A150" s="60"/>
      <c r="B150" s="60"/>
      <c r="C150" s="60"/>
      <c r="D150" s="60"/>
      <c r="E150" s="60"/>
      <c r="F150" s="60"/>
    </row>
    <row r="151" spans="1:6" x14ac:dyDescent="0.25">
      <c r="A151" s="60"/>
      <c r="B151" s="60"/>
      <c r="C151" s="60"/>
      <c r="D151" s="60"/>
      <c r="E151" s="60"/>
      <c r="F151" s="60"/>
    </row>
    <row r="152" spans="1:6" x14ac:dyDescent="0.25">
      <c r="A152" s="60"/>
      <c r="B152" s="60"/>
      <c r="C152" s="60"/>
      <c r="D152" s="60"/>
      <c r="E152" s="60"/>
      <c r="F152" s="60"/>
    </row>
    <row r="153" spans="1:6" x14ac:dyDescent="0.25">
      <c r="A153" s="60"/>
      <c r="B153" s="60"/>
      <c r="C153" s="60"/>
      <c r="D153" s="60"/>
      <c r="E153" s="60"/>
      <c r="F153" s="60"/>
    </row>
    <row r="154" spans="1:6" x14ac:dyDescent="0.25">
      <c r="A154" s="60"/>
      <c r="B154" s="60"/>
      <c r="C154" s="60"/>
      <c r="D154" s="60"/>
      <c r="E154" s="60"/>
      <c r="F154" s="60"/>
    </row>
    <row r="155" spans="1:6" x14ac:dyDescent="0.25">
      <c r="A155" s="60"/>
      <c r="B155" s="60"/>
      <c r="C155" s="60"/>
      <c r="D155" s="60"/>
      <c r="E155" s="60"/>
      <c r="F155" s="60"/>
    </row>
    <row r="156" spans="1:6" x14ac:dyDescent="0.25">
      <c r="A156" s="60"/>
      <c r="B156" s="60"/>
      <c r="C156" s="60"/>
      <c r="D156" s="60"/>
      <c r="E156" s="60"/>
      <c r="F156" s="60"/>
    </row>
    <row r="157" spans="1:6" x14ac:dyDescent="0.25">
      <c r="A157" s="60"/>
      <c r="B157" s="60"/>
      <c r="C157" s="60"/>
      <c r="D157" s="60"/>
      <c r="E157" s="60"/>
      <c r="F157" s="60"/>
    </row>
    <row r="158" spans="1:6" x14ac:dyDescent="0.25">
      <c r="A158" s="60"/>
      <c r="B158" s="60"/>
      <c r="C158" s="60"/>
      <c r="D158" s="60"/>
      <c r="E158" s="60"/>
      <c r="F158" s="60"/>
    </row>
    <row r="159" spans="1:6" x14ac:dyDescent="0.25">
      <c r="A159" s="60"/>
      <c r="B159" s="60"/>
      <c r="C159" s="60"/>
      <c r="D159" s="60"/>
      <c r="E159" s="60"/>
      <c r="F159" s="60"/>
    </row>
    <row r="160" spans="1:6" x14ac:dyDescent="0.25">
      <c r="A160" s="60"/>
      <c r="B160" s="60"/>
      <c r="C160" s="60"/>
      <c r="D160" s="60"/>
      <c r="E160" s="60"/>
      <c r="F160" s="60"/>
    </row>
    <row r="161" spans="1:6" x14ac:dyDescent="0.25">
      <c r="A161" s="60"/>
      <c r="B161" s="60"/>
      <c r="C161" s="60"/>
      <c r="D161" s="60"/>
      <c r="E161" s="60"/>
      <c r="F161" s="60"/>
    </row>
    <row r="162" spans="1:6" x14ac:dyDescent="0.25">
      <c r="A162" s="60"/>
      <c r="B162" s="60"/>
      <c r="C162" s="60"/>
      <c r="D162" s="60"/>
      <c r="E162" s="60"/>
      <c r="F162" s="60"/>
    </row>
    <row r="163" spans="1:6" x14ac:dyDescent="0.25">
      <c r="A163" s="60"/>
      <c r="B163" s="60"/>
      <c r="C163" s="60"/>
      <c r="D163" s="60"/>
      <c r="E163" s="60"/>
      <c r="F163" s="60"/>
    </row>
    <row r="164" spans="1:6" x14ac:dyDescent="0.25">
      <c r="A164" s="60"/>
      <c r="B164" s="60"/>
      <c r="C164" s="60"/>
      <c r="D164" s="60"/>
      <c r="E164" s="60"/>
      <c r="F164" s="60"/>
    </row>
    <row r="165" spans="1:6" x14ac:dyDescent="0.25">
      <c r="A165" s="60"/>
      <c r="B165" s="60"/>
      <c r="C165" s="60"/>
      <c r="D165" s="60"/>
      <c r="E165" s="60"/>
      <c r="F165" s="60"/>
    </row>
    <row r="166" spans="1:6" x14ac:dyDescent="0.25">
      <c r="A166" s="60"/>
      <c r="B166" s="60"/>
      <c r="C166" s="60"/>
      <c r="D166" s="60"/>
      <c r="E166" s="60"/>
      <c r="F166" s="60"/>
    </row>
    <row r="167" spans="1:6" x14ac:dyDescent="0.25">
      <c r="A167" s="60"/>
      <c r="B167" s="60"/>
      <c r="C167" s="60"/>
      <c r="D167" s="60"/>
      <c r="E167" s="60"/>
      <c r="F167" s="60"/>
    </row>
    <row r="168" spans="1:6" x14ac:dyDescent="0.25">
      <c r="A168" s="60"/>
      <c r="B168" s="60"/>
      <c r="C168" s="60"/>
      <c r="D168" s="275" t="s">
        <v>721</v>
      </c>
      <c r="E168" s="60"/>
      <c r="F168" s="60"/>
    </row>
    <row r="169" spans="1:6" x14ac:dyDescent="0.25">
      <c r="A169" s="17" t="s">
        <v>783</v>
      </c>
      <c r="B169" s="60"/>
      <c r="C169" s="60"/>
      <c r="D169" s="60"/>
      <c r="E169" s="60"/>
      <c r="F169" s="60"/>
    </row>
    <row r="170" spans="1:6" x14ac:dyDescent="0.25">
      <c r="A170" s="275"/>
      <c r="B170" s="275"/>
      <c r="C170" s="275"/>
    </row>
    <row r="171" spans="1:6" x14ac:dyDescent="0.25">
      <c r="A171" s="466" t="s">
        <v>768</v>
      </c>
      <c r="B171" s="421"/>
      <c r="C171" s="421"/>
      <c r="D171" s="421"/>
    </row>
    <row r="172" spans="1:6" x14ac:dyDescent="0.25">
      <c r="A172" s="422" t="s">
        <v>718</v>
      </c>
      <c r="B172" s="421"/>
      <c r="C172" s="421"/>
      <c r="D172" s="421"/>
    </row>
    <row r="173" spans="1:6" x14ac:dyDescent="0.25">
      <c r="A173" s="275"/>
      <c r="B173" s="275"/>
      <c r="C173" s="275"/>
      <c r="D173" s="275"/>
    </row>
    <row r="174" spans="1:6" x14ac:dyDescent="0.25">
      <c r="A174" s="60"/>
      <c r="B174" s="60"/>
      <c r="C174" s="60"/>
      <c r="D174" s="60"/>
    </row>
    <row r="175" spans="1:6" ht="25.5" x14ac:dyDescent="0.25">
      <c r="A175" s="61" t="s">
        <v>0</v>
      </c>
      <c r="B175" s="69" t="s">
        <v>774</v>
      </c>
      <c r="C175" s="69" t="s">
        <v>558</v>
      </c>
      <c r="D175" s="69" t="s">
        <v>775</v>
      </c>
    </row>
    <row r="176" spans="1:6" x14ac:dyDescent="0.25">
      <c r="A176" s="64" t="s">
        <v>557</v>
      </c>
      <c r="B176" s="68"/>
      <c r="C176" s="68"/>
      <c r="D176" s="68"/>
    </row>
    <row r="177" spans="1:4" x14ac:dyDescent="0.25">
      <c r="A177" s="62" t="s">
        <v>436</v>
      </c>
      <c r="B177" s="63">
        <v>7128</v>
      </c>
      <c r="C177" s="63"/>
      <c r="D177" s="63">
        <v>0</v>
      </c>
    </row>
    <row r="178" spans="1:4" x14ac:dyDescent="0.25">
      <c r="A178" s="62" t="s">
        <v>437</v>
      </c>
      <c r="B178" s="63"/>
      <c r="C178" s="63"/>
      <c r="D178" s="63"/>
    </row>
    <row r="179" spans="1:4" x14ac:dyDescent="0.25">
      <c r="A179" s="62" t="s">
        <v>438</v>
      </c>
      <c r="B179" s="63"/>
      <c r="C179" s="63"/>
      <c r="D179" s="63"/>
    </row>
    <row r="180" spans="1:4" x14ac:dyDescent="0.25">
      <c r="A180" s="64" t="s">
        <v>439</v>
      </c>
      <c r="B180" s="65">
        <f t="shared" ref="B180" si="23">SUM(B177:B179)</f>
        <v>7128</v>
      </c>
      <c r="C180" s="65">
        <f t="shared" ref="C180:D180" si="24">SUM(C177:C179)</f>
        <v>0</v>
      </c>
      <c r="D180" s="65">
        <f t="shared" si="24"/>
        <v>0</v>
      </c>
    </row>
    <row r="181" spans="1:4" x14ac:dyDescent="0.25">
      <c r="A181" s="62" t="s">
        <v>440</v>
      </c>
      <c r="B181" s="63"/>
      <c r="C181" s="63"/>
      <c r="D181" s="63"/>
    </row>
    <row r="182" spans="1:4" x14ac:dyDescent="0.25">
      <c r="A182" s="62" t="s">
        <v>441</v>
      </c>
      <c r="B182" s="63">
        <v>620905</v>
      </c>
      <c r="C182" s="63"/>
      <c r="D182" s="63">
        <v>414496</v>
      </c>
    </row>
    <row r="183" spans="1:4" x14ac:dyDescent="0.25">
      <c r="A183" s="62" t="s">
        <v>442</v>
      </c>
      <c r="B183" s="63"/>
      <c r="C183" s="63"/>
      <c r="D183" s="63"/>
    </row>
    <row r="184" spans="1:4" x14ac:dyDescent="0.25">
      <c r="A184" s="62" t="s">
        <v>443</v>
      </c>
      <c r="B184" s="63"/>
      <c r="C184" s="63"/>
      <c r="D184" s="63"/>
    </row>
    <row r="185" spans="1:4" x14ac:dyDescent="0.25">
      <c r="A185" s="62" t="s">
        <v>444</v>
      </c>
      <c r="B185" s="63"/>
      <c r="C185" s="63"/>
      <c r="D185" s="63"/>
    </row>
    <row r="186" spans="1:4" x14ac:dyDescent="0.25">
      <c r="A186" s="64" t="s">
        <v>445</v>
      </c>
      <c r="B186" s="65">
        <f t="shared" ref="B186" si="25">SUM(B181:B185)</f>
        <v>620905</v>
      </c>
      <c r="C186" s="65">
        <f t="shared" ref="C186:D186" si="26">SUM(C181:C185)</f>
        <v>0</v>
      </c>
      <c r="D186" s="65">
        <f t="shared" si="26"/>
        <v>414496</v>
      </c>
    </row>
    <row r="187" spans="1:4" x14ac:dyDescent="0.25">
      <c r="A187" s="62" t="s">
        <v>446</v>
      </c>
      <c r="B187" s="63"/>
      <c r="C187" s="63"/>
      <c r="D187" s="63"/>
    </row>
    <row r="188" spans="1:4" x14ac:dyDescent="0.25">
      <c r="A188" s="62" t="s">
        <v>447</v>
      </c>
      <c r="B188" s="63"/>
      <c r="C188" s="63"/>
      <c r="D188" s="63"/>
    </row>
    <row r="189" spans="1:4" x14ac:dyDescent="0.25">
      <c r="A189" s="62" t="s">
        <v>448</v>
      </c>
      <c r="B189" s="63"/>
      <c r="C189" s="63"/>
      <c r="D189" s="63"/>
    </row>
    <row r="190" spans="1:4" x14ac:dyDescent="0.25">
      <c r="A190" s="64" t="s">
        <v>449</v>
      </c>
      <c r="B190" s="65"/>
      <c r="C190" s="65"/>
      <c r="D190" s="65"/>
    </row>
    <row r="191" spans="1:4" x14ac:dyDescent="0.25">
      <c r="A191" s="62" t="s">
        <v>450</v>
      </c>
      <c r="B191" s="63"/>
      <c r="C191" s="63"/>
      <c r="D191" s="63"/>
    </row>
    <row r="192" spans="1:4" ht="30" x14ac:dyDescent="0.25">
      <c r="A192" s="62" t="s">
        <v>451</v>
      </c>
      <c r="B192" s="63"/>
      <c r="C192" s="63"/>
      <c r="D192" s="63"/>
    </row>
    <row r="193" spans="1:4" x14ac:dyDescent="0.25">
      <c r="A193" s="64" t="s">
        <v>556</v>
      </c>
      <c r="B193" s="65"/>
      <c r="C193" s="65"/>
      <c r="D193" s="65"/>
    </row>
    <row r="194" spans="1:4" x14ac:dyDescent="0.25">
      <c r="A194" s="64" t="s">
        <v>452</v>
      </c>
      <c r="B194" s="65">
        <f t="shared" ref="B194" si="27">SUM(B193,B190,B186,B180)</f>
        <v>628033</v>
      </c>
      <c r="C194" s="65">
        <f t="shared" ref="C194:D194" si="28">SUM(C193,C190,C186,C180)</f>
        <v>0</v>
      </c>
      <c r="D194" s="65">
        <f t="shared" si="28"/>
        <v>414496</v>
      </c>
    </row>
    <row r="195" spans="1:4" x14ac:dyDescent="0.25">
      <c r="A195" s="62" t="s">
        <v>555</v>
      </c>
      <c r="B195" s="63"/>
      <c r="C195" s="63"/>
      <c r="D195" s="63"/>
    </row>
    <row r="196" spans="1:4" x14ac:dyDescent="0.25">
      <c r="A196" s="62" t="s">
        <v>554</v>
      </c>
      <c r="B196" s="63"/>
      <c r="C196" s="63"/>
      <c r="D196" s="63"/>
    </row>
    <row r="197" spans="1:4" x14ac:dyDescent="0.25">
      <c r="A197" s="62" t="s">
        <v>553</v>
      </c>
      <c r="B197" s="63"/>
      <c r="C197" s="63"/>
      <c r="D197" s="63"/>
    </row>
    <row r="198" spans="1:4" x14ac:dyDescent="0.25">
      <c r="A198" s="62" t="s">
        <v>552</v>
      </c>
      <c r="B198" s="63"/>
      <c r="C198" s="63"/>
      <c r="D198" s="63"/>
    </row>
    <row r="199" spans="1:4" x14ac:dyDescent="0.25">
      <c r="A199" s="62" t="s">
        <v>551</v>
      </c>
      <c r="B199" s="63"/>
      <c r="C199" s="63"/>
      <c r="D199" s="63"/>
    </row>
    <row r="200" spans="1:4" x14ac:dyDescent="0.25">
      <c r="A200" s="64" t="s">
        <v>550</v>
      </c>
      <c r="B200" s="65"/>
      <c r="C200" s="65"/>
      <c r="D200" s="65"/>
    </row>
    <row r="201" spans="1:4" x14ac:dyDescent="0.25">
      <c r="A201" s="62" t="s">
        <v>549</v>
      </c>
      <c r="B201" s="63"/>
      <c r="C201" s="63"/>
      <c r="D201" s="63"/>
    </row>
    <row r="202" spans="1:4" x14ac:dyDescent="0.25">
      <c r="A202" s="62" t="s">
        <v>548</v>
      </c>
      <c r="B202" s="63"/>
      <c r="C202" s="63"/>
      <c r="D202" s="63"/>
    </row>
    <row r="203" spans="1:4" x14ac:dyDescent="0.25">
      <c r="A203" s="62" t="s">
        <v>547</v>
      </c>
      <c r="B203" s="63"/>
      <c r="C203" s="63"/>
      <c r="D203" s="63"/>
    </row>
    <row r="204" spans="1:4" x14ac:dyDescent="0.25">
      <c r="A204" s="62" t="s">
        <v>546</v>
      </c>
      <c r="B204" s="63"/>
      <c r="C204" s="63"/>
      <c r="D204" s="63"/>
    </row>
    <row r="205" spans="1:4" x14ac:dyDescent="0.25">
      <c r="A205" s="62" t="s">
        <v>545</v>
      </c>
      <c r="B205" s="63"/>
      <c r="C205" s="63"/>
      <c r="D205" s="63"/>
    </row>
    <row r="206" spans="1:4" x14ac:dyDescent="0.25">
      <c r="A206" s="62" t="s">
        <v>544</v>
      </c>
      <c r="B206" s="63"/>
      <c r="C206" s="63"/>
      <c r="D206" s="63"/>
    </row>
    <row r="207" spans="1:4" x14ac:dyDescent="0.25">
      <c r="A207" s="62" t="s">
        <v>543</v>
      </c>
      <c r="B207" s="63"/>
      <c r="C207" s="63"/>
      <c r="D207" s="63"/>
    </row>
    <row r="208" spans="1:4" x14ac:dyDescent="0.25">
      <c r="A208" s="64" t="s">
        <v>453</v>
      </c>
      <c r="B208" s="65"/>
      <c r="C208" s="65"/>
      <c r="D208" s="65"/>
    </row>
    <row r="209" spans="1:4" x14ac:dyDescent="0.25">
      <c r="A209" s="64" t="s">
        <v>542</v>
      </c>
      <c r="B209" s="65"/>
      <c r="C209" s="65"/>
      <c r="D209" s="65"/>
    </row>
    <row r="210" spans="1:4" x14ac:dyDescent="0.25">
      <c r="A210" s="62" t="s">
        <v>454</v>
      </c>
      <c r="B210" s="63"/>
      <c r="C210" s="63"/>
      <c r="D210" s="63"/>
    </row>
    <row r="211" spans="1:4" x14ac:dyDescent="0.25">
      <c r="A211" s="62" t="s">
        <v>455</v>
      </c>
      <c r="B211" s="63">
        <v>64809</v>
      </c>
      <c r="C211" s="63"/>
      <c r="D211" s="63">
        <v>42360</v>
      </c>
    </row>
    <row r="212" spans="1:4" x14ac:dyDescent="0.25">
      <c r="A212" s="62" t="s">
        <v>456</v>
      </c>
      <c r="B212" s="63">
        <v>109229</v>
      </c>
      <c r="C212" s="63"/>
      <c r="D212" s="63">
        <v>119364</v>
      </c>
    </row>
    <row r="213" spans="1:4" x14ac:dyDescent="0.25">
      <c r="A213" s="62" t="s">
        <v>457</v>
      </c>
      <c r="B213" s="63"/>
      <c r="C213" s="63"/>
      <c r="D213" s="63"/>
    </row>
    <row r="214" spans="1:4" x14ac:dyDescent="0.25">
      <c r="A214" s="62" t="s">
        <v>458</v>
      </c>
      <c r="B214" s="63"/>
      <c r="C214" s="63"/>
      <c r="D214" s="63"/>
    </row>
    <row r="215" spans="1:4" x14ac:dyDescent="0.25">
      <c r="A215" s="64" t="s">
        <v>459</v>
      </c>
      <c r="B215" s="65">
        <f>SUM(B210:B214)</f>
        <v>174038</v>
      </c>
      <c r="C215" s="65"/>
      <c r="D215" s="65">
        <f>SUM(D210:D214)</f>
        <v>161724</v>
      </c>
    </row>
    <row r="216" spans="1:4" ht="30" x14ac:dyDescent="0.25">
      <c r="A216" s="62" t="s">
        <v>541</v>
      </c>
      <c r="B216" s="63"/>
      <c r="C216" s="63"/>
      <c r="D216" s="63"/>
    </row>
    <row r="217" spans="1:4" ht="30" x14ac:dyDescent="0.25">
      <c r="A217" s="62" t="s">
        <v>540</v>
      </c>
      <c r="B217" s="63"/>
      <c r="C217" s="63"/>
      <c r="D217" s="63"/>
    </row>
    <row r="218" spans="1:4" ht="30" x14ac:dyDescent="0.25">
      <c r="A218" s="62" t="s">
        <v>539</v>
      </c>
      <c r="B218" s="63"/>
      <c r="C218" s="63"/>
      <c r="D218" s="63"/>
    </row>
    <row r="219" spans="1:4" x14ac:dyDescent="0.25">
      <c r="A219" s="62" t="s">
        <v>538</v>
      </c>
      <c r="B219" s="63">
        <v>146132</v>
      </c>
      <c r="C219" s="63"/>
      <c r="D219" s="63">
        <v>173742</v>
      </c>
    </row>
    <row r="220" spans="1:4" ht="30" x14ac:dyDescent="0.25">
      <c r="A220" s="62" t="s">
        <v>537</v>
      </c>
      <c r="B220" s="63"/>
      <c r="C220" s="63"/>
      <c r="D220" s="63"/>
    </row>
    <row r="221" spans="1:4" ht="30" x14ac:dyDescent="0.25">
      <c r="A221" s="62" t="s">
        <v>536</v>
      </c>
      <c r="B221" s="63"/>
      <c r="C221" s="63"/>
      <c r="D221" s="63"/>
    </row>
    <row r="222" spans="1:4" ht="30" x14ac:dyDescent="0.25">
      <c r="A222" s="62" t="s">
        <v>535</v>
      </c>
      <c r="B222" s="63"/>
      <c r="C222" s="63"/>
      <c r="D222" s="63"/>
    </row>
    <row r="223" spans="1:4" ht="30" x14ac:dyDescent="0.25">
      <c r="A223" s="62" t="s">
        <v>534</v>
      </c>
      <c r="B223" s="63"/>
      <c r="C223" s="63"/>
      <c r="D223" s="63"/>
    </row>
    <row r="224" spans="1:4" x14ac:dyDescent="0.25">
      <c r="A224" s="64" t="s">
        <v>533</v>
      </c>
      <c r="B224" s="65">
        <f t="shared" ref="B224" si="29">SUM(B216:B223)</f>
        <v>146132</v>
      </c>
      <c r="C224" s="65">
        <f t="shared" ref="C224:D224" si="30">SUM(C216:C223)</f>
        <v>0</v>
      </c>
      <c r="D224" s="65">
        <f t="shared" si="30"/>
        <v>173742</v>
      </c>
    </row>
    <row r="225" spans="1:4" ht="30" x14ac:dyDescent="0.25">
      <c r="A225" s="62" t="s">
        <v>532</v>
      </c>
      <c r="B225" s="63"/>
      <c r="C225" s="63"/>
      <c r="D225" s="63"/>
    </row>
    <row r="226" spans="1:4" ht="30" x14ac:dyDescent="0.25">
      <c r="A226" s="62" t="s">
        <v>531</v>
      </c>
      <c r="B226" s="63"/>
      <c r="C226" s="63"/>
      <c r="D226" s="63"/>
    </row>
    <row r="227" spans="1:4" ht="30" x14ac:dyDescent="0.25">
      <c r="A227" s="62" t="s">
        <v>530</v>
      </c>
      <c r="B227" s="63"/>
      <c r="C227" s="63"/>
      <c r="D227" s="63"/>
    </row>
    <row r="228" spans="1:4" ht="30" x14ac:dyDescent="0.25">
      <c r="A228" s="62" t="s">
        <v>529</v>
      </c>
      <c r="B228" s="63"/>
      <c r="C228" s="63"/>
      <c r="D228" s="63"/>
    </row>
    <row r="229" spans="1:4" ht="30" x14ac:dyDescent="0.25">
      <c r="A229" s="62" t="s">
        <v>528</v>
      </c>
      <c r="B229" s="63"/>
      <c r="C229" s="63"/>
      <c r="D229" s="63"/>
    </row>
    <row r="230" spans="1:4" ht="30" x14ac:dyDescent="0.25">
      <c r="A230" s="62" t="s">
        <v>527</v>
      </c>
      <c r="B230" s="63"/>
      <c r="C230" s="63"/>
      <c r="D230" s="63"/>
    </row>
    <row r="231" spans="1:4" ht="30" x14ac:dyDescent="0.25">
      <c r="A231" s="62" t="s">
        <v>526</v>
      </c>
      <c r="B231" s="63"/>
      <c r="C231" s="63"/>
      <c r="D231" s="63"/>
    </row>
    <row r="232" spans="1:4" ht="30" x14ac:dyDescent="0.25">
      <c r="A232" s="62" t="s">
        <v>525</v>
      </c>
      <c r="B232" s="63"/>
      <c r="C232" s="63"/>
      <c r="D232" s="63"/>
    </row>
    <row r="233" spans="1:4" x14ac:dyDescent="0.25">
      <c r="A233" s="64" t="s">
        <v>460</v>
      </c>
      <c r="B233" s="65"/>
      <c r="C233" s="65"/>
      <c r="D233" s="65"/>
    </row>
    <row r="234" spans="1:4" x14ac:dyDescent="0.25">
      <c r="A234" s="62" t="s">
        <v>461</v>
      </c>
      <c r="B234" s="63">
        <v>54584</v>
      </c>
      <c r="C234" s="63"/>
      <c r="D234" s="63">
        <v>81205</v>
      </c>
    </row>
    <row r="235" spans="1:4" x14ac:dyDescent="0.25">
      <c r="A235" s="62" t="s">
        <v>524</v>
      </c>
      <c r="B235" s="63"/>
      <c r="C235" s="63"/>
      <c r="D235" s="63"/>
    </row>
    <row r="236" spans="1:4" x14ac:dyDescent="0.25">
      <c r="A236" s="62" t="s">
        <v>523</v>
      </c>
      <c r="B236" s="63"/>
      <c r="C236" s="63"/>
      <c r="D236" s="63"/>
    </row>
    <row r="237" spans="1:4" x14ac:dyDescent="0.25">
      <c r="A237" s="62" t="s">
        <v>522</v>
      </c>
      <c r="B237" s="63"/>
      <c r="C237" s="63"/>
      <c r="D237" s="63"/>
    </row>
    <row r="238" spans="1:4" x14ac:dyDescent="0.25">
      <c r="A238" s="62" t="s">
        <v>521</v>
      </c>
      <c r="B238" s="63">
        <v>54584</v>
      </c>
      <c r="C238" s="63"/>
      <c r="D238" s="63">
        <v>81205</v>
      </c>
    </row>
    <row r="239" spans="1:4" x14ac:dyDescent="0.25">
      <c r="A239" s="62" t="s">
        <v>520</v>
      </c>
      <c r="B239" s="63"/>
      <c r="C239" s="63"/>
      <c r="D239" s="63"/>
    </row>
    <row r="240" spans="1:4" ht="30" x14ac:dyDescent="0.25">
      <c r="A240" s="62" t="s">
        <v>462</v>
      </c>
      <c r="B240" s="63"/>
      <c r="C240" s="63"/>
      <c r="D240" s="63"/>
    </row>
    <row r="241" spans="1:4" x14ac:dyDescent="0.25">
      <c r="A241" s="62" t="s">
        <v>463</v>
      </c>
      <c r="B241" s="63"/>
      <c r="C241" s="63"/>
      <c r="D241" s="63"/>
    </row>
    <row r="242" spans="1:4" x14ac:dyDescent="0.25">
      <c r="A242" s="62" t="s">
        <v>464</v>
      </c>
      <c r="B242" s="63"/>
      <c r="C242" s="63"/>
      <c r="D242" s="63"/>
    </row>
    <row r="243" spans="1:4" ht="30" x14ac:dyDescent="0.25">
      <c r="A243" s="62" t="s">
        <v>465</v>
      </c>
      <c r="B243" s="63"/>
      <c r="C243" s="63"/>
      <c r="D243" s="63"/>
    </row>
    <row r="244" spans="1:4" ht="30" x14ac:dyDescent="0.25">
      <c r="A244" s="62" t="s">
        <v>466</v>
      </c>
      <c r="B244" s="63"/>
      <c r="C244" s="63"/>
      <c r="D244" s="63"/>
    </row>
    <row r="245" spans="1:4" ht="30" x14ac:dyDescent="0.25">
      <c r="A245" s="62" t="s">
        <v>467</v>
      </c>
      <c r="B245" s="63"/>
      <c r="C245" s="63"/>
      <c r="D245" s="63"/>
    </row>
    <row r="246" spans="1:4" x14ac:dyDescent="0.25">
      <c r="A246" s="64" t="s">
        <v>468</v>
      </c>
      <c r="B246" s="65">
        <f t="shared" ref="B246" si="31">SUM(B245,B244,B243,B242,B241,B240,B234)</f>
        <v>54584</v>
      </c>
      <c r="C246" s="65">
        <f t="shared" ref="C246:D246" si="32">SUM(C245,C244,C243,C242,C241,C240,C234)</f>
        <v>0</v>
      </c>
      <c r="D246" s="65">
        <f t="shared" si="32"/>
        <v>81205</v>
      </c>
    </row>
    <row r="247" spans="1:4" x14ac:dyDescent="0.25">
      <c r="A247" s="64" t="s">
        <v>519</v>
      </c>
      <c r="B247" s="65">
        <f t="shared" ref="B247" si="33">SUM(B246,B233,B224)</f>
        <v>200716</v>
      </c>
      <c r="C247" s="65">
        <f t="shared" ref="C247:D247" si="34">SUM(C246,C233,C224)</f>
        <v>0</v>
      </c>
      <c r="D247" s="65">
        <f t="shared" si="34"/>
        <v>254947</v>
      </c>
    </row>
    <row r="248" spans="1:4" x14ac:dyDescent="0.25">
      <c r="A248" s="64" t="s">
        <v>469</v>
      </c>
      <c r="B248" s="65">
        <v>48000</v>
      </c>
      <c r="C248" s="65"/>
      <c r="D248" s="65">
        <v>0</v>
      </c>
    </row>
    <row r="249" spans="1:4" x14ac:dyDescent="0.25">
      <c r="A249" s="62" t="s">
        <v>470</v>
      </c>
      <c r="B249" s="63"/>
      <c r="C249" s="63"/>
      <c r="D249" s="63"/>
    </row>
    <row r="250" spans="1:4" x14ac:dyDescent="0.25">
      <c r="A250" s="62" t="s">
        <v>471</v>
      </c>
      <c r="B250" s="63"/>
      <c r="C250" s="63"/>
      <c r="D250" s="63"/>
    </row>
    <row r="251" spans="1:4" x14ac:dyDescent="0.25">
      <c r="A251" s="62" t="s">
        <v>472</v>
      </c>
      <c r="B251" s="63"/>
      <c r="C251" s="63"/>
      <c r="D251" s="63"/>
    </row>
    <row r="252" spans="1:4" x14ac:dyDescent="0.25">
      <c r="A252" s="64" t="s">
        <v>518</v>
      </c>
      <c r="B252" s="65"/>
      <c r="C252" s="65"/>
      <c r="D252" s="65"/>
    </row>
    <row r="253" spans="1:4" x14ac:dyDescent="0.25">
      <c r="A253" s="67" t="s">
        <v>473</v>
      </c>
      <c r="B253" s="66">
        <f t="shared" ref="B253" si="35">SUM(B252,B248,B247,B215,B209,B194)</f>
        <v>1050787</v>
      </c>
      <c r="C253" s="66">
        <f t="shared" ref="C253:D253" si="36">SUM(C252,C248,C247,C215,C209,C194)</f>
        <v>0</v>
      </c>
      <c r="D253" s="66">
        <f t="shared" si="36"/>
        <v>831167</v>
      </c>
    </row>
    <row r="254" spans="1:4" x14ac:dyDescent="0.25">
      <c r="A254" s="64" t="s">
        <v>474</v>
      </c>
      <c r="B254" s="68"/>
      <c r="C254" s="68"/>
      <c r="D254" s="68"/>
    </row>
    <row r="255" spans="1:4" x14ac:dyDescent="0.25">
      <c r="A255" s="62" t="s">
        <v>475</v>
      </c>
      <c r="B255" s="63">
        <v>1962751</v>
      </c>
      <c r="C255" s="63"/>
      <c r="D255" s="63">
        <v>1962751</v>
      </c>
    </row>
    <row r="256" spans="1:4" x14ac:dyDescent="0.25">
      <c r="A256" s="62" t="s">
        <v>476</v>
      </c>
      <c r="B256" s="63"/>
      <c r="C256" s="63"/>
      <c r="D256" s="63"/>
    </row>
    <row r="257" spans="1:4" x14ac:dyDescent="0.25">
      <c r="A257" s="62" t="s">
        <v>477</v>
      </c>
      <c r="B257" s="63">
        <v>5009038</v>
      </c>
      <c r="C257" s="63"/>
      <c r="D257" s="63">
        <v>5009038</v>
      </c>
    </row>
    <row r="258" spans="1:4" x14ac:dyDescent="0.25">
      <c r="A258" s="62" t="s">
        <v>478</v>
      </c>
      <c r="B258" s="63">
        <v>-5396891</v>
      </c>
      <c r="C258" s="63"/>
      <c r="D258" s="63">
        <v>-6046523</v>
      </c>
    </row>
    <row r="259" spans="1:4" x14ac:dyDescent="0.25">
      <c r="A259" s="62" t="s">
        <v>479</v>
      </c>
      <c r="B259" s="63"/>
      <c r="C259" s="63"/>
      <c r="D259" s="63"/>
    </row>
    <row r="260" spans="1:4" x14ac:dyDescent="0.25">
      <c r="A260" s="62" t="s">
        <v>480</v>
      </c>
      <c r="B260" s="63">
        <v>-649632</v>
      </c>
      <c r="C260" s="63"/>
      <c r="D260" s="63">
        <v>-94949</v>
      </c>
    </row>
    <row r="261" spans="1:4" x14ac:dyDescent="0.25">
      <c r="A261" s="64" t="s">
        <v>517</v>
      </c>
      <c r="B261" s="65">
        <f t="shared" ref="B261" si="37">SUM(B255:B260)</f>
        <v>925266</v>
      </c>
      <c r="C261" s="65">
        <f t="shared" ref="C261:D261" si="38">SUM(C255:C260)</f>
        <v>0</v>
      </c>
      <c r="D261" s="65">
        <f t="shared" si="38"/>
        <v>830317</v>
      </c>
    </row>
    <row r="262" spans="1:4" ht="30" x14ac:dyDescent="0.25">
      <c r="A262" s="62" t="s">
        <v>516</v>
      </c>
      <c r="B262" s="63"/>
      <c r="C262" s="63"/>
      <c r="D262" s="63"/>
    </row>
    <row r="263" spans="1:4" ht="30" x14ac:dyDescent="0.25">
      <c r="A263" s="62" t="s">
        <v>515</v>
      </c>
      <c r="B263" s="63"/>
      <c r="C263" s="63"/>
      <c r="D263" s="63"/>
    </row>
    <row r="264" spans="1:4" ht="30" x14ac:dyDescent="0.25">
      <c r="A264" s="62" t="s">
        <v>514</v>
      </c>
      <c r="B264" s="63">
        <v>125521</v>
      </c>
      <c r="C264" s="63"/>
      <c r="D264" s="63">
        <v>0</v>
      </c>
    </row>
    <row r="265" spans="1:4" ht="30" x14ac:dyDescent="0.25">
      <c r="A265" s="62" t="s">
        <v>513</v>
      </c>
      <c r="B265" s="63"/>
      <c r="C265" s="63"/>
      <c r="D265" s="63"/>
    </row>
    <row r="266" spans="1:4" ht="30" x14ac:dyDescent="0.25">
      <c r="A266" s="62" t="s">
        <v>512</v>
      </c>
      <c r="B266" s="63"/>
      <c r="C266" s="63"/>
      <c r="D266" s="63"/>
    </row>
    <row r="267" spans="1:4" x14ac:dyDescent="0.25">
      <c r="A267" s="62" t="s">
        <v>511</v>
      </c>
      <c r="B267" s="63"/>
      <c r="C267" s="63"/>
      <c r="D267" s="63"/>
    </row>
    <row r="268" spans="1:4" x14ac:dyDescent="0.25">
      <c r="A268" s="62" t="s">
        <v>510</v>
      </c>
      <c r="B268" s="63"/>
      <c r="C268" s="63"/>
      <c r="D268" s="63"/>
    </row>
    <row r="269" spans="1:4" ht="30" x14ac:dyDescent="0.25">
      <c r="A269" s="62" t="s">
        <v>509</v>
      </c>
      <c r="B269" s="63"/>
      <c r="C269" s="63"/>
      <c r="D269" s="63"/>
    </row>
    <row r="270" spans="1:4" ht="30" x14ac:dyDescent="0.25">
      <c r="A270" s="62" t="s">
        <v>508</v>
      </c>
      <c r="B270" s="63"/>
      <c r="C270" s="63"/>
      <c r="D270" s="63"/>
    </row>
    <row r="271" spans="1:4" x14ac:dyDescent="0.25">
      <c r="A271" s="64" t="s">
        <v>481</v>
      </c>
      <c r="B271" s="65">
        <f>SUM(B262:B270)</f>
        <v>125521</v>
      </c>
      <c r="C271" s="65"/>
      <c r="D271" s="65">
        <f>SUM(D262:D270)</f>
        <v>0</v>
      </c>
    </row>
    <row r="272" spans="1:4" ht="30" x14ac:dyDescent="0.25">
      <c r="A272" s="62" t="s">
        <v>507</v>
      </c>
      <c r="B272" s="63"/>
      <c r="C272" s="63"/>
      <c r="D272" s="63"/>
    </row>
    <row r="273" spans="1:4" ht="30" x14ac:dyDescent="0.25">
      <c r="A273" s="62" t="s">
        <v>506</v>
      </c>
      <c r="B273" s="63"/>
      <c r="C273" s="63"/>
      <c r="D273" s="63"/>
    </row>
    <row r="274" spans="1:4" ht="30" x14ac:dyDescent="0.25">
      <c r="A274" s="62" t="s">
        <v>505</v>
      </c>
      <c r="B274" s="63"/>
      <c r="C274" s="63"/>
      <c r="D274" s="63"/>
    </row>
    <row r="275" spans="1:4" ht="30" x14ac:dyDescent="0.25">
      <c r="A275" s="62" t="s">
        <v>504</v>
      </c>
      <c r="B275" s="63"/>
      <c r="C275" s="63"/>
      <c r="D275" s="63"/>
    </row>
    <row r="276" spans="1:4" ht="30" x14ac:dyDescent="0.25">
      <c r="A276" s="62" t="s">
        <v>503</v>
      </c>
      <c r="B276" s="63"/>
      <c r="C276" s="63"/>
      <c r="D276" s="63"/>
    </row>
    <row r="277" spans="1:4" ht="30" x14ac:dyDescent="0.25">
      <c r="A277" s="62" t="s">
        <v>502</v>
      </c>
      <c r="B277" s="63"/>
      <c r="C277" s="63"/>
      <c r="D277" s="63"/>
    </row>
    <row r="278" spans="1:4" ht="30" x14ac:dyDescent="0.25">
      <c r="A278" s="62" t="s">
        <v>501</v>
      </c>
      <c r="B278" s="63"/>
      <c r="C278" s="63"/>
      <c r="D278" s="63"/>
    </row>
    <row r="279" spans="1:4" ht="30" x14ac:dyDescent="0.25">
      <c r="A279" s="62" t="s">
        <v>500</v>
      </c>
      <c r="B279" s="63"/>
      <c r="C279" s="63"/>
      <c r="D279" s="63"/>
    </row>
    <row r="280" spans="1:4" ht="30" x14ac:dyDescent="0.25">
      <c r="A280" s="62" t="s">
        <v>499</v>
      </c>
      <c r="B280" s="63"/>
      <c r="C280" s="63"/>
      <c r="D280" s="63"/>
    </row>
    <row r="281" spans="1:4" x14ac:dyDescent="0.25">
      <c r="A281" s="64" t="s">
        <v>482</v>
      </c>
      <c r="B281" s="65"/>
      <c r="C281" s="65"/>
      <c r="D281" s="65"/>
    </row>
    <row r="282" spans="1:4" x14ac:dyDescent="0.25">
      <c r="A282" s="62" t="s">
        <v>483</v>
      </c>
      <c r="B282" s="63"/>
      <c r="C282" s="63"/>
      <c r="D282" s="63"/>
    </row>
    <row r="283" spans="1:4" ht="30" x14ac:dyDescent="0.25">
      <c r="A283" s="62" t="s">
        <v>484</v>
      </c>
      <c r="B283" s="63"/>
      <c r="C283" s="63"/>
      <c r="D283" s="63"/>
    </row>
    <row r="284" spans="1:4" x14ac:dyDescent="0.25">
      <c r="A284" s="62" t="s">
        <v>485</v>
      </c>
      <c r="B284" s="63"/>
      <c r="C284" s="63"/>
      <c r="D284" s="63"/>
    </row>
    <row r="285" spans="1:4" x14ac:dyDescent="0.25">
      <c r="A285" s="62" t="s">
        <v>486</v>
      </c>
      <c r="B285" s="63"/>
      <c r="C285" s="63"/>
      <c r="D285" s="63"/>
    </row>
    <row r="286" spans="1:4" ht="30" x14ac:dyDescent="0.25">
      <c r="A286" s="62" t="s">
        <v>487</v>
      </c>
      <c r="B286" s="63"/>
      <c r="C286" s="63"/>
      <c r="D286" s="63"/>
    </row>
    <row r="287" spans="1:4" ht="30" x14ac:dyDescent="0.25">
      <c r="A287" s="62" t="s">
        <v>488</v>
      </c>
      <c r="B287" s="63"/>
      <c r="C287" s="63"/>
      <c r="D287" s="63"/>
    </row>
    <row r="288" spans="1:4" ht="30" x14ac:dyDescent="0.25">
      <c r="A288" s="62" t="s">
        <v>489</v>
      </c>
      <c r="B288" s="63"/>
      <c r="C288" s="63"/>
      <c r="D288" s="63"/>
    </row>
    <row r="289" spans="1:4" x14ac:dyDescent="0.25">
      <c r="A289" s="64" t="s">
        <v>498</v>
      </c>
      <c r="B289" s="63"/>
      <c r="C289" s="63"/>
      <c r="D289" s="63"/>
    </row>
    <row r="290" spans="1:4" x14ac:dyDescent="0.25">
      <c r="A290" s="64" t="s">
        <v>490</v>
      </c>
      <c r="B290" s="65">
        <f t="shared" ref="B290" si="39">SUM(B289,B281,B271)</f>
        <v>125521</v>
      </c>
      <c r="C290" s="65">
        <f t="shared" ref="C290:D290" si="40">SUM(C289,C281,C271)</f>
        <v>0</v>
      </c>
      <c r="D290" s="65">
        <f t="shared" si="40"/>
        <v>0</v>
      </c>
    </row>
    <row r="291" spans="1:4" x14ac:dyDescent="0.25">
      <c r="A291" s="64" t="s">
        <v>491</v>
      </c>
      <c r="B291" s="65"/>
      <c r="C291" s="65"/>
      <c r="D291" s="65"/>
    </row>
    <row r="292" spans="1:4" ht="25.5" x14ac:dyDescent="0.25">
      <c r="A292" s="64" t="s">
        <v>492</v>
      </c>
      <c r="B292" s="65"/>
      <c r="C292" s="65"/>
      <c r="D292" s="65"/>
    </row>
    <row r="293" spans="1:4" x14ac:dyDescent="0.25">
      <c r="A293" s="62" t="s">
        <v>493</v>
      </c>
      <c r="B293" s="63"/>
      <c r="C293" s="63"/>
      <c r="D293" s="63"/>
    </row>
    <row r="294" spans="1:4" x14ac:dyDescent="0.25">
      <c r="A294" s="62" t="s">
        <v>494</v>
      </c>
      <c r="B294" s="63"/>
      <c r="C294" s="63"/>
      <c r="D294" s="63"/>
    </row>
    <row r="295" spans="1:4" x14ac:dyDescent="0.25">
      <c r="A295" s="62" t="s">
        <v>495</v>
      </c>
      <c r="B295" s="63"/>
      <c r="C295" s="63"/>
      <c r="D295" s="63"/>
    </row>
    <row r="296" spans="1:4" x14ac:dyDescent="0.25">
      <c r="A296" s="64" t="s">
        <v>497</v>
      </c>
      <c r="B296" s="65">
        <f t="shared" ref="B296" si="41">SUM(B293:B295)</f>
        <v>0</v>
      </c>
      <c r="C296" s="65">
        <f t="shared" ref="C296:D296" si="42">SUM(C293:C295)</f>
        <v>0</v>
      </c>
      <c r="D296" s="65">
        <f t="shared" si="42"/>
        <v>0</v>
      </c>
    </row>
    <row r="297" spans="1:4" x14ac:dyDescent="0.25">
      <c r="A297" s="67" t="s">
        <v>496</v>
      </c>
      <c r="B297" s="66">
        <f t="shared" ref="B297" si="43">SUM(B296,B292,B291,B290,B261)</f>
        <v>1050787</v>
      </c>
      <c r="C297" s="66">
        <f t="shared" ref="C297:D297" si="44">SUM(C296,C292,C291,C290,C261)</f>
        <v>0</v>
      </c>
      <c r="D297" s="66">
        <f t="shared" si="44"/>
        <v>830317</v>
      </c>
    </row>
  </sheetData>
  <mergeCells count="4">
    <mergeCell ref="A4:D4"/>
    <mergeCell ref="A5:D5"/>
    <mergeCell ref="A171:D171"/>
    <mergeCell ref="A172:D172"/>
  </mergeCells>
  <pageMargins left="0.70866141732283472" right="0.70866141732283472" top="0.74803149606299213" bottom="0.74803149606299213" header="0.31496062992125984" footer="0.31496062992125984"/>
  <pageSetup paperSize="9" scale="70" fitToHeight="2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B2:F16"/>
  <sheetViews>
    <sheetView workbookViewId="0">
      <selection activeCell="I7" sqref="I7"/>
    </sheetView>
  </sheetViews>
  <sheetFormatPr defaultRowHeight="12.75" x14ac:dyDescent="0.2"/>
  <cols>
    <col min="2" max="2" width="21.140625" customWidth="1"/>
    <col min="4" max="5" width="15.5703125" customWidth="1"/>
  </cols>
  <sheetData>
    <row r="2" spans="2:6" x14ac:dyDescent="0.2">
      <c r="D2" s="17" t="s">
        <v>616</v>
      </c>
    </row>
    <row r="4" spans="2:6" x14ac:dyDescent="0.2">
      <c r="B4" s="17" t="s">
        <v>784</v>
      </c>
    </row>
    <row r="6" spans="2:6" ht="20.100000000000001" customHeight="1" x14ac:dyDescent="0.25">
      <c r="B6" s="415" t="s">
        <v>622</v>
      </c>
      <c r="C6" s="416"/>
      <c r="D6" s="416"/>
    </row>
    <row r="7" spans="2:6" ht="20.100000000000001" customHeight="1" x14ac:dyDescent="0.25">
      <c r="B7" s="415" t="s">
        <v>772</v>
      </c>
      <c r="C7" s="407"/>
      <c r="D7" s="407"/>
    </row>
    <row r="8" spans="2:6" ht="39.75" customHeight="1" x14ac:dyDescent="0.25">
      <c r="B8" s="418" t="s">
        <v>725</v>
      </c>
      <c r="C8" s="416"/>
      <c r="D8" s="416"/>
    </row>
    <row r="9" spans="2:6" ht="20.100000000000001" customHeight="1" x14ac:dyDescent="0.25">
      <c r="B9" s="27"/>
    </row>
    <row r="10" spans="2:6" ht="20.100000000000001" customHeight="1" x14ac:dyDescent="0.25">
      <c r="B10" s="27"/>
    </row>
    <row r="11" spans="2:6" ht="20.100000000000001" customHeight="1" thickBot="1" x14ac:dyDescent="0.25"/>
    <row r="12" spans="2:6" ht="26.25" thickBot="1" x14ac:dyDescent="0.25">
      <c r="B12" s="34" t="s">
        <v>29</v>
      </c>
      <c r="C12" s="35" t="s">
        <v>30</v>
      </c>
      <c r="D12" s="52" t="s">
        <v>428</v>
      </c>
      <c r="E12" s="51" t="s">
        <v>429</v>
      </c>
      <c r="F12" s="51" t="s">
        <v>430</v>
      </c>
    </row>
    <row r="13" spans="2:6" ht="25.5" customHeight="1" thickBot="1" x14ac:dyDescent="0.25">
      <c r="B13" s="38" t="s">
        <v>628</v>
      </c>
      <c r="C13" s="36" t="s">
        <v>633</v>
      </c>
      <c r="D13" s="141">
        <v>0</v>
      </c>
      <c r="E13" s="142">
        <v>51506189</v>
      </c>
      <c r="F13" s="142">
        <v>0</v>
      </c>
    </row>
    <row r="14" spans="2:6" ht="20.100000000000001" customHeight="1" thickBot="1" x14ac:dyDescent="0.25">
      <c r="B14" s="26" t="s">
        <v>34</v>
      </c>
      <c r="C14" s="2"/>
      <c r="D14" s="25">
        <f>SUM(D13:D13)</f>
        <v>0</v>
      </c>
      <c r="E14" s="53">
        <f>SUM(E13:E13)</f>
        <v>51506189</v>
      </c>
      <c r="F14" s="53">
        <f>SUM(F13:F13)</f>
        <v>0</v>
      </c>
    </row>
    <row r="15" spans="2:6" ht="20.100000000000001" customHeight="1" x14ac:dyDescent="0.2"/>
    <row r="16" spans="2:6" ht="20.100000000000001" customHeight="1" x14ac:dyDescent="0.2"/>
  </sheetData>
  <mergeCells count="3">
    <mergeCell ref="B6:D6"/>
    <mergeCell ref="B8:D8"/>
    <mergeCell ref="B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Kötelező, önk.felad.</vt:lpstr>
      <vt:lpstr>Köteleztő, önk.váll.OVI</vt:lpstr>
      <vt:lpstr>létszám</vt:lpstr>
      <vt:lpstr>cél szerinti</vt:lpstr>
      <vt:lpstr>saját bevétel</vt:lpstr>
      <vt:lpstr>maradvány kimutatás</vt:lpstr>
      <vt:lpstr>eredménykimutatás önkorm</vt:lpstr>
      <vt:lpstr>vagyonmérleg önkorm</vt:lpstr>
      <vt:lpstr>tartalék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2018-05-31T06:50:09Z</cp:lastPrinted>
  <dcterms:created xsi:type="dcterms:W3CDTF">2004-08-25T07:05:16Z</dcterms:created>
  <dcterms:modified xsi:type="dcterms:W3CDTF">2018-07-31T11:05:09Z</dcterms:modified>
</cp:coreProperties>
</file>