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40" windowWidth="12120" windowHeight="8460" firstSheet="6" activeTab="16"/>
  </bookViews>
  <sheets>
    <sheet name="1.sz. táblázat" sheetId="1" r:id="rId1"/>
    <sheet name="2.sz.táblázat" sheetId="2" r:id="rId2"/>
    <sheet name="3.sz.táblázat" sheetId="3" r:id="rId3"/>
    <sheet name="4.sz.táblázat" sheetId="4" r:id="rId4"/>
    <sheet name="5.sz.táblázat" sheetId="5" r:id="rId5"/>
    <sheet name="6.sz.táblázat" sheetId="6" r:id="rId6"/>
    <sheet name="7.sz.táblázat" sheetId="7" r:id="rId7"/>
    <sheet name="8.sz.táblázat" sheetId="8" r:id="rId8"/>
    <sheet name="9.sztáblázat" sheetId="9" r:id="rId9"/>
    <sheet name="10.sz.táblázat" sheetId="10" r:id="rId10"/>
    <sheet name="11.sz.táblázat" sheetId="11" r:id="rId11"/>
    <sheet name="12.sz.táblázat" sheetId="12" r:id="rId12"/>
    <sheet name="13.sz.táblázat" sheetId="13" r:id="rId13"/>
    <sheet name="14.táblázat" sheetId="14" r:id="rId14"/>
    <sheet name="15.táblázat" sheetId="15" r:id="rId15"/>
    <sheet name="16.táblázat" sheetId="16" r:id="rId16"/>
    <sheet name="Munka3" sheetId="17" r:id="rId17"/>
  </sheets>
  <definedNames/>
  <calcPr fullCalcOnLoad="1"/>
</workbook>
</file>

<file path=xl/sharedStrings.xml><?xml version="1.0" encoding="utf-8"?>
<sst xmlns="http://schemas.openxmlformats.org/spreadsheetml/2006/main" count="1637" uniqueCount="793">
  <si>
    <t>Bevételek</t>
  </si>
  <si>
    <t>Kiadások</t>
  </si>
  <si>
    <t>Felújítások</t>
  </si>
  <si>
    <t>Beruházások</t>
  </si>
  <si>
    <t>Tartalékok</t>
  </si>
  <si>
    <t>Talajterhelési díj</t>
  </si>
  <si>
    <t>Kötelező feladatok</t>
  </si>
  <si>
    <t>Önként vállalt feladatok</t>
  </si>
  <si>
    <t>Finanszírozási kiadások</t>
  </si>
  <si>
    <t>Közhatalmi bevételek</t>
  </si>
  <si>
    <t>Ellátottak pénzbeli juttatásai</t>
  </si>
  <si>
    <t>Működési célú támogatások államháztartáson belülről</t>
  </si>
  <si>
    <t>Felhalmozási célú támogatások államháztartáson belülről</t>
  </si>
  <si>
    <t>Felhalmozási célú önkormányzati támogatások</t>
  </si>
  <si>
    <t>Iparűzési adó</t>
  </si>
  <si>
    <t>Működési bevételek</t>
  </si>
  <si>
    <t>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</si>
  <si>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</si>
  <si>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</si>
  <si>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</si>
  <si>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</si>
  <si>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</si>
  <si>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</si>
  <si>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Felhalmozási bevételek</t>
  </si>
  <si>
    <t>Ingatlanok értékesítése</t>
  </si>
  <si>
    <t>Működési célú átvett pénzeszközök</t>
  </si>
  <si>
    <t>Előző év költségvetési maradványának igénybevétele</t>
  </si>
  <si>
    <t>Magánszemélyek kommunális adója</t>
  </si>
  <si>
    <t>Egyéb működési célú kiadások</t>
  </si>
  <si>
    <t>Megnevezés</t>
  </si>
  <si>
    <t>1.</t>
  </si>
  <si>
    <t>Működési célú pénzeszkőz átadások államháztartáson kívülre</t>
  </si>
  <si>
    <t>084031 Civil szervezetek működési támogatása</t>
  </si>
  <si>
    <t>2.</t>
  </si>
  <si>
    <t>Támogatásértékű pénzeszköz átadás államháztartáson belülre</t>
  </si>
  <si>
    <t>Összesen</t>
  </si>
  <si>
    <t>Költségvetési szerv megnevezése</t>
  </si>
  <si>
    <t xml:space="preserve">  Önkormányzati jogalkotás</t>
  </si>
  <si>
    <t>adatok Ft-ban</t>
  </si>
  <si>
    <t>központi orvosi ügyelet</t>
  </si>
  <si>
    <t>Város és községgazdálkodás</t>
  </si>
  <si>
    <t>Munkahelyi vendéglátás</t>
  </si>
  <si>
    <t>Fogorvosi alapellátás</t>
  </si>
  <si>
    <t>Művelődési és kulturális feladat</t>
  </si>
  <si>
    <t>Hosszab idejű közfoglalkoztatás</t>
  </si>
  <si>
    <t>Szociális étkeztetés</t>
  </si>
  <si>
    <t>Önkormányzat összesen</t>
  </si>
  <si>
    <t>072311- Fogorvosi alapellátás</t>
  </si>
  <si>
    <t>KTKT támogatás</t>
  </si>
  <si>
    <t xml:space="preserve">Bakonyalja kisalföld kapuja </t>
  </si>
  <si>
    <t>Hulladékgazdálkodás</t>
  </si>
  <si>
    <t xml:space="preserve">Súr Községi Önkormányzat Költségvetési hiányának  </t>
  </si>
  <si>
    <t xml:space="preserve">                            külső finanszírozási módja</t>
  </si>
  <si>
    <t xml:space="preserve">Hitelt nyújtó pénzintézet </t>
  </si>
  <si>
    <t>Hitel összege</t>
  </si>
  <si>
    <t>Hitel tipusa</t>
  </si>
  <si>
    <t>megnevezése</t>
  </si>
  <si>
    <t>Folyószámla hitel</t>
  </si>
  <si>
    <t>Működési hitel</t>
  </si>
  <si>
    <t xml:space="preserve">               TARTALÉKOK</t>
  </si>
  <si>
    <t>előirányzat</t>
  </si>
  <si>
    <t>Céltartalék</t>
  </si>
  <si>
    <t xml:space="preserve">Működési célú </t>
  </si>
  <si>
    <t>Felhalmozáscélú</t>
  </si>
  <si>
    <t>Céltartalék összesen</t>
  </si>
  <si>
    <t>Általános Tartalék</t>
  </si>
  <si>
    <t>működési célú</t>
  </si>
  <si>
    <t>felhalmozás célú</t>
  </si>
  <si>
    <t>Általános tartalék összesen</t>
  </si>
  <si>
    <t>Súr Község  Önkormányzat</t>
  </si>
  <si>
    <t>óvoda működési kiadása</t>
  </si>
  <si>
    <t>Helyi önkormányzatok működésének általános támogatása</t>
  </si>
  <si>
    <t>Önkormányzatok működési támogatásai</t>
  </si>
  <si>
    <t>Egyéb tárgyi eszközök értékesítése</t>
  </si>
  <si>
    <t>Felhalmozási célú átvett pénzeszközök</t>
  </si>
  <si>
    <t>Hosszú lejáratú hitelek, kölcsönök felvétele</t>
  </si>
  <si>
    <t>B E V É T E L E K</t>
  </si>
  <si>
    <t>1. sz. táblázat</t>
  </si>
  <si>
    <t xml:space="preserve"> forintban</t>
  </si>
  <si>
    <t>Sor-
szám</t>
  </si>
  <si>
    <t>Bevételi jogcím</t>
  </si>
  <si>
    <t>A</t>
  </si>
  <si>
    <t>B</t>
  </si>
  <si>
    <t>Önkormányzat működési támogatásai (1.1.+…+.1.6.)</t>
  </si>
  <si>
    <t>1.1.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</si>
  <si>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</si>
  <si>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</si>
  <si>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</si>
  <si>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</si>
  <si>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</si>
  <si>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</si>
  <si>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</si>
  <si>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</si>
  <si>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</si>
  <si>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</si>
  <si>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</si>
  <si>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</si>
  <si>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</si>
  <si>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</si>
  <si>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</si>
  <si>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</si>
  <si>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</si>
  <si>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</si>
  <si>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</si>
  <si>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</si>
  <si>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</si>
  <si>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</si>
  <si>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</si>
  <si>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</si>
  <si>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</si>
  <si>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</si>
  <si>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</si>
  <si>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</si>
  <si>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</si>
  <si>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</si>
  <si>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</si>
  <si>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</si>
  <si>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</si>
  <si>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</si>
  <si>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</si>
  <si>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</si>
  <si>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</si>
  <si>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</si>
  <si>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</si>
  <si>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>4.2.</t>
  </si>
  <si>
    <t>Idegenforgalmi adó</t>
  </si>
  <si>
    <t>4.3.</t>
  </si>
  <si>
    <t>4.4.</t>
  </si>
  <si>
    <t>4.5.</t>
  </si>
  <si>
    <t>Gépjárműadó</t>
  </si>
  <si>
    <t>4.6.</t>
  </si>
  <si>
    <t>Pótlék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</si>
  <si>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</si>
  <si>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</si>
  <si>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</si>
  <si>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</si>
  <si>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</si>
  <si>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</si>
  <si>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</si>
  <si>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5.3.</t>
  </si>
  <si>
    <t>Közvetített szolgáltatások értéke</t>
  </si>
  <si>
    <t>5.4.</t>
  </si>
  <si>
    <t>5.5.</t>
  </si>
  <si>
    <t>5.6.</t>
  </si>
  <si>
    <t xml:space="preserve">Kiszámlázott általános forgalmi adó </t>
  </si>
  <si>
    <t>5.7.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</si>
  <si>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</si>
  <si>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</si>
  <si>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</si>
  <si>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</si>
  <si>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</si>
  <si>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</si>
  <si>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</si>
  <si>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6.</t>
  </si>
  <si>
    <t>Felhalmozási bevételek (6.1.+…+6.5.)</t>
  </si>
  <si>
    <t>6.1.</t>
  </si>
  <si>
    <t>Immateriális javak értékesítése</t>
  </si>
  <si>
    <t>6.2.</t>
  </si>
  <si>
    <t>6.3.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</si>
  <si>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</si>
  <si>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</si>
  <si>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</si>
  <si>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</si>
  <si>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</si>
  <si>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</si>
  <si>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</si>
  <si>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</si>
  <si>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</si>
  <si>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</si>
  <si>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</si>
  <si>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</si>
  <si>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</si>
  <si>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</si>
  <si>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</si>
  <si>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</si>
  <si>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</si>
  <si>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</si>
  <si>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</si>
  <si>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</si>
  <si>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</si>
  <si>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</si>
  <si>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</si>
  <si>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</si>
  <si>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</si>
  <si>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</si>
  <si>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</si>
  <si>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</si>
  <si>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</si>
  <si>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</si>
  <si>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</si>
  <si>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</si>
  <si>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</si>
  <si>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</si>
  <si>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</si>
  <si>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</si>
  <si>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</si>
  <si>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</si>
  <si>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</si>
  <si>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</si>
  <si>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</si>
  <si>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</si>
  <si>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</si>
  <si>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</si>
  <si>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</si>
  <si>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</si>
  <si>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</si>
  <si>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</si>
  <si>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</si>
  <si>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</si>
  <si>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</si>
  <si>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</si>
  <si>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</si>
  <si>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</si>
  <si>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</si>
  <si>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</si>
  <si>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</si>
  <si>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</si>
  <si>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</si>
  <si>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</si>
  <si>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</si>
  <si>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</si>
  <si>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</si>
  <si>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</si>
  <si>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</si>
  <si>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</si>
  <si>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</si>
  <si>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</si>
  <si>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</si>
  <si>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</si>
  <si>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</si>
  <si>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</si>
  <si>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</si>
  <si>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</si>
  <si>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</si>
  <si>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</si>
  <si>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</si>
  <si>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</si>
  <si>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t>Személyi  juttatások</t>
  </si>
  <si>
    <t>Munkaadókat terhelő járulékok és szociális hozzájárulási adó</t>
  </si>
  <si>
    <t>Dologi  kiadások</t>
  </si>
  <si>
    <t>1.5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</si>
  <si>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</si>
  <si>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</si>
  <si>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</si>
  <si>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</si>
  <si>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</si>
  <si>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</si>
  <si>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</si>
  <si>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</si>
  <si>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</si>
  <si>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</si>
  <si>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</si>
  <si>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</si>
  <si>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</si>
  <si>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</si>
  <si>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</si>
  <si>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</si>
  <si>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</si>
  <si>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</si>
  <si>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</si>
  <si>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</si>
  <si>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</si>
  <si>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</si>
  <si>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</si>
  <si>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</si>
  <si>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1.19.</t>
  </si>
  <si>
    <t xml:space="preserve"> - az 1.18-ból: - Általános tartalék</t>
  </si>
  <si>
    <t>1.20.</t>
  </si>
  <si>
    <t xml:space="preserve">   - Céltartalék</t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</si>
  <si>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</si>
  <si>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</si>
  <si>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</si>
  <si>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</si>
  <si>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</si>
  <si>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</si>
  <si>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</si>
  <si>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</si>
  <si>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</si>
  <si>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</si>
  <si>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</si>
  <si>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</si>
  <si>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</si>
  <si>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</si>
  <si>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</si>
  <si>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</si>
  <si>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</si>
  <si>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</si>
  <si>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</si>
  <si>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</si>
  <si>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</si>
  <si>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</si>
  <si>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</si>
  <si>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</si>
  <si>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</si>
  <si>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</si>
  <si>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</si>
  <si>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</si>
  <si>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</si>
  <si>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</si>
  <si>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Központi irányító szervi támogatás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</si>
  <si>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</si>
  <si>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</si>
  <si>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</si>
  <si>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</si>
  <si>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</si>
  <si>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</si>
  <si>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</si>
  <si>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</si>
  <si>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</si>
  <si>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</si>
  <si>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</si>
  <si>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</si>
  <si>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</si>
  <si>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</si>
  <si>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</si>
  <si>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</si>
  <si>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</si>
  <si>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</si>
  <si>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I. Működési célú bevételek és kiadások mérlege
(Önkormányzati szinten)</t>
  </si>
  <si>
    <t>C</t>
  </si>
  <si>
    <t>D</t>
  </si>
  <si>
    <t>2.-ból EU-s támogatás</t>
  </si>
  <si>
    <t>6.-ból EU-s támogatás (közvetlen)</t>
  </si>
  <si>
    <t>12.</t>
  </si>
  <si>
    <t>13.</t>
  </si>
  <si>
    <t>Költségvetési bevételek összesen (1.+2.+4.+5.+6.+8.+…+12.)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</si>
  <si>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</si>
  <si>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</si>
  <si>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</si>
  <si>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</si>
  <si>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</si>
  <si>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</si>
  <si>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</si>
  <si>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</si>
  <si>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</si>
  <si>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</si>
  <si>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</si>
  <si>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</si>
  <si>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</si>
  <si>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</si>
  <si>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</si>
  <si>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</si>
  <si>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</si>
  <si>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</si>
  <si>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</si>
  <si>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</si>
  <si>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</si>
  <si>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</si>
  <si>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</si>
  <si>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</si>
  <si>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25.</t>
  </si>
  <si>
    <t>BEVÉTEL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</si>
  <si>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</si>
  <si>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</si>
  <si>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</si>
  <si>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</si>
  <si>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</si>
  <si>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</si>
  <si>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</si>
  <si>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1.-ből EU-s támogatás</t>
  </si>
  <si>
    <t>1.-ből EU-s forrásból megvalósuló beruházás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</si>
  <si>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</si>
  <si>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</si>
  <si>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</si>
  <si>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</si>
  <si>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</si>
  <si>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</si>
  <si>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</si>
  <si>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</si>
  <si>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</si>
  <si>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</si>
  <si>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</si>
  <si>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</si>
  <si>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</si>
  <si>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</si>
  <si>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</si>
  <si>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</si>
  <si>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</si>
  <si>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</si>
  <si>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</si>
  <si>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</si>
  <si>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</si>
  <si>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</si>
  <si>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</si>
  <si>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</si>
  <si>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 xml:space="preserve"> forintban </t>
  </si>
  <si>
    <t>Feladat megnevezése</t>
  </si>
  <si>
    <t>Önként vállalt feladat</t>
  </si>
  <si>
    <t>Államigazgatási feladat</t>
  </si>
  <si>
    <t>bevtelei és kiadásai</t>
  </si>
  <si>
    <t>bevételei,és kiadásai</t>
  </si>
  <si>
    <t>bevételei, kiadásai</t>
  </si>
  <si>
    <t>Száma</t>
  </si>
  <si>
    <t>Kiemelt előirányzat, előirányzat megnevezése</t>
  </si>
  <si>
    <t>Előirányzat</t>
  </si>
  <si>
    <t>Működési célú kvi támogatások és kiegészítő támogatások</t>
  </si>
  <si>
    <t>Közhatalmi bevételek (4.1.+...+4.7.)</t>
  </si>
  <si>
    <t>Építményadó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</si>
  <si>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</si>
  <si>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</si>
  <si>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</si>
  <si>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</si>
  <si>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</si>
  <si>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</si>
  <si>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</si>
  <si>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</si>
  <si>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</si>
  <si>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</si>
  <si>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</si>
  <si>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</si>
  <si>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</si>
  <si>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Államháztartáson belüli megelőlegezések folyósítása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</si>
  <si>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</si>
  <si>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</si>
  <si>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</si>
  <si>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</si>
  <si>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r>
      <t xml:space="preserve">   Felhalmozási költségvetés kiadásai </t>
    </r>
    <r>
      <rPr>
        <sz val="9"/>
        <rFont val="Times New Roman CE"/>
        <family val="0"/>
      </rPr>
      <t>(2.1.+2.3.+2.5.)</t>
    </r>
  </si>
  <si>
    <t>Felújítás  megnevezése</t>
  </si>
  <si>
    <t>ÖSSZESEN:</t>
  </si>
  <si>
    <t>Együtt Súrért Egyesület</t>
  </si>
  <si>
    <t>Megyei Önkormányza  Napelem pályázat törlesztés</t>
  </si>
  <si>
    <t>Közös Önkormányzati Hivatal</t>
  </si>
  <si>
    <t>Súr Község Önkormányzat összesen</t>
  </si>
  <si>
    <t>Összes bevétel, kiadás</t>
  </si>
  <si>
    <t>Működési bevételek (1.1.+…+1.11.)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</si>
  <si>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</si>
  <si>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</si>
  <si>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</si>
  <si>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</si>
  <si>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2.3.-ból EU támogatás</t>
  </si>
  <si>
    <t>Felhalmozási célú támogatások államháztartáson belülről (4.1.+4.2.)</t>
  </si>
  <si>
    <t>Egyéb felhalmozási célú támogatások bevételei államháztartáson belülről</t>
  </si>
  <si>
    <t xml:space="preserve">  4.2.-ből EU-s támogatás</t>
  </si>
  <si>
    <t>Felhalmozási bevételek (5.1.+…+5.3.)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</si>
  <si>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</si>
  <si>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</si>
  <si>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</si>
  <si>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</si>
  <si>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</si>
  <si>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</si>
  <si>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</si>
  <si>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</si>
  <si>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</si>
  <si>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</si>
  <si>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</si>
  <si>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</si>
  <si>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KIADÁSOK ÖSSZESEN: (1.+2.+3.)</t>
  </si>
  <si>
    <r>
      <t xml:space="preserve">   Működési költségvetés kiadásai </t>
    </r>
    <r>
      <rPr>
        <sz val="9"/>
        <rFont val="Times New Roman CE"/>
        <family val="0"/>
      </rPr>
      <t>(1.1+…+1.5.+1.18.)</t>
    </r>
  </si>
  <si>
    <r>
      <t xml:space="preserve">   Működési költségvetés kiadásai </t>
    </r>
    <r>
      <rPr>
        <sz val="9"/>
        <rFont val="Arial"/>
        <family val="2"/>
      </rPr>
      <t>(1.1+…+1.5+1.18.)</t>
    </r>
  </si>
  <si>
    <r>
      <t xml:space="preserve">   Felhalmozási költségvetés kiadásai </t>
    </r>
    <r>
      <rPr>
        <sz val="9"/>
        <rFont val="Arial"/>
        <family val="2"/>
      </rPr>
      <t>(2.1.+2.3.+2.5.)</t>
    </r>
  </si>
  <si>
    <t xml:space="preserve">Támogatás összesen - beszámítás után </t>
  </si>
  <si>
    <t>forint</t>
  </si>
  <si>
    <t>I.1.ba</t>
  </si>
  <si>
    <t xml:space="preserve">A zöldterület-gazdálkodással kapcsolatos feladatok ellátásának támogatása </t>
  </si>
  <si>
    <t>hektár</t>
  </si>
  <si>
    <t>22 300</t>
  </si>
  <si>
    <t>3 164 370</t>
  </si>
  <si>
    <t>I.1.ba - V.</t>
  </si>
  <si>
    <t xml:space="preserve">A zöldterület-gazdálkodással kapcsolatos feladatok ellátásának támogatása - beszámítás után </t>
  </si>
  <si>
    <t>I.1.bb</t>
  </si>
  <si>
    <t xml:space="preserve">Közvilágítás fenntartásának támogatása </t>
  </si>
  <si>
    <t>km</t>
  </si>
  <si>
    <t>3 936 000</t>
  </si>
  <si>
    <t>I.1.bb - V.</t>
  </si>
  <si>
    <t xml:space="preserve">Közvilágítás fenntartásának támogatása - beszámítás után </t>
  </si>
  <si>
    <t>I.1.bc</t>
  </si>
  <si>
    <t xml:space="preserve">Köztemető fenntartással kapcsolatos feladatok támogatása </t>
  </si>
  <si>
    <t>m2</t>
  </si>
  <si>
    <t>I.1.bc - V.</t>
  </si>
  <si>
    <t xml:space="preserve">Köztemető fenntartással kapcsolatos feladatok támogatása - beszámítás után </t>
  </si>
  <si>
    <t>I.1.bd</t>
  </si>
  <si>
    <t xml:space="preserve">Közutak fenntartásának támogatása </t>
  </si>
  <si>
    <t>4 040 600</t>
  </si>
  <si>
    <t>I.1.bd - V.</t>
  </si>
  <si>
    <t xml:space="preserve">Közutak fenntartásának támogatása - beszámítás után </t>
  </si>
  <si>
    <t>I.1.c</t>
  </si>
  <si>
    <t>Egyéb önkormányzati feladatok támogatása</t>
  </si>
  <si>
    <t>fő</t>
  </si>
  <si>
    <t>2 700</t>
  </si>
  <si>
    <t>6 000 000</t>
  </si>
  <si>
    <t>I.1.c - V.</t>
  </si>
  <si>
    <t>Egyéb önkormányzati feladatok támogatása - beszámítás után</t>
  </si>
  <si>
    <t>I.1.d</t>
  </si>
  <si>
    <t>Lakott külterülettel kapcsolatos feladatok támogatása</t>
  </si>
  <si>
    <t>külterületi lakos</t>
  </si>
  <si>
    <t>2 550</t>
  </si>
  <si>
    <t>I.1.d - V.</t>
  </si>
  <si>
    <t>Lakott külterülettel kapcsolatos feladatok támogatása - beszámítás után</t>
  </si>
  <si>
    <t>Sorszám</t>
  </si>
  <si>
    <t>Jogcím száma</t>
  </si>
  <si>
    <t xml:space="preserve">Jogcím megnevezése </t>
  </si>
  <si>
    <t>Mennyiségi egység</t>
  </si>
  <si>
    <t>Mutató</t>
  </si>
  <si>
    <t>Fajlagos összeg</t>
  </si>
  <si>
    <t>I.1.b Település-üzemeltetéshez kapcsolódó feladatellátás támogatása</t>
  </si>
  <si>
    <t>I.1.b</t>
  </si>
  <si>
    <t xml:space="preserve">Támogatás összesen </t>
  </si>
  <si>
    <t>I.1.b - V.</t>
  </si>
  <si>
    <t>I.1. - V.</t>
  </si>
  <si>
    <t>A települési önkormányzatok működésének támogatása beszámítás és kiegészítés után</t>
  </si>
  <si>
    <t>V. Info</t>
  </si>
  <si>
    <t>V. I.1. kiegészítés</t>
  </si>
  <si>
    <t>I.1. jogcímekhez kapcsolódó kiegészítés</t>
  </si>
  <si>
    <t>I.2.</t>
  </si>
  <si>
    <t>Nem közművel összegyűjtött háztartási szennyvíz ártalmatlanítása</t>
  </si>
  <si>
    <t>m3</t>
  </si>
  <si>
    <t xml:space="preserve">I. </t>
  </si>
  <si>
    <t>A helyi önkormányzatok működésének általános támogatása összesen</t>
  </si>
  <si>
    <t xml:space="preserve">II. </t>
  </si>
  <si>
    <t>A települési önkormányzatok egyes köznevelési feladatainak támogatása</t>
  </si>
  <si>
    <t>III.2.</t>
  </si>
  <si>
    <t>A települési önkormányzatok szociális feladatainak egyéb támogatása</t>
  </si>
  <si>
    <t>III.3.c (1)</t>
  </si>
  <si>
    <t xml:space="preserve">szociális étkeztetés </t>
  </si>
  <si>
    <t>55 360</t>
  </si>
  <si>
    <t>III.5.a</t>
  </si>
  <si>
    <t xml:space="preserve">A finanszírozás szempontjából elismert dolgozók bértámogatása </t>
  </si>
  <si>
    <t>1 632 000</t>
  </si>
  <si>
    <t>III.5.b</t>
  </si>
  <si>
    <t xml:space="preserve">Gyermekétkeztetés üzemeltetési támogatása </t>
  </si>
  <si>
    <t>III.5.c</t>
  </si>
  <si>
    <t xml:space="preserve">A rászoruló gyermekek intézményen kívüli szünidei étkeztetésének támogatása </t>
  </si>
  <si>
    <t>1 088</t>
  </si>
  <si>
    <t>III.7</t>
  </si>
  <si>
    <t>Kiegészítő támogatás a bölcsődében foglalkoztatott, felsőfokú végzettségű kisgyermeknevelők béréhez</t>
  </si>
  <si>
    <t>1 508 760</t>
  </si>
  <si>
    <t>III.</t>
  </si>
  <si>
    <t>A települési önkormányzatok szociális, gyermekjóléti és gyermekétkeztetési feladatainak támogatása</t>
  </si>
  <si>
    <t>IV.1.d</t>
  </si>
  <si>
    <t xml:space="preserve">Könyvtári, közművelődési és múzeumi feladatok támogatása Települési önkormányzatok nyilvános könyvtári és a közművelődési feladatainak támogatása </t>
  </si>
  <si>
    <t>Ft</t>
  </si>
  <si>
    <t>1 140</t>
  </si>
  <si>
    <t>IV.</t>
  </si>
  <si>
    <t>A települési önkormányzatok kulturális feladatainak támogatása</t>
  </si>
  <si>
    <t>Költségvetési támogatás  összesen</t>
  </si>
  <si>
    <t xml:space="preserve">                               Adatok Ft-ban</t>
  </si>
  <si>
    <t>Sport támogatás</t>
  </si>
  <si>
    <t>Alapitványok</t>
  </si>
  <si>
    <t>Mazsorett csoport támogatás</t>
  </si>
  <si>
    <t>Vis maior önerő Attila utca</t>
  </si>
  <si>
    <t>Vis maior önerő Damjanich,Honvéd,Rákoczi u</t>
  </si>
  <si>
    <t>Lombkorona sétány</t>
  </si>
  <si>
    <t>Közalkalkmazottak létszáma (fő)</t>
  </si>
  <si>
    <t>Közalklalmazottak  létszáma (fő)</t>
  </si>
  <si>
    <t xml:space="preserve">                                                    Önkormányzat                                                                                                                                                                                       forintba</t>
  </si>
  <si>
    <t>2017.évi</t>
  </si>
  <si>
    <t>2017. évi költségvetésben engedélyezett létszám</t>
  </si>
  <si>
    <t>Súr Község Önkormányzat                2017. évi létszáma</t>
  </si>
  <si>
    <t>Súr Község  2017. évi központi támogatása</t>
  </si>
  <si>
    <t>2017. évi tervezett működési célú pénzeszköz átadások</t>
  </si>
  <si>
    <t xml:space="preserve">   5. Gyermekétkeztetés támogatása</t>
  </si>
  <si>
    <t>pótlékok</t>
  </si>
  <si>
    <t>Felújítás ÁFA</t>
  </si>
  <si>
    <t xml:space="preserve">Költségvetési szerv  </t>
  </si>
  <si>
    <t>Pannon Takarék Zrt. Súri Kirendeltsége</t>
  </si>
  <si>
    <t>Költségvetési szerv  Szivárvány  Óvoda</t>
  </si>
  <si>
    <t>Költségvetési szerv   Szivárvány óvodához tartozó étkezés</t>
  </si>
  <si>
    <t>Súri Szivárváníy óvoda összevont  Mérlege</t>
  </si>
  <si>
    <t>módositott előirányzat</t>
  </si>
  <si>
    <t>eredeti  előirányzat</t>
  </si>
  <si>
    <t>óvoda felújítás</t>
  </si>
  <si>
    <t xml:space="preserve">Önként vállalt feladatok eredeti </t>
  </si>
  <si>
    <t>Önként vállalt feladatok módositott</t>
  </si>
  <si>
    <t>Államigazgatási feladat eredeti</t>
  </si>
  <si>
    <t>Államigazgatási feladat módositott</t>
  </si>
  <si>
    <t>Kötelező feladatok eredeti</t>
  </si>
  <si>
    <t>Kötelező feladatok módositott</t>
  </si>
  <si>
    <t>066020-Város és Községgazdálkodás</t>
  </si>
  <si>
    <t>018010- előző évi költségvetési támogatás visszafizetése</t>
  </si>
  <si>
    <t>2/2017. (II.22.) önk. rendelet eredeti ei</t>
  </si>
  <si>
    <t>/2017. (IX.20.) önk. rendelet módositott ei</t>
  </si>
  <si>
    <t>2017.évi eredeti előirányzat 2/2017(II.23.)ör.</t>
  </si>
  <si>
    <t xml:space="preserve">                                                                                                     /2017. (II. 23.) ör .4.melléklete</t>
  </si>
  <si>
    <t>2016.évi bérkompenzáció</t>
  </si>
  <si>
    <t>Önkormányzat működési támogatása</t>
  </si>
  <si>
    <t>Összeg (Ft) eredeti</t>
  </si>
  <si>
    <t xml:space="preserve">                                                                                                                                                                                        /2017. (IX. 20.) ör. 8. melléklete</t>
  </si>
  <si>
    <t>Eredeti előirányzat</t>
  </si>
  <si>
    <t xml:space="preserve">Felhalmozási célú kommunális adó  </t>
  </si>
  <si>
    <t>Településarculati kézikönyv</t>
  </si>
  <si>
    <t>3 977 502</t>
  </si>
  <si>
    <t>2017.évi  teljesítés ../2017(IX.20.)ör.</t>
  </si>
  <si>
    <t>2017.évi módositott előirányzat ../2017(IX.20.)ör.</t>
  </si>
  <si>
    <t>2017.évi módositott  előirányzat ../2017(IX.20.)ör.</t>
  </si>
  <si>
    <t>Költségvetési hiány</t>
  </si>
  <si>
    <t>teljesítés</t>
  </si>
  <si>
    <t xml:space="preserve">Patakmeder tisztítás </t>
  </si>
  <si>
    <t>Önként vállalt feladatok teljesítés</t>
  </si>
  <si>
    <t>Kötelező feladatok teljesítés</t>
  </si>
  <si>
    <t>Államigazgatási feladat teljesítés</t>
  </si>
  <si>
    <t>BURSA Támogatás</t>
  </si>
  <si>
    <t>Ellátottak térítési díjának, illetve kártérítésének méltányossági alapon történő elengedésének összege</t>
  </si>
  <si>
    <t>Az általános iskolás és óvodás gyermekek étkezési térítésért fizetett díjból</t>
  </si>
  <si>
    <t>20 Ft /fő/ nap kedvezményt biztosított</t>
  </si>
  <si>
    <t>A gyermekét egyedül nevelő szülő részére 100 Ft/fő/nap   kedvezményt biztosított</t>
  </si>
  <si>
    <t>Lakosság részére lakásépítéshez, lakásfelújításhoz nyújtott kölcsönök elengedésének összege</t>
  </si>
  <si>
    <t>(e jogcímen kedvezmény nyújtása nem volt)</t>
  </si>
  <si>
    <t>Helyi adónál, gépjárműadónál biztosított kedvezmény, mentesség összege adónemenként</t>
  </si>
  <si>
    <t xml:space="preserve">           (e jogcímen kedvezmény nyújtása nem volt)</t>
  </si>
  <si>
    <t>Helyiségek, eszközök hasznosításából származó bevételből nyújtott kedvezmény, mentesség</t>
  </si>
  <si>
    <t>Egyéb nyújtott kedvezmény vagy kölcsön elengedésének összege</t>
  </si>
  <si>
    <r>
      <t>(</t>
    </r>
    <r>
      <rPr>
        <sz val="12"/>
        <rFont val="Times New Roman"/>
        <family val="1"/>
      </rPr>
      <t>e jogcímen kedvezmény nyújtása nem volt)</t>
    </r>
  </si>
  <si>
    <t>VAGYONKIMUTATÁS
a könyvviteli mérlegben értékkel szereplő eszközökről
2014.</t>
  </si>
  <si>
    <t>Adatok: ezer forintban!</t>
  </si>
  <si>
    <t>ESZKÖZÖK</t>
  </si>
  <si>
    <t xml:space="preserve">Könyv szerinti </t>
  </si>
  <si>
    <t>állományi érték</t>
  </si>
  <si>
    <t xml:space="preserve">A </t>
  </si>
  <si>
    <t>E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</si>
  <si>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</si>
  <si>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</si>
  <si>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</si>
  <si>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</si>
  <si>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</si>
  <si>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</si>
  <si>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</si>
  <si>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</si>
  <si>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</si>
  <si>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</si>
  <si>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</si>
  <si>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</si>
  <si>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</si>
  <si>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</si>
  <si>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</si>
  <si>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</si>
  <si>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</si>
  <si>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</si>
  <si>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</si>
  <si>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</si>
  <si>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</si>
  <si>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</si>
  <si>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</si>
  <si>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</si>
  <si>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</si>
  <si>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</si>
  <si>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</si>
  <si>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</si>
  <si>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</si>
  <si>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</si>
  <si>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</si>
  <si>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</si>
  <si>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</si>
  <si>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</si>
  <si>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</si>
  <si>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</si>
  <si>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</si>
  <si>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</si>
  <si>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</si>
  <si>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</si>
  <si>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</si>
  <si>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</si>
  <si>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</si>
  <si>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</si>
  <si>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</si>
  <si>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</si>
  <si>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</si>
  <si>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</si>
  <si>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</si>
  <si>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</si>
  <si>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</si>
  <si>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</si>
  <si>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</si>
  <si>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</si>
  <si>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</si>
  <si>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</si>
  <si>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</si>
  <si>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</si>
  <si>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</si>
  <si>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</si>
  <si>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</si>
  <si>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</si>
  <si>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</si>
  <si>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</si>
  <si>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</si>
  <si>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</si>
  <si>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</si>
  <si>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</si>
  <si>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</si>
  <si>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</si>
  <si>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</si>
  <si>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</si>
  <si>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</si>
  <si>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</si>
  <si>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</si>
  <si>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</si>
  <si>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</si>
  <si>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</si>
  <si>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</si>
  <si>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</si>
  <si>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</si>
  <si>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</si>
  <si>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</si>
  <si>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</si>
  <si>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</si>
  <si>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</si>
  <si>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</si>
  <si>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</si>
  <si>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</si>
  <si>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</si>
  <si>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</si>
  <si>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</si>
  <si>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</si>
  <si>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</si>
  <si>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</si>
  <si>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</si>
  <si>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</si>
  <si>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</si>
  <si>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</si>
  <si>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</si>
  <si>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</si>
  <si>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</si>
  <si>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</si>
  <si>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</si>
  <si>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</si>
  <si>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FORRÁSOK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</si>
  <si>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</si>
  <si>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</si>
  <si>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</si>
  <si>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</si>
  <si>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</si>
  <si>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</si>
  <si>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</si>
  <si>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</si>
  <si>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</si>
  <si>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</si>
  <si>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</si>
  <si>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</si>
  <si>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J/1 PASSZÍV IDŐBELI ELHATÁROLÁSOK</t>
  </si>
  <si>
    <t>J/2 Halasztott eredményszemléletű bevételek</t>
  </si>
  <si>
    <t xml:space="preserve"> PASSZÍV IDŐBELI ELHATÁROLÁSOK</t>
  </si>
  <si>
    <t>FORRÁSOK ÖSSZESEN  (07+11+12+13)</t>
  </si>
  <si>
    <r>
      <t>2</t>
    </r>
    <r>
      <rPr>
        <b/>
        <sz val="12"/>
        <rFont val="Times New Roman"/>
        <family val="1"/>
      </rPr>
      <t>017.évben adott közvetett támogatások</t>
    </r>
  </si>
  <si>
    <t xml:space="preserve">Szociális étkezés támogatása     </t>
  </si>
  <si>
    <t xml:space="preserve">                                    Súr Község Önkormányzata</t>
  </si>
  <si>
    <t>adatok ezer forintban</t>
  </si>
  <si>
    <t>Sor-szám</t>
  </si>
  <si>
    <t>Összeg:</t>
  </si>
  <si>
    <t>Alaptevékenység költségvetési bevételei</t>
  </si>
  <si>
    <t>Alaptevékenység költségvetési kiadásai</t>
  </si>
  <si>
    <t>I. Alaptevékenység költségvetési egyenlege</t>
  </si>
  <si>
    <t>Alaptevékenység finanszírozás bevételei</t>
  </si>
  <si>
    <t>Alaptevékenység finanszírozás kiadásai</t>
  </si>
  <si>
    <t>II. Alaptevékenység finanszírozási egyenlege</t>
  </si>
  <si>
    <t>A) Alaptevékenység maradványa ( I+-II)</t>
  </si>
  <si>
    <t>Vállalkozási tevékenység költségvetési bevételei</t>
  </si>
  <si>
    <t>Vállalkozási tevékenység költségvetési kaidásai</t>
  </si>
  <si>
    <t>III. Vállalkozási tevékenység költségvetési egyenlege</t>
  </si>
  <si>
    <t>Vállalkozási tevékenység finanszírozási bevételei</t>
  </si>
  <si>
    <t>Vállalkozási tevékenység finanszírozási kiadásai</t>
  </si>
  <si>
    <t>IV. Vállalkozási tevékenység finanszírozási egyenlege</t>
  </si>
  <si>
    <t>B) Vállalkozási tevékenység maradványa (III+-IV)</t>
  </si>
  <si>
    <t>C) Összese maradvány ( A+B)</t>
  </si>
  <si>
    <t>D)Alaptevékenység kötelezettségvállalással terh. Maradványa</t>
  </si>
  <si>
    <t>E) Alaptevékenység szabad maradványa</t>
  </si>
  <si>
    <t>F) Vállalkozási tevékenységet terhelő befizetési kötelezettség ( B*0,1)</t>
  </si>
  <si>
    <t>G)Vállalkozási tevékenység felhasználható maradványa</t>
  </si>
  <si>
    <t>Személyi juttatások</t>
  </si>
  <si>
    <t xml:space="preserve">Dologi kiadások </t>
  </si>
  <si>
    <t>Költségvetési kiadások összesen (1.+...+12.)</t>
  </si>
  <si>
    <t>Likviditási célú hitelek törlesztése</t>
  </si>
  <si>
    <t>Forgatási célú belföldi, külföldi értékpapírok vásárlása</t>
  </si>
  <si>
    <t>Működési célú finanszírozási kiadások összesen (14.+...+23.)</t>
  </si>
  <si>
    <t>KIADÁSOK ÖSSZESEN (13.+24.)</t>
  </si>
  <si>
    <t xml:space="preserve">Felújítási kiadások teljesítése  felújításonként                                               </t>
  </si>
  <si>
    <t>Összeg (Ft) teljesítés</t>
  </si>
  <si>
    <t>Maradvány kimutatás 2017. évre</t>
  </si>
  <si>
    <t xml:space="preserve">                 /2018. (V. 30.) ör . 1. melléklete</t>
  </si>
  <si>
    <t xml:space="preserve">                       /2018. V. 30.) ör. 3. melléklete</t>
  </si>
  <si>
    <t xml:space="preserve">                       /2018. (V. 30.) ör. 4.  melléklete</t>
  </si>
  <si>
    <t xml:space="preserve">    Működési és felhalmozási bevételek és kiadások összevont mérlege                                                                                                                                                                                                                      / 2018. (V. 30.) ör. 5. melléklete</t>
  </si>
  <si>
    <t xml:space="preserve">                       /2018. (V. 30.) ör .6.  melléklete</t>
  </si>
  <si>
    <t xml:space="preserve">                                                                                                               /2018. (V. 30.) ör .7. melléklete</t>
  </si>
  <si>
    <t>/2018. (V. 30.) ör. 8. melléklete</t>
  </si>
  <si>
    <t xml:space="preserve">        /2018. (V. 30.) ör. 9. melléklete</t>
  </si>
  <si>
    <t>/2018. (V. 30.) ör. 10. melléklete</t>
  </si>
  <si>
    <t>/2018. (V. 30.) ör. 11. melléklete</t>
  </si>
  <si>
    <t xml:space="preserve">    /2018. (V. 30. ) ör. 12. melléklete</t>
  </si>
  <si>
    <t>/2018. (V. 30.) ör. 13. melléklete</t>
  </si>
  <si>
    <t>/2018. (V. 30.  ör. 14. melléklete</t>
  </si>
  <si>
    <t xml:space="preserve"> /2018.(V .30.) ör. 15. melléklete</t>
  </si>
  <si>
    <t xml:space="preserve"> /2018. (V. 30.) ör. 16. melléklete </t>
  </si>
  <si>
    <t xml:space="preserve"> /2018. (V.30.) ör. 17. melléklete</t>
  </si>
  <si>
    <t>2017.évi módositott  előirányzat 7/2017. (IX.20.)  ör.</t>
  </si>
  <si>
    <t>2017.évi teljesítés ./2018. (V.30.) ör.</t>
  </si>
  <si>
    <t xml:space="preserve">                               /2018. (V. 30.) ör. 2. melléklete</t>
  </si>
  <si>
    <t>2017.évi módositott  előirányzat 7/2017. (IX.20.)ör.</t>
  </si>
  <si>
    <t>2017.évi teljesítés ./2018. (V.30.)ör.</t>
  </si>
  <si>
    <t>2017.évi teljesítés ./2018(V.30.)ör.</t>
  </si>
  <si>
    <t>2017. évi módositott előirányzat ./2018(V.30.)ör.</t>
  </si>
  <si>
    <t>2017.évi módositott  előirányzat ../2017. (IX.20.)ör.</t>
  </si>
  <si>
    <t>2017.évi teljesítés ../2018 (V.30.)ör.</t>
  </si>
  <si>
    <t>/2018. (V.30.) önk. rendelet teljesítés</t>
  </si>
  <si>
    <t>Súr Községi Önkormányzat 2017. évi tartaléka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</si>
</sst>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_ ;\-#,##0\ "/>
    <numFmt numFmtId="173" formatCode="[$-40E]yyyy\.\ mmmm\ d\."/>
    <numFmt numFmtId="174" formatCode="&quot;H-&quot;0000"/>
    <numFmt numFmtId="175" formatCode="#,###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€-2]\ #\ ##,000_);[Red]\([$€-2]\ #\ ##,000\)"/>
    <numFmt numFmtId="181" formatCode="00"/>
    <numFmt numFmtId="182" formatCode="#,###__;\-#,###__"/>
    <numFmt numFmtId="183" formatCode="#,###\ _F_t;\-#,###\ _F_t"/>
    <numFmt numFmtId="184" formatCode="_-* #,##0.00\ _F_t_-;\-* #,##0.00\ _F_t_-;_-* \-??\ _F_t_-;_-@_-"/>
    <numFmt numFmtId="185" formatCode="_-* #,##0\ _F_t_-;\-* #,##0\ _F_t_-;_-* \-??\ _F_t_-;_-@_-"/>
  </numFmts>
  <fonts count="89">
    <font>
      <sz val="10"/>
      <name val="Arial CE"/>
      <family val="0"/>
    </font>
    <font>
      <b/>
      <sz val="8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4"/>
      <name val="Arial"/>
      <family val="2"/>
    </font>
    <font>
      <b/>
      <sz val="12"/>
      <name val="Times New Roman CE"/>
      <family val="0"/>
    </font>
    <font>
      <b/>
      <sz val="10"/>
      <name val="Times New Roman CE"/>
      <family val="0"/>
    </font>
    <font>
      <sz val="12"/>
      <name val="Times New Roman CE"/>
      <family val="0"/>
    </font>
    <font>
      <sz val="9"/>
      <name val="Arial"/>
      <family val="2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 CE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i/>
      <sz val="9"/>
      <name val="Arial"/>
      <family val="2"/>
    </font>
    <font>
      <b/>
      <sz val="12"/>
      <name val="Arial CE"/>
      <family val="0"/>
    </font>
    <font>
      <b/>
      <i/>
      <sz val="10"/>
      <name val="Arial CE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CE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70" fillId="19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0" fillId="21" borderId="7" applyNumberFormat="0" applyFont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79" fillId="28" borderId="0" applyNumberFormat="0" applyBorder="0" applyAlignment="0" applyProtection="0"/>
    <xf numFmtId="0" fontId="80" fillId="29" borderId="8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>
      <alignment/>
      <protection/>
    </xf>
    <xf numFmtId="0" fontId="4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8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0" borderId="0" applyNumberFormat="0" applyBorder="0" applyAlignment="0" applyProtection="0"/>
    <xf numFmtId="0" fontId="85" fillId="31" borderId="0" applyNumberFormat="0" applyBorder="0" applyAlignment="0" applyProtection="0"/>
    <xf numFmtId="0" fontId="86" fillId="29" borderId="1" applyNumberFormat="0" applyAlignment="0" applyProtection="0"/>
    <xf numFmtId="9" fontId="0" fillId="0" borderId="0" applyFont="0" applyFill="0" applyBorder="0" applyAlignment="0" applyProtection="0"/>
  </cellStyleXfs>
  <cellXfs count="648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Fill="1" applyBorder="1" applyAlignment="1">
      <alignment/>
    </xf>
    <xf numFmtId="0" fontId="15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Fill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11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27" xfId="0" applyFont="1" applyBorder="1" applyAlignment="1">
      <alignment/>
    </xf>
    <xf numFmtId="0" fontId="17" fillId="0" borderId="28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31" xfId="0" applyFont="1" applyBorder="1" applyAlignment="1">
      <alignment/>
    </xf>
    <xf numFmtId="0" fontId="17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6" fontId="19" fillId="0" borderId="37" xfId="0" applyNumberFormat="1" applyFont="1" applyBorder="1" applyAlignment="1">
      <alignment horizontal="right"/>
    </xf>
    <xf numFmtId="6" fontId="19" fillId="0" borderId="37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6" fontId="17" fillId="0" borderId="40" xfId="0" applyNumberFormat="1" applyFont="1" applyBorder="1" applyAlignment="1">
      <alignment/>
    </xf>
    <xf numFmtId="0" fontId="0" fillId="0" borderId="41" xfId="0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0" fillId="0" borderId="43" xfId="0" applyBorder="1" applyAlignment="1">
      <alignment/>
    </xf>
    <xf numFmtId="0" fontId="7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7" fillId="0" borderId="36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40" xfId="0" applyBorder="1" applyAlignment="1">
      <alignment/>
    </xf>
    <xf numFmtId="0" fontId="0" fillId="0" borderId="47" xfId="0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37" xfId="0" applyBorder="1" applyAlignment="1">
      <alignment horizontal="center"/>
    </xf>
    <xf numFmtId="172" fontId="3" fillId="0" borderId="0" xfId="4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2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175" fontId="17" fillId="0" borderId="0" xfId="57" applyNumberFormat="1" applyFont="1" applyFill="1" applyBorder="1" applyAlignment="1" applyProtection="1">
      <alignment horizontal="center" vertical="center"/>
      <protection/>
    </xf>
    <xf numFmtId="0" fontId="22" fillId="0" borderId="50" xfId="0" applyFont="1" applyFill="1" applyBorder="1" applyAlignment="1" applyProtection="1">
      <alignment horizontal="right" vertical="center"/>
      <protection/>
    </xf>
    <xf numFmtId="0" fontId="23" fillId="0" borderId="51" xfId="57" applyFont="1" applyFill="1" applyBorder="1" applyAlignment="1" applyProtection="1">
      <alignment horizontal="center" vertical="center" wrapText="1"/>
      <protection/>
    </xf>
    <xf numFmtId="0" fontId="23" fillId="0" borderId="52" xfId="57" applyFont="1" applyFill="1" applyBorder="1" applyAlignment="1" applyProtection="1">
      <alignment horizontal="center" vertical="center" wrapText="1"/>
      <protection/>
    </xf>
    <xf numFmtId="0" fontId="23" fillId="0" borderId="53" xfId="57" applyFont="1" applyFill="1" applyBorder="1" applyAlignment="1" applyProtection="1">
      <alignment horizontal="center" vertical="center" wrapText="1"/>
      <protection/>
    </xf>
    <xf numFmtId="0" fontId="24" fillId="0" borderId="54" xfId="57" applyFont="1" applyFill="1" applyBorder="1" applyAlignment="1" applyProtection="1">
      <alignment horizontal="center" vertical="center" wrapText="1"/>
      <protection/>
    </xf>
    <xf numFmtId="0" fontId="24" fillId="0" borderId="55" xfId="57" applyFont="1" applyFill="1" applyBorder="1" applyAlignment="1" applyProtection="1">
      <alignment horizontal="center" vertical="center" wrapText="1"/>
      <protection/>
    </xf>
    <xf numFmtId="0" fontId="24" fillId="0" borderId="56" xfId="57" applyFont="1" applyFill="1" applyBorder="1" applyAlignment="1" applyProtection="1">
      <alignment horizontal="center" vertical="center" wrapText="1"/>
      <protection/>
    </xf>
    <xf numFmtId="175" fontId="27" fillId="0" borderId="53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57" xfId="0" applyFont="1" applyBorder="1" applyAlignment="1" applyProtection="1">
      <alignment horizontal="left" vertical="center" wrapText="1" indent="1"/>
      <protection/>
    </xf>
    <xf numFmtId="0" fontId="19" fillId="0" borderId="0" xfId="57" applyFont="1" applyFill="1" applyProtection="1">
      <alignment/>
      <protection/>
    </xf>
    <xf numFmtId="0" fontId="19" fillId="0" borderId="0" xfId="57" applyFont="1" applyFill="1" applyAlignment="1" applyProtection="1">
      <alignment horizontal="right" vertical="center" inden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4" fillId="0" borderId="0" xfId="57" applyFont="1" applyFill="1" applyBorder="1" applyAlignment="1" applyProtection="1">
      <alignment horizontal="left" vertical="center" wrapText="1" indent="1"/>
      <protection/>
    </xf>
    <xf numFmtId="0" fontId="24" fillId="0" borderId="0" xfId="57" applyFont="1" applyFill="1" applyBorder="1" applyAlignment="1" applyProtection="1">
      <alignment vertical="center" wrapText="1"/>
      <protection/>
    </xf>
    <xf numFmtId="175" fontId="24" fillId="0" borderId="0" xfId="57" applyNumberFormat="1" applyFont="1" applyFill="1" applyBorder="1" applyAlignment="1" applyProtection="1">
      <alignment horizontal="right" vertical="center" wrapText="1" indent="1"/>
      <protection/>
    </xf>
    <xf numFmtId="175" fontId="0" fillId="0" borderId="0" xfId="0" applyNumberFormat="1" applyFill="1" applyAlignment="1" applyProtection="1">
      <alignment vertical="center" wrapText="1"/>
      <protection/>
    </xf>
    <xf numFmtId="175" fontId="17" fillId="0" borderId="0" xfId="0" applyNumberFormat="1" applyFont="1" applyFill="1" applyAlignment="1" applyProtection="1">
      <alignment horizontal="centerContinuous" vertical="center" wrapText="1"/>
      <protection/>
    </xf>
    <xf numFmtId="175" fontId="0" fillId="0" borderId="0" xfId="0" applyNumberFormat="1" applyFill="1" applyAlignment="1" applyProtection="1">
      <alignment horizontal="centerContinuous" vertical="center"/>
      <protection/>
    </xf>
    <xf numFmtId="175" fontId="0" fillId="0" borderId="0" xfId="0" applyNumberFormat="1" applyFill="1" applyAlignment="1" applyProtection="1">
      <alignment horizontal="center" vertical="center" wrapText="1"/>
      <protection/>
    </xf>
    <xf numFmtId="175" fontId="22" fillId="0" borderId="0" xfId="0" applyNumberFormat="1" applyFont="1" applyFill="1" applyAlignment="1" applyProtection="1">
      <alignment horizontal="right" vertical="center"/>
      <protection/>
    </xf>
    <xf numFmtId="175" fontId="23" fillId="0" borderId="51" xfId="0" applyNumberFormat="1" applyFont="1" applyFill="1" applyBorder="1" applyAlignment="1" applyProtection="1">
      <alignment horizontal="center" vertical="center" wrapText="1"/>
      <protection/>
    </xf>
    <xf numFmtId="175" fontId="19" fillId="0" borderId="0" xfId="0" applyNumberFormat="1" applyFont="1" applyFill="1" applyAlignment="1" applyProtection="1">
      <alignment horizontal="left" vertical="center" wrapText="1"/>
      <protection/>
    </xf>
    <xf numFmtId="0" fontId="23" fillId="0" borderId="58" xfId="0" applyFont="1" applyFill="1" applyBorder="1" applyAlignment="1" applyProtection="1">
      <alignment horizontal="center" vertical="center" wrapText="1"/>
      <protection/>
    </xf>
    <xf numFmtId="0" fontId="23" fillId="0" borderId="32" xfId="0" applyFont="1" applyFill="1" applyBorder="1" applyAlignment="1" applyProtection="1">
      <alignment vertical="center"/>
      <protection/>
    </xf>
    <xf numFmtId="0" fontId="23" fillId="0" borderId="50" xfId="0" applyFont="1" applyFill="1" applyBorder="1" applyAlignment="1" applyProtection="1">
      <alignment horizontal="center" vertical="center"/>
      <protection/>
    </xf>
    <xf numFmtId="49" fontId="24" fillId="0" borderId="32" xfId="0" applyNumberFormat="1" applyFont="1" applyFill="1" applyBorder="1" applyAlignment="1" applyProtection="1">
      <alignment vertical="center"/>
      <protection/>
    </xf>
    <xf numFmtId="49" fontId="24" fillId="0" borderId="47" xfId="0" applyNumberFormat="1" applyFont="1" applyFill="1" applyBorder="1" applyAlignment="1">
      <alignment horizontal="left" vertical="center"/>
    </xf>
    <xf numFmtId="0" fontId="23" fillId="0" borderId="59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59" xfId="0" applyFont="1" applyFill="1" applyBorder="1" applyAlignment="1" applyProtection="1">
      <alignment horizontal="left"/>
      <protection/>
    </xf>
    <xf numFmtId="0" fontId="24" fillId="0" borderId="37" xfId="0" applyFont="1" applyFill="1" applyBorder="1" applyAlignment="1">
      <alignment horizontal="left" vertical="center"/>
    </xf>
    <xf numFmtId="0" fontId="24" fillId="0" borderId="37" xfId="0" applyFont="1" applyFill="1" applyBorder="1" applyAlignment="1">
      <alignment vertical="center"/>
    </xf>
    <xf numFmtId="0" fontId="23" fillId="0" borderId="60" xfId="0" applyFont="1" applyFill="1" applyBorder="1" applyAlignment="1" applyProtection="1">
      <alignment horizontal="center" vertical="center" wrapText="1"/>
      <protection/>
    </xf>
    <xf numFmtId="0" fontId="23" fillId="0" borderId="29" xfId="0" applyFont="1" applyFill="1" applyBorder="1" applyAlignment="1" applyProtection="1">
      <alignment horizontal="right" vertical="center" wrapText="1" indent="1"/>
      <protection/>
    </xf>
    <xf numFmtId="0" fontId="24" fillId="0" borderId="58" xfId="0" applyFont="1" applyFill="1" applyBorder="1" applyAlignment="1" applyProtection="1">
      <alignment horizontal="center" vertical="center" wrapText="1"/>
      <protection/>
    </xf>
    <xf numFmtId="0" fontId="24" fillId="0" borderId="43" xfId="0" applyFont="1" applyFill="1" applyBorder="1" applyAlignment="1" applyProtection="1">
      <alignment horizontal="center" vertical="center" wrapText="1"/>
      <protection/>
    </xf>
    <xf numFmtId="0" fontId="24" fillId="0" borderId="58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 applyProtection="1">
      <alignment horizontal="center" vertical="center" wrapText="1"/>
      <protection/>
    </xf>
    <xf numFmtId="0" fontId="23" fillId="0" borderId="62" xfId="0" applyFont="1" applyFill="1" applyBorder="1" applyAlignment="1" applyProtection="1">
      <alignment horizontal="center" vertical="center" wrapText="1"/>
      <protection/>
    </xf>
    <xf numFmtId="175" fontId="23" fillId="0" borderId="61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5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0" fontId="23" fillId="0" borderId="43" xfId="0" applyFont="1" applyFill="1" applyBorder="1" applyAlignment="1" applyProtection="1">
      <alignment horizontal="center" vertical="center" wrapText="1"/>
      <protection/>
    </xf>
    <xf numFmtId="0" fontId="18" fillId="0" borderId="51" xfId="0" applyFont="1" applyFill="1" applyBorder="1" applyAlignment="1" applyProtection="1">
      <alignment horizontal="left" vertical="center"/>
      <protection/>
    </xf>
    <xf numFmtId="0" fontId="30" fillId="0" borderId="0" xfId="0" applyFont="1" applyAlignment="1">
      <alignment/>
    </xf>
    <xf numFmtId="0" fontId="28" fillId="0" borderId="0" xfId="57" applyFont="1" applyFill="1" applyBorder="1" applyAlignment="1" applyProtection="1">
      <alignment horizontal="left" vertical="center" wrapText="1" indent="1"/>
      <protection/>
    </xf>
    <xf numFmtId="175" fontId="22" fillId="0" borderId="0" xfId="0" applyNumberFormat="1" applyFont="1" applyFill="1" applyAlignment="1" applyProtection="1">
      <alignment horizontal="right" wrapText="1"/>
      <protection/>
    </xf>
    <xf numFmtId="175" fontId="23" fillId="0" borderId="53" xfId="0" applyNumberFormat="1" applyFont="1" applyFill="1" applyBorder="1" applyAlignment="1" applyProtection="1">
      <alignment horizontal="center" wrapText="1"/>
      <protection/>
    </xf>
    <xf numFmtId="175" fontId="24" fillId="0" borderId="63" xfId="0" applyNumberFormat="1" applyFont="1" applyFill="1" applyBorder="1" applyAlignment="1" applyProtection="1">
      <alignment horizontal="center" vertical="center" wrapText="1"/>
      <protection/>
    </xf>
    <xf numFmtId="175" fontId="24" fillId="0" borderId="57" xfId="0" applyNumberFormat="1" applyFont="1" applyFill="1" applyBorder="1" applyAlignment="1" applyProtection="1">
      <alignment horizontal="center" vertical="center" wrapText="1"/>
      <protection/>
    </xf>
    <xf numFmtId="175" fontId="24" fillId="0" borderId="64" xfId="0" applyNumberFormat="1" applyFont="1" applyFill="1" applyBorder="1" applyAlignment="1" applyProtection="1">
      <alignment horizontal="center" vertical="center" wrapText="1"/>
      <protection/>
    </xf>
    <xf numFmtId="175" fontId="28" fillId="0" borderId="10" xfId="0" applyNumberFormat="1" applyFont="1" applyFill="1" applyBorder="1" applyAlignment="1" applyProtection="1">
      <alignment vertical="center" wrapText="1"/>
      <protection locked="0"/>
    </xf>
    <xf numFmtId="175" fontId="28" fillId="0" borderId="65" xfId="0" applyNumberFormat="1" applyFont="1" applyFill="1" applyBorder="1" applyAlignment="1" applyProtection="1">
      <alignment vertical="center" wrapText="1"/>
      <protection/>
    </xf>
    <xf numFmtId="175" fontId="28" fillId="0" borderId="66" xfId="0" applyNumberFormat="1" applyFont="1" applyFill="1" applyBorder="1" applyAlignment="1" applyProtection="1">
      <alignment horizontal="left" vertical="center" wrapText="1" indent="1"/>
      <protection locked="0"/>
    </xf>
    <xf numFmtId="175" fontId="28" fillId="0" borderId="67" xfId="0" applyNumberFormat="1" applyFont="1" applyFill="1" applyBorder="1" applyAlignment="1" applyProtection="1">
      <alignment horizontal="left" vertical="center" wrapText="1" indent="1"/>
      <protection locked="0"/>
    </xf>
    <xf numFmtId="175" fontId="28" fillId="0" borderId="26" xfId="0" applyNumberFormat="1" applyFont="1" applyFill="1" applyBorder="1" applyAlignment="1" applyProtection="1">
      <alignment vertical="center" wrapText="1"/>
      <protection locked="0"/>
    </xf>
    <xf numFmtId="175" fontId="28" fillId="0" borderId="68" xfId="0" applyNumberFormat="1" applyFont="1" applyFill="1" applyBorder="1" applyAlignment="1" applyProtection="1">
      <alignment vertical="center" wrapText="1"/>
      <protection/>
    </xf>
    <xf numFmtId="175" fontId="23" fillId="0" borderId="51" xfId="0" applyNumberFormat="1" applyFont="1" applyFill="1" applyBorder="1" applyAlignment="1" applyProtection="1">
      <alignment horizontal="left" vertical="center" wrapText="1"/>
      <protection/>
    </xf>
    <xf numFmtId="175" fontId="23" fillId="0" borderId="52" xfId="0" applyNumberFormat="1" applyFont="1" applyFill="1" applyBorder="1" applyAlignment="1" applyProtection="1">
      <alignment vertical="center" wrapText="1"/>
      <protection/>
    </xf>
    <xf numFmtId="175" fontId="23" fillId="0" borderId="5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wrapText="1"/>
    </xf>
    <xf numFmtId="0" fontId="10" fillId="0" borderId="69" xfId="0" applyFont="1" applyBorder="1" applyAlignment="1">
      <alignment/>
    </xf>
    <xf numFmtId="0" fontId="10" fillId="0" borderId="70" xfId="0" applyFont="1" applyBorder="1" applyAlignment="1">
      <alignment/>
    </xf>
    <xf numFmtId="0" fontId="0" fillId="0" borderId="70" xfId="0" applyBorder="1" applyAlignment="1">
      <alignment/>
    </xf>
    <xf numFmtId="0" fontId="10" fillId="0" borderId="71" xfId="0" applyFont="1" applyBorder="1" applyAlignment="1">
      <alignment/>
    </xf>
    <xf numFmtId="0" fontId="10" fillId="0" borderId="70" xfId="0" applyFont="1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33" xfId="0" applyFont="1" applyFill="1" applyBorder="1" applyAlignment="1" applyProtection="1">
      <alignment horizontal="center" vertical="center" wrapText="1"/>
      <protection/>
    </xf>
    <xf numFmtId="0" fontId="23" fillId="0" borderId="74" xfId="0" applyFont="1" applyFill="1" applyBorder="1" applyAlignment="1" applyProtection="1">
      <alignment horizontal="center" vertical="center"/>
      <protection/>
    </xf>
    <xf numFmtId="49" fontId="23" fillId="0" borderId="75" xfId="0" applyNumberFormat="1" applyFont="1" applyFill="1" applyBorder="1" applyAlignment="1" applyProtection="1">
      <alignment horizontal="right" vertical="center"/>
      <protection/>
    </xf>
    <xf numFmtId="0" fontId="23" fillId="0" borderId="38" xfId="0" applyFont="1" applyFill="1" applyBorder="1" applyAlignment="1" applyProtection="1">
      <alignment horizontal="center" vertical="center" wrapText="1"/>
      <protection/>
    </xf>
    <xf numFmtId="0" fontId="23" fillId="0" borderId="76" xfId="0" applyFont="1" applyFill="1" applyBorder="1" applyAlignment="1" applyProtection="1">
      <alignment horizontal="center" vertical="center"/>
      <protection/>
    </xf>
    <xf numFmtId="49" fontId="23" fillId="0" borderId="31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horizontal="right"/>
      <protection/>
    </xf>
    <xf numFmtId="0" fontId="23" fillId="0" borderId="42" xfId="0" applyFont="1" applyFill="1" applyBorder="1" applyAlignment="1" applyProtection="1">
      <alignment horizontal="center" vertical="center" wrapText="1"/>
      <protection/>
    </xf>
    <xf numFmtId="0" fontId="23" fillId="0" borderId="55" xfId="0" applyFont="1" applyFill="1" applyBorder="1" applyAlignment="1" applyProtection="1">
      <alignment horizontal="center" vertical="center" wrapText="1"/>
      <protection/>
    </xf>
    <xf numFmtId="0" fontId="23" fillId="0" borderId="56" xfId="0" applyFont="1" applyFill="1" applyBorder="1" applyAlignment="1" applyProtection="1">
      <alignment horizontal="center" vertical="center" wrapText="1"/>
      <protection/>
    </xf>
    <xf numFmtId="0" fontId="24" fillId="0" borderId="51" xfId="0" applyFont="1" applyFill="1" applyBorder="1" applyAlignment="1" applyProtection="1">
      <alignment horizontal="center" vertical="center" wrapText="1"/>
      <protection/>
    </xf>
    <xf numFmtId="0" fontId="24" fillId="0" borderId="52" xfId="0" applyFont="1" applyFill="1" applyBorder="1" applyAlignment="1" applyProtection="1">
      <alignment horizontal="center" vertical="center" wrapText="1"/>
      <protection/>
    </xf>
    <xf numFmtId="0" fontId="24" fillId="0" borderId="53" xfId="0" applyFont="1" applyFill="1" applyBorder="1" applyAlignment="1" applyProtection="1">
      <alignment horizontal="center" vertical="center" wrapText="1"/>
      <protection/>
    </xf>
    <xf numFmtId="0" fontId="23" fillId="0" borderId="77" xfId="0" applyFont="1" applyFill="1" applyBorder="1" applyAlignment="1" applyProtection="1">
      <alignment horizontal="center" vertical="center" wrapText="1"/>
      <protection/>
    </xf>
    <xf numFmtId="175" fontId="23" fillId="0" borderId="78" xfId="0" applyNumberFormat="1" applyFont="1" applyFill="1" applyBorder="1" applyAlignment="1" applyProtection="1">
      <alignment horizontal="center" vertical="center" wrapText="1"/>
      <protection/>
    </xf>
    <xf numFmtId="49" fontId="25" fillId="0" borderId="79" xfId="0" applyNumberFormat="1" applyFont="1" applyFill="1" applyBorder="1" applyAlignment="1" applyProtection="1">
      <alignment horizontal="center" vertical="center" wrapText="1"/>
      <protection/>
    </xf>
    <xf numFmtId="49" fontId="25" fillId="0" borderId="66" xfId="0" applyNumberFormat="1" applyFont="1" applyFill="1" applyBorder="1" applyAlignment="1" applyProtection="1">
      <alignment horizontal="center" vertical="center" wrapText="1"/>
      <protection/>
    </xf>
    <xf numFmtId="0" fontId="24" fillId="0" borderId="51" xfId="0" applyFont="1" applyFill="1" applyBorder="1" applyAlignment="1" applyProtection="1">
      <alignment horizontal="center" vertical="center" wrapText="1"/>
      <protection/>
    </xf>
    <xf numFmtId="49" fontId="25" fillId="0" borderId="80" xfId="0" applyNumberFormat="1" applyFont="1" applyFill="1" applyBorder="1" applyAlignment="1" applyProtection="1">
      <alignment horizontal="center" vertical="center" wrapText="1"/>
      <protection/>
    </xf>
    <xf numFmtId="0" fontId="26" fillId="0" borderId="51" xfId="0" applyFont="1" applyBorder="1" applyAlignment="1" applyProtection="1">
      <alignment horizontal="center" vertical="center" wrapText="1"/>
      <protection/>
    </xf>
    <xf numFmtId="0" fontId="31" fillId="0" borderId="81" xfId="0" applyFont="1" applyBorder="1" applyAlignment="1" applyProtection="1">
      <alignment horizontal="left" wrapText="1" inden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horizontal="left" vertical="center" wrapText="1"/>
      <protection/>
    </xf>
    <xf numFmtId="0" fontId="24" fillId="0" borderId="42" xfId="0" applyFont="1" applyFill="1" applyBorder="1" applyAlignment="1" applyProtection="1">
      <alignment horizontal="center" vertical="center" wrapText="1"/>
      <protection/>
    </xf>
    <xf numFmtId="0" fontId="23" fillId="0" borderId="52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18" fillId="0" borderId="81" xfId="0" applyFont="1" applyFill="1" applyBorder="1" applyAlignment="1" applyProtection="1">
      <alignment vertical="center" wrapText="1"/>
      <protection/>
    </xf>
    <xf numFmtId="3" fontId="18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52" xfId="0" applyFont="1" applyFill="1" applyBorder="1" applyAlignment="1" applyProtection="1">
      <alignment horizontal="left" vertical="center" wrapText="1" indent="1"/>
      <protection/>
    </xf>
    <xf numFmtId="175" fontId="23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74" xfId="57" applyFont="1" applyFill="1" applyBorder="1" applyAlignment="1" applyProtection="1">
      <alignment horizontal="left" vertical="center" wrapText="1" indent="1"/>
      <protection/>
    </xf>
    <xf numFmtId="175" fontId="28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0" xfId="57" applyFont="1" applyFill="1" applyBorder="1" applyAlignment="1" applyProtection="1">
      <alignment horizontal="left" vertical="center" wrapText="1" indent="1"/>
      <protection/>
    </xf>
    <xf numFmtId="175" fontId="28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48" xfId="57" applyFont="1" applyFill="1" applyBorder="1" applyAlignment="1" applyProtection="1">
      <alignment horizontal="left" vertical="center" wrapText="1" indent="1"/>
      <protection/>
    </xf>
    <xf numFmtId="175" fontId="28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75" fontId="28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49" xfId="57" applyFont="1" applyFill="1" applyBorder="1" applyAlignment="1" applyProtection="1">
      <alignment horizontal="left" vertical="center" wrapText="1" indent="1"/>
      <protection/>
    </xf>
    <xf numFmtId="0" fontId="23" fillId="0" borderId="52" xfId="57" applyFont="1" applyFill="1" applyBorder="1" applyAlignment="1" applyProtection="1">
      <alignment horizontal="left" vertical="center" wrapText="1" indent="1"/>
      <protection/>
    </xf>
    <xf numFmtId="175" fontId="2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49" xfId="57" applyFont="1" applyFill="1" applyBorder="1" applyAlignment="1" applyProtection="1">
      <alignment horizontal="left" vertical="center" wrapText="1" indent="1"/>
      <protection/>
    </xf>
    <xf numFmtId="175" fontId="28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0" xfId="57" applyFont="1" applyFill="1" applyBorder="1" applyAlignment="1" applyProtection="1">
      <alignment horizontal="left" vertical="center" wrapText="1" indent="1"/>
      <protection/>
    </xf>
    <xf numFmtId="175" fontId="28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57" xfId="57" applyFont="1" applyFill="1" applyBorder="1" applyAlignment="1" applyProtection="1">
      <alignment horizontal="left" vertical="center" wrapText="1" indent="1"/>
      <protection/>
    </xf>
    <xf numFmtId="175" fontId="28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175" fontId="2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5" fontId="23" fillId="0" borderId="44" xfId="0" applyNumberFormat="1" applyFont="1" applyFill="1" applyBorder="1" applyAlignment="1" applyProtection="1">
      <alignment horizontal="right" vertical="center" wrapText="1" indent="1"/>
      <protection/>
    </xf>
    <xf numFmtId="175" fontId="23" fillId="0" borderId="44" xfId="0" applyNumberFormat="1" applyFont="1" applyFill="1" applyBorder="1" applyAlignment="1" applyProtection="1">
      <alignment horizontal="right" vertical="center" wrapText="1" indent="1"/>
      <protection/>
    </xf>
    <xf numFmtId="175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0" fontId="28" fillId="0" borderId="0" xfId="0" applyFont="1" applyFill="1" applyAlignment="1" applyProtection="1">
      <alignment horizontal="right" vertical="center" wrapText="1" indent="1"/>
      <protection/>
    </xf>
    <xf numFmtId="175" fontId="28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75" fontId="23" fillId="0" borderId="53" xfId="0" applyNumberFormat="1" applyFont="1" applyFill="1" applyBorder="1" applyAlignment="1" applyProtection="1">
      <alignment horizontal="right" vertical="center" wrapText="1" indent="1"/>
      <protection/>
    </xf>
    <xf numFmtId="175" fontId="28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Alignment="1">
      <alignment/>
    </xf>
    <xf numFmtId="0" fontId="23" fillId="0" borderId="51" xfId="57" applyFont="1" applyFill="1" applyBorder="1" applyAlignment="1" applyProtection="1">
      <alignment horizontal="left" vertical="center" wrapText="1" indent="1"/>
      <protection/>
    </xf>
    <xf numFmtId="0" fontId="23" fillId="0" borderId="52" xfId="57" applyFont="1" applyFill="1" applyBorder="1" applyAlignment="1" applyProtection="1">
      <alignment horizontal="left" vertical="center" wrapText="1" indent="1"/>
      <protection/>
    </xf>
    <xf numFmtId="175" fontId="23" fillId="0" borderId="53" xfId="57" applyNumberFormat="1" applyFont="1" applyFill="1" applyBorder="1" applyAlignment="1" applyProtection="1">
      <alignment horizontal="right" vertical="center" wrapText="1" indent="1"/>
      <protection/>
    </xf>
    <xf numFmtId="49" fontId="28" fillId="0" borderId="80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49" xfId="0" applyFont="1" applyBorder="1" applyAlignment="1" applyProtection="1">
      <alignment horizontal="left" wrapText="1" indent="1"/>
      <protection/>
    </xf>
    <xf numFmtId="175" fontId="28" fillId="0" borderId="83" xfId="57" applyNumberFormat="1" applyFont="1" applyFill="1" applyBorder="1" applyAlignment="1" applyProtection="1">
      <alignment horizontal="right" vertical="center" wrapText="1" indent="1"/>
      <protection locked="0"/>
    </xf>
    <xf numFmtId="49" fontId="28" fillId="0" borderId="66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10" xfId="0" applyFont="1" applyBorder="1" applyAlignment="1" applyProtection="1">
      <alignment horizontal="left" wrapText="1" indent="1"/>
      <protection/>
    </xf>
    <xf numFmtId="175" fontId="28" fillId="0" borderId="65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0" xfId="0" applyFont="1" applyBorder="1" applyAlignment="1" applyProtection="1">
      <alignment horizontal="left" vertical="center" wrapText="1" indent="1"/>
      <protection/>
    </xf>
    <xf numFmtId="49" fontId="28" fillId="0" borderId="67" xfId="57" applyNumberFormat="1" applyFont="1" applyFill="1" applyBorder="1" applyAlignment="1" applyProtection="1">
      <alignment horizontal="left" vertical="center" wrapText="1" indent="1"/>
      <protection/>
    </xf>
    <xf numFmtId="0" fontId="29" fillId="0" borderId="26" xfId="0" applyFont="1" applyBorder="1" applyAlignment="1" applyProtection="1">
      <alignment horizontal="left" vertical="center" wrapText="1" indent="1"/>
      <protection/>
    </xf>
    <xf numFmtId="0" fontId="27" fillId="0" borderId="52" xfId="0" applyFont="1" applyBorder="1" applyAlignment="1" applyProtection="1">
      <alignment horizontal="left" vertical="center" wrapText="1" indent="1"/>
      <protection/>
    </xf>
    <xf numFmtId="175" fontId="28" fillId="0" borderId="68" xfId="5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6" xfId="0" applyFont="1" applyBorder="1" applyAlignment="1" applyProtection="1">
      <alignment horizontal="left" wrapText="1" indent="1"/>
      <protection/>
    </xf>
    <xf numFmtId="175" fontId="23" fillId="0" borderId="53" xfId="57" applyNumberFormat="1" applyFont="1" applyFill="1" applyBorder="1" applyAlignment="1" applyProtection="1">
      <alignment horizontal="right" vertical="center" wrapText="1" indent="1"/>
      <protection/>
    </xf>
    <xf numFmtId="0" fontId="29" fillId="0" borderId="26" xfId="0" applyFont="1" applyBorder="1" applyAlignment="1" applyProtection="1">
      <alignment horizontal="left" indent="1"/>
      <protection/>
    </xf>
    <xf numFmtId="175" fontId="28" fillId="0" borderId="65" xfId="57" applyNumberFormat="1" applyFont="1" applyFill="1" applyBorder="1" applyAlignment="1" applyProtection="1">
      <alignment horizontal="right" vertical="center" wrapText="1" indent="1"/>
      <protection locked="0"/>
    </xf>
    <xf numFmtId="175" fontId="28" fillId="0" borderId="68" xfId="57" applyNumberFormat="1" applyFont="1" applyFill="1" applyBorder="1" applyAlignment="1" applyProtection="1">
      <alignment horizontal="right" vertical="center" wrapText="1" indent="1"/>
      <protection locked="0"/>
    </xf>
    <xf numFmtId="175" fontId="28" fillId="0" borderId="83" xfId="57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51" xfId="57" applyFont="1" applyFill="1" applyBorder="1" applyAlignment="1" applyProtection="1">
      <alignment horizontal="left" vertical="center" wrapText="1"/>
      <protection/>
    </xf>
    <xf numFmtId="0" fontId="27" fillId="0" borderId="51" xfId="0" applyFont="1" applyBorder="1" applyAlignment="1" applyProtection="1">
      <alignment vertical="center" wrapText="1"/>
      <protection/>
    </xf>
    <xf numFmtId="0" fontId="29" fillId="0" borderId="26" xfId="0" applyFont="1" applyBorder="1" applyAlignment="1" applyProtection="1">
      <alignment vertical="center" wrapText="1"/>
      <protection/>
    </xf>
    <xf numFmtId="0" fontId="29" fillId="0" borderId="80" xfId="0" applyFont="1" applyBorder="1" applyAlignment="1" applyProtection="1">
      <alignment wrapText="1"/>
      <protection/>
    </xf>
    <xf numFmtId="0" fontId="29" fillId="0" borderId="66" xfId="0" applyFont="1" applyBorder="1" applyAlignment="1" applyProtection="1">
      <alignment wrapText="1"/>
      <protection/>
    </xf>
    <xf numFmtId="0" fontId="29" fillId="0" borderId="67" xfId="0" applyFont="1" applyBorder="1" applyAlignment="1" applyProtection="1">
      <alignment wrapText="1"/>
      <protection/>
    </xf>
    <xf numFmtId="175" fontId="23" fillId="0" borderId="53" xfId="5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52" xfId="0" applyFont="1" applyBorder="1" applyAlignment="1" applyProtection="1">
      <alignment wrapText="1"/>
      <protection/>
    </xf>
    <xf numFmtId="0" fontId="27" fillId="0" borderId="63" xfId="0" applyFont="1" applyBorder="1" applyAlignment="1" applyProtection="1">
      <alignment vertical="center" wrapText="1"/>
      <protection/>
    </xf>
    <xf numFmtId="0" fontId="27" fillId="0" borderId="57" xfId="0" applyFont="1" applyBorder="1" applyAlignment="1" applyProtection="1">
      <alignment wrapText="1"/>
      <protection/>
    </xf>
    <xf numFmtId="0" fontId="21" fillId="0" borderId="50" xfId="0" applyFont="1" applyFill="1" applyBorder="1" applyAlignment="1" applyProtection="1">
      <alignment horizontal="right"/>
      <protection/>
    </xf>
    <xf numFmtId="0" fontId="23" fillId="0" borderId="54" xfId="57" applyFont="1" applyFill="1" applyBorder="1" applyAlignment="1" applyProtection="1">
      <alignment horizontal="left" vertical="center" wrapText="1" indent="1"/>
      <protection/>
    </xf>
    <xf numFmtId="0" fontId="23" fillId="0" borderId="55" xfId="57" applyFont="1" applyFill="1" applyBorder="1" applyAlignment="1" applyProtection="1">
      <alignment vertical="center" wrapText="1"/>
      <protection/>
    </xf>
    <xf numFmtId="175" fontId="23" fillId="0" borderId="56" xfId="57" applyNumberFormat="1" applyFont="1" applyFill="1" applyBorder="1" applyAlignment="1" applyProtection="1">
      <alignment horizontal="right" vertical="center" wrapText="1" indent="1"/>
      <protection/>
    </xf>
    <xf numFmtId="49" fontId="28" fillId="0" borderId="79" xfId="57" applyNumberFormat="1" applyFont="1" applyFill="1" applyBorder="1" applyAlignment="1" applyProtection="1">
      <alignment horizontal="left" vertical="center" wrapText="1" indent="1"/>
      <protection/>
    </xf>
    <xf numFmtId="175" fontId="28" fillId="0" borderId="75" xfId="57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69" xfId="57" applyFont="1" applyFill="1" applyBorder="1" applyAlignment="1" applyProtection="1">
      <alignment horizontal="left" vertical="center" wrapText="1" indent="1"/>
      <protection/>
    </xf>
    <xf numFmtId="0" fontId="28" fillId="0" borderId="26" xfId="57" applyFont="1" applyFill="1" applyBorder="1" applyAlignment="1" applyProtection="1">
      <alignment horizontal="left" vertical="center" wrapText="1" indent="6"/>
      <protection/>
    </xf>
    <xf numFmtId="0" fontId="28" fillId="0" borderId="10" xfId="57" applyFont="1" applyFill="1" applyBorder="1" applyAlignment="1" applyProtection="1">
      <alignment horizontal="left" indent="6"/>
      <protection/>
    </xf>
    <xf numFmtId="0" fontId="28" fillId="0" borderId="10" xfId="57" applyFont="1" applyFill="1" applyBorder="1" applyAlignment="1" applyProtection="1">
      <alignment horizontal="left" vertical="center" wrapText="1" indent="6"/>
      <protection/>
    </xf>
    <xf numFmtId="49" fontId="28" fillId="0" borderId="85" xfId="57" applyNumberFormat="1" applyFont="1" applyFill="1" applyBorder="1" applyAlignment="1" applyProtection="1">
      <alignment horizontal="left" vertical="center" wrapText="1" indent="1"/>
      <protection/>
    </xf>
    <xf numFmtId="49" fontId="28" fillId="0" borderId="86" xfId="57" applyNumberFormat="1" applyFont="1" applyFill="1" applyBorder="1" applyAlignment="1" applyProtection="1">
      <alignment horizontal="left" vertical="center" wrapText="1" indent="1"/>
      <protection/>
    </xf>
    <xf numFmtId="0" fontId="28" fillId="0" borderId="76" xfId="57" applyFont="1" applyFill="1" applyBorder="1" applyAlignment="1" applyProtection="1">
      <alignment horizontal="left" vertical="center" wrapText="1" indent="7"/>
      <protection/>
    </xf>
    <xf numFmtId="175" fontId="28" fillId="0" borderId="84" xfId="57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63" xfId="57" applyFont="1" applyFill="1" applyBorder="1" applyAlignment="1" applyProtection="1">
      <alignment horizontal="left" vertical="center" wrapText="1" indent="1"/>
      <protection/>
    </xf>
    <xf numFmtId="0" fontId="23" fillId="0" borderId="57" xfId="57" applyFont="1" applyFill="1" applyBorder="1" applyAlignment="1" applyProtection="1">
      <alignment vertical="center" wrapText="1"/>
      <protection/>
    </xf>
    <xf numFmtId="175" fontId="23" fillId="0" borderId="64" xfId="57" applyNumberFormat="1" applyFont="1" applyFill="1" applyBorder="1" applyAlignment="1" applyProtection="1">
      <alignment horizontal="right" vertical="center" wrapText="1" indent="1"/>
      <protection/>
    </xf>
    <xf numFmtId="0" fontId="28" fillId="0" borderId="26" xfId="57" applyFont="1" applyFill="1" applyBorder="1" applyAlignment="1" applyProtection="1">
      <alignment horizontal="left" vertical="center" wrapText="1" indent="1"/>
      <protection/>
    </xf>
    <xf numFmtId="175" fontId="28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49" xfId="57" applyFont="1" applyFill="1" applyBorder="1" applyAlignment="1" applyProtection="1">
      <alignment horizontal="left" vertical="center" wrapText="1" indent="6"/>
      <protection/>
    </xf>
    <xf numFmtId="175" fontId="28" fillId="0" borderId="78" xfId="57" applyNumberFormat="1" applyFont="1" applyFill="1" applyBorder="1" applyAlignment="1" applyProtection="1">
      <alignment horizontal="right" vertical="center" wrapText="1" indent="1"/>
      <protection locked="0"/>
    </xf>
    <xf numFmtId="175" fontId="27" fillId="0" borderId="53" xfId="0" applyNumberFormat="1" applyFont="1" applyBorder="1" applyAlignment="1" applyProtection="1">
      <alignment horizontal="right" vertical="center" wrapText="1" indent="1"/>
      <protection/>
    </xf>
    <xf numFmtId="175" fontId="27" fillId="0" borderId="53" xfId="0" applyNumberFormat="1" applyFont="1" applyBorder="1" applyAlignment="1" applyProtection="1">
      <alignment horizontal="right" vertical="center" wrapText="1" indent="1"/>
      <protection locked="0"/>
    </xf>
    <xf numFmtId="0" fontId="27" fillId="0" borderId="63" xfId="0" applyFont="1" applyBorder="1" applyAlignment="1" applyProtection="1">
      <alignment horizontal="left" vertical="center" wrapText="1" indent="1"/>
      <protection/>
    </xf>
    <xf numFmtId="175" fontId="28" fillId="0" borderId="66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Border="1" applyAlignment="1">
      <alignment/>
    </xf>
    <xf numFmtId="3" fontId="29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3" fontId="27" fillId="0" borderId="10" xfId="0" applyNumberFormat="1" applyFont="1" applyBorder="1" applyAlignment="1">
      <alignment/>
    </xf>
    <xf numFmtId="3" fontId="29" fillId="0" borderId="10" xfId="0" applyNumberFormat="1" applyFont="1" applyFill="1" applyBorder="1" applyAlignment="1">
      <alignment/>
    </xf>
    <xf numFmtId="0" fontId="27" fillId="0" borderId="10" xfId="0" applyFont="1" applyBorder="1" applyAlignment="1">
      <alignment vertical="top"/>
    </xf>
    <xf numFmtId="0" fontId="29" fillId="0" borderId="26" xfId="0" applyFont="1" applyBorder="1" applyAlignment="1">
      <alignment/>
    </xf>
    <xf numFmtId="0" fontId="29" fillId="0" borderId="49" xfId="0" applyFont="1" applyBorder="1" applyAlignment="1">
      <alignment/>
    </xf>
    <xf numFmtId="3" fontId="27" fillId="0" borderId="49" xfId="0" applyNumberFormat="1" applyFont="1" applyBorder="1" applyAlignment="1">
      <alignment/>
    </xf>
    <xf numFmtId="0" fontId="5" fillId="0" borderId="52" xfId="0" applyFont="1" applyBorder="1" applyAlignment="1" applyProtection="1">
      <alignment horizontal="left" vertical="center" wrapText="1" indent="1"/>
      <protection/>
    </xf>
    <xf numFmtId="0" fontId="20" fillId="0" borderId="26" xfId="57" applyFont="1" applyFill="1" applyBorder="1" applyAlignment="1" applyProtection="1">
      <alignment horizontal="left" vertical="center" wrapText="1" indent="1"/>
      <protection/>
    </xf>
    <xf numFmtId="175" fontId="5" fillId="0" borderId="51" xfId="0" applyNumberFormat="1" applyFont="1" applyFill="1" applyBorder="1" applyAlignment="1" applyProtection="1">
      <alignment horizontal="centerContinuous" vertical="center" wrapText="1"/>
      <protection/>
    </xf>
    <xf numFmtId="175" fontId="5" fillId="0" borderId="52" xfId="0" applyNumberFormat="1" applyFont="1" applyFill="1" applyBorder="1" applyAlignment="1" applyProtection="1">
      <alignment horizontal="centerContinuous" vertical="center" wrapText="1"/>
      <protection/>
    </xf>
    <xf numFmtId="175" fontId="5" fillId="0" borderId="53" xfId="0" applyNumberFormat="1" applyFont="1" applyFill="1" applyBorder="1" applyAlignment="1" applyProtection="1">
      <alignment horizontal="centerContinuous" vertical="center" wrapText="1"/>
      <protection/>
    </xf>
    <xf numFmtId="175" fontId="5" fillId="0" borderId="51" xfId="0" applyNumberFormat="1" applyFont="1" applyFill="1" applyBorder="1" applyAlignment="1" applyProtection="1">
      <alignment horizontal="center" vertical="center" wrapText="1"/>
      <protection/>
    </xf>
    <xf numFmtId="175" fontId="8" fillId="0" borderId="58" xfId="0" applyNumberFormat="1" applyFont="1" applyFill="1" applyBorder="1" applyAlignment="1" applyProtection="1">
      <alignment horizontal="center" vertical="center" wrapText="1"/>
      <protection/>
    </xf>
    <xf numFmtId="175" fontId="8" fillId="0" borderId="51" xfId="0" applyNumberFormat="1" applyFont="1" applyFill="1" applyBorder="1" applyAlignment="1" applyProtection="1">
      <alignment horizontal="center" vertical="center" wrapText="1"/>
      <protection/>
    </xf>
    <xf numFmtId="175" fontId="8" fillId="0" borderId="52" xfId="0" applyNumberFormat="1" applyFont="1" applyFill="1" applyBorder="1" applyAlignment="1" applyProtection="1">
      <alignment horizontal="center" vertical="center" wrapText="1"/>
      <protection/>
    </xf>
    <xf numFmtId="175" fontId="8" fillId="0" borderId="53" xfId="0" applyNumberFormat="1" applyFont="1" applyFill="1" applyBorder="1" applyAlignment="1" applyProtection="1">
      <alignment horizontal="center" vertical="center" wrapText="1"/>
      <protection/>
    </xf>
    <xf numFmtId="175" fontId="20" fillId="0" borderId="47" xfId="0" applyNumberFormat="1" applyFont="1" applyFill="1" applyBorder="1" applyAlignment="1" applyProtection="1">
      <alignment horizontal="left" vertical="center" wrapText="1" indent="1"/>
      <protection/>
    </xf>
    <xf numFmtId="175" fontId="20" fillId="0" borderId="80" xfId="0" applyNumberFormat="1" applyFont="1" applyFill="1" applyBorder="1" applyAlignment="1" applyProtection="1">
      <alignment horizontal="left" vertical="center" wrapText="1" indent="1"/>
      <protection/>
    </xf>
    <xf numFmtId="175" fontId="20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75" xfId="57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37" xfId="0" applyNumberFormat="1" applyFont="1" applyFill="1" applyBorder="1" applyAlignment="1" applyProtection="1">
      <alignment horizontal="left" vertical="center" wrapText="1" indent="1"/>
      <protection/>
    </xf>
    <xf numFmtId="175" fontId="20" fillId="0" borderId="66" xfId="0" applyNumberFormat="1" applyFont="1" applyFill="1" applyBorder="1" applyAlignment="1" applyProtection="1">
      <alignment horizontal="left" vertical="center" wrapText="1" indent="1"/>
      <protection/>
    </xf>
    <xf numFmtId="175" fontId="2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65" xfId="57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68" xfId="57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87" xfId="0" applyNumberFormat="1" applyFont="1" applyFill="1" applyBorder="1" applyAlignment="1" applyProtection="1">
      <alignment horizontal="left" vertical="center" wrapText="1" indent="1"/>
      <protection/>
    </xf>
    <xf numFmtId="175" fontId="20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66" xfId="0" applyNumberFormat="1" applyFont="1" applyFill="1" applyBorder="1" applyAlignment="1" applyProtection="1">
      <alignment horizontal="left" vertical="center" wrapText="1" indent="1"/>
      <protection locked="0"/>
    </xf>
    <xf numFmtId="175" fontId="2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5" fontId="20" fillId="0" borderId="67" xfId="0" applyNumberFormat="1" applyFont="1" applyFill="1" applyBorder="1" applyAlignment="1" applyProtection="1">
      <alignment horizontal="left" vertical="center" wrapText="1" indent="1"/>
      <protection locked="0"/>
    </xf>
    <xf numFmtId="175" fontId="2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75" fontId="5" fillId="0" borderId="58" xfId="0" applyNumberFormat="1" applyFont="1" applyFill="1" applyBorder="1" applyAlignment="1" applyProtection="1">
      <alignment horizontal="left" vertical="center" wrapText="1" indent="1"/>
      <protection/>
    </xf>
    <xf numFmtId="175" fontId="5" fillId="0" borderId="51" xfId="0" applyNumberFormat="1" applyFont="1" applyFill="1" applyBorder="1" applyAlignment="1" applyProtection="1">
      <alignment horizontal="left" vertical="center" wrapText="1" indent="1"/>
      <protection/>
    </xf>
    <xf numFmtId="175" fontId="5" fillId="0" borderId="52" xfId="0" applyNumberFormat="1" applyFont="1" applyFill="1" applyBorder="1" applyAlignment="1" applyProtection="1">
      <alignment horizontal="right" vertical="center" wrapText="1" indent="1"/>
      <protection/>
    </xf>
    <xf numFmtId="175" fontId="5" fillId="0" borderId="53" xfId="0" applyNumberFormat="1" applyFont="1" applyFill="1" applyBorder="1" applyAlignment="1" applyProtection="1">
      <alignment horizontal="right" vertical="center" wrapText="1" indent="1"/>
      <protection/>
    </xf>
    <xf numFmtId="175" fontId="20" fillId="0" borderId="59" xfId="0" applyNumberFormat="1" applyFont="1" applyFill="1" applyBorder="1" applyAlignment="1" applyProtection="1">
      <alignment horizontal="left" vertical="center" wrapText="1" indent="1"/>
      <protection/>
    </xf>
    <xf numFmtId="175" fontId="20" fillId="0" borderId="85" xfId="0" applyNumberFormat="1" applyFont="1" applyFill="1" applyBorder="1" applyAlignment="1" applyProtection="1">
      <alignment horizontal="left" vertical="center" wrapText="1" indent="1"/>
      <protection/>
    </xf>
    <xf numFmtId="175" fontId="32" fillId="0" borderId="48" xfId="0" applyNumberFormat="1" applyFont="1" applyFill="1" applyBorder="1" applyAlignment="1" applyProtection="1">
      <alignment horizontal="right" vertical="center" wrapText="1" indent="1"/>
      <protection/>
    </xf>
    <xf numFmtId="175" fontId="20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75" fontId="32" fillId="0" borderId="10" xfId="0" applyNumberFormat="1" applyFont="1" applyFill="1" applyBorder="1" applyAlignment="1" applyProtection="1">
      <alignment horizontal="right" vertical="center" wrapText="1" indent="1"/>
      <protection/>
    </xf>
    <xf numFmtId="175" fontId="20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75" fontId="5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0" applyFont="1" applyAlignment="1">
      <alignment/>
    </xf>
    <xf numFmtId="175" fontId="20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75" fontId="20" fillId="0" borderId="66" xfId="0" applyNumberFormat="1" applyFont="1" applyFill="1" applyBorder="1" applyAlignment="1" applyProtection="1" quotePrefix="1">
      <alignment horizontal="left" vertical="center" wrapText="1" indent="6"/>
      <protection locked="0"/>
    </xf>
    <xf numFmtId="175" fontId="20" fillId="0" borderId="66" xfId="0" applyNumberFormat="1" applyFont="1" applyFill="1" applyBorder="1" applyAlignment="1" applyProtection="1" quotePrefix="1">
      <alignment horizontal="left" vertical="center" wrapText="1" indent="3"/>
      <protection locked="0"/>
    </xf>
    <xf numFmtId="175" fontId="20" fillId="0" borderId="85" xfId="0" applyNumberFormat="1" applyFont="1" applyFill="1" applyBorder="1" applyAlignment="1" applyProtection="1">
      <alignment horizontal="left" vertical="center" wrapText="1" indent="1"/>
      <protection locked="0"/>
    </xf>
    <xf numFmtId="175" fontId="20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75" fontId="32" fillId="0" borderId="85" xfId="0" applyNumberFormat="1" applyFont="1" applyFill="1" applyBorder="1" applyAlignment="1" applyProtection="1">
      <alignment horizontal="left" vertical="center" wrapText="1" indent="1"/>
      <protection/>
    </xf>
    <xf numFmtId="175" fontId="32" fillId="0" borderId="49" xfId="0" applyNumberFormat="1" applyFont="1" applyFill="1" applyBorder="1" applyAlignment="1" applyProtection="1">
      <alignment horizontal="right" vertical="center" wrapText="1" indent="1"/>
      <protection/>
    </xf>
    <xf numFmtId="175" fontId="20" fillId="0" borderId="66" xfId="0" applyNumberFormat="1" applyFont="1" applyFill="1" applyBorder="1" applyAlignment="1" applyProtection="1">
      <alignment horizontal="left" vertical="center" wrapText="1" indent="2"/>
      <protection/>
    </xf>
    <xf numFmtId="175" fontId="20" fillId="0" borderId="10" xfId="0" applyNumberFormat="1" applyFont="1" applyFill="1" applyBorder="1" applyAlignment="1" applyProtection="1">
      <alignment horizontal="left" vertical="center" wrapText="1" indent="2"/>
      <protection/>
    </xf>
    <xf numFmtId="175" fontId="32" fillId="0" borderId="10" xfId="0" applyNumberFormat="1" applyFont="1" applyFill="1" applyBorder="1" applyAlignment="1" applyProtection="1">
      <alignment horizontal="left" vertical="center" wrapText="1" indent="1"/>
      <protection/>
    </xf>
    <xf numFmtId="175" fontId="20" fillId="0" borderId="80" xfId="0" applyNumberFormat="1" applyFont="1" applyFill="1" applyBorder="1" applyAlignment="1" applyProtection="1">
      <alignment horizontal="left" vertical="center" wrapText="1" indent="1"/>
      <protection locked="0"/>
    </xf>
    <xf numFmtId="175" fontId="20" fillId="0" borderId="80" xfId="0" applyNumberFormat="1" applyFont="1" applyFill="1" applyBorder="1" applyAlignment="1" applyProtection="1">
      <alignment horizontal="left" vertical="center" wrapText="1" indent="2"/>
      <protection/>
    </xf>
    <xf numFmtId="175" fontId="20" fillId="0" borderId="67" xfId="0" applyNumberFormat="1" applyFont="1" applyFill="1" applyBorder="1" applyAlignment="1" applyProtection="1">
      <alignment horizontal="left" vertical="center" wrapText="1" indent="2"/>
      <protection/>
    </xf>
    <xf numFmtId="0" fontId="5" fillId="0" borderId="58" xfId="57" applyFont="1" applyFill="1" applyBorder="1" applyAlignment="1" applyProtection="1">
      <alignment horizontal="center" vertical="center" wrapText="1"/>
      <protection/>
    </xf>
    <xf numFmtId="0" fontId="5" fillId="0" borderId="43" xfId="57" applyFont="1" applyFill="1" applyBorder="1" applyAlignment="1" applyProtection="1">
      <alignment horizontal="left" vertical="center" wrapText="1" indent="1"/>
      <protection/>
    </xf>
    <xf numFmtId="175" fontId="5" fillId="0" borderId="58" xfId="57" applyNumberFormat="1" applyFont="1" applyFill="1" applyBorder="1" applyAlignment="1" applyProtection="1">
      <alignment horizontal="right" vertical="center" wrapText="1" indent="1"/>
      <protection/>
    </xf>
    <xf numFmtId="0" fontId="5" fillId="0" borderId="58" xfId="0" applyFont="1" applyFill="1" applyBorder="1" applyAlignment="1">
      <alignment horizontal="center" vertical="center" wrapText="1"/>
    </xf>
    <xf numFmtId="49" fontId="20" fillId="0" borderId="47" xfId="57" applyNumberFormat="1" applyFont="1" applyFill="1" applyBorder="1" applyAlignment="1" applyProtection="1">
      <alignment horizontal="center" vertical="center" wrapText="1"/>
      <protection/>
    </xf>
    <xf numFmtId="0" fontId="20" fillId="0" borderId="35" xfId="0" applyFont="1" applyBorder="1" applyAlignment="1" applyProtection="1">
      <alignment horizontal="left" wrapText="1" indent="1"/>
      <protection/>
    </xf>
    <xf numFmtId="175" fontId="20" fillId="0" borderId="47" xfId="57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47" xfId="0" applyFont="1" applyFill="1" applyBorder="1" applyAlignment="1">
      <alignment vertical="center" wrapText="1"/>
    </xf>
    <xf numFmtId="49" fontId="20" fillId="0" borderId="37" xfId="57" applyNumberFormat="1" applyFont="1" applyFill="1" applyBorder="1" applyAlignment="1" applyProtection="1">
      <alignment horizontal="center" vertical="center" wrapText="1"/>
      <protection/>
    </xf>
    <xf numFmtId="0" fontId="20" fillId="0" borderId="24" xfId="0" applyFont="1" applyBorder="1" applyAlignment="1" applyProtection="1">
      <alignment horizontal="left" wrapText="1" indent="1"/>
      <protection/>
    </xf>
    <xf numFmtId="175" fontId="20" fillId="0" borderId="37" xfId="57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7" xfId="0" applyFont="1" applyFill="1" applyBorder="1" applyAlignment="1">
      <alignment vertical="center" wrapText="1"/>
    </xf>
    <xf numFmtId="49" fontId="20" fillId="0" borderId="61" xfId="57" applyNumberFormat="1" applyFont="1" applyFill="1" applyBorder="1" applyAlignment="1" applyProtection="1">
      <alignment horizontal="center" vertical="center" wrapText="1"/>
      <protection/>
    </xf>
    <xf numFmtId="0" fontId="20" fillId="0" borderId="62" xfId="0" applyFont="1" applyBorder="1" applyAlignment="1" applyProtection="1">
      <alignment horizontal="left" wrapText="1" indent="1"/>
      <protection/>
    </xf>
    <xf numFmtId="0" fontId="32" fillId="0" borderId="61" xfId="0" applyFont="1" applyFill="1" applyBorder="1" applyAlignment="1">
      <alignment vertical="center" wrapText="1"/>
    </xf>
    <xf numFmtId="0" fontId="5" fillId="0" borderId="43" xfId="0" applyFont="1" applyBorder="1" applyAlignment="1" applyProtection="1">
      <alignment horizontal="left" vertical="center" wrapText="1" indent="1"/>
      <protection/>
    </xf>
    <xf numFmtId="0" fontId="32" fillId="0" borderId="58" xfId="0" applyFont="1" applyFill="1" applyBorder="1" applyAlignment="1">
      <alignment vertical="center" wrapText="1"/>
    </xf>
    <xf numFmtId="0" fontId="32" fillId="0" borderId="37" xfId="0" applyFont="1" applyFill="1" applyBorder="1" applyAlignment="1">
      <alignment vertical="center" wrapText="1"/>
    </xf>
    <xf numFmtId="175" fontId="20" fillId="0" borderId="61" xfId="57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61" xfId="0" applyFont="1" applyFill="1" applyBorder="1" applyAlignment="1">
      <alignment vertical="center" wrapText="1"/>
    </xf>
    <xf numFmtId="0" fontId="20" fillId="0" borderId="58" xfId="0" applyFont="1" applyFill="1" applyBorder="1" applyAlignment="1">
      <alignment vertical="center" wrapText="1"/>
    </xf>
    <xf numFmtId="0" fontId="20" fillId="0" borderId="47" xfId="0" applyFont="1" applyFill="1" applyBorder="1" applyAlignment="1">
      <alignment vertical="center" wrapText="1"/>
    </xf>
    <xf numFmtId="0" fontId="20" fillId="0" borderId="62" xfId="0" applyFont="1" applyBorder="1" applyAlignment="1" applyProtection="1">
      <alignment horizontal="left" indent="1"/>
      <protection/>
    </xf>
    <xf numFmtId="0" fontId="5" fillId="0" borderId="58" xfId="0" applyFont="1" applyBorder="1" applyAlignment="1" applyProtection="1">
      <alignment horizontal="center" wrapText="1"/>
      <protection/>
    </xf>
    <xf numFmtId="0" fontId="20" fillId="0" borderId="62" xfId="0" applyFont="1" applyBorder="1" applyAlignment="1" applyProtection="1">
      <alignment wrapText="1"/>
      <protection/>
    </xf>
    <xf numFmtId="175" fontId="5" fillId="0" borderId="58" xfId="57" applyNumberFormat="1" applyFont="1" applyFill="1" applyBorder="1" applyAlignment="1" applyProtection="1">
      <alignment horizontal="center" vertical="center" wrapText="1"/>
      <protection/>
    </xf>
    <xf numFmtId="0" fontId="20" fillId="0" borderId="47" xfId="0" applyFont="1" applyFill="1" applyBorder="1" applyAlignment="1">
      <alignment horizontal="center" vertical="center" wrapText="1"/>
    </xf>
    <xf numFmtId="0" fontId="20" fillId="0" borderId="47" xfId="0" applyFont="1" applyBorder="1" applyAlignment="1" applyProtection="1">
      <alignment horizontal="center" wrapText="1"/>
      <protection/>
    </xf>
    <xf numFmtId="0" fontId="20" fillId="0" borderId="37" xfId="0" applyFont="1" applyBorder="1" applyAlignment="1" applyProtection="1">
      <alignment horizontal="center" wrapText="1"/>
      <protection/>
    </xf>
    <xf numFmtId="0" fontId="20" fillId="0" borderId="61" xfId="0" applyFont="1" applyBorder="1" applyAlignment="1" applyProtection="1">
      <alignment horizontal="center" wrapText="1"/>
      <protection/>
    </xf>
    <xf numFmtId="175" fontId="5" fillId="0" borderId="58" xfId="57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59" xfId="0" applyFont="1" applyFill="1" applyBorder="1" applyAlignment="1">
      <alignment vertical="center" wrapText="1"/>
    </xf>
    <xf numFmtId="0" fontId="5" fillId="0" borderId="43" xfId="0" applyFont="1" applyBorder="1" applyAlignment="1" applyProtection="1">
      <alignment wrapText="1"/>
      <protection/>
    </xf>
    <xf numFmtId="0" fontId="5" fillId="0" borderId="32" xfId="0" applyFont="1" applyBorder="1" applyAlignment="1" applyProtection="1">
      <alignment horizontal="center" wrapText="1"/>
      <protection/>
    </xf>
    <xf numFmtId="0" fontId="5" fillId="0" borderId="50" xfId="0" applyFont="1" applyBorder="1" applyAlignment="1" applyProtection="1">
      <alignment wrapText="1"/>
      <protection/>
    </xf>
    <xf numFmtId="0" fontId="20" fillId="0" borderId="5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 indent="1"/>
      <protection/>
    </xf>
    <xf numFmtId="175" fontId="5" fillId="0" borderId="59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58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 wrapText="1"/>
      <protection/>
    </xf>
    <xf numFmtId="175" fontId="5" fillId="0" borderId="58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61" xfId="0" applyFont="1" applyFill="1" applyBorder="1" applyAlignment="1">
      <alignment horizontal="center" vertical="center" wrapText="1"/>
    </xf>
    <xf numFmtId="0" fontId="5" fillId="0" borderId="29" xfId="57" applyFont="1" applyFill="1" applyBorder="1" applyAlignment="1" applyProtection="1">
      <alignment horizontal="center" vertical="center" wrapText="1"/>
      <protection/>
    </xf>
    <xf numFmtId="0" fontId="5" fillId="0" borderId="60" xfId="57" applyFont="1" applyFill="1" applyBorder="1" applyAlignment="1" applyProtection="1">
      <alignment vertical="center" wrapText="1"/>
      <protection/>
    </xf>
    <xf numFmtId="175" fontId="5" fillId="0" borderId="29" xfId="57" applyNumberFormat="1" applyFont="1" applyFill="1" applyBorder="1" applyAlignment="1" applyProtection="1">
      <alignment horizontal="right" vertical="center" wrapText="1" indent="1"/>
      <protection/>
    </xf>
    <xf numFmtId="49" fontId="20" fillId="0" borderId="34" xfId="57" applyNumberFormat="1" applyFont="1" applyFill="1" applyBorder="1" applyAlignment="1" applyProtection="1">
      <alignment horizontal="center" vertical="center" wrapText="1"/>
      <protection/>
    </xf>
    <xf numFmtId="0" fontId="20" fillId="0" borderId="90" xfId="57" applyFont="1" applyFill="1" applyBorder="1" applyAlignment="1" applyProtection="1">
      <alignment horizontal="left" vertical="center" wrapText="1" indent="1"/>
      <protection/>
    </xf>
    <xf numFmtId="175" fontId="20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57" applyFont="1" applyFill="1" applyBorder="1" applyAlignment="1" applyProtection="1">
      <alignment horizontal="left" vertical="center" wrapText="1" indent="1"/>
      <protection/>
    </xf>
    <xf numFmtId="0" fontId="20" fillId="0" borderId="0" xfId="57" applyFont="1" applyFill="1" applyBorder="1" applyAlignment="1" applyProtection="1">
      <alignment horizontal="left" vertical="center" wrapText="1" indent="1"/>
      <protection/>
    </xf>
    <xf numFmtId="0" fontId="20" fillId="0" borderId="24" xfId="57" applyFont="1" applyFill="1" applyBorder="1" applyAlignment="1" applyProtection="1">
      <alignment horizontal="left" indent="6"/>
      <protection/>
    </xf>
    <xf numFmtId="0" fontId="20" fillId="0" borderId="24" xfId="57" applyFont="1" applyFill="1" applyBorder="1" applyAlignment="1" applyProtection="1">
      <alignment horizontal="left" vertical="center" wrapText="1" indent="6"/>
      <protection/>
    </xf>
    <xf numFmtId="49" fontId="20" fillId="0" borderId="59" xfId="57" applyNumberFormat="1" applyFont="1" applyFill="1" applyBorder="1" applyAlignment="1" applyProtection="1">
      <alignment horizontal="center" vertical="center" wrapText="1"/>
      <protection/>
    </xf>
    <xf numFmtId="0" fontId="20" fillId="0" borderId="62" xfId="57" applyFont="1" applyFill="1" applyBorder="1" applyAlignment="1" applyProtection="1">
      <alignment horizontal="left" vertical="center" wrapText="1" indent="6"/>
      <protection/>
    </xf>
    <xf numFmtId="49" fontId="20" fillId="0" borderId="40" xfId="57" applyNumberFormat="1" applyFont="1" applyFill="1" applyBorder="1" applyAlignment="1" applyProtection="1">
      <alignment horizontal="center" vertical="center" wrapText="1"/>
      <protection/>
    </xf>
    <xf numFmtId="0" fontId="20" fillId="0" borderId="41" xfId="57" applyFont="1" applyFill="1" applyBorder="1" applyAlignment="1" applyProtection="1">
      <alignment horizontal="left" vertical="center" wrapText="1" indent="6"/>
      <protection/>
    </xf>
    <xf numFmtId="175" fontId="20" fillId="0" borderId="40" xfId="57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43" xfId="57" applyFont="1" applyFill="1" applyBorder="1" applyAlignment="1" applyProtection="1">
      <alignment vertical="center" wrapText="1"/>
      <protection/>
    </xf>
    <xf numFmtId="0" fontId="20" fillId="0" borderId="62" xfId="57" applyFont="1" applyFill="1" applyBorder="1" applyAlignment="1" applyProtection="1">
      <alignment horizontal="left" vertical="center" wrapText="1" indent="1"/>
      <protection/>
    </xf>
    <xf numFmtId="0" fontId="20" fillId="0" borderId="62" xfId="0" applyFont="1" applyBorder="1" applyAlignment="1" applyProtection="1">
      <alignment horizontal="left" vertical="center" wrapText="1" indent="1"/>
      <protection/>
    </xf>
    <xf numFmtId="0" fontId="20" fillId="0" borderId="24" xfId="0" applyFont="1" applyBorder="1" applyAlignment="1" applyProtection="1">
      <alignment horizontal="left" vertical="center" wrapText="1" indent="1"/>
      <protection/>
    </xf>
    <xf numFmtId="0" fontId="20" fillId="0" borderId="35" xfId="57" applyFont="1" applyFill="1" applyBorder="1" applyAlignment="1" applyProtection="1">
      <alignment horizontal="left" vertical="center" wrapText="1" indent="6"/>
      <protection/>
    </xf>
    <xf numFmtId="0" fontId="20" fillId="0" borderId="35" xfId="57" applyFont="1" applyFill="1" applyBorder="1" applyAlignment="1" applyProtection="1">
      <alignment horizontal="left" vertical="center" wrapText="1" indent="1"/>
      <protection/>
    </xf>
    <xf numFmtId="175" fontId="5" fillId="0" borderId="58" xfId="0" applyNumberFormat="1" applyFont="1" applyBorder="1" applyAlignment="1" applyProtection="1">
      <alignment horizontal="right" vertical="center" wrapText="1" indent="1"/>
      <protection/>
    </xf>
    <xf numFmtId="49" fontId="5" fillId="0" borderId="58" xfId="57" applyNumberFormat="1" applyFont="1" applyFill="1" applyBorder="1" applyAlignment="1" applyProtection="1">
      <alignment horizontal="center" vertical="center" wrapText="1"/>
      <protection/>
    </xf>
    <xf numFmtId="175" fontId="5" fillId="0" borderId="58" xfId="0" applyNumberFormat="1" applyFont="1" applyBorder="1" applyAlignment="1" applyProtection="1" quotePrefix="1">
      <alignment horizontal="right" vertical="center" wrapText="1" inden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left" vertical="center" wrapText="1" indent="1"/>
      <protection/>
    </xf>
    <xf numFmtId="0" fontId="20" fillId="0" borderId="0" xfId="0" applyFont="1" applyFill="1" applyAlignment="1" applyProtection="1">
      <alignment horizontal="left" vertical="center" wrapText="1"/>
      <protection/>
    </xf>
    <xf numFmtId="0" fontId="20" fillId="0" borderId="0" xfId="0" applyFont="1" applyFill="1" applyAlignment="1" applyProtection="1">
      <alignment vertical="center" wrapText="1"/>
      <protection/>
    </xf>
    <xf numFmtId="0" fontId="20" fillId="0" borderId="59" xfId="0" applyFont="1" applyFill="1" applyBorder="1" applyAlignment="1" applyProtection="1">
      <alignment horizontal="right" vertical="center" wrapText="1" indent="1"/>
      <protection/>
    </xf>
    <xf numFmtId="0" fontId="20" fillId="0" borderId="59" xfId="0" applyFont="1" applyFill="1" applyBorder="1" applyAlignment="1">
      <alignment vertical="center" wrapText="1"/>
    </xf>
    <xf numFmtId="0" fontId="5" fillId="0" borderId="51" xfId="0" applyFont="1" applyFill="1" applyBorder="1" applyAlignment="1" applyProtection="1">
      <alignment horizontal="left" vertical="center"/>
      <protection/>
    </xf>
    <xf numFmtId="0" fontId="5" fillId="0" borderId="43" xfId="0" applyFont="1" applyFill="1" applyBorder="1" applyAlignment="1" applyProtection="1">
      <alignment vertical="center" wrapText="1"/>
      <protection/>
    </xf>
    <xf numFmtId="3" fontId="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0" fontId="87" fillId="0" borderId="91" xfId="0" applyFont="1" applyBorder="1" applyAlignment="1">
      <alignment vertical="center" wrapText="1"/>
    </xf>
    <xf numFmtId="0" fontId="88" fillId="0" borderId="91" xfId="0" applyFont="1" applyBorder="1" applyAlignment="1">
      <alignment horizontal="left" vertical="center" wrapText="1"/>
    </xf>
    <xf numFmtId="0" fontId="88" fillId="0" borderId="92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172" fontId="6" fillId="0" borderId="0" xfId="40" applyNumberFormat="1" applyFont="1" applyBorder="1" applyAlignment="1">
      <alignment vertical="center"/>
    </xf>
    <xf numFmtId="3" fontId="6" fillId="0" borderId="0" xfId="40" applyNumberFormat="1" applyFont="1" applyBorder="1" applyAlignment="1">
      <alignment vertical="center"/>
    </xf>
    <xf numFmtId="0" fontId="0" fillId="0" borderId="0" xfId="0" applyFill="1" applyAlignment="1">
      <alignment/>
    </xf>
    <xf numFmtId="0" fontId="88" fillId="0" borderId="91" xfId="0" applyFont="1" applyBorder="1" applyAlignment="1">
      <alignment horizontal="right" vertical="center" wrapText="1"/>
    </xf>
    <xf numFmtId="0" fontId="88" fillId="0" borderId="92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3" fontId="0" fillId="0" borderId="37" xfId="0" applyNumberFormat="1" applyBorder="1" applyAlignment="1">
      <alignment horizontal="center"/>
    </xf>
    <xf numFmtId="0" fontId="34" fillId="0" borderId="0" xfId="0" applyFont="1" applyAlignment="1">
      <alignment horizontal="right"/>
    </xf>
    <xf numFmtId="3" fontId="20" fillId="0" borderId="37" xfId="0" applyNumberFormat="1" applyFont="1" applyFill="1" applyBorder="1" applyAlignment="1">
      <alignment vertical="center" wrapText="1"/>
    </xf>
    <xf numFmtId="49" fontId="29" fillId="0" borderId="88" xfId="0" applyNumberFormat="1" applyFont="1" applyBorder="1" applyAlignment="1">
      <alignment horizontal="left"/>
    </xf>
    <xf numFmtId="49" fontId="29" fillId="0" borderId="24" xfId="0" applyNumberFormat="1" applyFont="1" applyBorder="1" applyAlignment="1">
      <alignment horizontal="left"/>
    </xf>
    <xf numFmtId="49" fontId="29" fillId="0" borderId="69" xfId="0" applyNumberFormat="1" applyFont="1" applyBorder="1" applyAlignment="1">
      <alignment horizontal="left"/>
    </xf>
    <xf numFmtId="175" fontId="29" fillId="0" borderId="85" xfId="0" applyNumberFormat="1" applyFont="1" applyFill="1" applyBorder="1" applyAlignment="1" applyProtection="1">
      <alignment horizontal="left" vertical="center" wrapText="1"/>
      <protection locked="0"/>
    </xf>
    <xf numFmtId="0" fontId="88" fillId="0" borderId="91" xfId="0" applyFont="1" applyBorder="1" applyAlignment="1">
      <alignment vertical="center" wrapText="1"/>
    </xf>
    <xf numFmtId="0" fontId="35" fillId="0" borderId="0" xfId="0" applyFont="1" applyAlignment="1">
      <alignment/>
    </xf>
    <xf numFmtId="3" fontId="20" fillId="0" borderId="37" xfId="0" applyNumberFormat="1" applyFont="1" applyFill="1" applyBorder="1" applyAlignment="1">
      <alignment horizontal="right" vertical="center" wrapText="1"/>
    </xf>
    <xf numFmtId="175" fontId="17" fillId="0" borderId="50" xfId="0" applyNumberFormat="1" applyFont="1" applyFill="1" applyBorder="1" applyAlignment="1">
      <alignment horizontal="center" vertical="center" wrapText="1"/>
    </xf>
    <xf numFmtId="0" fontId="29" fillId="0" borderId="88" xfId="0" applyFont="1" applyBorder="1" applyAlignment="1">
      <alignment horizontal="left"/>
    </xf>
    <xf numFmtId="0" fontId="29" fillId="0" borderId="24" xfId="0" applyFont="1" applyBorder="1" applyAlignment="1">
      <alignment horizontal="left"/>
    </xf>
    <xf numFmtId="0" fontId="29" fillId="0" borderId="69" xfId="0" applyFont="1" applyBorder="1" applyAlignment="1">
      <alignment horizontal="left"/>
    </xf>
    <xf numFmtId="0" fontId="88" fillId="0" borderId="93" xfId="0" applyFont="1" applyBorder="1" applyAlignment="1">
      <alignment horizontal="left" vertical="center" wrapText="1"/>
    </xf>
    <xf numFmtId="175" fontId="5" fillId="0" borderId="81" xfId="0" applyNumberFormat="1" applyFont="1" applyFill="1" applyBorder="1" applyAlignment="1" applyProtection="1">
      <alignment horizontal="centerContinuous" vertical="center" wrapText="1"/>
      <protection/>
    </xf>
    <xf numFmtId="175" fontId="8" fillId="0" borderId="81" xfId="0" applyNumberFormat="1" applyFont="1" applyFill="1" applyBorder="1" applyAlignment="1" applyProtection="1">
      <alignment horizontal="center" vertical="center" wrapText="1"/>
      <protection/>
    </xf>
    <xf numFmtId="175" fontId="0" fillId="0" borderId="0" xfId="0" applyNumberFormat="1" applyAlignment="1">
      <alignment/>
    </xf>
    <xf numFmtId="3" fontId="29" fillId="0" borderId="48" xfId="0" applyNumberFormat="1" applyFont="1" applyFill="1" applyBorder="1" applyAlignment="1">
      <alignment/>
    </xf>
    <xf numFmtId="0" fontId="23" fillId="0" borderId="0" xfId="57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0" fontId="20" fillId="0" borderId="10" xfId="0" applyFont="1" applyBorder="1" applyAlignment="1">
      <alignment horizontal="left" vertical="center"/>
    </xf>
    <xf numFmtId="3" fontId="0" fillId="0" borderId="10" xfId="0" applyNumberFormat="1" applyFill="1" applyBorder="1" applyAlignment="1">
      <alignment/>
    </xf>
    <xf numFmtId="0" fontId="6" fillId="0" borderId="10" xfId="0" applyFont="1" applyBorder="1" applyAlignment="1">
      <alignment vertical="center"/>
    </xf>
    <xf numFmtId="172" fontId="6" fillId="0" borderId="10" xfId="40" applyNumberFormat="1" applyFont="1" applyBorder="1" applyAlignment="1">
      <alignment vertical="center"/>
    </xf>
    <xf numFmtId="3" fontId="6" fillId="0" borderId="10" xfId="40" applyNumberFormat="1" applyFont="1" applyBorder="1" applyAlignment="1">
      <alignment vertical="center"/>
    </xf>
    <xf numFmtId="3" fontId="87" fillId="0" borderId="93" xfId="0" applyNumberFormat="1" applyFont="1" applyBorder="1" applyAlignment="1">
      <alignment horizontal="right" vertical="center" wrapText="1"/>
    </xf>
    <xf numFmtId="0" fontId="87" fillId="0" borderId="93" xfId="0" applyFont="1" applyBorder="1" applyAlignment="1">
      <alignment horizontal="right" vertical="center" wrapText="1"/>
    </xf>
    <xf numFmtId="3" fontId="88" fillId="0" borderId="93" xfId="0" applyNumberFormat="1" applyFont="1" applyBorder="1" applyAlignment="1">
      <alignment horizontal="right" vertical="center" wrapText="1"/>
    </xf>
    <xf numFmtId="3" fontId="88" fillId="0" borderId="94" xfId="0" applyNumberFormat="1" applyFont="1" applyBorder="1" applyAlignment="1">
      <alignment horizontal="right" vertical="center" wrapText="1"/>
    </xf>
    <xf numFmtId="0" fontId="0" fillId="0" borderId="88" xfId="0" applyBorder="1" applyAlignment="1">
      <alignment/>
    </xf>
    <xf numFmtId="3" fontId="35" fillId="0" borderId="26" xfId="0" applyNumberFormat="1" applyFont="1" applyBorder="1" applyAlignment="1">
      <alignment/>
    </xf>
    <xf numFmtId="3" fontId="35" fillId="0" borderId="10" xfId="0" applyNumberFormat="1" applyFont="1" applyBorder="1" applyAlignment="1">
      <alignment/>
    </xf>
    <xf numFmtId="0" fontId="20" fillId="0" borderId="66" xfId="0" applyFont="1" applyBorder="1" applyAlignment="1">
      <alignment horizontal="left" vertical="center"/>
    </xf>
    <xf numFmtId="3" fontId="36" fillId="0" borderId="83" xfId="0" applyNumberFormat="1" applyFont="1" applyBorder="1" applyAlignment="1">
      <alignment/>
    </xf>
    <xf numFmtId="0" fontId="6" fillId="0" borderId="66" xfId="0" applyFont="1" applyBorder="1" applyAlignment="1">
      <alignment vertical="center"/>
    </xf>
    <xf numFmtId="3" fontId="36" fillId="0" borderId="65" xfId="0" applyNumberFormat="1" applyFont="1" applyBorder="1" applyAlignment="1">
      <alignment/>
    </xf>
    <xf numFmtId="0" fontId="6" fillId="0" borderId="30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172" fontId="3" fillId="0" borderId="50" xfId="40" applyNumberFormat="1" applyFont="1" applyBorder="1" applyAlignment="1">
      <alignment vertical="center"/>
    </xf>
    <xf numFmtId="172" fontId="6" fillId="0" borderId="50" xfId="40" applyNumberFormat="1" applyFont="1" applyBorder="1" applyAlignment="1">
      <alignment vertical="center"/>
    </xf>
    <xf numFmtId="3" fontId="6" fillId="0" borderId="50" xfId="40" applyNumberFormat="1" applyFont="1" applyBorder="1" applyAlignment="1">
      <alignment vertical="center"/>
    </xf>
    <xf numFmtId="3" fontId="33" fillId="0" borderId="50" xfId="0" applyNumberFormat="1" applyFont="1" applyBorder="1" applyAlignment="1">
      <alignment/>
    </xf>
    <xf numFmtId="3" fontId="33" fillId="0" borderId="84" xfId="0" applyNumberFormat="1" applyFont="1" applyBorder="1" applyAlignment="1">
      <alignment/>
    </xf>
    <xf numFmtId="3" fontId="35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0" fillId="0" borderId="10" xfId="0" applyNumberFormat="1" applyBorder="1" applyAlignment="1">
      <alignment/>
    </xf>
    <xf numFmtId="0" fontId="0" fillId="0" borderId="58" xfId="0" applyBorder="1" applyAlignment="1">
      <alignment/>
    </xf>
    <xf numFmtId="175" fontId="35" fillId="0" borderId="58" xfId="0" applyNumberFormat="1" applyFont="1" applyBorder="1" applyAlignment="1">
      <alignment/>
    </xf>
    <xf numFmtId="175" fontId="23" fillId="0" borderId="59" xfId="0" applyNumberFormat="1" applyFont="1" applyFill="1" applyBorder="1" applyAlignment="1" applyProtection="1">
      <alignment horizontal="right" vertical="center" wrapText="1" indent="1"/>
      <protection/>
    </xf>
    <xf numFmtId="0" fontId="88" fillId="0" borderId="93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38" fillId="0" borderId="0" xfId="0" applyFont="1" applyBorder="1" applyAlignment="1">
      <alignment/>
    </xf>
    <xf numFmtId="3" fontId="36" fillId="0" borderId="0" xfId="0" applyNumberFormat="1" applyFont="1" applyBorder="1" applyAlignment="1">
      <alignment/>
    </xf>
    <xf numFmtId="0" fontId="37" fillId="0" borderId="0" xfId="59" applyFont="1" applyFill="1" applyAlignment="1" applyProtection="1">
      <alignment horizontal="center" vertical="center" wrapText="1"/>
      <protection/>
    </xf>
    <xf numFmtId="0" fontId="37" fillId="0" borderId="0" xfId="59" applyFont="1" applyFill="1" applyAlignment="1" applyProtection="1">
      <alignment horizontal="center" vertical="center"/>
      <protection/>
    </xf>
    <xf numFmtId="0" fontId="38" fillId="0" borderId="0" xfId="59" applyFill="1" applyProtection="1">
      <alignment/>
      <protection/>
    </xf>
    <xf numFmtId="0" fontId="39" fillId="0" borderId="0" xfId="59" applyFont="1" applyFill="1" applyProtection="1">
      <alignment/>
      <protection/>
    </xf>
    <xf numFmtId="0" fontId="43" fillId="0" borderId="86" xfId="59" applyFont="1" applyFill="1" applyBorder="1" applyAlignment="1" applyProtection="1">
      <alignment horizontal="center" vertical="center" wrapText="1"/>
      <protection/>
    </xf>
    <xf numFmtId="0" fontId="43" fillId="0" borderId="76" xfId="59" applyFont="1" applyFill="1" applyBorder="1" applyAlignment="1" applyProtection="1">
      <alignment horizontal="center" vertical="center" wrapText="1"/>
      <protection/>
    </xf>
    <xf numFmtId="0" fontId="43" fillId="0" borderId="84" xfId="59" applyFont="1" applyFill="1" applyBorder="1" applyAlignment="1" applyProtection="1">
      <alignment horizontal="center" vertical="center" wrapText="1"/>
      <protection/>
    </xf>
    <xf numFmtId="0" fontId="26" fillId="0" borderId="79" xfId="59" applyFont="1" applyFill="1" applyBorder="1" applyAlignment="1" applyProtection="1">
      <alignment vertical="center" wrapText="1"/>
      <protection/>
    </xf>
    <xf numFmtId="181" fontId="25" fillId="0" borderId="74" xfId="58" applyNumberFormat="1" applyFont="1" applyFill="1" applyBorder="1" applyAlignment="1" applyProtection="1">
      <alignment horizontal="center" vertical="center"/>
      <protection/>
    </xf>
    <xf numFmtId="182" fontId="26" fillId="0" borderId="74" xfId="59" applyNumberFormat="1" applyFont="1" applyFill="1" applyBorder="1" applyAlignment="1" applyProtection="1">
      <alignment horizontal="right" vertical="center" wrapText="1"/>
      <protection locked="0"/>
    </xf>
    <xf numFmtId="182" fontId="26" fillId="0" borderId="75" xfId="59" applyNumberFormat="1" applyFont="1" applyFill="1" applyBorder="1" applyAlignment="1" applyProtection="1">
      <alignment horizontal="right" vertical="center" wrapText="1"/>
      <protection locked="0"/>
    </xf>
    <xf numFmtId="0" fontId="26" fillId="0" borderId="66" xfId="59" applyFont="1" applyFill="1" applyBorder="1" applyAlignment="1" applyProtection="1">
      <alignment vertical="center" wrapText="1"/>
      <protection/>
    </xf>
    <xf numFmtId="181" fontId="25" fillId="0" borderId="10" xfId="58" applyNumberFormat="1" applyFont="1" applyFill="1" applyBorder="1" applyAlignment="1" applyProtection="1">
      <alignment horizontal="center" vertical="center"/>
      <protection/>
    </xf>
    <xf numFmtId="182" fontId="26" fillId="0" borderId="10" xfId="59" applyNumberFormat="1" applyFont="1" applyFill="1" applyBorder="1" applyAlignment="1" applyProtection="1">
      <alignment horizontal="right" vertical="center" wrapText="1"/>
      <protection/>
    </xf>
    <xf numFmtId="182" fontId="26" fillId="0" borderId="65" xfId="59" applyNumberFormat="1" applyFont="1" applyFill="1" applyBorder="1" applyAlignment="1" applyProtection="1">
      <alignment horizontal="right" vertical="center" wrapText="1"/>
      <protection/>
    </xf>
    <xf numFmtId="182" fontId="44" fillId="0" borderId="10" xfId="59" applyNumberFormat="1" applyFont="1" applyFill="1" applyBorder="1" applyAlignment="1" applyProtection="1">
      <alignment horizontal="right" vertical="center" wrapText="1"/>
      <protection/>
    </xf>
    <xf numFmtId="0" fontId="45" fillId="0" borderId="66" xfId="59" applyFont="1" applyFill="1" applyBorder="1" applyAlignment="1" applyProtection="1">
      <alignment horizontal="left" vertical="center" wrapText="1" indent="1"/>
      <protection/>
    </xf>
    <xf numFmtId="182" fontId="43" fillId="0" borderId="10" xfId="59" applyNumberFormat="1" applyFont="1" applyFill="1" applyBorder="1" applyAlignment="1" applyProtection="1">
      <alignment horizontal="right" vertical="center" wrapText="1"/>
      <protection locked="0"/>
    </xf>
    <xf numFmtId="182" fontId="43" fillId="0" borderId="65" xfId="59" applyNumberFormat="1" applyFont="1" applyFill="1" applyBorder="1" applyAlignment="1" applyProtection="1">
      <alignment horizontal="right" vertical="center" wrapText="1"/>
      <protection locked="0"/>
    </xf>
    <xf numFmtId="182" fontId="44" fillId="0" borderId="10" xfId="59" applyNumberFormat="1" applyFont="1" applyFill="1" applyBorder="1" applyAlignment="1" applyProtection="1">
      <alignment horizontal="right" vertical="center" wrapText="1"/>
      <protection locked="0"/>
    </xf>
    <xf numFmtId="182" fontId="44" fillId="0" borderId="65" xfId="59" applyNumberFormat="1" applyFont="1" applyFill="1" applyBorder="1" applyAlignment="1" applyProtection="1">
      <alignment horizontal="right" vertical="center" wrapText="1"/>
      <protection locked="0"/>
    </xf>
    <xf numFmtId="182" fontId="26" fillId="0" borderId="10" xfId="59" applyNumberFormat="1" applyFont="1" applyFill="1" applyBorder="1" applyAlignment="1" applyProtection="1">
      <alignment horizontal="right" vertical="center" wrapText="1"/>
      <protection/>
    </xf>
    <xf numFmtId="182" fontId="44" fillId="0" borderId="65" xfId="59" applyNumberFormat="1" applyFont="1" applyFill="1" applyBorder="1" applyAlignment="1" applyProtection="1">
      <alignment horizontal="right" vertical="center" wrapText="1"/>
      <protection/>
    </xf>
    <xf numFmtId="182" fontId="26" fillId="0" borderId="10" xfId="59" applyNumberFormat="1" applyFont="1" applyFill="1" applyBorder="1" applyAlignment="1" applyProtection="1">
      <alignment horizontal="right" vertical="center" wrapText="1"/>
      <protection locked="0"/>
    </xf>
    <xf numFmtId="0" fontId="26" fillId="0" borderId="86" xfId="59" applyFont="1" applyFill="1" applyBorder="1" applyAlignment="1" applyProtection="1">
      <alignment vertical="center" wrapText="1"/>
      <protection/>
    </xf>
    <xf numFmtId="181" fontId="25" fillId="0" borderId="76" xfId="58" applyNumberFormat="1" applyFont="1" applyFill="1" applyBorder="1" applyAlignment="1" applyProtection="1">
      <alignment horizontal="center" vertical="center"/>
      <protection/>
    </xf>
    <xf numFmtId="182" fontId="26" fillId="0" borderId="76" xfId="59" applyNumberFormat="1" applyFont="1" applyFill="1" applyBorder="1" applyAlignment="1" applyProtection="1">
      <alignment horizontal="right" vertical="center" wrapText="1"/>
      <protection/>
    </xf>
    <xf numFmtId="182" fontId="26" fillId="0" borderId="84" xfId="59" applyNumberFormat="1" applyFont="1" applyFill="1" applyBorder="1" applyAlignment="1" applyProtection="1">
      <alignment horizontal="right" vertical="center" wrapText="1"/>
      <protection/>
    </xf>
    <xf numFmtId="0" fontId="26" fillId="0" borderId="0" xfId="59" applyFont="1" applyFill="1" applyBorder="1" applyAlignment="1" applyProtection="1">
      <alignment vertical="center" wrapText="1"/>
      <protection/>
    </xf>
    <xf numFmtId="181" fontId="25" fillId="0" borderId="0" xfId="58" applyNumberFormat="1" applyFont="1" applyFill="1" applyBorder="1" applyAlignment="1" applyProtection="1">
      <alignment horizontal="center" vertical="center"/>
      <protection/>
    </xf>
    <xf numFmtId="182" fontId="26" fillId="0" borderId="0" xfId="59" applyNumberFormat="1" applyFont="1" applyFill="1" applyBorder="1" applyAlignment="1" applyProtection="1">
      <alignment horizontal="right" vertical="center" wrapText="1"/>
      <protection/>
    </xf>
    <xf numFmtId="0" fontId="42" fillId="0" borderId="0" xfId="58" applyFill="1" applyAlignment="1" applyProtection="1">
      <alignment vertical="center" wrapText="1"/>
      <protection/>
    </xf>
    <xf numFmtId="0" fontId="21" fillId="0" borderId="0" xfId="58" applyFont="1" applyFill="1" applyBorder="1" applyAlignment="1" applyProtection="1">
      <alignment horizontal="right" vertical="center"/>
      <protection/>
    </xf>
    <xf numFmtId="49" fontId="24" fillId="0" borderId="86" xfId="58" applyNumberFormat="1" applyFont="1" applyFill="1" applyBorder="1" applyAlignment="1" applyProtection="1">
      <alignment horizontal="center" vertical="center" wrapText="1"/>
      <protection/>
    </xf>
    <xf numFmtId="49" fontId="24" fillId="0" borderId="67" xfId="58" applyNumberFormat="1" applyFont="1" applyFill="1" applyBorder="1" applyAlignment="1" applyProtection="1">
      <alignment horizontal="center" vertical="center" wrapText="1"/>
      <protection/>
    </xf>
    <xf numFmtId="0" fontId="43" fillId="0" borderId="26" xfId="59" applyFont="1" applyFill="1" applyBorder="1" applyAlignment="1" applyProtection="1">
      <alignment horizontal="center" vertical="center" wrapText="1"/>
      <protection/>
    </xf>
    <xf numFmtId="0" fontId="43" fillId="0" borderId="68" xfId="59" applyFont="1" applyFill="1" applyBorder="1" applyAlignment="1" applyProtection="1">
      <alignment horizontal="center" vertical="center" wrapText="1"/>
      <protection/>
    </xf>
    <xf numFmtId="0" fontId="44" fillId="0" borderId="66" xfId="59" applyFont="1" applyFill="1" applyBorder="1" applyAlignment="1" applyProtection="1">
      <alignment vertical="center" wrapText="1"/>
      <protection/>
    </xf>
    <xf numFmtId="0" fontId="0" fillId="0" borderId="49" xfId="0" applyBorder="1" applyAlignment="1">
      <alignment/>
    </xf>
    <xf numFmtId="183" fontId="25" fillId="0" borderId="49" xfId="58" applyNumberFormat="1" applyFont="1" applyFill="1" applyBorder="1" applyAlignment="1" applyProtection="1">
      <alignment vertical="center"/>
      <protection locked="0"/>
    </xf>
    <xf numFmtId="183" fontId="25" fillId="0" borderId="10" xfId="58" applyNumberFormat="1" applyFont="1" applyFill="1" applyBorder="1" applyAlignment="1" applyProtection="1">
      <alignment vertical="center"/>
      <protection locked="0"/>
    </xf>
    <xf numFmtId="183" fontId="24" fillId="0" borderId="10" xfId="58" applyNumberFormat="1" applyFont="1" applyFill="1" applyBorder="1" applyAlignment="1" applyProtection="1">
      <alignment vertical="center"/>
      <protection/>
    </xf>
    <xf numFmtId="183" fontId="25" fillId="0" borderId="10" xfId="58" applyNumberFormat="1" applyFont="1" applyFill="1" applyBorder="1" applyAlignment="1" applyProtection="1">
      <alignment vertical="center"/>
      <protection locked="0"/>
    </xf>
    <xf numFmtId="0" fontId="44" fillId="0" borderId="85" xfId="59" applyFont="1" applyFill="1" applyBorder="1" applyAlignment="1" applyProtection="1">
      <alignment vertical="center" wrapText="1"/>
      <protection/>
    </xf>
    <xf numFmtId="0" fontId="44" fillId="0" borderId="67" xfId="59" applyFont="1" applyFill="1" applyBorder="1" applyAlignment="1" applyProtection="1">
      <alignment vertical="center" wrapText="1"/>
      <protection/>
    </xf>
    <xf numFmtId="183" fontId="24" fillId="0" borderId="10" xfId="58" applyNumberFormat="1" applyFont="1" applyFill="1" applyBorder="1" applyAlignment="1" applyProtection="1">
      <alignment vertical="center"/>
      <protection locked="0"/>
    </xf>
    <xf numFmtId="0" fontId="24" fillId="0" borderId="86" xfId="58" applyFont="1" applyFill="1" applyBorder="1" applyAlignment="1" applyProtection="1">
      <alignment horizontal="left" vertical="center" wrapText="1"/>
      <protection/>
    </xf>
    <xf numFmtId="183" fontId="25" fillId="0" borderId="49" xfId="58" applyNumberFormat="1" applyFont="1" applyFill="1" applyBorder="1" applyAlignment="1" applyProtection="1">
      <alignment horizontal="right" vertical="center"/>
      <protection locked="0"/>
    </xf>
    <xf numFmtId="3" fontId="46" fillId="0" borderId="10" xfId="0" applyNumberFormat="1" applyFont="1" applyBorder="1" applyAlignment="1">
      <alignment horizontal="right"/>
    </xf>
    <xf numFmtId="0" fontId="37" fillId="0" borderId="0" xfId="60" applyFont="1" applyAlignment="1">
      <alignment horizontal="center"/>
      <protection/>
    </xf>
    <xf numFmtId="0" fontId="47" fillId="0" borderId="95" xfId="60" applyFont="1" applyBorder="1" applyAlignment="1">
      <alignment wrapText="1"/>
      <protection/>
    </xf>
    <xf numFmtId="0" fontId="47" fillId="0" borderId="96" xfId="60" applyFont="1" applyBorder="1" applyAlignment="1">
      <alignment horizontal="center"/>
      <protection/>
    </xf>
    <xf numFmtId="185" fontId="47" fillId="0" borderId="97" xfId="42" applyNumberFormat="1" applyFont="1" applyFill="1" applyBorder="1" applyAlignment="1" applyProtection="1">
      <alignment/>
      <protection/>
    </xf>
    <xf numFmtId="0" fontId="38" fillId="0" borderId="98" xfId="60" applyFont="1" applyBorder="1">
      <alignment/>
      <protection/>
    </xf>
    <xf numFmtId="0" fontId="38" fillId="0" borderId="99" xfId="60" applyFont="1" applyBorder="1">
      <alignment/>
      <protection/>
    </xf>
    <xf numFmtId="185" fontId="38" fillId="0" borderId="100" xfId="42" applyNumberFormat="1" applyFont="1" applyFill="1" applyBorder="1" applyAlignment="1" applyProtection="1">
      <alignment/>
      <protection/>
    </xf>
    <xf numFmtId="0" fontId="38" fillId="0" borderId="101" xfId="60" applyFont="1" applyBorder="1">
      <alignment/>
      <protection/>
    </xf>
    <xf numFmtId="0" fontId="38" fillId="0" borderId="102" xfId="60" applyFont="1" applyBorder="1">
      <alignment/>
      <protection/>
    </xf>
    <xf numFmtId="185" fontId="38" fillId="0" borderId="103" xfId="42" applyNumberFormat="1" applyFont="1" applyFill="1" applyBorder="1" applyAlignment="1" applyProtection="1">
      <alignment/>
      <protection/>
    </xf>
    <xf numFmtId="0" fontId="47" fillId="0" borderId="104" xfId="60" applyFont="1" applyBorder="1">
      <alignment/>
      <protection/>
    </xf>
    <xf numFmtId="0" fontId="47" fillId="0" borderId="105" xfId="60" applyFont="1" applyBorder="1">
      <alignment/>
      <protection/>
    </xf>
    <xf numFmtId="185" fontId="47" fillId="0" borderId="106" xfId="42" applyNumberFormat="1" applyFont="1" applyFill="1" applyBorder="1" applyAlignment="1" applyProtection="1">
      <alignment/>
      <protection/>
    </xf>
    <xf numFmtId="0" fontId="38" fillId="0" borderId="107" xfId="60" applyFont="1" applyBorder="1">
      <alignment/>
      <protection/>
    </xf>
    <xf numFmtId="0" fontId="38" fillId="0" borderId="108" xfId="60" applyFont="1" applyBorder="1">
      <alignment/>
      <protection/>
    </xf>
    <xf numFmtId="185" fontId="38" fillId="0" borderId="109" xfId="42" applyNumberFormat="1" applyFont="1" applyFill="1" applyBorder="1" applyAlignment="1" applyProtection="1">
      <alignment/>
      <protection/>
    </xf>
    <xf numFmtId="0" fontId="48" fillId="0" borderId="101" xfId="60" applyFont="1" applyBorder="1">
      <alignment/>
      <protection/>
    </xf>
    <xf numFmtId="0" fontId="47" fillId="0" borderId="51" xfId="60" applyFont="1" applyBorder="1">
      <alignment/>
      <protection/>
    </xf>
    <xf numFmtId="0" fontId="47" fillId="0" borderId="52" xfId="60" applyFont="1" applyBorder="1">
      <alignment/>
      <protection/>
    </xf>
    <xf numFmtId="185" fontId="47" fillId="0" borderId="53" xfId="42" applyNumberFormat="1" applyFont="1" applyFill="1" applyBorder="1" applyAlignment="1" applyProtection="1">
      <alignment/>
      <protection/>
    </xf>
    <xf numFmtId="0" fontId="47" fillId="0" borderId="80" xfId="60" applyFont="1" applyBorder="1">
      <alignment/>
      <protection/>
    </xf>
    <xf numFmtId="0" fontId="47" fillId="0" borderId="49" xfId="60" applyFont="1" applyBorder="1">
      <alignment/>
      <protection/>
    </xf>
    <xf numFmtId="185" fontId="47" fillId="0" borderId="83" xfId="42" applyNumberFormat="1" applyFont="1" applyFill="1" applyBorder="1" applyAlignment="1" applyProtection="1">
      <alignment/>
      <protection/>
    </xf>
    <xf numFmtId="0" fontId="38" fillId="0" borderId="66" xfId="60" applyFont="1" applyBorder="1">
      <alignment/>
      <protection/>
    </xf>
    <xf numFmtId="0" fontId="38" fillId="0" borderId="10" xfId="60" applyFont="1" applyBorder="1">
      <alignment/>
      <protection/>
    </xf>
    <xf numFmtId="185" fontId="38" fillId="0" borderId="65" xfId="42" applyNumberFormat="1" applyFont="1" applyFill="1" applyBorder="1" applyAlignment="1" applyProtection="1">
      <alignment/>
      <protection/>
    </xf>
    <xf numFmtId="0" fontId="38" fillId="0" borderId="67" xfId="60" applyFont="1" applyBorder="1">
      <alignment/>
      <protection/>
    </xf>
    <xf numFmtId="0" fontId="38" fillId="0" borderId="26" xfId="60" applyFont="1" applyBorder="1">
      <alignment/>
      <protection/>
    </xf>
    <xf numFmtId="185" fontId="38" fillId="0" borderId="68" xfId="42" applyNumberFormat="1" applyFont="1" applyFill="1" applyBorder="1" applyAlignment="1" applyProtection="1">
      <alignment/>
      <protection/>
    </xf>
    <xf numFmtId="0" fontId="37" fillId="0" borderId="51" xfId="60" applyFont="1" applyBorder="1">
      <alignment/>
      <protection/>
    </xf>
    <xf numFmtId="0" fontId="37" fillId="0" borderId="52" xfId="60" applyFont="1" applyBorder="1">
      <alignment/>
      <protection/>
    </xf>
    <xf numFmtId="185" fontId="37" fillId="0" borderId="53" xfId="42" applyNumberFormat="1" applyFont="1" applyFill="1" applyBorder="1" applyAlignment="1" applyProtection="1">
      <alignment/>
      <protection/>
    </xf>
    <xf numFmtId="0" fontId="38" fillId="0" borderId="80" xfId="60" applyFont="1" applyBorder="1">
      <alignment/>
      <protection/>
    </xf>
    <xf numFmtId="0" fontId="38" fillId="0" borderId="49" xfId="60" applyFont="1" applyBorder="1">
      <alignment/>
      <protection/>
    </xf>
    <xf numFmtId="185" fontId="38" fillId="0" borderId="83" xfId="42" applyNumberFormat="1" applyFont="1" applyFill="1" applyBorder="1" applyAlignment="1" applyProtection="1">
      <alignment/>
      <protection/>
    </xf>
    <xf numFmtId="0" fontId="37" fillId="0" borderId="63" xfId="60" applyFont="1" applyBorder="1">
      <alignment/>
      <protection/>
    </xf>
    <xf numFmtId="0" fontId="37" fillId="0" borderId="57" xfId="60" applyFont="1" applyBorder="1">
      <alignment/>
      <protection/>
    </xf>
    <xf numFmtId="185" fontId="37" fillId="0" borderId="64" xfId="42" applyNumberFormat="1" applyFont="1" applyFill="1" applyBorder="1" applyAlignment="1" applyProtection="1">
      <alignment/>
      <protection/>
    </xf>
    <xf numFmtId="0" fontId="37" fillId="0" borderId="110" xfId="60" applyFont="1" applyBorder="1">
      <alignment/>
      <protection/>
    </xf>
    <xf numFmtId="0" fontId="37" fillId="0" borderId="111" xfId="60" applyFont="1" applyBorder="1">
      <alignment/>
      <protection/>
    </xf>
    <xf numFmtId="185" fontId="37" fillId="0" borderId="112" xfId="42" applyNumberFormat="1" applyFont="1" applyFill="1" applyBorder="1" applyAlignment="1" applyProtection="1">
      <alignment/>
      <protection/>
    </xf>
    <xf numFmtId="0" fontId="37" fillId="0" borderId="104" xfId="60" applyFont="1" applyBorder="1">
      <alignment/>
      <protection/>
    </xf>
    <xf numFmtId="185" fontId="37" fillId="0" borderId="106" xfId="42" applyNumberFormat="1" applyFont="1" applyFill="1" applyBorder="1" applyAlignment="1" applyProtection="1">
      <alignment/>
      <protection/>
    </xf>
    <xf numFmtId="0" fontId="37" fillId="0" borderId="95" xfId="60" applyFont="1" applyBorder="1">
      <alignment/>
      <protection/>
    </xf>
    <xf numFmtId="0" fontId="37" fillId="0" borderId="96" xfId="60" applyFont="1" applyBorder="1">
      <alignment/>
      <protection/>
    </xf>
    <xf numFmtId="185" fontId="37" fillId="0" borderId="97" xfId="42" applyNumberFormat="1" applyFont="1" applyFill="1" applyBorder="1" applyAlignment="1" applyProtection="1">
      <alignment/>
      <protection/>
    </xf>
    <xf numFmtId="0" fontId="20" fillId="0" borderId="49" xfId="57" applyFont="1" applyFill="1" applyBorder="1" applyAlignment="1" applyProtection="1">
      <alignment horizontal="left" vertical="center" wrapText="1" indent="1"/>
      <protection/>
    </xf>
    <xf numFmtId="0" fontId="20" fillId="0" borderId="49" xfId="57" applyFont="1" applyFill="1" applyBorder="1" applyAlignment="1" applyProtection="1">
      <alignment horizontal="left" vertical="center" wrapText="1" indent="1"/>
      <protection locked="0"/>
    </xf>
    <xf numFmtId="175" fontId="17" fillId="0" borderId="0" xfId="57" applyNumberFormat="1" applyFont="1" applyFill="1" applyBorder="1" applyAlignment="1" applyProtection="1">
      <alignment horizontal="center" vertical="center"/>
      <protection/>
    </xf>
    <xf numFmtId="175" fontId="21" fillId="0" borderId="50" xfId="57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left"/>
    </xf>
    <xf numFmtId="175" fontId="21" fillId="0" borderId="50" xfId="57" applyNumberFormat="1" applyFont="1" applyFill="1" applyBorder="1" applyAlignment="1" applyProtection="1">
      <alignment horizontal="left"/>
      <protection/>
    </xf>
    <xf numFmtId="0" fontId="17" fillId="0" borderId="0" xfId="57" applyFont="1" applyFill="1" applyBorder="1" applyAlignment="1" applyProtection="1">
      <alignment horizontal="center"/>
      <protection/>
    </xf>
    <xf numFmtId="175" fontId="21" fillId="0" borderId="0" xfId="57" applyNumberFormat="1" applyFont="1" applyFill="1" applyBorder="1" applyAlignment="1" applyProtection="1">
      <alignment horizontal="left" vertical="center"/>
      <protection/>
    </xf>
    <xf numFmtId="175" fontId="5" fillId="0" borderId="29" xfId="0" applyNumberFormat="1" applyFont="1" applyFill="1" applyBorder="1" applyAlignment="1" applyProtection="1">
      <alignment horizontal="center" vertical="center" wrapText="1"/>
      <protection/>
    </xf>
    <xf numFmtId="175" fontId="5" fillId="0" borderId="32" xfId="0" applyNumberFormat="1" applyFont="1" applyFill="1" applyBorder="1" applyAlignment="1" applyProtection="1">
      <alignment horizontal="center" vertical="center" wrapText="1"/>
      <protection/>
    </xf>
    <xf numFmtId="175" fontId="5" fillId="0" borderId="34" xfId="0" applyNumberFormat="1" applyFont="1" applyFill="1" applyBorder="1" applyAlignment="1" applyProtection="1">
      <alignment horizontal="center" vertical="center" wrapText="1"/>
      <protection/>
    </xf>
    <xf numFmtId="175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21" fillId="0" borderId="42" xfId="0" applyFont="1" applyFill="1" applyBorder="1" applyAlignment="1" applyProtection="1">
      <alignment horizontal="left"/>
      <protection/>
    </xf>
    <xf numFmtId="0" fontId="21" fillId="0" borderId="43" xfId="0" applyFont="1" applyFill="1" applyBorder="1" applyAlignment="1" applyProtection="1">
      <alignment horizontal="left"/>
      <protection/>
    </xf>
    <xf numFmtId="0" fontId="21" fillId="0" borderId="44" xfId="0" applyFont="1" applyFill="1" applyBorder="1" applyAlignment="1" applyProtection="1">
      <alignment horizontal="left"/>
      <protection/>
    </xf>
    <xf numFmtId="175" fontId="17" fillId="0" borderId="0" xfId="0" applyNumberFormat="1" applyFont="1" applyFill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left"/>
    </xf>
    <xf numFmtId="49" fontId="27" fillId="0" borderId="49" xfId="0" applyNumberFormat="1" applyFont="1" applyBorder="1" applyAlignment="1">
      <alignment horizontal="left"/>
    </xf>
    <xf numFmtId="49" fontId="29" fillId="0" borderId="88" xfId="0" applyNumberFormat="1" applyFont="1" applyBorder="1" applyAlignment="1">
      <alignment horizontal="left"/>
    </xf>
    <xf numFmtId="49" fontId="29" fillId="0" borderId="24" xfId="0" applyNumberFormat="1" applyFont="1" applyBorder="1" applyAlignment="1">
      <alignment horizontal="left"/>
    </xf>
    <xf numFmtId="49" fontId="29" fillId="0" borderId="69" xfId="0" applyNumberFormat="1" applyFont="1" applyBorder="1" applyAlignment="1">
      <alignment horizontal="left"/>
    </xf>
    <xf numFmtId="49" fontId="27" fillId="0" borderId="10" xfId="0" applyNumberFormat="1" applyFont="1" applyBorder="1" applyAlignment="1">
      <alignment horizontal="left"/>
    </xf>
    <xf numFmtId="0" fontId="29" fillId="0" borderId="88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0" borderId="69" xfId="0" applyFont="1" applyBorder="1" applyAlignment="1">
      <alignment horizontal="center"/>
    </xf>
    <xf numFmtId="0" fontId="27" fillId="0" borderId="88" xfId="0" applyFont="1" applyBorder="1" applyAlignment="1">
      <alignment horizontal="left"/>
    </xf>
    <xf numFmtId="0" fontId="27" fillId="0" borderId="24" xfId="0" applyFont="1" applyBorder="1" applyAlignment="1">
      <alignment horizontal="left"/>
    </xf>
    <xf numFmtId="0" fontId="27" fillId="0" borderId="69" xfId="0" applyFont="1" applyBorder="1" applyAlignment="1">
      <alignment horizontal="left"/>
    </xf>
    <xf numFmtId="0" fontId="29" fillId="0" borderId="88" xfId="0" applyFont="1" applyBorder="1" applyAlignment="1">
      <alignment horizontal="left"/>
    </xf>
    <xf numFmtId="0" fontId="29" fillId="0" borderId="24" xfId="0" applyFont="1" applyBorder="1" applyAlignment="1">
      <alignment horizontal="left"/>
    </xf>
    <xf numFmtId="0" fontId="29" fillId="0" borderId="69" xfId="0" applyFont="1" applyBorder="1" applyAlignment="1">
      <alignment horizontal="left"/>
    </xf>
    <xf numFmtId="49" fontId="27" fillId="0" borderId="88" xfId="0" applyNumberFormat="1" applyFont="1" applyBorder="1" applyAlignment="1">
      <alignment horizontal="left"/>
    </xf>
    <xf numFmtId="49" fontId="27" fillId="0" borderId="24" xfId="0" applyNumberFormat="1" applyFont="1" applyBorder="1" applyAlignment="1">
      <alignment horizontal="left"/>
    </xf>
    <xf numFmtId="49" fontId="27" fillId="0" borderId="69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3" fontId="33" fillId="0" borderId="29" xfId="0" applyNumberFormat="1" applyFont="1" applyBorder="1" applyAlignment="1">
      <alignment horizontal="right"/>
    </xf>
    <xf numFmtId="0" fontId="0" fillId="0" borderId="32" xfId="0" applyBorder="1" applyAlignment="1">
      <alignment/>
    </xf>
    <xf numFmtId="0" fontId="33" fillId="0" borderId="32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0" fillId="0" borderId="113" xfId="0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88" fillId="0" borderId="93" xfId="0" applyFont="1" applyBorder="1" applyAlignment="1">
      <alignment horizontal="left" vertical="center" wrapText="1"/>
    </xf>
    <xf numFmtId="0" fontId="88" fillId="0" borderId="11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11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37" fillId="0" borderId="0" xfId="59" applyFont="1" applyFill="1" applyAlignment="1" applyProtection="1">
      <alignment horizontal="center" vertical="center" wrapText="1"/>
      <protection/>
    </xf>
    <xf numFmtId="0" fontId="37" fillId="0" borderId="0" xfId="59" applyFont="1" applyFill="1" applyAlignment="1" applyProtection="1">
      <alignment horizontal="center" vertical="center"/>
      <protection/>
    </xf>
    <xf numFmtId="0" fontId="40" fillId="0" borderId="0" xfId="59" applyFont="1" applyFill="1" applyBorder="1" applyAlignment="1" applyProtection="1">
      <alignment horizontal="right"/>
      <protection/>
    </xf>
    <xf numFmtId="0" fontId="41" fillId="0" borderId="54" xfId="59" applyFont="1" applyFill="1" applyBorder="1" applyAlignment="1" applyProtection="1">
      <alignment horizontal="center" vertical="center" wrapText="1"/>
      <protection/>
    </xf>
    <xf numFmtId="0" fontId="41" fillId="0" borderId="85" xfId="59" applyFont="1" applyFill="1" applyBorder="1" applyAlignment="1" applyProtection="1">
      <alignment horizontal="center" vertical="center" wrapText="1"/>
      <protection/>
    </xf>
    <xf numFmtId="0" fontId="41" fillId="0" borderId="80" xfId="59" applyFont="1" applyFill="1" applyBorder="1" applyAlignment="1" applyProtection="1">
      <alignment horizontal="center" vertical="center" wrapText="1"/>
      <protection/>
    </xf>
    <xf numFmtId="0" fontId="21" fillId="0" borderId="55" xfId="58" applyFont="1" applyFill="1" applyBorder="1" applyAlignment="1" applyProtection="1">
      <alignment horizontal="center" vertical="center" textRotation="90"/>
      <protection/>
    </xf>
    <xf numFmtId="0" fontId="21" fillId="0" borderId="48" xfId="58" applyFont="1" applyFill="1" applyBorder="1" applyAlignment="1" applyProtection="1">
      <alignment horizontal="center" vertical="center" textRotation="90"/>
      <protection/>
    </xf>
    <xf numFmtId="0" fontId="21" fillId="0" borderId="49" xfId="58" applyFont="1" applyFill="1" applyBorder="1" applyAlignment="1" applyProtection="1">
      <alignment horizontal="center" vertical="center" textRotation="90"/>
      <protection/>
    </xf>
    <xf numFmtId="0" fontId="40" fillId="0" borderId="55" xfId="59" applyFont="1" applyFill="1" applyBorder="1" applyAlignment="1" applyProtection="1">
      <alignment horizontal="center" vertical="center" wrapText="1"/>
      <protection/>
    </xf>
    <xf numFmtId="0" fontId="40" fillId="0" borderId="49" xfId="59" applyFont="1" applyFill="1" applyBorder="1" applyAlignment="1" applyProtection="1">
      <alignment horizontal="center" vertical="center" wrapText="1"/>
      <protection/>
    </xf>
    <xf numFmtId="0" fontId="40" fillId="0" borderId="74" xfId="59" applyFont="1" applyFill="1" applyBorder="1" applyAlignment="1" applyProtection="1">
      <alignment horizontal="center" vertical="center" wrapText="1"/>
      <protection/>
    </xf>
    <xf numFmtId="0" fontId="40" fillId="0" borderId="10" xfId="59" applyFont="1" applyFill="1" applyBorder="1" applyAlignment="1" applyProtection="1">
      <alignment horizontal="center" vertical="center" wrapText="1"/>
      <protection/>
    </xf>
    <xf numFmtId="0" fontId="40" fillId="0" borderId="56" xfId="59" applyFont="1" applyFill="1" applyBorder="1" applyAlignment="1" applyProtection="1">
      <alignment horizontal="center" vertical="center" wrapText="1"/>
      <protection/>
    </xf>
    <xf numFmtId="0" fontId="40" fillId="0" borderId="83" xfId="59" applyFont="1" applyFill="1" applyBorder="1" applyAlignment="1" applyProtection="1">
      <alignment horizontal="center" vertical="center" wrapText="1"/>
      <protection/>
    </xf>
    <xf numFmtId="0" fontId="40" fillId="0" borderId="10" xfId="59" applyFont="1" applyFill="1" applyBorder="1" applyAlignment="1" applyProtection="1">
      <alignment horizontal="center" wrapText="1"/>
      <protection/>
    </xf>
    <xf numFmtId="0" fontId="40" fillId="0" borderId="65" xfId="59" applyFont="1" applyFill="1" applyBorder="1" applyAlignment="1" applyProtection="1">
      <alignment horizontal="center" wrapText="1"/>
      <protection/>
    </xf>
    <xf numFmtId="0" fontId="21" fillId="0" borderId="0" xfId="58" applyFont="1" applyFill="1" applyBorder="1" applyAlignment="1" applyProtection="1">
      <alignment horizontal="right" vertical="center"/>
      <protection/>
    </xf>
    <xf numFmtId="0" fontId="17" fillId="0" borderId="79" xfId="58" applyFont="1" applyFill="1" applyBorder="1" applyAlignment="1" applyProtection="1">
      <alignment horizontal="center" vertical="center" wrapText="1"/>
      <protection/>
    </xf>
    <xf numFmtId="0" fontId="17" fillId="0" borderId="66" xfId="58" applyFont="1" applyFill="1" applyBorder="1" applyAlignment="1" applyProtection="1">
      <alignment horizontal="center" vertical="center" wrapText="1"/>
      <protection/>
    </xf>
    <xf numFmtId="0" fontId="37" fillId="0" borderId="0" xfId="60" applyFont="1" applyBorder="1" applyAlignment="1">
      <alignment horizontal="center"/>
      <protection/>
    </xf>
    <xf numFmtId="185" fontId="2" fillId="0" borderId="116" xfId="42" applyNumberFormat="1" applyFont="1" applyFill="1" applyBorder="1" applyAlignment="1" applyProtection="1">
      <alignment horizontal="right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 2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KVRENMUNKA" xfId="57"/>
    <cellStyle name="Normál_VAGYONK" xfId="58"/>
    <cellStyle name="Normál_VAGYONKIM" xfId="59"/>
    <cellStyle name="Normál_Zárszámadás mell 2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2"/>
  <sheetViews>
    <sheetView zoomScalePageLayoutView="0" workbookViewId="0" topLeftCell="A1">
      <selection activeCell="E5" sqref="E5"/>
    </sheetView>
  </sheetViews>
  <sheetFormatPr defaultColWidth="9.00390625" defaultRowHeight="12.75"/>
  <cols>
    <col min="2" max="2" width="8.75390625" style="0" customWidth="1"/>
    <col min="3" max="3" width="63.625" style="0" customWidth="1"/>
    <col min="4" max="4" width="18.125" style="0" customWidth="1"/>
    <col min="5" max="5" width="13.75390625" style="0" customWidth="1"/>
    <col min="6" max="6" width="12.875" style="0" customWidth="1"/>
  </cols>
  <sheetData>
    <row r="2" spans="2:4" ht="15.75">
      <c r="B2" s="567" t="s">
        <v>76</v>
      </c>
      <c r="C2" s="567"/>
      <c r="D2" s="567"/>
    </row>
    <row r="3" spans="2:6" ht="15.75">
      <c r="B3" s="82"/>
      <c r="C3" s="82"/>
      <c r="D3" s="569" t="s">
        <v>766</v>
      </c>
      <c r="E3" s="569"/>
      <c r="F3" s="569"/>
    </row>
    <row r="4" spans="2:4" ht="14.25" thickBot="1">
      <c r="B4" s="568" t="s">
        <v>77</v>
      </c>
      <c r="C4" s="568"/>
      <c r="D4" s="83" t="s">
        <v>78</v>
      </c>
    </row>
    <row r="5" spans="2:9" ht="60.75" thickBot="1">
      <c r="B5" s="84" t="s">
        <v>79</v>
      </c>
      <c r="C5" s="85" t="s">
        <v>80</v>
      </c>
      <c r="D5" s="86" t="s">
        <v>571</v>
      </c>
      <c r="E5" s="86" t="s">
        <v>782</v>
      </c>
      <c r="F5" s="86" t="s">
        <v>783</v>
      </c>
      <c r="G5" s="431"/>
      <c r="H5" s="431"/>
      <c r="I5" s="431"/>
    </row>
    <row r="6" spans="2:6" ht="13.5" thickBot="1">
      <c r="B6" s="87"/>
      <c r="C6" s="88" t="s">
        <v>81</v>
      </c>
      <c r="D6" s="89" t="s">
        <v>82</v>
      </c>
      <c r="E6" s="89" t="s">
        <v>82</v>
      </c>
      <c r="F6" s="89" t="s">
        <v>82</v>
      </c>
    </row>
    <row r="7" spans="2:6" ht="13.5" thickBot="1">
      <c r="B7" s="211" t="s">
        <v>30</v>
      </c>
      <c r="C7" s="212" t="s">
        <v>83</v>
      </c>
      <c r="D7" s="213">
        <f>+D8+D9+D10+D11+D12+D13</f>
        <v>73352020</v>
      </c>
      <c r="E7" s="213">
        <f>+E8+E9+E10+E11+E12+E13</f>
        <v>82107579</v>
      </c>
      <c r="F7" s="213">
        <f>+F8+F9+F10+F11+F12+F13</f>
        <v>82107579</v>
      </c>
    </row>
    <row r="8" spans="2:6" ht="12.75">
      <c r="B8" s="214" t="s">
        <v>84</v>
      </c>
      <c r="C8" s="215" t="s">
        <v>71</v>
      </c>
      <c r="D8" s="216">
        <v>23524015</v>
      </c>
      <c r="E8" s="216">
        <v>24640220</v>
      </c>
      <c r="F8" s="216">
        <v>24640220</v>
      </c>
    </row>
    <row r="9" spans="2:6" ht="12.75">
      <c r="B9" s="217" t="s">
        <v>85</v>
      </c>
      <c r="C9" s="218" t="s">
        <v>86</v>
      </c>
      <c r="D9" s="219">
        <v>23384570</v>
      </c>
      <c r="E9" s="219">
        <v>24478669</v>
      </c>
      <c r="F9" s="219">
        <v>24478669</v>
      </c>
    </row>
    <row r="10" spans="2:6" ht="12.75">
      <c r="B10" s="217" t="s">
        <v>87</v>
      </c>
      <c r="C10" s="218" t="s">
        <v>88</v>
      </c>
      <c r="D10" s="219">
        <v>25046935</v>
      </c>
      <c r="E10" s="219">
        <v>22541712</v>
      </c>
      <c r="F10" s="219">
        <v>22541712</v>
      </c>
    </row>
    <row r="11" spans="2:6" ht="12.75">
      <c r="B11" s="217" t="s">
        <v>89</v>
      </c>
      <c r="C11" s="218" t="s">
        <v>90</v>
      </c>
      <c r="D11" s="219">
        <v>1396500</v>
      </c>
      <c r="E11" s="219">
        <v>1396500</v>
      </c>
      <c r="F11" s="219">
        <v>1396500</v>
      </c>
    </row>
    <row r="12" spans="2:6" ht="12.75">
      <c r="B12" s="217" t="s">
        <v>91</v>
      </c>
      <c r="C12" s="220" t="s">
        <v>92</v>
      </c>
      <c r="D12" s="219"/>
      <c r="E12" s="219">
        <v>8453038</v>
      </c>
      <c r="F12" s="219">
        <v>8453038</v>
      </c>
    </row>
    <row r="13" spans="2:6" ht="13.5" thickBot="1">
      <c r="B13" s="221" t="s">
        <v>93</v>
      </c>
      <c r="C13" s="222" t="s">
        <v>94</v>
      </c>
      <c r="D13" s="219"/>
      <c r="E13" s="219">
        <v>597440</v>
      </c>
      <c r="F13" s="219">
        <v>597440</v>
      </c>
    </row>
    <row r="14" spans="2:6" ht="13.5" thickBot="1">
      <c r="B14" s="211" t="s">
        <v>33</v>
      </c>
      <c r="C14" s="275" t="s">
        <v>95</v>
      </c>
      <c r="D14" s="213">
        <f>+D15+D16+D17+D18+D19</f>
        <v>59103000</v>
      </c>
      <c r="E14" s="213">
        <f>+E15+E16+E17+E18+E19</f>
        <v>78223421</v>
      </c>
      <c r="F14" s="213">
        <f>+F15+F16+F17+F18+F19</f>
        <v>71036976</v>
      </c>
    </row>
    <row r="15" spans="2:6" ht="12.75">
      <c r="B15" s="214" t="s">
        <v>96</v>
      </c>
      <c r="C15" s="215" t="s">
        <v>97</v>
      </c>
      <c r="D15" s="216"/>
      <c r="E15" s="216"/>
      <c r="F15" s="216"/>
    </row>
    <row r="16" spans="2:6" ht="12.75">
      <c r="B16" s="217" t="s">
        <v>98</v>
      </c>
      <c r="C16" s="218" t="s">
        <v>99</v>
      </c>
      <c r="D16" s="219"/>
      <c r="E16" s="219"/>
      <c r="F16" s="219"/>
    </row>
    <row r="17" spans="2:6" ht="12.75">
      <c r="B17" s="217" t="s">
        <v>100</v>
      </c>
      <c r="C17" s="218" t="s">
        <v>101</v>
      </c>
      <c r="D17" s="219"/>
      <c r="E17" s="219"/>
      <c r="F17" s="219"/>
    </row>
    <row r="18" spans="2:6" ht="12.75">
      <c r="B18" s="217" t="s">
        <v>102</v>
      </c>
      <c r="C18" s="218" t="s">
        <v>103</v>
      </c>
      <c r="D18" s="219"/>
      <c r="E18" s="219"/>
      <c r="F18" s="219"/>
    </row>
    <row r="19" spans="2:6" ht="12.75">
      <c r="B19" s="217" t="s">
        <v>104</v>
      </c>
      <c r="C19" s="218" t="s">
        <v>105</v>
      </c>
      <c r="D19" s="219">
        <v>59103000</v>
      </c>
      <c r="E19" s="219">
        <v>78223421</v>
      </c>
      <c r="F19" s="219">
        <v>71036976</v>
      </c>
    </row>
    <row r="20" spans="2:6" ht="13.5" thickBot="1">
      <c r="B20" s="221" t="s">
        <v>106</v>
      </c>
      <c r="C20" s="222" t="s">
        <v>107</v>
      </c>
      <c r="D20" s="224"/>
      <c r="E20" s="224"/>
      <c r="F20" s="224"/>
    </row>
    <row r="21" spans="2:6" ht="13.5" thickBot="1">
      <c r="B21" s="211" t="s">
        <v>108</v>
      </c>
      <c r="C21" s="212" t="s">
        <v>109</v>
      </c>
      <c r="D21" s="213">
        <f>+D22+D23+D24+D25+D26</f>
        <v>0</v>
      </c>
      <c r="E21" s="213">
        <f>+E22+E23+E24+E25+E26</f>
        <v>105519287</v>
      </c>
      <c r="F21" s="213">
        <f>+F22+F23+F24+F25+F26</f>
        <v>105519287</v>
      </c>
    </row>
    <row r="22" spans="2:6" ht="12.75">
      <c r="B22" s="214" t="s">
        <v>110</v>
      </c>
      <c r="C22" s="215" t="s">
        <v>13</v>
      </c>
      <c r="D22" s="216"/>
      <c r="E22" s="216">
        <v>58769287</v>
      </c>
      <c r="F22" s="216">
        <v>58769287</v>
      </c>
    </row>
    <row r="23" spans="2:6" ht="12.75">
      <c r="B23" s="217" t="s">
        <v>111</v>
      </c>
      <c r="C23" s="218" t="s">
        <v>112</v>
      </c>
      <c r="D23" s="219"/>
      <c r="E23" s="219"/>
      <c r="F23" s="219"/>
    </row>
    <row r="24" spans="2:6" ht="12.75">
      <c r="B24" s="217" t="s">
        <v>113</v>
      </c>
      <c r="C24" s="218" t="s">
        <v>114</v>
      </c>
      <c r="D24" s="219"/>
      <c r="E24" s="219"/>
      <c r="F24" s="219"/>
    </row>
    <row r="25" spans="2:6" ht="12.75">
      <c r="B25" s="217" t="s">
        <v>115</v>
      </c>
      <c r="C25" s="218" t="s">
        <v>116</v>
      </c>
      <c r="D25" s="219"/>
      <c r="E25" s="219"/>
      <c r="F25" s="219"/>
    </row>
    <row r="26" spans="2:6" ht="12.75">
      <c r="B26" s="217" t="s">
        <v>117</v>
      </c>
      <c r="C26" s="218" t="s">
        <v>118</v>
      </c>
      <c r="D26" s="219"/>
      <c r="E26" s="219">
        <v>46750000</v>
      </c>
      <c r="F26" s="219">
        <v>46750000</v>
      </c>
    </row>
    <row r="27" spans="2:6" ht="13.5" thickBot="1">
      <c r="B27" s="221" t="s">
        <v>119</v>
      </c>
      <c r="C27" s="225" t="s">
        <v>120</v>
      </c>
      <c r="D27" s="224"/>
      <c r="E27" s="224">
        <v>46750000</v>
      </c>
      <c r="F27" s="224">
        <v>46750000</v>
      </c>
    </row>
    <row r="28" spans="2:6" ht="13.5" thickBot="1">
      <c r="B28" s="211" t="s">
        <v>121</v>
      </c>
      <c r="C28" s="212" t="s">
        <v>122</v>
      </c>
      <c r="D28" s="226">
        <f>SUM(D29:D35)</f>
        <v>19250000</v>
      </c>
      <c r="E28" s="226">
        <f>SUM(E29:E35)</f>
        <v>19250000</v>
      </c>
      <c r="F28" s="226">
        <f>SUM(F29:F35)</f>
        <v>19449106</v>
      </c>
    </row>
    <row r="29" spans="2:6" ht="12.75">
      <c r="B29" s="214" t="s">
        <v>123</v>
      </c>
      <c r="C29" s="215" t="s">
        <v>27</v>
      </c>
      <c r="D29" s="216">
        <v>3000000</v>
      </c>
      <c r="E29" s="216">
        <v>3000000</v>
      </c>
      <c r="F29" s="216">
        <v>2664248</v>
      </c>
    </row>
    <row r="30" spans="2:6" ht="12.75">
      <c r="B30" s="217" t="s">
        <v>124</v>
      </c>
      <c r="C30" s="218" t="s">
        <v>125</v>
      </c>
      <c r="D30" s="219"/>
      <c r="E30" s="219"/>
      <c r="F30" s="219"/>
    </row>
    <row r="31" spans="2:6" ht="12.75">
      <c r="B31" s="217" t="s">
        <v>126</v>
      </c>
      <c r="C31" s="218" t="s">
        <v>14</v>
      </c>
      <c r="D31" s="219">
        <v>10000000</v>
      </c>
      <c r="E31" s="219">
        <v>10000000</v>
      </c>
      <c r="F31" s="219">
        <v>10438670</v>
      </c>
    </row>
    <row r="32" spans="2:6" ht="12.75">
      <c r="B32" s="217" t="s">
        <v>127</v>
      </c>
      <c r="C32" s="218" t="s">
        <v>5</v>
      </c>
      <c r="D32" s="219">
        <v>250000</v>
      </c>
      <c r="E32" s="219">
        <v>250000</v>
      </c>
      <c r="F32" s="219">
        <v>370800</v>
      </c>
    </row>
    <row r="33" spans="2:6" ht="12.75">
      <c r="B33" s="217" t="s">
        <v>128</v>
      </c>
      <c r="C33" s="218" t="s">
        <v>129</v>
      </c>
      <c r="D33" s="219">
        <v>2600000</v>
      </c>
      <c r="E33" s="219">
        <v>2600000</v>
      </c>
      <c r="F33" s="219">
        <v>2754510</v>
      </c>
    </row>
    <row r="34" spans="2:6" ht="12.75">
      <c r="B34" s="217" t="s">
        <v>130</v>
      </c>
      <c r="C34" s="218" t="s">
        <v>131</v>
      </c>
      <c r="D34" s="219">
        <v>200000</v>
      </c>
      <c r="E34" s="219">
        <v>200000</v>
      </c>
      <c r="F34" s="219">
        <v>6826</v>
      </c>
    </row>
    <row r="35" spans="2:6" ht="13.5" thickBot="1">
      <c r="B35" s="221" t="s">
        <v>132</v>
      </c>
      <c r="C35" s="227" t="s">
        <v>133</v>
      </c>
      <c r="D35" s="224">
        <v>3200000</v>
      </c>
      <c r="E35" s="224">
        <v>3200000</v>
      </c>
      <c r="F35" s="224">
        <v>3214052</v>
      </c>
    </row>
    <row r="36" spans="2:6" ht="13.5" thickBot="1">
      <c r="B36" s="211" t="s">
        <v>134</v>
      </c>
      <c r="C36" s="212" t="s">
        <v>135</v>
      </c>
      <c r="D36" s="213">
        <f>SUM(D37:D47)</f>
        <v>7231000</v>
      </c>
      <c r="E36" s="213">
        <f>SUM(E37:E47)</f>
        <v>7264655</v>
      </c>
      <c r="F36" s="213">
        <f>SUM(F37:F47)</f>
        <v>9444568</v>
      </c>
    </row>
    <row r="37" spans="2:6" ht="12.75">
      <c r="B37" s="214" t="s">
        <v>136</v>
      </c>
      <c r="C37" s="215" t="s">
        <v>137</v>
      </c>
      <c r="D37" s="216"/>
      <c r="E37" s="216"/>
      <c r="F37" s="216"/>
    </row>
    <row r="38" spans="2:6" ht="12.75">
      <c r="B38" s="217" t="s">
        <v>138</v>
      </c>
      <c r="C38" s="218" t="s">
        <v>16</v>
      </c>
      <c r="D38" s="219">
        <v>1393000</v>
      </c>
      <c r="E38" s="219">
        <v>1393000</v>
      </c>
      <c r="F38" s="219">
        <v>1385985</v>
      </c>
    </row>
    <row r="39" spans="2:6" ht="12.75">
      <c r="B39" s="217" t="s">
        <v>139</v>
      </c>
      <c r="C39" s="218" t="s">
        <v>140</v>
      </c>
      <c r="D39" s="219">
        <v>2469000</v>
      </c>
      <c r="E39" s="219">
        <v>2469000</v>
      </c>
      <c r="F39" s="219">
        <v>2655084</v>
      </c>
    </row>
    <row r="40" spans="2:6" ht="12.75">
      <c r="B40" s="217" t="s">
        <v>141</v>
      </c>
      <c r="C40" s="218" t="s">
        <v>17</v>
      </c>
      <c r="D40" s="219"/>
      <c r="E40" s="219"/>
      <c r="F40" s="219"/>
    </row>
    <row r="41" spans="2:6" ht="12.75">
      <c r="B41" s="217" t="s">
        <v>142</v>
      </c>
      <c r="C41" s="218" t="s">
        <v>18</v>
      </c>
      <c r="D41" s="219">
        <v>2000000</v>
      </c>
      <c r="E41" s="219">
        <v>2000000</v>
      </c>
      <c r="F41" s="219">
        <v>2505828</v>
      </c>
    </row>
    <row r="42" spans="2:6" ht="12.75">
      <c r="B42" s="217" t="s">
        <v>143</v>
      </c>
      <c r="C42" s="218" t="s">
        <v>144</v>
      </c>
      <c r="D42" s="219">
        <v>844000</v>
      </c>
      <c r="E42" s="219">
        <v>844000</v>
      </c>
      <c r="F42" s="219">
        <v>1486542</v>
      </c>
    </row>
    <row r="43" spans="2:6" ht="12.75">
      <c r="B43" s="217" t="s">
        <v>145</v>
      </c>
      <c r="C43" s="218" t="s">
        <v>20</v>
      </c>
      <c r="D43" s="219"/>
      <c r="E43" s="219"/>
      <c r="F43" s="219"/>
    </row>
    <row r="44" spans="2:6" ht="12.75">
      <c r="B44" s="217" t="s">
        <v>146</v>
      </c>
      <c r="C44" s="218" t="s">
        <v>147</v>
      </c>
      <c r="D44" s="219">
        <v>20000</v>
      </c>
      <c r="E44" s="219">
        <v>20000</v>
      </c>
      <c r="F44" s="219">
        <v>150840</v>
      </c>
    </row>
    <row r="45" spans="2:6" ht="12.75">
      <c r="B45" s="217" t="s">
        <v>148</v>
      </c>
      <c r="C45" s="218" t="s">
        <v>149</v>
      </c>
      <c r="D45" s="228"/>
      <c r="E45" s="228"/>
      <c r="F45" s="228"/>
    </row>
    <row r="46" spans="2:6" ht="12.75">
      <c r="B46" s="221" t="s">
        <v>150</v>
      </c>
      <c r="C46" s="225" t="s">
        <v>151</v>
      </c>
      <c r="D46" s="229"/>
      <c r="E46" s="229"/>
      <c r="F46" s="229"/>
    </row>
    <row r="47" spans="2:6" ht="13.5" thickBot="1">
      <c r="B47" s="221" t="s">
        <v>152</v>
      </c>
      <c r="C47" s="222" t="s">
        <v>22</v>
      </c>
      <c r="D47" s="229">
        <v>505000</v>
      </c>
      <c r="E47" s="229">
        <v>538655</v>
      </c>
      <c r="F47" s="229">
        <v>1260289</v>
      </c>
    </row>
    <row r="48" spans="2:6" ht="13.5" thickBot="1">
      <c r="B48" s="211" t="s">
        <v>153</v>
      </c>
      <c r="C48" s="212" t="s">
        <v>154</v>
      </c>
      <c r="D48" s="213">
        <f>SUM(D49:D53)</f>
        <v>5430000</v>
      </c>
      <c r="E48" s="213">
        <f>SUM(E49:E53)</f>
        <v>5430000</v>
      </c>
      <c r="F48" s="213">
        <f>SUM(F49:F53)</f>
        <v>1841280</v>
      </c>
    </row>
    <row r="49" spans="2:6" ht="12.75">
      <c r="B49" s="214" t="s">
        <v>155</v>
      </c>
      <c r="C49" s="215" t="s">
        <v>156</v>
      </c>
      <c r="D49" s="230"/>
      <c r="E49" s="230"/>
      <c r="F49" s="230"/>
    </row>
    <row r="50" spans="2:6" ht="12.75">
      <c r="B50" s="217" t="s">
        <v>157</v>
      </c>
      <c r="C50" s="218" t="s">
        <v>24</v>
      </c>
      <c r="D50" s="228">
        <v>5430000</v>
      </c>
      <c r="E50" s="228">
        <v>5430000</v>
      </c>
      <c r="F50" s="228">
        <v>1841280</v>
      </c>
    </row>
    <row r="51" spans="2:6" ht="12.75">
      <c r="B51" s="217" t="s">
        <v>158</v>
      </c>
      <c r="C51" s="218" t="s">
        <v>73</v>
      </c>
      <c r="D51" s="228"/>
      <c r="E51" s="228"/>
      <c r="F51" s="228"/>
    </row>
    <row r="52" spans="2:6" ht="12.75">
      <c r="B52" s="217" t="s">
        <v>159</v>
      </c>
      <c r="C52" s="218" t="s">
        <v>160</v>
      </c>
      <c r="D52" s="228"/>
      <c r="E52" s="228"/>
      <c r="F52" s="228"/>
    </row>
    <row r="53" spans="2:6" ht="13.5" thickBot="1">
      <c r="B53" s="221" t="s">
        <v>161</v>
      </c>
      <c r="C53" s="222" t="s">
        <v>162</v>
      </c>
      <c r="D53" s="229"/>
      <c r="E53" s="229"/>
      <c r="F53" s="229"/>
    </row>
    <row r="54" spans="2:6" ht="13.5" thickBot="1">
      <c r="B54" s="211" t="s">
        <v>163</v>
      </c>
      <c r="C54" s="212" t="s">
        <v>164</v>
      </c>
      <c r="D54" s="213">
        <f>SUM(D55:D57)</f>
        <v>0</v>
      </c>
      <c r="E54" s="213">
        <f>SUM(E55:E57)</f>
        <v>0</v>
      </c>
      <c r="F54" s="213">
        <f>F58</f>
        <v>13000</v>
      </c>
    </row>
    <row r="55" spans="2:6" ht="12.75">
      <c r="B55" s="214" t="s">
        <v>165</v>
      </c>
      <c r="C55" s="215" t="s">
        <v>166</v>
      </c>
      <c r="D55" s="216"/>
      <c r="E55" s="216"/>
      <c r="F55" s="216"/>
    </row>
    <row r="56" spans="2:6" ht="12.75">
      <c r="B56" s="217" t="s">
        <v>167</v>
      </c>
      <c r="C56" s="218" t="s">
        <v>168</v>
      </c>
      <c r="D56" s="219"/>
      <c r="E56" s="219"/>
      <c r="F56" s="219"/>
    </row>
    <row r="57" spans="2:6" ht="12.75">
      <c r="B57" s="217" t="s">
        <v>169</v>
      </c>
      <c r="C57" s="218" t="s">
        <v>170</v>
      </c>
      <c r="D57" s="219"/>
      <c r="E57" s="219"/>
      <c r="F57" s="219"/>
    </row>
    <row r="58" spans="2:6" ht="13.5" thickBot="1">
      <c r="B58" s="221" t="s">
        <v>171</v>
      </c>
      <c r="C58" s="222" t="s">
        <v>172</v>
      </c>
      <c r="D58" s="224"/>
      <c r="E58" s="224"/>
      <c r="F58" s="224">
        <v>13000</v>
      </c>
    </row>
    <row r="59" spans="2:6" ht="13.5" thickBot="1">
      <c r="B59" s="211" t="s">
        <v>173</v>
      </c>
      <c r="C59" s="223" t="s">
        <v>174</v>
      </c>
      <c r="D59" s="213">
        <f>SUM(D60:D62)</f>
        <v>0</v>
      </c>
      <c r="E59" s="213">
        <f>SUM(E60:E62)</f>
        <v>0</v>
      </c>
      <c r="F59" s="213">
        <f>SUM(F60:F62)</f>
        <v>0</v>
      </c>
    </row>
    <row r="60" spans="2:6" ht="12.75">
      <c r="B60" s="214" t="s">
        <v>175</v>
      </c>
      <c r="C60" s="215" t="s">
        <v>176</v>
      </c>
      <c r="D60" s="228"/>
      <c r="E60" s="228"/>
      <c r="F60" s="228"/>
    </row>
    <row r="61" spans="2:6" ht="12.75">
      <c r="B61" s="217" t="s">
        <v>177</v>
      </c>
      <c r="C61" s="218" t="s">
        <v>178</v>
      </c>
      <c r="D61" s="228"/>
      <c r="E61" s="228"/>
      <c r="F61" s="228"/>
    </row>
    <row r="62" spans="2:6" ht="12.75">
      <c r="B62" s="217" t="s">
        <v>179</v>
      </c>
      <c r="C62" s="218" t="s">
        <v>180</v>
      </c>
      <c r="D62" s="228"/>
      <c r="E62" s="228"/>
      <c r="F62" s="228"/>
    </row>
    <row r="63" spans="2:6" ht="13.5" thickBot="1">
      <c r="B63" s="221" t="s">
        <v>181</v>
      </c>
      <c r="C63" s="222" t="s">
        <v>182</v>
      </c>
      <c r="D63" s="228"/>
      <c r="E63" s="228"/>
      <c r="F63" s="228"/>
    </row>
    <row r="64" spans="2:6" ht="13.5" thickBot="1">
      <c r="B64" s="231" t="s">
        <v>183</v>
      </c>
      <c r="C64" s="212" t="s">
        <v>184</v>
      </c>
      <c r="D64" s="226">
        <f>+D7+D14+D21+D28+D36+D48+D54+D59</f>
        <v>164366020</v>
      </c>
      <c r="E64" s="226">
        <f>+E7+E14+E21+E28+E36+E48+E54+E59</f>
        <v>297794942</v>
      </c>
      <c r="F64" s="226">
        <f>+F7+F14+F21+F28+F36+F48+F54+F59</f>
        <v>289411796</v>
      </c>
    </row>
    <row r="65" spans="2:6" ht="13.5" thickBot="1">
      <c r="B65" s="232" t="s">
        <v>185</v>
      </c>
      <c r="C65" s="223" t="s">
        <v>186</v>
      </c>
      <c r="D65" s="213">
        <f>SUM(D66:D68)</f>
        <v>10000000</v>
      </c>
      <c r="E65" s="213">
        <f>SUM(E66:E68)</f>
        <v>10000000</v>
      </c>
      <c r="F65" s="213">
        <f>SUM(F66:F68)</f>
        <v>10000000</v>
      </c>
    </row>
    <row r="66" spans="2:6" ht="12.75">
      <c r="B66" s="214" t="s">
        <v>187</v>
      </c>
      <c r="C66" s="215" t="s">
        <v>188</v>
      </c>
      <c r="D66" s="228"/>
      <c r="E66" s="228"/>
      <c r="F66" s="228"/>
    </row>
    <row r="67" spans="2:6" ht="12.75">
      <c r="B67" s="217" t="s">
        <v>189</v>
      </c>
      <c r="C67" s="218" t="s">
        <v>190</v>
      </c>
      <c r="D67" s="228">
        <v>10000000</v>
      </c>
      <c r="E67" s="228">
        <v>10000000</v>
      </c>
      <c r="F67" s="228">
        <v>10000000</v>
      </c>
    </row>
    <row r="68" spans="2:6" ht="13.5" thickBot="1">
      <c r="B68" s="221" t="s">
        <v>191</v>
      </c>
      <c r="C68" s="233" t="s">
        <v>192</v>
      </c>
      <c r="D68" s="228"/>
      <c r="E68" s="228"/>
      <c r="F68" s="228"/>
    </row>
    <row r="69" spans="2:6" ht="13.5" thickBot="1">
      <c r="B69" s="232" t="s">
        <v>193</v>
      </c>
      <c r="C69" s="223" t="s">
        <v>194</v>
      </c>
      <c r="D69" s="213">
        <f>SUM(D70:D73)</f>
        <v>0</v>
      </c>
      <c r="E69" s="213">
        <f>SUM(E70:E73)</f>
        <v>0</v>
      </c>
      <c r="F69" s="213">
        <f>SUM(F70:F73)</f>
        <v>0</v>
      </c>
    </row>
    <row r="70" spans="2:6" ht="12.75">
      <c r="B70" s="214" t="s">
        <v>195</v>
      </c>
      <c r="C70" s="215" t="s">
        <v>196</v>
      </c>
      <c r="D70" s="228"/>
      <c r="E70" s="228"/>
      <c r="F70" s="228"/>
    </row>
    <row r="71" spans="2:6" ht="12.75">
      <c r="B71" s="217" t="s">
        <v>197</v>
      </c>
      <c r="C71" s="218" t="s">
        <v>198</v>
      </c>
      <c r="D71" s="228"/>
      <c r="E71" s="228"/>
      <c r="F71" s="228"/>
    </row>
    <row r="72" spans="2:6" ht="12.75">
      <c r="B72" s="217" t="s">
        <v>199</v>
      </c>
      <c r="C72" s="218" t="s">
        <v>200</v>
      </c>
      <c r="D72" s="228"/>
      <c r="E72" s="228"/>
      <c r="F72" s="228"/>
    </row>
    <row r="73" spans="2:6" ht="13.5" thickBot="1">
      <c r="B73" s="221" t="s">
        <v>201</v>
      </c>
      <c r="C73" s="222" t="s">
        <v>202</v>
      </c>
      <c r="D73" s="228"/>
      <c r="E73" s="228"/>
      <c r="F73" s="228"/>
    </row>
    <row r="74" spans="2:6" ht="13.5" thickBot="1">
      <c r="B74" s="232" t="s">
        <v>203</v>
      </c>
      <c r="C74" s="223" t="s">
        <v>204</v>
      </c>
      <c r="D74" s="213">
        <f>SUM(D75:D76)</f>
        <v>9397000</v>
      </c>
      <c r="E74" s="213">
        <f>SUM(E75:E76)</f>
        <v>9397495</v>
      </c>
      <c r="F74" s="213">
        <f>SUM(F75:F76)</f>
        <v>9397495</v>
      </c>
    </row>
    <row r="75" spans="2:6" ht="12.75">
      <c r="B75" s="214" t="s">
        <v>205</v>
      </c>
      <c r="C75" s="215" t="s">
        <v>26</v>
      </c>
      <c r="D75" s="228">
        <v>9397000</v>
      </c>
      <c r="E75" s="228">
        <v>9397495</v>
      </c>
      <c r="F75" s="228">
        <v>9397495</v>
      </c>
    </row>
    <row r="76" spans="2:6" ht="13.5" thickBot="1">
      <c r="B76" s="221" t="s">
        <v>206</v>
      </c>
      <c r="C76" s="222" t="s">
        <v>207</v>
      </c>
      <c r="D76" s="228"/>
      <c r="E76" s="228"/>
      <c r="F76" s="228"/>
    </row>
    <row r="77" spans="2:6" ht="13.5" thickBot="1">
      <c r="B77" s="232" t="s">
        <v>208</v>
      </c>
      <c r="C77" s="223" t="s">
        <v>209</v>
      </c>
      <c r="D77" s="213">
        <f>SUM(D78:D80)</f>
        <v>2618518</v>
      </c>
      <c r="E77" s="213">
        <f>SUM(E78:E80)</f>
        <v>2618518</v>
      </c>
      <c r="F77" s="213">
        <f>SUM(F78:F80)</f>
        <v>2882063</v>
      </c>
    </row>
    <row r="78" spans="2:6" ht="12.75">
      <c r="B78" s="214" t="s">
        <v>210</v>
      </c>
      <c r="C78" s="215" t="s">
        <v>211</v>
      </c>
      <c r="D78" s="228">
        <v>2618518</v>
      </c>
      <c r="E78" s="228">
        <v>2618518</v>
      </c>
      <c r="F78" s="228">
        <v>2882063</v>
      </c>
    </row>
    <row r="79" spans="2:6" ht="12.75">
      <c r="B79" s="217" t="s">
        <v>212</v>
      </c>
      <c r="C79" s="218" t="s">
        <v>213</v>
      </c>
      <c r="D79" s="228"/>
      <c r="E79" s="228"/>
      <c r="F79" s="228"/>
    </row>
    <row r="80" spans="2:6" ht="13.5" thickBot="1">
      <c r="B80" s="221" t="s">
        <v>214</v>
      </c>
      <c r="C80" s="222" t="s">
        <v>215</v>
      </c>
      <c r="D80" s="228"/>
      <c r="E80" s="228"/>
      <c r="F80" s="228"/>
    </row>
    <row r="81" spans="2:6" ht="13.5" thickBot="1">
      <c r="B81" s="232" t="s">
        <v>216</v>
      </c>
      <c r="C81" s="223" t="s">
        <v>217</v>
      </c>
      <c r="D81" s="213">
        <f>SUM(D82:D85)</f>
        <v>0</v>
      </c>
      <c r="E81" s="213">
        <f>SUM(E82:E85)</f>
        <v>0</v>
      </c>
      <c r="F81" s="213">
        <f>SUM(F82:F85)</f>
        <v>0</v>
      </c>
    </row>
    <row r="82" spans="2:6" ht="12.75">
      <c r="B82" s="234" t="s">
        <v>218</v>
      </c>
      <c r="C82" s="215" t="s">
        <v>219</v>
      </c>
      <c r="D82" s="228"/>
      <c r="E82" s="228"/>
      <c r="F82" s="228"/>
    </row>
    <row r="83" spans="2:6" ht="12.75">
      <c r="B83" s="235" t="s">
        <v>220</v>
      </c>
      <c r="C83" s="218" t="s">
        <v>221</v>
      </c>
      <c r="D83" s="228"/>
      <c r="E83" s="228"/>
      <c r="F83" s="228"/>
    </row>
    <row r="84" spans="2:6" ht="12.75">
      <c r="B84" s="235" t="s">
        <v>222</v>
      </c>
      <c r="C84" s="218" t="s">
        <v>223</v>
      </c>
      <c r="D84" s="228"/>
      <c r="E84" s="228"/>
      <c r="F84" s="228"/>
    </row>
    <row r="85" spans="2:6" ht="13.5" thickBot="1">
      <c r="B85" s="236" t="s">
        <v>224</v>
      </c>
      <c r="C85" s="222" t="s">
        <v>225</v>
      </c>
      <c r="D85" s="228"/>
      <c r="E85" s="228"/>
      <c r="F85" s="228"/>
    </row>
    <row r="86" spans="2:6" ht="13.5" thickBot="1">
      <c r="B86" s="232" t="s">
        <v>226</v>
      </c>
      <c r="C86" s="223" t="s">
        <v>227</v>
      </c>
      <c r="D86" s="237"/>
      <c r="E86" s="237"/>
      <c r="F86" s="237"/>
    </row>
    <row r="87" spans="2:6" ht="13.5" thickBot="1">
      <c r="B87" s="232" t="s">
        <v>228</v>
      </c>
      <c r="C87" s="223" t="s">
        <v>229</v>
      </c>
      <c r="D87" s="237"/>
      <c r="E87" s="237"/>
      <c r="F87" s="237"/>
    </row>
    <row r="88" spans="2:6" ht="13.5" thickBot="1">
      <c r="B88" s="232" t="s">
        <v>230</v>
      </c>
      <c r="C88" s="238" t="s">
        <v>231</v>
      </c>
      <c r="D88" s="226">
        <f>+D65+D69+D74+D77+D81+D87+D86</f>
        <v>22015518</v>
      </c>
      <c r="E88" s="226">
        <f>+E65+E69+E74+E77+E81+E87+E86</f>
        <v>22016013</v>
      </c>
      <c r="F88" s="226">
        <f>+F65+F69+F74+F77+F81+F87+F86</f>
        <v>22279558</v>
      </c>
    </row>
    <row r="89" spans="2:6" ht="13.5" thickBot="1">
      <c r="B89" s="239" t="s">
        <v>232</v>
      </c>
      <c r="C89" s="240" t="s">
        <v>233</v>
      </c>
      <c r="D89" s="226">
        <f>+D64+D88</f>
        <v>186381538</v>
      </c>
      <c r="E89" s="226">
        <f>+E64+E88</f>
        <v>319810955</v>
      </c>
      <c r="F89" s="226">
        <f>+F64+F88</f>
        <v>311691354</v>
      </c>
    </row>
    <row r="92" ht="12.75">
      <c r="F92" s="429"/>
    </row>
  </sheetData>
  <sheetProtection/>
  <mergeCells count="3">
    <mergeCell ref="B2:D2"/>
    <mergeCell ref="B4:C4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6:H30"/>
  <sheetViews>
    <sheetView zoomScalePageLayoutView="0" workbookViewId="0" topLeftCell="A1">
      <selection activeCell="C8" sqref="C8:G8"/>
    </sheetView>
  </sheetViews>
  <sheetFormatPr defaultColWidth="9.00390625" defaultRowHeight="12.75"/>
  <cols>
    <col min="7" max="7" width="27.00390625" style="0" customWidth="1"/>
  </cols>
  <sheetData>
    <row r="6" spans="7:8" ht="12.75">
      <c r="G6" s="569" t="s">
        <v>774</v>
      </c>
      <c r="H6" s="569"/>
    </row>
    <row r="8" spans="3:7" ht="12.75">
      <c r="C8" s="151" t="s">
        <v>792</v>
      </c>
      <c r="D8" s="152"/>
      <c r="E8" s="152"/>
      <c r="F8" s="152"/>
      <c r="G8" s="152"/>
    </row>
    <row r="9" ht="12.75">
      <c r="C9" s="2"/>
    </row>
    <row r="10" spans="3:4" ht="12.75">
      <c r="C10" s="622"/>
      <c r="D10" s="622"/>
    </row>
    <row r="12" ht="13.5" thickBot="1">
      <c r="F12" t="s">
        <v>535</v>
      </c>
    </row>
    <row r="13" spans="3:7" ht="13.5" thickBot="1">
      <c r="C13" s="64" t="s">
        <v>59</v>
      </c>
      <c r="D13" s="65"/>
      <c r="E13" s="66"/>
      <c r="F13" s="67"/>
      <c r="G13" s="75" t="s">
        <v>545</v>
      </c>
    </row>
    <row r="14" spans="3:7" ht="12.75">
      <c r="C14" s="68"/>
      <c r="D14" s="55"/>
      <c r="E14" s="55"/>
      <c r="F14" s="69"/>
      <c r="G14" s="74" t="s">
        <v>60</v>
      </c>
    </row>
    <row r="15" spans="3:7" ht="12.75">
      <c r="C15" s="68"/>
      <c r="D15" s="55"/>
      <c r="E15" s="55"/>
      <c r="F15" s="69"/>
      <c r="G15" s="70"/>
    </row>
    <row r="16" spans="3:7" ht="12.75">
      <c r="C16" s="71" t="s">
        <v>61</v>
      </c>
      <c r="D16" s="28"/>
      <c r="E16" s="28"/>
      <c r="F16" s="29"/>
      <c r="G16" s="59"/>
    </row>
    <row r="17" spans="3:7" ht="12.75">
      <c r="C17" s="56"/>
      <c r="D17" s="28"/>
      <c r="E17" s="28"/>
      <c r="F17" s="29"/>
      <c r="G17" s="59"/>
    </row>
    <row r="18" spans="3:7" ht="12.75">
      <c r="C18" s="56" t="s">
        <v>62</v>
      </c>
      <c r="D18" s="28"/>
      <c r="E18" s="28"/>
      <c r="F18" s="29"/>
      <c r="G18" s="59"/>
    </row>
    <row r="19" spans="3:7" ht="12.75">
      <c r="C19" s="56"/>
      <c r="D19" s="28"/>
      <c r="E19" s="28"/>
      <c r="F19" s="29"/>
      <c r="G19" s="59"/>
    </row>
    <row r="20" spans="3:7" ht="12.75">
      <c r="C20" s="56" t="s">
        <v>63</v>
      </c>
      <c r="D20" s="28"/>
      <c r="E20" s="28"/>
      <c r="F20" s="29"/>
      <c r="G20" s="59"/>
    </row>
    <row r="21" spans="3:7" ht="12.75">
      <c r="C21" s="56"/>
      <c r="D21" s="28"/>
      <c r="E21" s="28"/>
      <c r="F21" s="29"/>
      <c r="G21" s="59"/>
    </row>
    <row r="22" spans="3:7" ht="12.75">
      <c r="C22" s="71" t="s">
        <v>64</v>
      </c>
      <c r="D22" s="72"/>
      <c r="E22" s="28"/>
      <c r="F22" s="29"/>
      <c r="G22" s="59"/>
    </row>
    <row r="23" spans="3:7" ht="12.75">
      <c r="C23" s="56"/>
      <c r="D23" s="28"/>
      <c r="E23" s="28"/>
      <c r="F23" s="29"/>
      <c r="G23" s="59"/>
    </row>
    <row r="24" spans="3:7" ht="12.75">
      <c r="C24" s="56"/>
      <c r="D24" s="28"/>
      <c r="E24" s="28"/>
      <c r="F24" s="29"/>
      <c r="G24" s="59"/>
    </row>
    <row r="25" spans="3:7" ht="12.75">
      <c r="C25" s="71" t="s">
        <v>65</v>
      </c>
      <c r="D25" s="72"/>
      <c r="E25" s="28"/>
      <c r="F25" s="29"/>
      <c r="G25" s="59"/>
    </row>
    <row r="26" spans="3:7" ht="12.75">
      <c r="C26" s="56" t="s">
        <v>66</v>
      </c>
      <c r="D26" s="28"/>
      <c r="E26" s="28"/>
      <c r="F26" s="29"/>
      <c r="G26" s="412">
        <v>500000</v>
      </c>
    </row>
    <row r="27" spans="3:7" ht="12.75">
      <c r="C27" s="56" t="s">
        <v>67</v>
      </c>
      <c r="D27" s="28"/>
      <c r="E27" s="28"/>
      <c r="F27" s="29"/>
      <c r="G27" s="76"/>
    </row>
    <row r="28" spans="3:7" ht="12.75">
      <c r="C28" s="56"/>
      <c r="D28" s="28"/>
      <c r="E28" s="28"/>
      <c r="F28" s="29"/>
      <c r="G28" s="76"/>
    </row>
    <row r="29" spans="3:7" ht="12.75">
      <c r="C29" s="71" t="s">
        <v>68</v>
      </c>
      <c r="D29" s="72"/>
      <c r="E29" s="72"/>
      <c r="F29" s="29"/>
      <c r="G29" s="412">
        <v>500000</v>
      </c>
    </row>
    <row r="30" spans="3:7" ht="13.5" thickBot="1">
      <c r="C30" s="60"/>
      <c r="D30" s="63"/>
      <c r="E30" s="63"/>
      <c r="F30" s="61"/>
      <c r="G30" s="73"/>
    </row>
  </sheetData>
  <sheetProtection/>
  <mergeCells count="2">
    <mergeCell ref="G6:H6"/>
    <mergeCell ref="C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5:F21"/>
  <sheetViews>
    <sheetView zoomScalePageLayoutView="0" workbookViewId="0" topLeftCell="A1">
      <selection activeCell="E5" sqref="E5:F5"/>
    </sheetView>
  </sheetViews>
  <sheetFormatPr defaultColWidth="9.00390625" defaultRowHeight="12.75"/>
  <cols>
    <col min="3" max="3" width="45.625" style="0" customWidth="1"/>
    <col min="4" max="4" width="14.875" style="0" customWidth="1"/>
    <col min="5" max="5" width="24.875" style="0" customWidth="1"/>
  </cols>
  <sheetData>
    <row r="5" spans="5:6" ht="12.75">
      <c r="E5" s="569" t="s">
        <v>775</v>
      </c>
      <c r="F5" s="569"/>
    </row>
    <row r="7" spans="3:4" ht="15.75">
      <c r="C7" s="43" t="s">
        <v>51</v>
      </c>
      <c r="D7" s="44"/>
    </row>
    <row r="8" spans="3:4" ht="12.75">
      <c r="C8" s="45"/>
      <c r="D8" s="45"/>
    </row>
    <row r="9" spans="3:4" ht="15.75">
      <c r="C9" s="46" t="s">
        <v>52</v>
      </c>
      <c r="D9" s="45"/>
    </row>
    <row r="10" spans="5:6" ht="12.75">
      <c r="E10" s="622"/>
      <c r="F10" s="622"/>
    </row>
    <row r="12" ht="13.5" thickBot="1"/>
    <row r="13" spans="2:5" ht="15.75">
      <c r="B13" s="47" t="s">
        <v>53</v>
      </c>
      <c r="C13" s="48"/>
      <c r="D13" s="48" t="s">
        <v>54</v>
      </c>
      <c r="E13" s="49" t="s">
        <v>55</v>
      </c>
    </row>
    <row r="14" spans="2:5" ht="16.5" thickBot="1">
      <c r="B14" s="50" t="s">
        <v>56</v>
      </c>
      <c r="C14" s="51"/>
      <c r="D14" s="50"/>
      <c r="E14" s="52"/>
    </row>
    <row r="15" spans="2:5" ht="12.75">
      <c r="B15" s="53"/>
      <c r="C15" s="27"/>
      <c r="D15" s="54"/>
      <c r="E15" s="27"/>
    </row>
    <row r="16" spans="2:5" ht="15.75">
      <c r="B16" s="56" t="s">
        <v>554</v>
      </c>
      <c r="C16" s="29"/>
      <c r="D16" s="57">
        <v>10000000</v>
      </c>
      <c r="E16" s="29" t="s">
        <v>57</v>
      </c>
    </row>
    <row r="17" spans="2:5" ht="15.75">
      <c r="B17" s="56"/>
      <c r="C17" s="29"/>
      <c r="D17" s="58">
        <v>0</v>
      </c>
      <c r="E17" s="29" t="s">
        <v>58</v>
      </c>
    </row>
    <row r="18" spans="2:5" ht="12.75">
      <c r="B18" s="56"/>
      <c r="C18" s="29"/>
      <c r="D18" s="59"/>
      <c r="E18" s="29"/>
    </row>
    <row r="19" spans="2:5" ht="12.75">
      <c r="B19" s="56"/>
      <c r="C19" s="29"/>
      <c r="D19" s="59"/>
      <c r="E19" s="29"/>
    </row>
    <row r="20" spans="2:5" ht="12.75">
      <c r="B20" s="56"/>
      <c r="C20" s="29"/>
      <c r="D20" s="59"/>
      <c r="E20" s="29"/>
    </row>
    <row r="21" spans="2:5" ht="16.5" thickBot="1">
      <c r="B21" s="60"/>
      <c r="C21" s="61"/>
      <c r="D21" s="62">
        <f>SUM(D16:D20)</f>
        <v>10000000</v>
      </c>
      <c r="E21" s="61"/>
    </row>
  </sheetData>
  <sheetProtection/>
  <mergeCells count="2">
    <mergeCell ref="E5:F5"/>
    <mergeCell ref="E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7.00390625" style="0" customWidth="1"/>
    <col min="2" max="2" width="55.125" style="0" customWidth="1"/>
    <col min="3" max="4" width="11.375" style="0" customWidth="1"/>
    <col min="5" max="5" width="10.625" style="0" customWidth="1"/>
  </cols>
  <sheetData>
    <row r="1" ht="13.5" thickBot="1">
      <c r="C1" s="78" t="s">
        <v>776</v>
      </c>
    </row>
    <row r="2" spans="1:5" ht="24">
      <c r="A2" s="153" t="s">
        <v>36</v>
      </c>
      <c r="B2" s="154" t="s">
        <v>555</v>
      </c>
      <c r="C2" s="155"/>
      <c r="D2" s="155"/>
      <c r="E2" s="155"/>
    </row>
    <row r="3" spans="1:5" ht="13.5" thickBot="1">
      <c r="A3" s="156" t="s">
        <v>386</v>
      </c>
      <c r="B3" s="157" t="s">
        <v>423</v>
      </c>
      <c r="C3" s="158"/>
      <c r="D3" s="158"/>
      <c r="E3" s="158"/>
    </row>
    <row r="4" spans="1:5" ht="14.25" thickBot="1">
      <c r="A4" s="111"/>
      <c r="B4" s="111"/>
      <c r="C4" s="159" t="s">
        <v>385</v>
      </c>
      <c r="D4" s="159" t="s">
        <v>385</v>
      </c>
      <c r="E4" s="159" t="s">
        <v>385</v>
      </c>
    </row>
    <row r="5" spans="1:5" ht="13.5" thickBot="1">
      <c r="A5" s="160" t="s">
        <v>392</v>
      </c>
      <c r="B5" s="161" t="s">
        <v>393</v>
      </c>
      <c r="C5" s="162" t="s">
        <v>394</v>
      </c>
      <c r="D5" s="162" t="s">
        <v>394</v>
      </c>
      <c r="E5" s="162" t="s">
        <v>394</v>
      </c>
    </row>
    <row r="6" spans="1:5" ht="13.5" thickBot="1">
      <c r="A6" s="163"/>
      <c r="B6" s="164" t="s">
        <v>81</v>
      </c>
      <c r="C6" s="165" t="s">
        <v>82</v>
      </c>
      <c r="D6" s="165" t="s">
        <v>82</v>
      </c>
      <c r="E6" s="165" t="s">
        <v>82</v>
      </c>
    </row>
    <row r="7" spans="1:5" ht="13.5" thickBot="1">
      <c r="A7" s="166"/>
      <c r="B7" s="121" t="s">
        <v>0</v>
      </c>
      <c r="C7" s="167"/>
      <c r="D7" s="167"/>
      <c r="E7" s="167"/>
    </row>
    <row r="8" spans="1:5" ht="13.5" thickBot="1">
      <c r="A8" s="163" t="s">
        <v>30</v>
      </c>
      <c r="B8" s="183" t="s">
        <v>424</v>
      </c>
      <c r="C8" s="184">
        <f>SUM(C9:C19)</f>
        <v>0</v>
      </c>
      <c r="D8" s="184">
        <f>SUM(D9:D19)</f>
        <v>0</v>
      </c>
      <c r="E8" s="184">
        <f>SUM(E9:E19)</f>
        <v>0</v>
      </c>
    </row>
    <row r="9" spans="1:5" ht="12.75">
      <c r="A9" s="168" t="s">
        <v>84</v>
      </c>
      <c r="B9" s="185" t="s">
        <v>137</v>
      </c>
      <c r="C9" s="186"/>
      <c r="D9" s="186"/>
      <c r="E9" s="186"/>
    </row>
    <row r="10" spans="1:5" ht="12.75">
      <c r="A10" s="169" t="s">
        <v>85</v>
      </c>
      <c r="B10" s="187" t="s">
        <v>16</v>
      </c>
      <c r="C10" s="188"/>
      <c r="D10" s="188"/>
      <c r="E10" s="188"/>
    </row>
    <row r="11" spans="1:5" ht="12.75">
      <c r="A11" s="169" t="s">
        <v>87</v>
      </c>
      <c r="B11" s="187" t="s">
        <v>140</v>
      </c>
      <c r="C11" s="188"/>
      <c r="D11" s="188"/>
      <c r="E11" s="188"/>
    </row>
    <row r="12" spans="1:5" ht="12.75">
      <c r="A12" s="169" t="s">
        <v>89</v>
      </c>
      <c r="B12" s="187" t="s">
        <v>17</v>
      </c>
      <c r="C12" s="188"/>
      <c r="D12" s="188"/>
      <c r="E12" s="188"/>
    </row>
    <row r="13" spans="1:5" ht="12.75">
      <c r="A13" s="169" t="s">
        <v>91</v>
      </c>
      <c r="B13" s="187" t="s">
        <v>18</v>
      </c>
      <c r="C13" s="188"/>
      <c r="D13" s="188"/>
      <c r="E13" s="188"/>
    </row>
    <row r="14" spans="1:5" ht="12.75">
      <c r="A14" s="169" t="s">
        <v>93</v>
      </c>
      <c r="B14" s="187" t="s">
        <v>19</v>
      </c>
      <c r="C14" s="188"/>
      <c r="D14" s="188"/>
      <c r="E14" s="188"/>
    </row>
    <row r="15" spans="1:5" ht="12.75">
      <c r="A15" s="169" t="s">
        <v>242</v>
      </c>
      <c r="B15" s="189" t="s">
        <v>425</v>
      </c>
      <c r="C15" s="188"/>
      <c r="D15" s="188"/>
      <c r="E15" s="188"/>
    </row>
    <row r="16" spans="1:5" ht="12.75">
      <c r="A16" s="169" t="s">
        <v>244</v>
      </c>
      <c r="B16" s="187" t="s">
        <v>21</v>
      </c>
      <c r="C16" s="190"/>
      <c r="D16" s="190"/>
      <c r="E16" s="190"/>
    </row>
    <row r="17" spans="1:5" ht="12.75">
      <c r="A17" s="169" t="s">
        <v>246</v>
      </c>
      <c r="B17" s="187" t="s">
        <v>149</v>
      </c>
      <c r="C17" s="188"/>
      <c r="D17" s="188"/>
      <c r="E17" s="188"/>
    </row>
    <row r="18" spans="1:5" ht="12.75">
      <c r="A18" s="169" t="s">
        <v>248</v>
      </c>
      <c r="B18" s="187" t="s">
        <v>151</v>
      </c>
      <c r="C18" s="191"/>
      <c r="D18" s="191"/>
      <c r="E18" s="191"/>
    </row>
    <row r="19" spans="1:5" ht="13.5" thickBot="1">
      <c r="A19" s="169" t="s">
        <v>250</v>
      </c>
      <c r="B19" s="189" t="s">
        <v>22</v>
      </c>
      <c r="C19" s="191"/>
      <c r="D19" s="191"/>
      <c r="E19" s="191"/>
    </row>
    <row r="20" spans="1:5" ht="24.75" thickBot="1">
      <c r="A20" s="163" t="s">
        <v>33</v>
      </c>
      <c r="B20" s="183" t="s">
        <v>426</v>
      </c>
      <c r="C20" s="184">
        <f>SUM(C21:C23)</f>
        <v>1617000</v>
      </c>
      <c r="D20" s="184">
        <f>SUM(D21:D23)</f>
        <v>1616687</v>
      </c>
      <c r="E20" s="184">
        <f>SUM(E21:E23)</f>
        <v>1616687</v>
      </c>
    </row>
    <row r="21" spans="1:5" ht="12.75">
      <c r="A21" s="169" t="s">
        <v>96</v>
      </c>
      <c r="B21" s="192" t="s">
        <v>97</v>
      </c>
      <c r="C21" s="188"/>
      <c r="D21" s="188"/>
      <c r="E21" s="188"/>
    </row>
    <row r="22" spans="1:5" ht="12.75">
      <c r="A22" s="169" t="s">
        <v>98</v>
      </c>
      <c r="B22" s="187" t="s">
        <v>427</v>
      </c>
      <c r="C22" s="188"/>
      <c r="D22" s="188"/>
      <c r="E22" s="188"/>
    </row>
    <row r="23" spans="1:5" ht="12.75">
      <c r="A23" s="169" t="s">
        <v>100</v>
      </c>
      <c r="B23" s="187" t="s">
        <v>428</v>
      </c>
      <c r="C23" s="188">
        <v>1617000</v>
      </c>
      <c r="D23" s="188">
        <v>1616687</v>
      </c>
      <c r="E23" s="188">
        <v>1616687</v>
      </c>
    </row>
    <row r="24" spans="1:5" ht="13.5" thickBot="1">
      <c r="A24" s="169" t="s">
        <v>102</v>
      </c>
      <c r="B24" s="187" t="s">
        <v>429</v>
      </c>
      <c r="C24" s="188"/>
      <c r="D24" s="188"/>
      <c r="E24" s="188"/>
    </row>
    <row r="25" spans="1:5" ht="13.5" thickBot="1">
      <c r="A25" s="170" t="s">
        <v>108</v>
      </c>
      <c r="B25" s="193" t="s">
        <v>9</v>
      </c>
      <c r="C25" s="194"/>
      <c r="D25" s="194"/>
      <c r="E25" s="194"/>
    </row>
    <row r="26" spans="1:5" ht="24.75" thickBot="1">
      <c r="A26" s="170" t="s">
        <v>286</v>
      </c>
      <c r="B26" s="193" t="s">
        <v>430</v>
      </c>
      <c r="C26" s="184">
        <f>+C27+C28</f>
        <v>0</v>
      </c>
      <c r="D26" s="184">
        <f>+D27+D28</f>
        <v>0</v>
      </c>
      <c r="E26" s="184">
        <f>+E27+E28</f>
        <v>0</v>
      </c>
    </row>
    <row r="27" spans="1:6" ht="12.75">
      <c r="A27" s="171" t="s">
        <v>123</v>
      </c>
      <c r="B27" s="195" t="s">
        <v>427</v>
      </c>
      <c r="C27" s="196"/>
      <c r="D27" s="196"/>
      <c r="E27" s="196"/>
      <c r="F27" s="210"/>
    </row>
    <row r="28" spans="1:6" ht="12.75">
      <c r="A28" s="171" t="s">
        <v>124</v>
      </c>
      <c r="B28" s="197" t="s">
        <v>431</v>
      </c>
      <c r="C28" s="198"/>
      <c r="D28" s="198"/>
      <c r="E28" s="198"/>
      <c r="F28" s="210"/>
    </row>
    <row r="29" spans="1:5" ht="13.5" thickBot="1">
      <c r="A29" s="169" t="s">
        <v>126</v>
      </c>
      <c r="B29" s="199" t="s">
        <v>432</v>
      </c>
      <c r="C29" s="200"/>
      <c r="D29" s="200"/>
      <c r="E29" s="200"/>
    </row>
    <row r="30" spans="1:5" ht="13.5" thickBot="1">
      <c r="A30" s="170" t="s">
        <v>134</v>
      </c>
      <c r="B30" s="193" t="s">
        <v>433</v>
      </c>
      <c r="C30" s="184">
        <f>+C31+C32+C33</f>
        <v>0</v>
      </c>
      <c r="D30" s="184">
        <f>+D31+D32+D33</f>
        <v>0</v>
      </c>
      <c r="E30" s="184">
        <f>+E31+E32+E33</f>
        <v>0</v>
      </c>
    </row>
    <row r="31" spans="1:5" ht="12.75">
      <c r="A31" s="171" t="s">
        <v>136</v>
      </c>
      <c r="B31" s="195" t="s">
        <v>156</v>
      </c>
      <c r="C31" s="196"/>
      <c r="D31" s="196"/>
      <c r="E31" s="196"/>
    </row>
    <row r="32" spans="1:5" ht="12.75">
      <c r="A32" s="171" t="s">
        <v>138</v>
      </c>
      <c r="B32" s="197" t="s">
        <v>24</v>
      </c>
      <c r="C32" s="198"/>
      <c r="D32" s="198"/>
      <c r="E32" s="198"/>
    </row>
    <row r="33" spans="1:5" ht="13.5" thickBot="1">
      <c r="A33" s="169" t="s">
        <v>139</v>
      </c>
      <c r="B33" s="199" t="s">
        <v>73</v>
      </c>
      <c r="C33" s="200"/>
      <c r="D33" s="200"/>
      <c r="E33" s="200"/>
    </row>
    <row r="34" spans="1:5" ht="13.5" thickBot="1">
      <c r="A34" s="170" t="s">
        <v>153</v>
      </c>
      <c r="B34" s="193" t="s">
        <v>25</v>
      </c>
      <c r="C34" s="194"/>
      <c r="D34" s="194"/>
      <c r="E34" s="194"/>
    </row>
    <row r="35" spans="1:5" ht="13.5" thickBot="1">
      <c r="A35" s="170" t="s">
        <v>303</v>
      </c>
      <c r="B35" s="193" t="s">
        <v>74</v>
      </c>
      <c r="C35" s="201"/>
      <c r="D35" s="201"/>
      <c r="E35" s="201"/>
    </row>
    <row r="36" spans="1:5" ht="13.5" thickBot="1">
      <c r="A36" s="163" t="s">
        <v>173</v>
      </c>
      <c r="B36" s="193" t="s">
        <v>434</v>
      </c>
      <c r="C36" s="202">
        <f>+C8+C20+C25+C26+C30+C34+C35</f>
        <v>1617000</v>
      </c>
      <c r="D36" s="202">
        <f>+D8+D20+D25+D26+D30+D34+D35</f>
        <v>1616687</v>
      </c>
      <c r="E36" s="202">
        <f>+E8+E20+E25+E26+E30+E34+E35</f>
        <v>1616687</v>
      </c>
    </row>
    <row r="37" spans="1:5" ht="13.5" thickBot="1">
      <c r="A37" s="172" t="s">
        <v>312</v>
      </c>
      <c r="B37" s="193" t="s">
        <v>435</v>
      </c>
      <c r="C37" s="202">
        <f>+C38+C39+C40</f>
        <v>23384000</v>
      </c>
      <c r="D37" s="202">
        <v>22400784</v>
      </c>
      <c r="E37" s="202">
        <v>22400784</v>
      </c>
    </row>
    <row r="38" spans="1:5" ht="12.75">
      <c r="A38" s="171" t="s">
        <v>436</v>
      </c>
      <c r="B38" s="195" t="s">
        <v>367</v>
      </c>
      <c r="C38" s="196"/>
      <c r="D38" s="196"/>
      <c r="E38" s="196"/>
    </row>
    <row r="39" spans="1:5" ht="12.75">
      <c r="A39" s="171" t="s">
        <v>437</v>
      </c>
      <c r="B39" s="197" t="s">
        <v>438</v>
      </c>
      <c r="C39" s="198"/>
      <c r="D39" s="198"/>
      <c r="E39" s="198"/>
    </row>
    <row r="40" spans="1:5" ht="13.5" thickBot="1">
      <c r="A40" s="169" t="s">
        <v>439</v>
      </c>
      <c r="B40" s="199" t="s">
        <v>440</v>
      </c>
      <c r="C40" s="200">
        <v>23384000</v>
      </c>
      <c r="D40" s="200">
        <v>22400784</v>
      </c>
      <c r="E40" s="200">
        <v>22400784</v>
      </c>
    </row>
    <row r="41" spans="1:5" ht="13.5" thickBot="1">
      <c r="A41" s="172" t="s">
        <v>314</v>
      </c>
      <c r="B41" s="173" t="s">
        <v>441</v>
      </c>
      <c r="C41" s="209">
        <f>+C36+C37</f>
        <v>25001000</v>
      </c>
      <c r="D41" s="202">
        <f>+D36+D37</f>
        <v>24017471</v>
      </c>
      <c r="E41" s="202">
        <f>+E36+E37</f>
        <v>24017471</v>
      </c>
    </row>
    <row r="42" spans="1:5" ht="12.75">
      <c r="A42" s="174"/>
      <c r="B42" s="124"/>
      <c r="C42" s="204"/>
      <c r="D42" s="204"/>
      <c r="E42" s="204"/>
    </row>
    <row r="43" spans="1:5" ht="13.5" thickBot="1">
      <c r="A43" s="175"/>
      <c r="B43" s="205"/>
      <c r="C43" s="206"/>
      <c r="D43" s="206"/>
      <c r="E43" s="206"/>
    </row>
    <row r="44" spans="1:5" ht="13.5" thickBot="1">
      <c r="A44" s="176"/>
      <c r="B44" s="125" t="s">
        <v>1</v>
      </c>
      <c r="C44" s="203"/>
      <c r="D44" s="203"/>
      <c r="E44" s="203"/>
    </row>
    <row r="45" spans="1:5" ht="13.5" thickBot="1">
      <c r="A45" s="170" t="s">
        <v>30</v>
      </c>
      <c r="B45" s="193" t="s">
        <v>442</v>
      </c>
      <c r="C45" s="184">
        <f>SUM(C46:C50)</f>
        <v>25001000</v>
      </c>
      <c r="D45" s="184">
        <f>SUM(D46:D50)</f>
        <v>24852234</v>
      </c>
      <c r="E45" s="184">
        <f>SUM(E46:E50)</f>
        <v>24435130</v>
      </c>
    </row>
    <row r="46" spans="1:5" ht="12.75">
      <c r="A46" s="169" t="s">
        <v>84</v>
      </c>
      <c r="B46" s="192" t="s">
        <v>237</v>
      </c>
      <c r="C46" s="196">
        <v>16357000</v>
      </c>
      <c r="D46" s="196">
        <v>15267024</v>
      </c>
      <c r="E46" s="196">
        <v>14452720</v>
      </c>
    </row>
    <row r="47" spans="1:5" ht="12.75">
      <c r="A47" s="169" t="s">
        <v>85</v>
      </c>
      <c r="B47" s="187" t="s">
        <v>238</v>
      </c>
      <c r="C47" s="207">
        <v>3708000</v>
      </c>
      <c r="D47" s="207">
        <v>3761221</v>
      </c>
      <c r="E47" s="207">
        <v>4158421</v>
      </c>
    </row>
    <row r="48" spans="1:5" ht="12.75">
      <c r="A48" s="169" t="s">
        <v>87</v>
      </c>
      <c r="B48" s="187" t="s">
        <v>239</v>
      </c>
      <c r="C48" s="207">
        <v>4936000</v>
      </c>
      <c r="D48" s="207">
        <v>5823989</v>
      </c>
      <c r="E48" s="207">
        <v>5823989</v>
      </c>
    </row>
    <row r="49" spans="1:5" ht="12.75">
      <c r="A49" s="169" t="s">
        <v>89</v>
      </c>
      <c r="B49" s="187" t="s">
        <v>10</v>
      </c>
      <c r="C49" s="207"/>
      <c r="D49" s="207"/>
      <c r="E49" s="207"/>
    </row>
    <row r="50" spans="1:5" ht="13.5" thickBot="1">
      <c r="A50" s="169" t="s">
        <v>91</v>
      </c>
      <c r="B50" s="187" t="s">
        <v>28</v>
      </c>
      <c r="C50" s="207"/>
      <c r="D50" s="207"/>
      <c r="E50" s="207"/>
    </row>
    <row r="51" spans="1:5" ht="13.5" thickBot="1">
      <c r="A51" s="170" t="s">
        <v>33</v>
      </c>
      <c r="B51" s="193" t="s">
        <v>443</v>
      </c>
      <c r="C51" s="184">
        <f>SUM(C52:C54)</f>
        <v>0</v>
      </c>
      <c r="D51" s="184">
        <f>SUM(D52:D54)</f>
        <v>53539</v>
      </c>
      <c r="E51" s="184">
        <f>SUM(E52:E54)</f>
        <v>53539</v>
      </c>
    </row>
    <row r="52" spans="1:5" ht="12.75">
      <c r="A52" s="169" t="s">
        <v>96</v>
      </c>
      <c r="B52" s="192" t="s">
        <v>3</v>
      </c>
      <c r="C52" s="196"/>
      <c r="D52" s="196">
        <v>53539</v>
      </c>
      <c r="E52" s="196">
        <v>53539</v>
      </c>
    </row>
    <row r="53" spans="1:5" ht="12.75">
      <c r="A53" s="169" t="s">
        <v>98</v>
      </c>
      <c r="B53" s="187" t="s">
        <v>2</v>
      </c>
      <c r="C53" s="207"/>
      <c r="D53" s="207"/>
      <c r="E53" s="207"/>
    </row>
    <row r="54" spans="1:5" ht="12.75">
      <c r="A54" s="169" t="s">
        <v>100</v>
      </c>
      <c r="B54" s="187" t="s">
        <v>444</v>
      </c>
      <c r="C54" s="207"/>
      <c r="D54" s="207"/>
      <c r="E54" s="207"/>
    </row>
    <row r="55" spans="1:5" ht="13.5" thickBot="1">
      <c r="A55" s="169" t="s">
        <v>102</v>
      </c>
      <c r="B55" s="187" t="s">
        <v>445</v>
      </c>
      <c r="C55" s="207"/>
      <c r="D55" s="207"/>
      <c r="E55" s="207"/>
    </row>
    <row r="56" spans="1:5" ht="13.5" thickBot="1">
      <c r="A56" s="170" t="s">
        <v>108</v>
      </c>
      <c r="B56" s="193" t="s">
        <v>8</v>
      </c>
      <c r="C56" s="194"/>
      <c r="D56" s="194"/>
      <c r="E56" s="194"/>
    </row>
    <row r="57" spans="1:5" ht="13.5" thickBot="1">
      <c r="A57" s="170" t="s">
        <v>286</v>
      </c>
      <c r="B57" s="177" t="s">
        <v>446</v>
      </c>
      <c r="C57" s="208">
        <f>+C45+C51+C56</f>
        <v>25001000</v>
      </c>
      <c r="D57" s="208">
        <f>+D45+D51+D56</f>
        <v>24905773</v>
      </c>
      <c r="E57" s="208">
        <f>+E45+E51+E56</f>
        <v>24488669</v>
      </c>
    </row>
    <row r="58" spans="1:5" ht="13.5" thickBot="1">
      <c r="A58" s="178"/>
      <c r="B58" s="179"/>
      <c r="C58" s="180"/>
      <c r="D58" s="180"/>
      <c r="E58" s="180"/>
    </row>
    <row r="59" spans="1:5" ht="13.5" thickBot="1">
      <c r="A59" s="126" t="s">
        <v>414</v>
      </c>
      <c r="B59" s="181"/>
      <c r="C59" s="182">
        <v>6</v>
      </c>
      <c r="D59" s="182">
        <v>6</v>
      </c>
      <c r="E59" s="182">
        <v>6</v>
      </c>
    </row>
    <row r="60" spans="1:5" ht="13.5" thickBot="1">
      <c r="A60" s="126" t="s">
        <v>543</v>
      </c>
      <c r="B60" s="181"/>
      <c r="C60" s="182">
        <v>0</v>
      </c>
      <c r="D60" s="182">
        <v>0</v>
      </c>
      <c r="E60" s="182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21.25390625" style="0" customWidth="1"/>
    <col min="2" max="2" width="53.75390625" style="0" customWidth="1"/>
    <col min="3" max="3" width="12.875" style="0" customWidth="1"/>
    <col min="4" max="4" width="11.00390625" style="0" customWidth="1"/>
    <col min="5" max="5" width="16.00390625" style="0" customWidth="1"/>
  </cols>
  <sheetData>
    <row r="1" ht="13.5" thickBot="1">
      <c r="C1" s="78" t="s">
        <v>777</v>
      </c>
    </row>
    <row r="2" spans="1:5" ht="24">
      <c r="A2" s="153" t="s">
        <v>36</v>
      </c>
      <c r="B2" s="154" t="s">
        <v>556</v>
      </c>
      <c r="C2" s="155"/>
      <c r="D2" s="155"/>
      <c r="E2" s="155"/>
    </row>
    <row r="3" spans="1:5" ht="13.5" thickBot="1">
      <c r="A3" s="156" t="s">
        <v>386</v>
      </c>
      <c r="B3" s="157" t="s">
        <v>423</v>
      </c>
      <c r="C3" s="158"/>
      <c r="D3" s="158"/>
      <c r="E3" s="158"/>
    </row>
    <row r="4" spans="1:5" ht="14.25" thickBot="1">
      <c r="A4" s="111"/>
      <c r="B4" s="111"/>
      <c r="C4" s="159" t="s">
        <v>385</v>
      </c>
      <c r="D4" s="159" t="s">
        <v>385</v>
      </c>
      <c r="E4" s="159" t="s">
        <v>385</v>
      </c>
    </row>
    <row r="5" spans="1:5" ht="13.5" thickBot="1">
      <c r="A5" s="160" t="s">
        <v>392</v>
      </c>
      <c r="B5" s="161" t="s">
        <v>393</v>
      </c>
      <c r="C5" s="162" t="s">
        <v>394</v>
      </c>
      <c r="D5" s="162" t="s">
        <v>394</v>
      </c>
      <c r="E5" s="162" t="s">
        <v>394</v>
      </c>
    </row>
    <row r="6" spans="1:5" ht="13.5" thickBot="1">
      <c r="A6" s="163"/>
      <c r="B6" s="164" t="s">
        <v>81</v>
      </c>
      <c r="C6" s="165" t="s">
        <v>82</v>
      </c>
      <c r="D6" s="165" t="s">
        <v>82</v>
      </c>
      <c r="E6" s="165" t="s">
        <v>82</v>
      </c>
    </row>
    <row r="7" spans="1:5" ht="13.5" thickBot="1">
      <c r="A7" s="166"/>
      <c r="B7" s="121" t="s">
        <v>0</v>
      </c>
      <c r="C7" s="167"/>
      <c r="D7" s="167"/>
      <c r="E7" s="167"/>
    </row>
    <row r="8" spans="1:5" ht="13.5" thickBot="1">
      <c r="A8" s="163" t="s">
        <v>30</v>
      </c>
      <c r="B8" s="183" t="s">
        <v>424</v>
      </c>
      <c r="C8" s="184">
        <f>SUM(C9:C19)</f>
        <v>6489000</v>
      </c>
      <c r="D8" s="184">
        <f>SUM(D9:D19)</f>
        <v>7411050</v>
      </c>
      <c r="E8" s="184">
        <f>SUM(E9:E19)</f>
        <v>7330420</v>
      </c>
    </row>
    <row r="9" spans="1:5" ht="12.75">
      <c r="A9" s="168" t="s">
        <v>84</v>
      </c>
      <c r="B9" s="185" t="s">
        <v>137</v>
      </c>
      <c r="C9" s="186"/>
      <c r="D9" s="186"/>
      <c r="E9" s="186"/>
    </row>
    <row r="10" spans="1:5" ht="12.75">
      <c r="A10" s="169" t="s">
        <v>85</v>
      </c>
      <c r="B10" s="187" t="s">
        <v>16</v>
      </c>
      <c r="C10" s="188">
        <v>2400000</v>
      </c>
      <c r="D10" s="188">
        <v>3812050</v>
      </c>
      <c r="E10" s="188">
        <v>3777692</v>
      </c>
    </row>
    <row r="11" spans="1:5" ht="12.75">
      <c r="A11" s="169" t="s">
        <v>87</v>
      </c>
      <c r="B11" s="187" t="s">
        <v>140</v>
      </c>
      <c r="C11" s="188"/>
      <c r="D11" s="188"/>
      <c r="E11" s="188"/>
    </row>
    <row r="12" spans="1:5" ht="12.75">
      <c r="A12" s="169" t="s">
        <v>89</v>
      </c>
      <c r="B12" s="187" t="s">
        <v>17</v>
      </c>
      <c r="C12" s="188"/>
      <c r="D12" s="188"/>
      <c r="E12" s="188"/>
    </row>
    <row r="13" spans="1:5" ht="12.75">
      <c r="A13" s="169" t="s">
        <v>91</v>
      </c>
      <c r="B13" s="187" t="s">
        <v>18</v>
      </c>
      <c r="C13" s="188">
        <v>2710000</v>
      </c>
      <c r="D13" s="188">
        <v>3599000</v>
      </c>
      <c r="E13" s="188">
        <v>3552728</v>
      </c>
    </row>
    <row r="14" spans="1:5" ht="12.75">
      <c r="A14" s="169" t="s">
        <v>93</v>
      </c>
      <c r="B14" s="187" t="s">
        <v>19</v>
      </c>
      <c r="C14" s="188">
        <v>1379000</v>
      </c>
      <c r="D14" s="188"/>
      <c r="E14" s="188"/>
    </row>
    <row r="15" spans="1:5" ht="12.75">
      <c r="A15" s="169" t="s">
        <v>242</v>
      </c>
      <c r="B15" s="189" t="s">
        <v>425</v>
      </c>
      <c r="C15" s="188"/>
      <c r="D15" s="188"/>
      <c r="E15" s="188"/>
    </row>
    <row r="16" spans="1:5" ht="12.75">
      <c r="A16" s="169" t="s">
        <v>244</v>
      </c>
      <c r="B16" s="187" t="s">
        <v>21</v>
      </c>
      <c r="C16" s="190"/>
      <c r="D16" s="190"/>
      <c r="E16" s="190"/>
    </row>
    <row r="17" spans="1:5" ht="12.75">
      <c r="A17" s="169" t="s">
        <v>246</v>
      </c>
      <c r="B17" s="187" t="s">
        <v>149</v>
      </c>
      <c r="C17" s="188"/>
      <c r="D17" s="188"/>
      <c r="E17" s="188"/>
    </row>
    <row r="18" spans="1:5" ht="12.75">
      <c r="A18" s="169" t="s">
        <v>248</v>
      </c>
      <c r="B18" s="187" t="s">
        <v>151</v>
      </c>
      <c r="C18" s="191"/>
      <c r="D18" s="191"/>
      <c r="E18" s="191"/>
    </row>
    <row r="19" spans="1:5" ht="13.5" thickBot="1">
      <c r="A19" s="169" t="s">
        <v>250</v>
      </c>
      <c r="B19" s="189" t="s">
        <v>22</v>
      </c>
      <c r="C19" s="191"/>
      <c r="D19" s="191"/>
      <c r="E19" s="191"/>
    </row>
    <row r="20" spans="1:5" ht="24.75" thickBot="1">
      <c r="A20" s="163" t="s">
        <v>33</v>
      </c>
      <c r="B20" s="183" t="s">
        <v>426</v>
      </c>
      <c r="C20" s="184">
        <f>SUM(C21:C23)</f>
        <v>0</v>
      </c>
      <c r="D20" s="184">
        <f>SUM(D21:D23)</f>
        <v>0</v>
      </c>
      <c r="E20" s="184">
        <f>SUM(E21:E23)</f>
        <v>0</v>
      </c>
    </row>
    <row r="21" spans="1:5" ht="12.75">
      <c r="A21" s="169" t="s">
        <v>96</v>
      </c>
      <c r="B21" s="192" t="s">
        <v>97</v>
      </c>
      <c r="C21" s="188"/>
      <c r="D21" s="188"/>
      <c r="E21" s="188"/>
    </row>
    <row r="22" spans="1:5" ht="12.75">
      <c r="A22" s="169" t="s">
        <v>98</v>
      </c>
      <c r="B22" s="187" t="s">
        <v>427</v>
      </c>
      <c r="C22" s="188"/>
      <c r="D22" s="188"/>
      <c r="E22" s="188"/>
    </row>
    <row r="23" spans="1:5" ht="12.75">
      <c r="A23" s="169" t="s">
        <v>100</v>
      </c>
      <c r="B23" s="187" t="s">
        <v>428</v>
      </c>
      <c r="C23" s="188"/>
      <c r="D23" s="188"/>
      <c r="E23" s="188"/>
    </row>
    <row r="24" spans="1:5" ht="13.5" thickBot="1">
      <c r="A24" s="169" t="s">
        <v>102</v>
      </c>
      <c r="B24" s="187" t="s">
        <v>429</v>
      </c>
      <c r="C24" s="188"/>
      <c r="D24" s="188"/>
      <c r="E24" s="188"/>
    </row>
    <row r="25" spans="1:5" ht="13.5" thickBot="1">
      <c r="A25" s="170" t="s">
        <v>108</v>
      </c>
      <c r="B25" s="193" t="s">
        <v>9</v>
      </c>
      <c r="C25" s="194"/>
      <c r="D25" s="194"/>
      <c r="E25" s="194"/>
    </row>
    <row r="26" spans="1:5" ht="24.75" thickBot="1">
      <c r="A26" s="170" t="s">
        <v>286</v>
      </c>
      <c r="B26" s="193" t="s">
        <v>430</v>
      </c>
      <c r="C26" s="184">
        <f>+C27+C28</f>
        <v>0</v>
      </c>
      <c r="D26" s="184">
        <f>+D27+D28</f>
        <v>0</v>
      </c>
      <c r="E26" s="184">
        <f>+E27+E28</f>
        <v>0</v>
      </c>
    </row>
    <row r="27" spans="1:5" ht="12.75">
      <c r="A27" s="171" t="s">
        <v>123</v>
      </c>
      <c r="B27" s="195" t="s">
        <v>427</v>
      </c>
      <c r="C27" s="196"/>
      <c r="D27" s="196"/>
      <c r="E27" s="196"/>
    </row>
    <row r="28" spans="1:5" ht="12.75">
      <c r="A28" s="171" t="s">
        <v>124</v>
      </c>
      <c r="B28" s="197" t="s">
        <v>431</v>
      </c>
      <c r="C28" s="198"/>
      <c r="D28" s="198"/>
      <c r="E28" s="198"/>
    </row>
    <row r="29" spans="1:5" ht="13.5" thickBot="1">
      <c r="A29" s="169" t="s">
        <v>126</v>
      </c>
      <c r="B29" s="199" t="s">
        <v>432</v>
      </c>
      <c r="C29" s="200"/>
      <c r="D29" s="200"/>
      <c r="E29" s="200"/>
    </row>
    <row r="30" spans="1:5" ht="13.5" thickBot="1">
      <c r="A30" s="170" t="s">
        <v>134</v>
      </c>
      <c r="B30" s="193" t="s">
        <v>433</v>
      </c>
      <c r="C30" s="184">
        <f>+C31+C32+C33</f>
        <v>0</v>
      </c>
      <c r="D30" s="184">
        <f>+D31+D32+D33</f>
        <v>0</v>
      </c>
      <c r="E30" s="184">
        <f>+E31+E32+E33</f>
        <v>0</v>
      </c>
    </row>
    <row r="31" spans="1:5" ht="12.75">
      <c r="A31" s="171" t="s">
        <v>136</v>
      </c>
      <c r="B31" s="195" t="s">
        <v>156</v>
      </c>
      <c r="C31" s="196"/>
      <c r="D31" s="196"/>
      <c r="E31" s="196"/>
    </row>
    <row r="32" spans="1:5" ht="12.75">
      <c r="A32" s="171" t="s">
        <v>138</v>
      </c>
      <c r="B32" s="197" t="s">
        <v>24</v>
      </c>
      <c r="C32" s="198"/>
      <c r="D32" s="198"/>
      <c r="E32" s="198"/>
    </row>
    <row r="33" spans="1:5" ht="13.5" thickBot="1">
      <c r="A33" s="169" t="s">
        <v>139</v>
      </c>
      <c r="B33" s="199" t="s">
        <v>73</v>
      </c>
      <c r="C33" s="200"/>
      <c r="D33" s="200"/>
      <c r="E33" s="200"/>
    </row>
    <row r="34" spans="1:5" ht="13.5" thickBot="1">
      <c r="A34" s="170" t="s">
        <v>153</v>
      </c>
      <c r="B34" s="193" t="s">
        <v>25</v>
      </c>
      <c r="C34" s="194"/>
      <c r="D34" s="194"/>
      <c r="E34" s="194"/>
    </row>
    <row r="35" spans="1:5" ht="13.5" thickBot="1">
      <c r="A35" s="170" t="s">
        <v>303</v>
      </c>
      <c r="B35" s="193" t="s">
        <v>74</v>
      </c>
      <c r="C35" s="201"/>
      <c r="D35" s="201"/>
      <c r="E35" s="201"/>
    </row>
    <row r="36" spans="1:5" ht="13.5" thickBot="1">
      <c r="A36" s="163" t="s">
        <v>173</v>
      </c>
      <c r="B36" s="193" t="s">
        <v>434</v>
      </c>
      <c r="C36" s="202"/>
      <c r="D36" s="202"/>
      <c r="E36" s="202"/>
    </row>
    <row r="37" spans="1:5" ht="13.5" thickBot="1">
      <c r="A37" s="172" t="s">
        <v>312</v>
      </c>
      <c r="B37" s="193" t="s">
        <v>435</v>
      </c>
      <c r="C37" s="202">
        <f>C38+C40</f>
        <v>13815000</v>
      </c>
      <c r="D37" s="202">
        <f>D38+D40</f>
        <v>15245940</v>
      </c>
      <c r="E37" s="202">
        <f>E38+E40</f>
        <v>15245940</v>
      </c>
    </row>
    <row r="38" spans="1:5" ht="12.75">
      <c r="A38" s="171" t="s">
        <v>436</v>
      </c>
      <c r="B38" s="195" t="s">
        <v>367</v>
      </c>
      <c r="C38" s="196"/>
      <c r="D38" s="196"/>
      <c r="E38" s="196"/>
    </row>
    <row r="39" spans="1:5" ht="12.75">
      <c r="A39" s="171" t="s">
        <v>437</v>
      </c>
      <c r="B39" s="197" t="s">
        <v>438</v>
      </c>
      <c r="C39" s="198"/>
      <c r="D39" s="198"/>
      <c r="E39" s="198"/>
    </row>
    <row r="40" spans="1:5" ht="13.5" thickBot="1">
      <c r="A40" s="169" t="s">
        <v>439</v>
      </c>
      <c r="B40" s="199" t="s">
        <v>440</v>
      </c>
      <c r="C40" s="200">
        <v>13815000</v>
      </c>
      <c r="D40" s="200">
        <v>15245940</v>
      </c>
      <c r="E40" s="200">
        <v>15245940</v>
      </c>
    </row>
    <row r="41" spans="1:5" ht="13.5" thickBot="1">
      <c r="A41" s="172" t="s">
        <v>314</v>
      </c>
      <c r="B41" s="173" t="s">
        <v>441</v>
      </c>
      <c r="C41" s="202">
        <f>C8+C37</f>
        <v>20304000</v>
      </c>
      <c r="D41" s="202">
        <f>D8+D37</f>
        <v>22656990</v>
      </c>
      <c r="E41" s="202">
        <f>E8+E37</f>
        <v>22576360</v>
      </c>
    </row>
    <row r="42" spans="1:5" ht="12.75">
      <c r="A42" s="174"/>
      <c r="B42" s="124"/>
      <c r="C42" s="204"/>
      <c r="D42" s="204"/>
      <c r="E42" s="204"/>
    </row>
    <row r="43" spans="1:5" ht="13.5" thickBot="1">
      <c r="A43" s="175"/>
      <c r="B43" s="205"/>
      <c r="C43" s="206"/>
      <c r="D43" s="206"/>
      <c r="E43" s="206"/>
    </row>
    <row r="44" spans="1:5" ht="13.5" thickBot="1">
      <c r="A44" s="176"/>
      <c r="B44" s="125" t="s">
        <v>1</v>
      </c>
      <c r="C44" s="203"/>
      <c r="D44" s="203"/>
      <c r="E44" s="203"/>
    </row>
    <row r="45" spans="1:5" ht="13.5" thickBot="1">
      <c r="A45" s="170" t="s">
        <v>30</v>
      </c>
      <c r="B45" s="193" t="s">
        <v>442</v>
      </c>
      <c r="C45" s="184">
        <f>C46+C47+C48+C50</f>
        <v>20304025</v>
      </c>
      <c r="D45" s="184">
        <f>D46+D47+D48+D50</f>
        <v>21768688</v>
      </c>
      <c r="E45" s="184">
        <f>E46+E47+E48+E50</f>
        <v>20080856</v>
      </c>
    </row>
    <row r="46" spans="1:5" ht="12.75">
      <c r="A46" s="169" t="s">
        <v>84</v>
      </c>
      <c r="B46" s="192" t="s">
        <v>237</v>
      </c>
      <c r="C46" s="196">
        <v>8206000</v>
      </c>
      <c r="D46" s="196">
        <v>9153506</v>
      </c>
      <c r="E46" s="196">
        <v>8613335</v>
      </c>
    </row>
    <row r="47" spans="1:5" ht="12.75">
      <c r="A47" s="169" t="s">
        <v>85</v>
      </c>
      <c r="B47" s="187" t="s">
        <v>238</v>
      </c>
      <c r="C47" s="207">
        <v>1877000</v>
      </c>
      <c r="D47" s="207">
        <v>2413998</v>
      </c>
      <c r="E47" s="207">
        <v>2016798</v>
      </c>
    </row>
    <row r="48" spans="1:5" ht="12.75">
      <c r="A48" s="169" t="s">
        <v>87</v>
      </c>
      <c r="B48" s="187" t="s">
        <v>239</v>
      </c>
      <c r="C48" s="207">
        <v>10221025</v>
      </c>
      <c r="D48" s="207">
        <v>10201184</v>
      </c>
      <c r="E48" s="207">
        <v>9450723</v>
      </c>
    </row>
    <row r="49" spans="1:5" ht="12.75">
      <c r="A49" s="169" t="s">
        <v>89</v>
      </c>
      <c r="B49" s="187" t="s">
        <v>10</v>
      </c>
      <c r="C49" s="207"/>
      <c r="D49" s="207"/>
      <c r="E49" s="207"/>
    </row>
    <row r="50" spans="1:5" ht="13.5" thickBot="1">
      <c r="A50" s="169" t="s">
        <v>91</v>
      </c>
      <c r="B50" s="187" t="s">
        <v>28</v>
      </c>
      <c r="C50" s="207"/>
      <c r="D50" s="207"/>
      <c r="E50" s="207"/>
    </row>
    <row r="51" spans="1:5" ht="13.5" thickBot="1">
      <c r="A51" s="170" t="s">
        <v>33</v>
      </c>
      <c r="B51" s="193" t="s">
        <v>443</v>
      </c>
      <c r="C51" s="184">
        <f>SUM(C52:C54)</f>
        <v>0</v>
      </c>
      <c r="D51" s="184">
        <f>SUM(D52:D54)</f>
        <v>0</v>
      </c>
      <c r="E51" s="184">
        <f>SUM(E52:E54)</f>
        <v>0</v>
      </c>
    </row>
    <row r="52" spans="1:5" ht="12.75">
      <c r="A52" s="169" t="s">
        <v>96</v>
      </c>
      <c r="B52" s="192" t="s">
        <v>3</v>
      </c>
      <c r="C52" s="196"/>
      <c r="D52" s="196"/>
      <c r="E52" s="196"/>
    </row>
    <row r="53" spans="1:5" ht="12.75">
      <c r="A53" s="169" t="s">
        <v>98</v>
      </c>
      <c r="B53" s="187" t="s">
        <v>2</v>
      </c>
      <c r="C53" s="207"/>
      <c r="D53" s="207"/>
      <c r="E53" s="207"/>
    </row>
    <row r="54" spans="1:5" ht="12.75">
      <c r="A54" s="169" t="s">
        <v>100</v>
      </c>
      <c r="B54" s="187" t="s">
        <v>444</v>
      </c>
      <c r="C54" s="207"/>
      <c r="D54" s="207"/>
      <c r="E54" s="207"/>
    </row>
    <row r="55" spans="1:5" ht="13.5" thickBot="1">
      <c r="A55" s="169" t="s">
        <v>102</v>
      </c>
      <c r="B55" s="187" t="s">
        <v>445</v>
      </c>
      <c r="C55" s="207"/>
      <c r="D55" s="207"/>
      <c r="E55" s="207"/>
    </row>
    <row r="56" spans="1:5" ht="13.5" thickBot="1">
      <c r="A56" s="170" t="s">
        <v>108</v>
      </c>
      <c r="B56" s="193" t="s">
        <v>8</v>
      </c>
      <c r="C56" s="194"/>
      <c r="D56" s="194"/>
      <c r="E56" s="194"/>
    </row>
    <row r="57" spans="1:5" ht="13.5" thickBot="1">
      <c r="A57" s="170" t="s">
        <v>286</v>
      </c>
      <c r="B57" s="177" t="s">
        <v>446</v>
      </c>
      <c r="C57" s="208">
        <f>C45+C51+C56</f>
        <v>20304025</v>
      </c>
      <c r="D57" s="208">
        <f>D45+D51+D56</f>
        <v>21768688</v>
      </c>
      <c r="E57" s="208">
        <f>E45+E51+E56</f>
        <v>20080856</v>
      </c>
    </row>
    <row r="58" spans="1:5" ht="13.5" thickBot="1">
      <c r="A58" s="178"/>
      <c r="B58" s="179"/>
      <c r="C58" s="180"/>
      <c r="D58" s="180"/>
      <c r="E58" s="180"/>
    </row>
    <row r="59" spans="1:5" ht="13.5" thickBot="1">
      <c r="A59" s="126" t="s">
        <v>414</v>
      </c>
      <c r="B59" s="181"/>
      <c r="C59" s="182">
        <v>4</v>
      </c>
      <c r="D59" s="182">
        <v>4</v>
      </c>
      <c r="E59" s="182">
        <v>4</v>
      </c>
    </row>
    <row r="60" spans="1:4" ht="13.5" thickBot="1">
      <c r="A60" s="126" t="s">
        <v>542</v>
      </c>
      <c r="B60" s="181"/>
      <c r="C60" s="182">
        <v>4</v>
      </c>
      <c r="D60" s="182">
        <v>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62"/>
  <sheetViews>
    <sheetView zoomScalePageLayoutView="0" workbookViewId="0" topLeftCell="A1">
      <selection activeCell="C3" sqref="C3:E3"/>
    </sheetView>
  </sheetViews>
  <sheetFormatPr defaultColWidth="9.00390625" defaultRowHeight="12.75"/>
  <cols>
    <col min="1" max="1" width="26.00390625" style="0" customWidth="1"/>
    <col min="2" max="2" width="42.125" style="0" customWidth="1"/>
    <col min="3" max="3" width="13.875" style="0" customWidth="1"/>
    <col min="4" max="4" width="12.875" style="0" customWidth="1"/>
    <col min="5" max="5" width="14.125" style="0" customWidth="1"/>
  </cols>
  <sheetData>
    <row r="2" ht="12.75">
      <c r="B2" s="420" t="s">
        <v>557</v>
      </c>
    </row>
    <row r="3" ht="18" customHeight="1" thickBot="1">
      <c r="C3" s="78" t="s">
        <v>778</v>
      </c>
    </row>
    <row r="4" spans="1:5" ht="24">
      <c r="A4" s="153" t="s">
        <v>36</v>
      </c>
      <c r="B4" s="154" t="s">
        <v>553</v>
      </c>
      <c r="C4" s="155"/>
      <c r="D4" s="155"/>
      <c r="E4" s="155"/>
    </row>
    <row r="5" spans="1:5" ht="13.5" thickBot="1">
      <c r="A5" s="156" t="s">
        <v>386</v>
      </c>
      <c r="B5" s="157" t="s">
        <v>423</v>
      </c>
      <c r="C5" s="158"/>
      <c r="D5" s="158"/>
      <c r="E5" s="158"/>
    </row>
    <row r="6" spans="1:5" ht="14.25" thickBot="1">
      <c r="A6" s="111"/>
      <c r="B6" s="111"/>
      <c r="C6" s="159" t="s">
        <v>385</v>
      </c>
      <c r="D6" s="159" t="s">
        <v>385</v>
      </c>
      <c r="E6" s="159" t="s">
        <v>385</v>
      </c>
    </row>
    <row r="7" spans="1:5" ht="24.75" thickBot="1">
      <c r="A7" s="160" t="s">
        <v>392</v>
      </c>
      <c r="B7" s="161" t="s">
        <v>393</v>
      </c>
      <c r="C7" s="162" t="s">
        <v>577</v>
      </c>
      <c r="D7" s="162" t="s">
        <v>394</v>
      </c>
      <c r="E7" s="162" t="s">
        <v>394</v>
      </c>
    </row>
    <row r="8" spans="1:5" ht="13.5" thickBot="1">
      <c r="A8" s="163"/>
      <c r="B8" s="164" t="s">
        <v>81</v>
      </c>
      <c r="C8" s="165" t="s">
        <v>82</v>
      </c>
      <c r="D8" s="165" t="s">
        <v>82</v>
      </c>
      <c r="E8" s="165" t="s">
        <v>82</v>
      </c>
    </row>
    <row r="9" spans="1:5" ht="13.5" thickBot="1">
      <c r="A9" s="166"/>
      <c r="B9" s="121" t="s">
        <v>0</v>
      </c>
      <c r="C9" s="167"/>
      <c r="D9" s="167"/>
      <c r="E9" s="167"/>
    </row>
    <row r="10" spans="1:5" ht="13.5" thickBot="1">
      <c r="A10" s="163" t="s">
        <v>30</v>
      </c>
      <c r="B10" s="183" t="s">
        <v>424</v>
      </c>
      <c r="C10" s="184">
        <f>SUM(C11:C21)</f>
        <v>6489000</v>
      </c>
      <c r="D10" s="184">
        <f>SUM(D11:D21)</f>
        <v>7411050</v>
      </c>
      <c r="E10" s="184">
        <f>SUM(E11:E21)</f>
        <v>7330420</v>
      </c>
    </row>
    <row r="11" spans="1:5" ht="12.75">
      <c r="A11" s="168" t="s">
        <v>84</v>
      </c>
      <c r="B11" s="185" t="s">
        <v>137</v>
      </c>
      <c r="C11" s="186"/>
      <c r="D11" s="186"/>
      <c r="E11" s="186"/>
    </row>
    <row r="12" spans="1:5" ht="12.75">
      <c r="A12" s="169" t="s">
        <v>85</v>
      </c>
      <c r="B12" s="187" t="s">
        <v>16</v>
      </c>
      <c r="C12" s="188">
        <v>2400000</v>
      </c>
      <c r="D12" s="188">
        <v>3812050</v>
      </c>
      <c r="E12" s="188">
        <v>3777692</v>
      </c>
    </row>
    <row r="13" spans="1:5" ht="12.75">
      <c r="A13" s="169" t="s">
        <v>87</v>
      </c>
      <c r="B13" s="187" t="s">
        <v>140</v>
      </c>
      <c r="C13" s="188"/>
      <c r="D13" s="188"/>
      <c r="E13" s="188"/>
    </row>
    <row r="14" spans="1:5" ht="12.75">
      <c r="A14" s="169" t="s">
        <v>89</v>
      </c>
      <c r="B14" s="187" t="s">
        <v>17</v>
      </c>
      <c r="C14" s="188"/>
      <c r="D14" s="188"/>
      <c r="E14" s="188"/>
    </row>
    <row r="15" spans="1:5" ht="12.75">
      <c r="A15" s="169" t="s">
        <v>91</v>
      </c>
      <c r="B15" s="187" t="s">
        <v>18</v>
      </c>
      <c r="C15" s="188">
        <v>2710000</v>
      </c>
      <c r="D15" s="188">
        <v>3599000</v>
      </c>
      <c r="E15" s="188">
        <v>3552728</v>
      </c>
    </row>
    <row r="16" spans="1:5" ht="12.75">
      <c r="A16" s="169" t="s">
        <v>93</v>
      </c>
      <c r="B16" s="187" t="s">
        <v>19</v>
      </c>
      <c r="C16" s="188">
        <v>1379000</v>
      </c>
      <c r="D16" s="188"/>
      <c r="E16" s="188"/>
    </row>
    <row r="17" spans="1:5" ht="12.75">
      <c r="A17" s="169" t="s">
        <v>242</v>
      </c>
      <c r="B17" s="189" t="s">
        <v>425</v>
      </c>
      <c r="C17" s="188"/>
      <c r="D17" s="188"/>
      <c r="E17" s="188"/>
    </row>
    <row r="18" spans="1:5" ht="12.75">
      <c r="A18" s="169" t="s">
        <v>244</v>
      </c>
      <c r="B18" s="187" t="s">
        <v>21</v>
      </c>
      <c r="C18" s="190"/>
      <c r="D18" s="190"/>
      <c r="E18" s="190"/>
    </row>
    <row r="19" spans="1:5" ht="12.75">
      <c r="A19" s="169" t="s">
        <v>246</v>
      </c>
      <c r="B19" s="187" t="s">
        <v>149</v>
      </c>
      <c r="C19" s="188"/>
      <c r="D19" s="188"/>
      <c r="E19" s="188"/>
    </row>
    <row r="20" spans="1:5" ht="12.75">
      <c r="A20" s="169" t="s">
        <v>248</v>
      </c>
      <c r="B20" s="187" t="s">
        <v>151</v>
      </c>
      <c r="C20" s="191"/>
      <c r="D20" s="191"/>
      <c r="E20" s="191"/>
    </row>
    <row r="21" spans="1:5" ht="13.5" thickBot="1">
      <c r="A21" s="169" t="s">
        <v>250</v>
      </c>
      <c r="B21" s="189" t="s">
        <v>22</v>
      </c>
      <c r="C21" s="191"/>
      <c r="D21" s="191"/>
      <c r="E21" s="191"/>
    </row>
    <row r="22" spans="1:5" ht="24.75" thickBot="1">
      <c r="A22" s="163" t="s">
        <v>33</v>
      </c>
      <c r="B22" s="183" t="s">
        <v>426</v>
      </c>
      <c r="C22" s="184">
        <f>SUM(C23:C25)</f>
        <v>1617000</v>
      </c>
      <c r="D22" s="184">
        <f>SUM(D23:D25)</f>
        <v>1616687</v>
      </c>
      <c r="E22" s="184">
        <f>SUM(E23:E25)</f>
        <v>1616687</v>
      </c>
    </row>
    <row r="23" spans="1:5" ht="12.75">
      <c r="A23" s="169" t="s">
        <v>96</v>
      </c>
      <c r="B23" s="192" t="s">
        <v>97</v>
      </c>
      <c r="C23" s="188"/>
      <c r="D23" s="188"/>
      <c r="E23" s="188"/>
    </row>
    <row r="24" spans="1:5" ht="24">
      <c r="A24" s="169" t="s">
        <v>98</v>
      </c>
      <c r="B24" s="187" t="s">
        <v>427</v>
      </c>
      <c r="C24" s="188"/>
      <c r="D24" s="188"/>
      <c r="E24" s="188"/>
    </row>
    <row r="25" spans="1:5" ht="24">
      <c r="A25" s="169" t="s">
        <v>100</v>
      </c>
      <c r="B25" s="187" t="s">
        <v>428</v>
      </c>
      <c r="C25" s="188">
        <v>1617000</v>
      </c>
      <c r="D25" s="188">
        <v>1616687</v>
      </c>
      <c r="E25" s="188">
        <v>1616687</v>
      </c>
    </row>
    <row r="26" spans="1:5" ht="13.5" thickBot="1">
      <c r="A26" s="169" t="s">
        <v>102</v>
      </c>
      <c r="B26" s="187" t="s">
        <v>429</v>
      </c>
      <c r="C26" s="188"/>
      <c r="D26" s="188"/>
      <c r="E26" s="188"/>
    </row>
    <row r="27" spans="1:5" ht="13.5" thickBot="1">
      <c r="A27" s="170" t="s">
        <v>108</v>
      </c>
      <c r="B27" s="193" t="s">
        <v>9</v>
      </c>
      <c r="C27" s="194"/>
      <c r="D27" s="194"/>
      <c r="E27" s="194"/>
    </row>
    <row r="28" spans="1:5" ht="24.75" thickBot="1">
      <c r="A28" s="170" t="s">
        <v>286</v>
      </c>
      <c r="B28" s="193" t="s">
        <v>430</v>
      </c>
      <c r="C28" s="184">
        <f>+C29+C30</f>
        <v>0</v>
      </c>
      <c r="D28" s="184">
        <f>+D29+D30</f>
        <v>0</v>
      </c>
      <c r="E28" s="184">
        <f>+E29+E30</f>
        <v>0</v>
      </c>
    </row>
    <row r="29" spans="1:5" ht="24">
      <c r="A29" s="171" t="s">
        <v>123</v>
      </c>
      <c r="B29" s="195" t="s">
        <v>427</v>
      </c>
      <c r="C29" s="196"/>
      <c r="D29" s="196"/>
      <c r="E29" s="196"/>
    </row>
    <row r="30" spans="1:5" ht="24">
      <c r="A30" s="171" t="s">
        <v>124</v>
      </c>
      <c r="B30" s="197" t="s">
        <v>431</v>
      </c>
      <c r="C30" s="198"/>
      <c r="D30" s="198"/>
      <c r="E30" s="198"/>
    </row>
    <row r="31" spans="1:5" ht="13.5" thickBot="1">
      <c r="A31" s="169" t="s">
        <v>126</v>
      </c>
      <c r="B31" s="199" t="s">
        <v>432</v>
      </c>
      <c r="C31" s="200"/>
      <c r="D31" s="200"/>
      <c r="E31" s="200"/>
    </row>
    <row r="32" spans="1:5" ht="13.5" thickBot="1">
      <c r="A32" s="170" t="s">
        <v>134</v>
      </c>
      <c r="B32" s="193" t="s">
        <v>433</v>
      </c>
      <c r="C32" s="184">
        <f>+C33+C34+C35</f>
        <v>0</v>
      </c>
      <c r="D32" s="184">
        <f>+D33+D34+D35</f>
        <v>0</v>
      </c>
      <c r="E32" s="184">
        <f>+E33+E34+E35</f>
        <v>0</v>
      </c>
    </row>
    <row r="33" spans="1:5" ht="12.75">
      <c r="A33" s="171" t="s">
        <v>136</v>
      </c>
      <c r="B33" s="195" t="s">
        <v>156</v>
      </c>
      <c r="C33" s="196"/>
      <c r="D33" s="196"/>
      <c r="E33" s="196"/>
    </row>
    <row r="34" spans="1:5" ht="12.75">
      <c r="A34" s="171" t="s">
        <v>138</v>
      </c>
      <c r="B34" s="197" t="s">
        <v>24</v>
      </c>
      <c r="C34" s="198"/>
      <c r="D34" s="198"/>
      <c r="E34" s="198"/>
    </row>
    <row r="35" spans="1:5" ht="13.5" thickBot="1">
      <c r="A35" s="169" t="s">
        <v>139</v>
      </c>
      <c r="B35" s="199" t="s">
        <v>73</v>
      </c>
      <c r="C35" s="200"/>
      <c r="D35" s="200"/>
      <c r="E35" s="200"/>
    </row>
    <row r="36" spans="1:5" ht="13.5" thickBot="1">
      <c r="A36" s="170" t="s">
        <v>153</v>
      </c>
      <c r="B36" s="193" t="s">
        <v>25</v>
      </c>
      <c r="C36" s="194"/>
      <c r="D36" s="194"/>
      <c r="E36" s="194"/>
    </row>
    <row r="37" spans="1:5" ht="13.5" thickBot="1">
      <c r="A37" s="170" t="s">
        <v>303</v>
      </c>
      <c r="B37" s="193" t="s">
        <v>74</v>
      </c>
      <c r="C37" s="201"/>
      <c r="D37" s="201"/>
      <c r="E37" s="201"/>
    </row>
    <row r="38" spans="1:5" ht="24.75" thickBot="1">
      <c r="A38" s="163" t="s">
        <v>173</v>
      </c>
      <c r="B38" s="193" t="s">
        <v>434</v>
      </c>
      <c r="C38" s="202">
        <f>+C10+C22+C27+C28+C32+C36+C37</f>
        <v>8106000</v>
      </c>
      <c r="D38" s="202">
        <f>+D10+D22+D27+D28+D32+D36+D37</f>
        <v>9027737</v>
      </c>
      <c r="E38" s="202">
        <f>+E10+E22+E27+E28+E32+E36+E37</f>
        <v>8947107</v>
      </c>
    </row>
    <row r="39" spans="1:5" ht="13.5" thickBot="1">
      <c r="A39" s="172" t="s">
        <v>312</v>
      </c>
      <c r="B39" s="193" t="s">
        <v>435</v>
      </c>
      <c r="C39" s="202">
        <f>+C40+C41+C42</f>
        <v>37199020</v>
      </c>
      <c r="D39" s="202">
        <f>+D40+D41+D42</f>
        <v>37646724</v>
      </c>
      <c r="E39" s="202">
        <f>+E40+E41+E42</f>
        <v>37646724</v>
      </c>
    </row>
    <row r="40" spans="1:5" ht="12.75">
      <c r="A40" s="171" t="s">
        <v>436</v>
      </c>
      <c r="B40" s="195" t="s">
        <v>367</v>
      </c>
      <c r="C40" s="196"/>
      <c r="D40" s="196"/>
      <c r="E40" s="196"/>
    </row>
    <row r="41" spans="1:5" ht="12.75">
      <c r="A41" s="171" t="s">
        <v>437</v>
      </c>
      <c r="B41" s="197" t="s">
        <v>438</v>
      </c>
      <c r="C41" s="198"/>
      <c r="D41" s="198"/>
      <c r="E41" s="198"/>
    </row>
    <row r="42" spans="1:5" ht="24.75" thickBot="1">
      <c r="A42" s="169" t="s">
        <v>439</v>
      </c>
      <c r="B42" s="199" t="s">
        <v>440</v>
      </c>
      <c r="C42" s="200">
        <v>37199020</v>
      </c>
      <c r="D42" s="200">
        <v>37646724</v>
      </c>
      <c r="E42" s="200">
        <v>37646724</v>
      </c>
    </row>
    <row r="43" spans="1:5" ht="13.5" thickBot="1">
      <c r="A43" s="172" t="s">
        <v>314</v>
      </c>
      <c r="B43" s="173" t="s">
        <v>441</v>
      </c>
      <c r="C43" s="209">
        <f>+C38+C39</f>
        <v>45305020</v>
      </c>
      <c r="D43" s="209">
        <f>+D38+D39</f>
        <v>46674461</v>
      </c>
      <c r="E43" s="209">
        <f>+E38+E39</f>
        <v>46593831</v>
      </c>
    </row>
    <row r="44" spans="1:5" ht="12.75">
      <c r="A44" s="174"/>
      <c r="B44" s="124"/>
      <c r="C44" s="204"/>
      <c r="D44" s="204"/>
      <c r="E44" s="204"/>
    </row>
    <row r="45" spans="1:5" ht="13.5" thickBot="1">
      <c r="A45" s="175"/>
      <c r="B45" s="205"/>
      <c r="C45" s="206"/>
      <c r="D45" s="206"/>
      <c r="E45" s="206"/>
    </row>
    <row r="46" spans="1:5" ht="13.5" thickBot="1">
      <c r="A46" s="176"/>
      <c r="B46" s="125" t="s">
        <v>1</v>
      </c>
      <c r="C46" s="203"/>
      <c r="D46" s="203"/>
      <c r="E46" s="203"/>
    </row>
    <row r="47" spans="1:5" ht="13.5" thickBot="1">
      <c r="A47" s="170" t="s">
        <v>30</v>
      </c>
      <c r="B47" s="193" t="s">
        <v>442</v>
      </c>
      <c r="C47" s="184">
        <f>SUM(C48:C52)</f>
        <v>45305025</v>
      </c>
      <c r="D47" s="184">
        <f>SUM(D48:D52)</f>
        <v>46620922</v>
      </c>
      <c r="E47" s="184">
        <f>SUM(E48:E52)</f>
        <v>44557049</v>
      </c>
    </row>
    <row r="48" spans="1:5" ht="12.75">
      <c r="A48" s="169" t="s">
        <v>84</v>
      </c>
      <c r="B48" s="192" t="s">
        <v>237</v>
      </c>
      <c r="C48" s="196">
        <v>24563000</v>
      </c>
      <c r="D48" s="196">
        <v>24420530</v>
      </c>
      <c r="E48" s="196">
        <v>23056055</v>
      </c>
    </row>
    <row r="49" spans="1:5" ht="24">
      <c r="A49" s="169" t="s">
        <v>85</v>
      </c>
      <c r="B49" s="187" t="s">
        <v>238</v>
      </c>
      <c r="C49" s="207">
        <v>5585000</v>
      </c>
      <c r="D49" s="207">
        <v>6175219</v>
      </c>
      <c r="E49" s="207">
        <v>6175219</v>
      </c>
    </row>
    <row r="50" spans="1:5" ht="12.75">
      <c r="A50" s="169" t="s">
        <v>87</v>
      </c>
      <c r="B50" s="187" t="s">
        <v>239</v>
      </c>
      <c r="C50" s="207">
        <v>15157025</v>
      </c>
      <c r="D50" s="207">
        <v>16025173</v>
      </c>
      <c r="E50" s="207">
        <v>15325775</v>
      </c>
    </row>
    <row r="51" spans="1:5" ht="12.75">
      <c r="A51" s="169" t="s">
        <v>89</v>
      </c>
      <c r="B51" s="187" t="s">
        <v>10</v>
      </c>
      <c r="C51" s="207"/>
      <c r="D51" s="207"/>
      <c r="E51" s="207"/>
    </row>
    <row r="52" spans="1:5" ht="13.5" thickBot="1">
      <c r="A52" s="169" t="s">
        <v>91</v>
      </c>
      <c r="B52" s="187" t="s">
        <v>28</v>
      </c>
      <c r="C52" s="207"/>
      <c r="D52" s="207"/>
      <c r="E52" s="207"/>
    </row>
    <row r="53" spans="1:5" ht="13.5" thickBot="1">
      <c r="A53" s="170" t="s">
        <v>33</v>
      </c>
      <c r="B53" s="193" t="s">
        <v>443</v>
      </c>
      <c r="C53" s="184">
        <f>SUM(C54:C56)</f>
        <v>0</v>
      </c>
      <c r="D53" s="184">
        <f>SUM(D54:D56)</f>
        <v>53539</v>
      </c>
      <c r="E53" s="184">
        <f>SUM(E54:E56)</f>
        <v>53539</v>
      </c>
    </row>
    <row r="54" spans="1:5" ht="12.75">
      <c r="A54" s="169" t="s">
        <v>96</v>
      </c>
      <c r="B54" s="192" t="s">
        <v>3</v>
      </c>
      <c r="C54" s="196"/>
      <c r="D54" s="196">
        <v>53539</v>
      </c>
      <c r="E54" s="196">
        <v>53539</v>
      </c>
    </row>
    <row r="55" spans="1:5" ht="12.75">
      <c r="A55" s="169" t="s">
        <v>98</v>
      </c>
      <c r="B55" s="187" t="s">
        <v>2</v>
      </c>
      <c r="C55" s="207"/>
      <c r="D55" s="207"/>
      <c r="E55" s="207"/>
    </row>
    <row r="56" spans="1:5" ht="12.75">
      <c r="A56" s="169" t="s">
        <v>100</v>
      </c>
      <c r="B56" s="187" t="s">
        <v>444</v>
      </c>
      <c r="C56" s="207"/>
      <c r="D56" s="207"/>
      <c r="E56" s="207"/>
    </row>
    <row r="57" spans="1:5" ht="24.75" thickBot="1">
      <c r="A57" s="169" t="s">
        <v>102</v>
      </c>
      <c r="B57" s="187" t="s">
        <v>445</v>
      </c>
      <c r="C57" s="207"/>
      <c r="D57" s="207"/>
      <c r="E57" s="207"/>
    </row>
    <row r="58" spans="1:5" ht="13.5" thickBot="1">
      <c r="A58" s="170" t="s">
        <v>108</v>
      </c>
      <c r="B58" s="193" t="s">
        <v>8</v>
      </c>
      <c r="C58" s="194"/>
      <c r="D58" s="194"/>
      <c r="E58" s="194"/>
    </row>
    <row r="59" spans="1:5" ht="13.5" thickBot="1">
      <c r="A59" s="170" t="s">
        <v>286</v>
      </c>
      <c r="B59" s="177" t="s">
        <v>446</v>
      </c>
      <c r="C59" s="208">
        <f>+C47+C53+C58</f>
        <v>45305025</v>
      </c>
      <c r="D59" s="208">
        <f>+D47+D53+D58</f>
        <v>46674461</v>
      </c>
      <c r="E59" s="208">
        <f>+E47+E53+E58</f>
        <v>44610588</v>
      </c>
    </row>
    <row r="60" spans="1:5" ht="13.5" thickBot="1">
      <c r="A60" s="178"/>
      <c r="B60" s="179"/>
      <c r="C60" s="180"/>
      <c r="D60" s="180"/>
      <c r="E60" s="180"/>
    </row>
    <row r="61" spans="1:5" ht="13.5" thickBot="1">
      <c r="A61" s="126" t="s">
        <v>414</v>
      </c>
      <c r="B61" s="181"/>
      <c r="C61" s="182">
        <v>10</v>
      </c>
      <c r="D61" s="182">
        <v>10</v>
      </c>
      <c r="E61" s="182">
        <v>10</v>
      </c>
    </row>
    <row r="62" spans="1:4" ht="13.5" thickBot="1">
      <c r="A62" s="126" t="s">
        <v>543</v>
      </c>
      <c r="B62" s="181"/>
      <c r="C62" s="182">
        <v>10</v>
      </c>
      <c r="D62" s="182">
        <v>10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D8:O31"/>
  <sheetViews>
    <sheetView zoomScalePageLayoutView="0" workbookViewId="0" topLeftCell="A1">
      <selection activeCell="D8" sqref="D8:F8"/>
    </sheetView>
  </sheetViews>
  <sheetFormatPr defaultColWidth="9.00390625" defaultRowHeight="12.75"/>
  <cols>
    <col min="4" max="4" width="29.625" style="0" customWidth="1"/>
    <col min="6" max="6" width="24.125" style="0" customWidth="1"/>
    <col min="7" max="7" width="22.625" style="0" customWidth="1"/>
  </cols>
  <sheetData>
    <row r="8" spans="4:15" ht="15.75">
      <c r="D8" s="46" t="s">
        <v>731</v>
      </c>
      <c r="E8" s="464"/>
      <c r="F8" s="465"/>
      <c r="J8" s="466"/>
      <c r="K8" s="464"/>
      <c r="L8" s="464"/>
      <c r="M8" s="467"/>
      <c r="N8" s="467"/>
      <c r="O8" s="463"/>
    </row>
    <row r="9" spans="4:15" ht="15.75">
      <c r="D9" s="465"/>
      <c r="E9" s="463"/>
      <c r="F9" s="463"/>
      <c r="G9" s="463"/>
      <c r="H9" s="463"/>
      <c r="I9" s="463"/>
      <c r="J9" s="463"/>
      <c r="K9" s="463"/>
      <c r="O9" s="463"/>
    </row>
    <row r="10" spans="4:15" ht="15.75">
      <c r="D10" s="465"/>
      <c r="E10" s="463"/>
      <c r="F10" s="463"/>
      <c r="G10" t="s">
        <v>779</v>
      </c>
      <c r="J10" s="463"/>
      <c r="K10" s="463"/>
      <c r="L10" s="463"/>
      <c r="M10" s="463"/>
      <c r="N10" s="463"/>
      <c r="O10" s="463"/>
    </row>
    <row r="11" spans="4:15" ht="15.75">
      <c r="D11" s="466"/>
      <c r="E11" s="463"/>
      <c r="F11" s="463"/>
      <c r="G11" s="463"/>
      <c r="H11" s="463"/>
      <c r="I11" s="463"/>
      <c r="J11" s="463"/>
      <c r="K11" s="463"/>
      <c r="L11" s="463"/>
      <c r="M11" s="463"/>
      <c r="N11" s="463"/>
      <c r="O11" s="463"/>
    </row>
    <row r="12" spans="4:15" ht="15.75">
      <c r="D12" s="466" t="s">
        <v>591</v>
      </c>
      <c r="E12" s="463"/>
      <c r="F12" s="463"/>
      <c r="G12" s="463"/>
      <c r="H12" s="463"/>
      <c r="I12" s="463"/>
      <c r="J12" s="463"/>
      <c r="K12" s="463"/>
      <c r="L12" s="463"/>
      <c r="M12" s="463"/>
      <c r="N12" s="463"/>
      <c r="O12" s="463"/>
    </row>
    <row r="13" spans="4:15" ht="15.75">
      <c r="D13" s="466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3"/>
    </row>
    <row r="14" spans="4:15" ht="15.75">
      <c r="D14" s="468" t="s">
        <v>592</v>
      </c>
      <c r="E14" s="463"/>
      <c r="F14" s="463"/>
      <c r="G14" s="463"/>
      <c r="H14" s="463"/>
      <c r="I14" s="463"/>
      <c r="J14" s="463"/>
      <c r="K14" s="463"/>
      <c r="L14" s="463"/>
      <c r="M14" s="463"/>
      <c r="N14" s="463"/>
      <c r="O14" s="463"/>
    </row>
    <row r="15" spans="4:15" ht="15.75">
      <c r="D15" s="468" t="s">
        <v>593</v>
      </c>
      <c r="E15" s="463"/>
      <c r="F15" s="463"/>
      <c r="G15" s="463"/>
      <c r="H15" s="463"/>
      <c r="I15" s="463"/>
      <c r="J15" s="463"/>
      <c r="K15" s="463"/>
      <c r="L15" s="463"/>
      <c r="M15" s="463"/>
      <c r="N15" s="463"/>
      <c r="O15" s="463"/>
    </row>
    <row r="16" spans="4:15" ht="15.75">
      <c r="D16" s="468" t="s">
        <v>594</v>
      </c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</row>
    <row r="17" spans="4:15" ht="15.75">
      <c r="D17" s="468"/>
      <c r="E17" s="463"/>
      <c r="F17" s="463"/>
      <c r="G17" s="469">
        <v>137140</v>
      </c>
      <c r="H17" s="463"/>
      <c r="I17" s="463"/>
      <c r="J17" s="463"/>
      <c r="K17" s="463"/>
      <c r="L17" s="463"/>
      <c r="M17" s="463"/>
      <c r="N17" s="463"/>
      <c r="O17" s="463"/>
    </row>
    <row r="18" spans="4:15" ht="15.75">
      <c r="D18" s="468" t="s">
        <v>732</v>
      </c>
      <c r="E18" s="463"/>
      <c r="F18" s="463"/>
      <c r="G18" s="469">
        <v>1002183</v>
      </c>
      <c r="H18" s="463"/>
      <c r="I18" s="463"/>
      <c r="J18" s="463"/>
      <c r="K18" s="463"/>
      <c r="L18" s="463"/>
      <c r="M18" s="463"/>
      <c r="N18" s="463"/>
      <c r="O18" s="463"/>
    </row>
    <row r="19" spans="4:15" ht="15.75">
      <c r="D19" s="466" t="s">
        <v>595</v>
      </c>
      <c r="E19" s="463"/>
      <c r="F19" s="463"/>
      <c r="G19" s="463"/>
      <c r="H19" s="463"/>
      <c r="I19" s="463"/>
      <c r="J19" s="463"/>
      <c r="K19" s="463"/>
      <c r="L19" s="463"/>
      <c r="M19" s="463"/>
      <c r="N19" s="463"/>
      <c r="O19" s="463"/>
    </row>
    <row r="20" spans="4:15" ht="15.75">
      <c r="D20" s="463"/>
      <c r="E20" s="468" t="s">
        <v>596</v>
      </c>
      <c r="F20" s="463"/>
      <c r="G20" s="463"/>
      <c r="H20" s="463"/>
      <c r="I20" s="463"/>
      <c r="J20" s="463"/>
      <c r="K20" s="463"/>
      <c r="L20" s="463"/>
      <c r="M20" s="463"/>
      <c r="N20" s="463"/>
      <c r="O20" s="463"/>
    </row>
    <row r="21" spans="4:15" ht="15.75">
      <c r="D21" s="468"/>
      <c r="E21" s="463"/>
      <c r="F21" s="463"/>
      <c r="G21" s="463"/>
      <c r="H21" s="463"/>
      <c r="I21" s="463"/>
      <c r="J21" s="463"/>
      <c r="K21" s="463"/>
      <c r="L21" s="463"/>
      <c r="M21" s="463"/>
      <c r="N21" s="463"/>
      <c r="O21" s="463"/>
    </row>
    <row r="22" spans="4:15" ht="15.75">
      <c r="D22" s="466" t="s">
        <v>597</v>
      </c>
      <c r="E22" s="463"/>
      <c r="F22" s="463"/>
      <c r="G22" s="463"/>
      <c r="H22" s="463"/>
      <c r="I22" s="463"/>
      <c r="J22" s="463"/>
      <c r="K22" s="463"/>
      <c r="L22" s="463"/>
      <c r="M22" s="463"/>
      <c r="N22" s="463"/>
      <c r="O22" s="463"/>
    </row>
    <row r="23" spans="4:15" ht="15.75">
      <c r="D23" s="468" t="s">
        <v>598</v>
      </c>
      <c r="E23" s="463"/>
      <c r="F23" s="463"/>
      <c r="G23" s="463"/>
      <c r="H23" s="463"/>
      <c r="I23" s="463"/>
      <c r="J23" s="463"/>
      <c r="K23" s="463"/>
      <c r="L23" s="463"/>
      <c r="M23" s="463"/>
      <c r="N23" s="463"/>
      <c r="O23" s="463"/>
    </row>
    <row r="24" spans="4:15" ht="15.75">
      <c r="D24" s="466"/>
      <c r="E24" s="463"/>
      <c r="F24" s="463"/>
      <c r="G24" s="463"/>
      <c r="H24" s="463"/>
      <c r="I24" s="463"/>
      <c r="J24" s="463"/>
      <c r="K24" s="463"/>
      <c r="L24" s="463"/>
      <c r="M24" s="463"/>
      <c r="N24" s="463"/>
      <c r="O24" s="463"/>
    </row>
    <row r="25" spans="4:15" ht="15.75">
      <c r="D25" s="466" t="s">
        <v>599</v>
      </c>
      <c r="E25" s="463"/>
      <c r="F25" s="463"/>
      <c r="G25" s="463"/>
      <c r="H25" s="463"/>
      <c r="I25" s="463"/>
      <c r="J25" s="463"/>
      <c r="K25" s="463"/>
      <c r="L25" s="463"/>
      <c r="M25" s="463"/>
      <c r="N25" s="463"/>
      <c r="O25" s="463"/>
    </row>
    <row r="26" spans="4:15" ht="15.75">
      <c r="D26" s="468" t="s">
        <v>596</v>
      </c>
      <c r="E26" s="463"/>
      <c r="F26" s="463"/>
      <c r="G26" s="463"/>
      <c r="H26" s="463"/>
      <c r="I26" s="463"/>
      <c r="J26" s="463"/>
      <c r="K26" s="463"/>
      <c r="L26" s="463"/>
      <c r="M26" s="463"/>
      <c r="N26" s="463"/>
      <c r="O26" s="463"/>
    </row>
    <row r="27" spans="4:15" ht="15.75">
      <c r="D27" s="468"/>
      <c r="E27" s="463"/>
      <c r="F27" s="463"/>
      <c r="G27" s="463"/>
      <c r="H27" s="463"/>
      <c r="I27" s="463"/>
      <c r="J27" s="463"/>
      <c r="K27" s="463"/>
      <c r="L27" s="463"/>
      <c r="M27" s="463"/>
      <c r="N27" s="463"/>
      <c r="O27" s="463"/>
    </row>
    <row r="28" spans="4:15" ht="15.75">
      <c r="D28" s="466" t="s">
        <v>600</v>
      </c>
      <c r="E28" s="463"/>
      <c r="F28" s="463"/>
      <c r="G28" s="463"/>
      <c r="H28" s="463"/>
      <c r="I28" s="463"/>
      <c r="J28" s="463"/>
      <c r="K28" s="463"/>
      <c r="L28" s="463"/>
      <c r="M28" s="463"/>
      <c r="N28" s="463"/>
      <c r="O28" s="463"/>
    </row>
    <row r="29" spans="4:15" ht="15.75">
      <c r="D29" s="466" t="s">
        <v>601</v>
      </c>
      <c r="E29" s="463"/>
      <c r="F29" s="463"/>
      <c r="G29" s="463"/>
      <c r="H29" s="463"/>
      <c r="I29" s="463"/>
      <c r="J29" s="463"/>
      <c r="K29" s="463"/>
      <c r="L29" s="463"/>
      <c r="M29" s="463"/>
      <c r="N29" s="463"/>
      <c r="O29" s="463"/>
    </row>
    <row r="30" spans="4:15" ht="15.75">
      <c r="D30" s="466"/>
      <c r="E30" s="463"/>
      <c r="F30" s="463"/>
      <c r="G30" s="463"/>
      <c r="H30" s="463"/>
      <c r="I30" s="463"/>
      <c r="J30" s="463"/>
      <c r="K30" s="463"/>
      <c r="L30" s="463"/>
      <c r="M30" s="463"/>
      <c r="N30" s="463"/>
      <c r="O30" s="463"/>
    </row>
    <row r="31" spans="4:15" ht="15.75">
      <c r="D31" s="466"/>
      <c r="E31" s="463"/>
      <c r="F31" s="463"/>
      <c r="G31" s="463"/>
      <c r="H31" s="463"/>
      <c r="I31" s="463"/>
      <c r="J31" s="463"/>
      <c r="K31" s="463"/>
      <c r="L31" s="463"/>
      <c r="M31" s="463"/>
      <c r="N31" s="463"/>
      <c r="O31" s="46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5:F98"/>
  <sheetViews>
    <sheetView zoomScalePageLayoutView="0" workbookViewId="0" topLeftCell="A1">
      <selection activeCell="D6" sqref="D6:E6"/>
    </sheetView>
  </sheetViews>
  <sheetFormatPr defaultColWidth="9.00390625" defaultRowHeight="12.75"/>
  <cols>
    <col min="2" max="2" width="63.125" style="0" customWidth="1"/>
    <col min="3" max="3" width="19.25390625" style="0" customWidth="1"/>
    <col min="5" max="5" width="24.00390625" style="0" customWidth="1"/>
  </cols>
  <sheetData>
    <row r="2" ht="15" customHeight="1"/>
    <row r="3" ht="15" customHeight="1"/>
    <row r="4" ht="15" customHeight="1"/>
    <row r="5" spans="2:6" ht="15" customHeight="1">
      <c r="B5" s="626" t="s">
        <v>602</v>
      </c>
      <c r="C5" s="627"/>
      <c r="D5" s="627"/>
      <c r="E5" s="627"/>
      <c r="F5" s="627"/>
    </row>
    <row r="6" spans="2:4" ht="15" customHeight="1">
      <c r="B6" s="470"/>
      <c r="C6" s="471"/>
      <c r="D6" t="s">
        <v>780</v>
      </c>
    </row>
    <row r="7" spans="2:6" ht="15" customHeight="1" thickBot="1">
      <c r="B7" s="472"/>
      <c r="C7" s="473"/>
      <c r="D7" s="628" t="s">
        <v>603</v>
      </c>
      <c r="E7" s="628"/>
      <c r="F7" s="628"/>
    </row>
    <row r="8" spans="2:6" ht="19.5" customHeight="1">
      <c r="B8" s="629" t="s">
        <v>604</v>
      </c>
      <c r="C8" s="632" t="s">
        <v>488</v>
      </c>
      <c r="D8" s="635"/>
      <c r="E8" s="637" t="s">
        <v>605</v>
      </c>
      <c r="F8" s="639"/>
    </row>
    <row r="9" spans="2:6" ht="19.5" customHeight="1">
      <c r="B9" s="630"/>
      <c r="C9" s="633"/>
      <c r="D9" s="636"/>
      <c r="E9" s="638"/>
      <c r="F9" s="640"/>
    </row>
    <row r="10" spans="2:6" ht="19.5" customHeight="1">
      <c r="B10" s="631"/>
      <c r="C10" s="634"/>
      <c r="D10" s="641" t="s">
        <v>606</v>
      </c>
      <c r="E10" s="641"/>
      <c r="F10" s="642"/>
    </row>
    <row r="11" spans="2:6" ht="19.5" customHeight="1" thickBot="1">
      <c r="B11" s="474" t="s">
        <v>607</v>
      </c>
      <c r="C11" s="475" t="s">
        <v>82</v>
      </c>
      <c r="D11" s="475" t="s">
        <v>319</v>
      </c>
      <c r="E11" s="475" t="s">
        <v>320</v>
      </c>
      <c r="F11" s="476" t="s">
        <v>608</v>
      </c>
    </row>
    <row r="12" spans="2:6" ht="19.5" customHeight="1">
      <c r="B12" s="477" t="s">
        <v>609</v>
      </c>
      <c r="C12" s="478" t="s">
        <v>610</v>
      </c>
      <c r="D12" s="479"/>
      <c r="E12" s="479">
        <v>550093</v>
      </c>
      <c r="F12" s="480"/>
    </row>
    <row r="13" spans="2:6" ht="19.5" customHeight="1">
      <c r="B13" s="481" t="s">
        <v>611</v>
      </c>
      <c r="C13" s="482" t="s">
        <v>612</v>
      </c>
      <c r="D13" s="3"/>
      <c r="E13" s="483">
        <f>E14+E19+E29</f>
        <v>458592055</v>
      </c>
      <c r="F13" s="484"/>
    </row>
    <row r="14" spans="2:6" ht="19.5" customHeight="1">
      <c r="B14" s="481" t="s">
        <v>613</v>
      </c>
      <c r="C14" s="482" t="s">
        <v>614</v>
      </c>
      <c r="D14" s="3"/>
      <c r="E14" s="485">
        <v>448547922</v>
      </c>
      <c r="F14" s="484">
        <v>0</v>
      </c>
    </row>
    <row r="15" spans="2:6" ht="19.5" customHeight="1">
      <c r="B15" s="486" t="s">
        <v>615</v>
      </c>
      <c r="C15" s="482" t="s">
        <v>616</v>
      </c>
      <c r="D15" s="3"/>
      <c r="E15" s="487"/>
      <c r="F15" s="488"/>
    </row>
    <row r="16" spans="2:6" ht="27" customHeight="1">
      <c r="B16" s="486" t="s">
        <v>617</v>
      </c>
      <c r="C16" s="482" t="s">
        <v>618</v>
      </c>
      <c r="D16" s="3"/>
      <c r="E16" s="489"/>
      <c r="F16" s="490"/>
    </row>
    <row r="17" spans="2:6" ht="19.5" customHeight="1">
      <c r="B17" s="486" t="s">
        <v>619</v>
      </c>
      <c r="C17" s="482" t="s">
        <v>620</v>
      </c>
      <c r="D17" s="3"/>
      <c r="E17" s="489"/>
      <c r="F17" s="490"/>
    </row>
    <row r="18" spans="2:6" ht="19.5" customHeight="1">
      <c r="B18" s="486" t="s">
        <v>621</v>
      </c>
      <c r="C18" s="482" t="s">
        <v>622</v>
      </c>
      <c r="D18" s="3"/>
      <c r="E18" s="489"/>
      <c r="F18" s="490"/>
    </row>
    <row r="19" spans="2:6" ht="19.5" customHeight="1">
      <c r="B19" s="481" t="s">
        <v>623</v>
      </c>
      <c r="C19" s="482" t="s">
        <v>624</v>
      </c>
      <c r="D19" s="3"/>
      <c r="E19" s="491">
        <v>9826633</v>
      </c>
      <c r="F19" s="492">
        <v>0</v>
      </c>
    </row>
    <row r="20" spans="2:6" ht="19.5" customHeight="1">
      <c r="B20" s="486" t="s">
        <v>625</v>
      </c>
      <c r="C20" s="482" t="s">
        <v>626</v>
      </c>
      <c r="D20" s="3"/>
      <c r="E20" s="489"/>
      <c r="F20" s="490"/>
    </row>
    <row r="21" spans="2:6" ht="26.25" customHeight="1">
      <c r="B21" s="486" t="s">
        <v>627</v>
      </c>
      <c r="C21" s="482" t="s">
        <v>314</v>
      </c>
      <c r="D21" s="3"/>
      <c r="E21" s="489"/>
      <c r="F21" s="490"/>
    </row>
    <row r="22" spans="2:6" ht="19.5" customHeight="1">
      <c r="B22" s="486" t="s">
        <v>628</v>
      </c>
      <c r="C22" s="482" t="s">
        <v>316</v>
      </c>
      <c r="D22" s="3"/>
      <c r="E22" s="489"/>
      <c r="F22" s="490"/>
    </row>
    <row r="23" spans="2:6" ht="19.5" customHeight="1">
      <c r="B23" s="486" t="s">
        <v>629</v>
      </c>
      <c r="C23" s="482" t="s">
        <v>323</v>
      </c>
      <c r="D23" s="3"/>
      <c r="E23" s="489"/>
      <c r="F23" s="490"/>
    </row>
    <row r="24" spans="2:6" ht="19.5" customHeight="1">
      <c r="B24" s="481" t="s">
        <v>630</v>
      </c>
      <c r="C24" s="482" t="s">
        <v>324</v>
      </c>
      <c r="D24" s="3"/>
      <c r="E24" s="485">
        <v>0</v>
      </c>
      <c r="F24" s="492">
        <v>0</v>
      </c>
    </row>
    <row r="25" spans="2:6" ht="19.5" customHeight="1">
      <c r="B25" s="486" t="s">
        <v>631</v>
      </c>
      <c r="C25" s="482" t="s">
        <v>326</v>
      </c>
      <c r="D25" s="3"/>
      <c r="E25" s="489"/>
      <c r="F25" s="490"/>
    </row>
    <row r="26" spans="2:6" ht="19.5" customHeight="1">
      <c r="B26" s="486" t="s">
        <v>632</v>
      </c>
      <c r="C26" s="482" t="s">
        <v>329</v>
      </c>
      <c r="D26" s="3"/>
      <c r="E26" s="489"/>
      <c r="F26" s="490"/>
    </row>
    <row r="27" spans="2:6" ht="19.5" customHeight="1">
      <c r="B27" s="486" t="s">
        <v>633</v>
      </c>
      <c r="C27" s="482" t="s">
        <v>331</v>
      </c>
      <c r="D27" s="3"/>
      <c r="E27" s="489"/>
      <c r="F27" s="490"/>
    </row>
    <row r="28" spans="2:6" ht="19.5" customHeight="1">
      <c r="B28" s="486" t="s">
        <v>634</v>
      </c>
      <c r="C28" s="482" t="s">
        <v>334</v>
      </c>
      <c r="D28" s="3"/>
      <c r="E28" s="489"/>
      <c r="F28" s="490"/>
    </row>
    <row r="29" spans="2:6" ht="19.5" customHeight="1">
      <c r="B29" s="481" t="s">
        <v>635</v>
      </c>
      <c r="C29" s="482" t="s">
        <v>337</v>
      </c>
      <c r="D29" s="3"/>
      <c r="E29" s="491">
        <v>217500</v>
      </c>
      <c r="F29" s="492">
        <v>0</v>
      </c>
    </row>
    <row r="30" spans="2:6" ht="19.5" customHeight="1">
      <c r="B30" s="486" t="s">
        <v>636</v>
      </c>
      <c r="C30" s="482" t="s">
        <v>340</v>
      </c>
      <c r="D30" s="3"/>
      <c r="E30" s="489">
        <v>217500</v>
      </c>
      <c r="F30" s="490"/>
    </row>
    <row r="31" spans="2:6" ht="19.5" customHeight="1">
      <c r="B31" s="486" t="s">
        <v>637</v>
      </c>
      <c r="C31" s="482" t="s">
        <v>342</v>
      </c>
      <c r="D31" s="3"/>
      <c r="E31" s="489"/>
      <c r="F31" s="490"/>
    </row>
    <row r="32" spans="2:6" ht="19.5" customHeight="1">
      <c r="B32" s="486" t="s">
        <v>638</v>
      </c>
      <c r="C32" s="482" t="s">
        <v>344</v>
      </c>
      <c r="D32" s="3"/>
      <c r="E32" s="489"/>
      <c r="F32" s="490"/>
    </row>
    <row r="33" spans="2:6" ht="19.5" customHeight="1">
      <c r="B33" s="486" t="s">
        <v>639</v>
      </c>
      <c r="C33" s="482" t="s">
        <v>346</v>
      </c>
      <c r="D33" s="3"/>
      <c r="E33" s="489"/>
      <c r="F33" s="490"/>
    </row>
    <row r="34" spans="2:6" ht="19.5" customHeight="1">
      <c r="B34" s="481" t="s">
        <v>640</v>
      </c>
      <c r="C34" s="482" t="s">
        <v>347</v>
      </c>
      <c r="D34" s="3"/>
      <c r="E34" s="485">
        <v>0</v>
      </c>
      <c r="F34" s="492">
        <v>0</v>
      </c>
    </row>
    <row r="35" spans="2:6" ht="19.5" customHeight="1">
      <c r="B35" s="486" t="s">
        <v>641</v>
      </c>
      <c r="C35" s="482" t="s">
        <v>348</v>
      </c>
      <c r="D35" s="3"/>
      <c r="E35" s="489"/>
      <c r="F35" s="490"/>
    </row>
    <row r="36" spans="2:6" ht="22.5" customHeight="1">
      <c r="B36" s="486" t="s">
        <v>642</v>
      </c>
      <c r="C36" s="482" t="s">
        <v>350</v>
      </c>
      <c r="D36" s="3"/>
      <c r="E36" s="489"/>
      <c r="F36" s="490"/>
    </row>
    <row r="37" spans="2:6" ht="19.5" customHeight="1">
      <c r="B37" s="486" t="s">
        <v>643</v>
      </c>
      <c r="C37" s="482" t="s">
        <v>352</v>
      </c>
      <c r="D37" s="3"/>
      <c r="E37" s="489"/>
      <c r="F37" s="490"/>
    </row>
    <row r="38" spans="2:6" ht="19.5" customHeight="1">
      <c r="B38" s="486" t="s">
        <v>644</v>
      </c>
      <c r="C38" s="482" t="s">
        <v>355</v>
      </c>
      <c r="D38" s="3"/>
      <c r="E38" s="489"/>
      <c r="F38" s="490"/>
    </row>
    <row r="39" spans="2:6" ht="19.5" customHeight="1">
      <c r="B39" s="481" t="s">
        <v>645</v>
      </c>
      <c r="C39" s="482" t="s">
        <v>384</v>
      </c>
      <c r="D39" s="3"/>
      <c r="E39" s="491">
        <v>180000</v>
      </c>
      <c r="F39" s="492">
        <v>0</v>
      </c>
    </row>
    <row r="40" spans="2:6" ht="19.5" customHeight="1">
      <c r="B40" s="481" t="s">
        <v>646</v>
      </c>
      <c r="C40" s="482" t="s">
        <v>647</v>
      </c>
      <c r="D40" s="3"/>
      <c r="E40" s="485">
        <v>180000</v>
      </c>
      <c r="F40" s="492">
        <v>0</v>
      </c>
    </row>
    <row r="41" spans="2:6" ht="19.5" customHeight="1">
      <c r="B41" s="486" t="s">
        <v>648</v>
      </c>
      <c r="C41" s="482" t="s">
        <v>649</v>
      </c>
      <c r="D41" s="3"/>
      <c r="E41" s="489"/>
      <c r="F41" s="490"/>
    </row>
    <row r="42" spans="2:6" ht="19.5" customHeight="1">
      <c r="B42" s="486" t="s">
        <v>650</v>
      </c>
      <c r="C42" s="482" t="s">
        <v>651</v>
      </c>
      <c r="D42" s="3"/>
      <c r="E42" s="489"/>
      <c r="F42" s="490"/>
    </row>
    <row r="43" spans="2:6" ht="19.5" customHeight="1">
      <c r="B43" s="486" t="s">
        <v>652</v>
      </c>
      <c r="C43" s="482" t="s">
        <v>653</v>
      </c>
      <c r="D43" s="3"/>
      <c r="E43" s="489"/>
      <c r="F43" s="490"/>
    </row>
    <row r="44" spans="2:6" ht="19.5" customHeight="1">
      <c r="B44" s="486" t="s">
        <v>654</v>
      </c>
      <c r="C44" s="482" t="s">
        <v>655</v>
      </c>
      <c r="D44" s="3"/>
      <c r="E44" s="489"/>
      <c r="F44" s="490"/>
    </row>
    <row r="45" spans="2:6" ht="19.5" customHeight="1">
      <c r="B45" s="481" t="s">
        <v>656</v>
      </c>
      <c r="C45" s="482" t="s">
        <v>657</v>
      </c>
      <c r="D45" s="3"/>
      <c r="E45" s="485">
        <v>0</v>
      </c>
      <c r="F45" s="492">
        <v>0</v>
      </c>
    </row>
    <row r="46" spans="2:6" ht="19.5" customHeight="1">
      <c r="B46" s="486" t="s">
        <v>658</v>
      </c>
      <c r="C46" s="482" t="s">
        <v>659</v>
      </c>
      <c r="D46" s="3"/>
      <c r="E46" s="489"/>
      <c r="F46" s="490"/>
    </row>
    <row r="47" spans="2:6" ht="19.5" customHeight="1">
      <c r="B47" s="486" t="s">
        <v>660</v>
      </c>
      <c r="C47" s="482" t="s">
        <v>661</v>
      </c>
      <c r="D47" s="3"/>
      <c r="E47" s="489"/>
      <c r="F47" s="490"/>
    </row>
    <row r="48" spans="2:6" ht="19.5" customHeight="1">
      <c r="B48" s="486" t="s">
        <v>662</v>
      </c>
      <c r="C48" s="482" t="s">
        <v>663</v>
      </c>
      <c r="D48" s="3"/>
      <c r="E48" s="489"/>
      <c r="F48" s="490"/>
    </row>
    <row r="49" spans="2:6" ht="19.5" customHeight="1">
      <c r="B49" s="486" t="s">
        <v>664</v>
      </c>
      <c r="C49" s="482" t="s">
        <v>665</v>
      </c>
      <c r="D49" s="3"/>
      <c r="E49" s="489"/>
      <c r="F49" s="490"/>
    </row>
    <row r="50" spans="2:6" ht="19.5" customHeight="1">
      <c r="B50" s="481" t="s">
        <v>666</v>
      </c>
      <c r="C50" s="482" t="s">
        <v>667</v>
      </c>
      <c r="D50" s="3"/>
      <c r="E50" s="485">
        <v>0</v>
      </c>
      <c r="F50" s="492">
        <v>0</v>
      </c>
    </row>
    <row r="51" spans="2:6" ht="19.5" customHeight="1">
      <c r="B51" s="486" t="s">
        <v>668</v>
      </c>
      <c r="C51" s="482" t="s">
        <v>669</v>
      </c>
      <c r="D51" s="3"/>
      <c r="E51" s="489"/>
      <c r="F51" s="490"/>
    </row>
    <row r="52" spans="2:6" ht="24.75" customHeight="1">
      <c r="B52" s="486" t="s">
        <v>670</v>
      </c>
      <c r="C52" s="482" t="s">
        <v>671</v>
      </c>
      <c r="D52" s="3"/>
      <c r="E52" s="489"/>
      <c r="F52" s="490"/>
    </row>
    <row r="53" spans="2:6" ht="19.5" customHeight="1">
      <c r="B53" s="486" t="s">
        <v>672</v>
      </c>
      <c r="C53" s="482" t="s">
        <v>673</v>
      </c>
      <c r="D53" s="3"/>
      <c r="E53" s="489"/>
      <c r="F53" s="490"/>
    </row>
    <row r="54" spans="2:6" ht="19.5" customHeight="1">
      <c r="B54" s="486" t="s">
        <v>674</v>
      </c>
      <c r="C54" s="482" t="s">
        <v>675</v>
      </c>
      <c r="D54" s="3"/>
      <c r="E54" s="489"/>
      <c r="F54" s="490"/>
    </row>
    <row r="55" spans="2:6" ht="19.5" customHeight="1">
      <c r="B55" s="481" t="s">
        <v>676</v>
      </c>
      <c r="C55" s="482" t="s">
        <v>677</v>
      </c>
      <c r="D55" s="3"/>
      <c r="E55" s="493">
        <v>97632634</v>
      </c>
      <c r="F55" s="490"/>
    </row>
    <row r="56" spans="2:6" ht="19.5" customHeight="1">
      <c r="B56" s="481" t="s">
        <v>678</v>
      </c>
      <c r="C56" s="482" t="s">
        <v>679</v>
      </c>
      <c r="D56" s="3"/>
      <c r="E56" s="491">
        <f>E13+E39+E55+E12</f>
        <v>556954782</v>
      </c>
      <c r="F56" s="492">
        <v>0</v>
      </c>
    </row>
    <row r="57" spans="2:6" ht="19.5" customHeight="1">
      <c r="B57" s="481" t="s">
        <v>680</v>
      </c>
      <c r="C57" s="482" t="s">
        <v>681</v>
      </c>
      <c r="D57" s="3"/>
      <c r="E57" s="489">
        <v>1050000</v>
      </c>
      <c r="F57" s="490"/>
    </row>
    <row r="58" spans="2:6" ht="19.5" customHeight="1">
      <c r="B58" s="481" t="s">
        <v>682</v>
      </c>
      <c r="C58" s="482" t="s">
        <v>683</v>
      </c>
      <c r="D58" s="3"/>
      <c r="E58" s="489"/>
      <c r="F58" s="490"/>
    </row>
    <row r="59" spans="2:6" ht="19.5" customHeight="1">
      <c r="B59" s="481" t="s">
        <v>684</v>
      </c>
      <c r="C59" s="482" t="s">
        <v>685</v>
      </c>
      <c r="D59" s="3"/>
      <c r="E59" s="491">
        <v>1050000</v>
      </c>
      <c r="F59" s="492">
        <v>0</v>
      </c>
    </row>
    <row r="60" spans="2:6" ht="19.5" customHeight="1">
      <c r="B60" s="481" t="s">
        <v>686</v>
      </c>
      <c r="C60" s="482" t="s">
        <v>687</v>
      </c>
      <c r="D60" s="3"/>
      <c r="E60" s="489">
        <v>5219045</v>
      </c>
      <c r="F60" s="490"/>
    </row>
    <row r="61" spans="2:6" ht="19.5" customHeight="1">
      <c r="B61" s="481" t="s">
        <v>688</v>
      </c>
      <c r="C61" s="482" t="s">
        <v>689</v>
      </c>
      <c r="D61" s="3"/>
      <c r="E61" s="489">
        <v>15895</v>
      </c>
      <c r="F61" s="490"/>
    </row>
    <row r="62" spans="2:6" ht="19.5" customHeight="1">
      <c r="B62" s="481" t="s">
        <v>690</v>
      </c>
      <c r="C62" s="482" t="s">
        <v>691</v>
      </c>
      <c r="D62" s="3"/>
      <c r="E62" s="489">
        <v>65239139</v>
      </c>
      <c r="F62" s="490"/>
    </row>
    <row r="63" spans="2:6" ht="19.5" customHeight="1">
      <c r="B63" s="481" t="s">
        <v>692</v>
      </c>
      <c r="C63" s="482" t="s">
        <v>693</v>
      </c>
      <c r="D63" s="3"/>
      <c r="E63" s="489"/>
      <c r="F63" s="490"/>
    </row>
    <row r="64" spans="2:6" ht="19.5" customHeight="1">
      <c r="B64" s="481" t="s">
        <v>694</v>
      </c>
      <c r="C64" s="482" t="s">
        <v>695</v>
      </c>
      <c r="D64" s="3"/>
      <c r="E64" s="491">
        <f>E60+E62+E61</f>
        <v>70474079</v>
      </c>
      <c r="F64" s="492">
        <v>0</v>
      </c>
    </row>
    <row r="65" spans="2:6" ht="19.5" customHeight="1">
      <c r="B65" s="481" t="s">
        <v>696</v>
      </c>
      <c r="C65" s="482" t="s">
        <v>697</v>
      </c>
      <c r="D65" s="3"/>
      <c r="E65" s="489">
        <v>3681112</v>
      </c>
      <c r="F65" s="490"/>
    </row>
    <row r="66" spans="2:6" ht="19.5" customHeight="1">
      <c r="B66" s="481" t="s">
        <v>698</v>
      </c>
      <c r="C66" s="482" t="s">
        <v>699</v>
      </c>
      <c r="D66" s="3"/>
      <c r="E66" s="489">
        <v>100000</v>
      </c>
      <c r="F66" s="490"/>
    </row>
    <row r="67" spans="2:6" ht="19.5" customHeight="1">
      <c r="B67" s="481" t="s">
        <v>700</v>
      </c>
      <c r="C67" s="482" t="s">
        <v>701</v>
      </c>
      <c r="D67" s="3"/>
      <c r="E67" s="489"/>
      <c r="F67" s="490"/>
    </row>
    <row r="68" spans="2:6" ht="19.5" customHeight="1">
      <c r="B68" s="481" t="s">
        <v>702</v>
      </c>
      <c r="C68" s="482" t="s">
        <v>703</v>
      </c>
      <c r="D68" s="3"/>
      <c r="E68" s="491">
        <f>E65+E66</f>
        <v>3781112</v>
      </c>
      <c r="F68" s="492">
        <v>0</v>
      </c>
    </row>
    <row r="69" spans="2:6" ht="19.5" customHeight="1">
      <c r="B69" s="481" t="s">
        <v>704</v>
      </c>
      <c r="C69" s="482" t="s">
        <v>705</v>
      </c>
      <c r="D69" s="3"/>
      <c r="E69" s="489"/>
      <c r="F69" s="490"/>
    </row>
    <row r="70" spans="2:6" ht="27" customHeight="1">
      <c r="B70" s="481" t="s">
        <v>706</v>
      </c>
      <c r="C70" s="482" t="s">
        <v>707</v>
      </c>
      <c r="D70" s="3"/>
      <c r="E70" s="489"/>
      <c r="F70" s="490"/>
    </row>
    <row r="71" spans="2:6" ht="19.5" customHeight="1">
      <c r="B71" s="481" t="s">
        <v>708</v>
      </c>
      <c r="C71" s="482" t="s">
        <v>709</v>
      </c>
      <c r="D71" s="3"/>
      <c r="E71" s="491">
        <v>0</v>
      </c>
      <c r="F71" s="492">
        <v>0</v>
      </c>
    </row>
    <row r="72" spans="2:6" ht="19.5" customHeight="1">
      <c r="B72" s="481" t="s">
        <v>710</v>
      </c>
      <c r="C72" s="482" t="s">
        <v>711</v>
      </c>
      <c r="D72" s="3"/>
      <c r="E72" s="489"/>
      <c r="F72" s="490"/>
    </row>
    <row r="73" spans="2:6" ht="19.5" customHeight="1" thickBot="1">
      <c r="B73" s="494" t="s">
        <v>712</v>
      </c>
      <c r="C73" s="495" t="s">
        <v>713</v>
      </c>
      <c r="D73" s="3"/>
      <c r="E73" s="496">
        <f>E56+E59+E64+E68+E71</f>
        <v>632259973</v>
      </c>
      <c r="F73" s="497">
        <v>0</v>
      </c>
    </row>
    <row r="74" spans="2:6" ht="19.5" customHeight="1">
      <c r="B74" s="498"/>
      <c r="C74" s="499"/>
      <c r="D74" s="463"/>
      <c r="E74" s="500"/>
      <c r="F74" s="500"/>
    </row>
    <row r="75" spans="2:6" ht="19.5" customHeight="1">
      <c r="B75" s="498"/>
      <c r="C75" s="499"/>
      <c r="D75" s="463"/>
      <c r="E75" s="500"/>
      <c r="F75" s="500"/>
    </row>
    <row r="76" spans="2:4" ht="19.5" customHeight="1">
      <c r="B76" s="501"/>
      <c r="C76" s="643"/>
      <c r="D76" s="643"/>
    </row>
    <row r="77" spans="2:4" ht="19.5" customHeight="1">
      <c r="B77" s="501"/>
      <c r="C77" s="502"/>
      <c r="D77" s="502"/>
    </row>
    <row r="78" spans="2:4" ht="19.5" customHeight="1" thickBot="1">
      <c r="B78" s="501"/>
      <c r="C78" s="502"/>
      <c r="D78" s="502"/>
    </row>
    <row r="79" spans="2:6" ht="19.5" customHeight="1">
      <c r="B79" s="644" t="s">
        <v>714</v>
      </c>
      <c r="C79" s="632" t="s">
        <v>488</v>
      </c>
      <c r="D79" s="635"/>
      <c r="E79" s="637" t="s">
        <v>605</v>
      </c>
      <c r="F79" s="639"/>
    </row>
    <row r="80" spans="2:6" ht="19.5" customHeight="1">
      <c r="B80" s="645"/>
      <c r="C80" s="633"/>
      <c r="D80" s="636"/>
      <c r="E80" s="638"/>
      <c r="F80" s="640"/>
    </row>
    <row r="81" spans="2:6" ht="19.5" customHeight="1" thickBot="1">
      <c r="B81" s="503" t="s">
        <v>81</v>
      </c>
      <c r="C81" s="634"/>
      <c r="D81" s="641" t="s">
        <v>606</v>
      </c>
      <c r="E81" s="641"/>
      <c r="F81" s="642"/>
    </row>
    <row r="82" spans="2:6" ht="19.5" customHeight="1" thickBot="1">
      <c r="B82" s="504"/>
      <c r="C82" s="475" t="s">
        <v>82</v>
      </c>
      <c r="D82" s="505" t="s">
        <v>319</v>
      </c>
      <c r="E82" s="505" t="s">
        <v>320</v>
      </c>
      <c r="F82" s="506" t="s">
        <v>608</v>
      </c>
    </row>
    <row r="83" spans="2:6" ht="19.5" customHeight="1">
      <c r="B83" s="507" t="s">
        <v>715</v>
      </c>
      <c r="D83" s="3"/>
      <c r="E83" s="518">
        <v>481463566</v>
      </c>
      <c r="F83" s="3"/>
    </row>
    <row r="84" spans="2:6" ht="19.5" customHeight="1">
      <c r="B84" s="507" t="s">
        <v>716</v>
      </c>
      <c r="C84" s="482" t="s">
        <v>612</v>
      </c>
      <c r="D84" s="508"/>
      <c r="E84" s="517">
        <v>-259859568</v>
      </c>
      <c r="F84" s="508"/>
    </row>
    <row r="85" spans="2:6" ht="19.5" customHeight="1">
      <c r="B85" s="507" t="s">
        <v>717</v>
      </c>
      <c r="C85" s="482" t="s">
        <v>614</v>
      </c>
      <c r="D85" s="3"/>
      <c r="E85" s="509">
        <v>13634131</v>
      </c>
      <c r="F85" s="3"/>
    </row>
    <row r="86" spans="2:6" ht="19.5" customHeight="1">
      <c r="B86" s="507" t="s">
        <v>718</v>
      </c>
      <c r="C86" s="482" t="s">
        <v>616</v>
      </c>
      <c r="D86" s="3"/>
      <c r="E86" s="510">
        <v>195687349</v>
      </c>
      <c r="F86" s="3"/>
    </row>
    <row r="87" spans="2:6" ht="19.5" customHeight="1">
      <c r="B87" s="507" t="s">
        <v>719</v>
      </c>
      <c r="C87" s="482" t="s">
        <v>618</v>
      </c>
      <c r="D87" s="3"/>
      <c r="E87" s="510"/>
      <c r="F87" s="3"/>
    </row>
    <row r="88" spans="2:6" ht="19.5" customHeight="1">
      <c r="B88" s="507" t="s">
        <v>720</v>
      </c>
      <c r="C88" s="482" t="s">
        <v>620</v>
      </c>
      <c r="D88" s="3"/>
      <c r="E88" s="510">
        <v>97209454</v>
      </c>
      <c r="F88" s="3"/>
    </row>
    <row r="89" spans="2:6" ht="19.5" customHeight="1">
      <c r="B89" s="481" t="s">
        <v>721</v>
      </c>
      <c r="C89" s="482" t="s">
        <v>622</v>
      </c>
      <c r="D89" s="3"/>
      <c r="E89" s="511">
        <f>SUM(E83:E88)</f>
        <v>528134932</v>
      </c>
      <c r="F89" s="3"/>
    </row>
    <row r="90" spans="2:6" ht="19.5" customHeight="1">
      <c r="B90" s="507" t="s">
        <v>722</v>
      </c>
      <c r="C90" s="482" t="s">
        <v>624</v>
      </c>
      <c r="D90" s="3"/>
      <c r="E90" s="512"/>
      <c r="F90" s="3"/>
    </row>
    <row r="91" spans="2:6" ht="19.5" customHeight="1">
      <c r="B91" s="507" t="s">
        <v>723</v>
      </c>
      <c r="C91" s="482" t="s">
        <v>626</v>
      </c>
      <c r="D91" s="3"/>
      <c r="E91" s="510">
        <v>2882063</v>
      </c>
      <c r="F91" s="3"/>
    </row>
    <row r="92" spans="2:6" ht="19.5" customHeight="1">
      <c r="B92" s="507" t="s">
        <v>724</v>
      </c>
      <c r="C92" s="482" t="s">
        <v>314</v>
      </c>
      <c r="D92" s="3"/>
      <c r="E92" s="510">
        <v>869911</v>
      </c>
      <c r="F92" s="3"/>
    </row>
    <row r="93" spans="2:6" ht="19.5" customHeight="1">
      <c r="B93" s="481" t="s">
        <v>725</v>
      </c>
      <c r="C93" s="482" t="s">
        <v>316</v>
      </c>
      <c r="D93" s="3"/>
      <c r="E93" s="511">
        <f>SUM(E90:E92)</f>
        <v>3751974</v>
      </c>
      <c r="F93" s="3"/>
    </row>
    <row r="94" spans="2:6" ht="19.5" customHeight="1">
      <c r="B94" s="481" t="s">
        <v>726</v>
      </c>
      <c r="C94" s="482" t="s">
        <v>323</v>
      </c>
      <c r="D94" s="3"/>
      <c r="E94" s="510"/>
      <c r="F94" s="3"/>
    </row>
    <row r="95" spans="2:6" ht="19.5" customHeight="1">
      <c r="B95" s="513" t="s">
        <v>727</v>
      </c>
      <c r="C95" s="482" t="s">
        <v>324</v>
      </c>
      <c r="D95" s="3"/>
      <c r="E95" s="510">
        <v>6643830</v>
      </c>
      <c r="F95" s="3"/>
    </row>
    <row r="96" spans="2:6" ht="19.5" customHeight="1">
      <c r="B96" s="514" t="s">
        <v>728</v>
      </c>
      <c r="C96" s="482"/>
      <c r="D96" s="3"/>
      <c r="E96" s="510">
        <v>93729237</v>
      </c>
      <c r="F96" s="3"/>
    </row>
    <row r="97" spans="2:6" ht="19.5" customHeight="1">
      <c r="B97" s="481" t="s">
        <v>729</v>
      </c>
      <c r="C97" s="482"/>
      <c r="D97" s="3"/>
      <c r="E97" s="515">
        <f>SUM(E95:E96)</f>
        <v>100373067</v>
      </c>
      <c r="F97" s="3"/>
    </row>
    <row r="98" spans="2:6" ht="19.5" customHeight="1" thickBot="1">
      <c r="B98" s="516" t="s">
        <v>730</v>
      </c>
      <c r="C98" s="482" t="s">
        <v>326</v>
      </c>
      <c r="D98" s="3"/>
      <c r="E98" s="511">
        <f>E89+E93+E97</f>
        <v>632259973</v>
      </c>
      <c r="F98" s="3"/>
    </row>
  </sheetData>
  <sheetProtection/>
  <mergeCells count="15">
    <mergeCell ref="C76:D76"/>
    <mergeCell ref="B79:B80"/>
    <mergeCell ref="C79:C81"/>
    <mergeCell ref="D79:D80"/>
    <mergeCell ref="E79:E80"/>
    <mergeCell ref="F79:F80"/>
    <mergeCell ref="D81:F81"/>
    <mergeCell ref="B5:F5"/>
    <mergeCell ref="D7:F7"/>
    <mergeCell ref="B8:B10"/>
    <mergeCell ref="C8:C10"/>
    <mergeCell ref="D8:D9"/>
    <mergeCell ref="E8:E9"/>
    <mergeCell ref="F8:F9"/>
    <mergeCell ref="D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5:D29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3" max="3" width="74.625" style="0" customWidth="1"/>
    <col min="4" max="4" width="49.125" style="0" customWidth="1"/>
  </cols>
  <sheetData>
    <row r="5" spans="2:4" ht="15.75">
      <c r="B5" s="646" t="s">
        <v>765</v>
      </c>
      <c r="C5" s="646"/>
      <c r="D5" s="646"/>
    </row>
    <row r="6" spans="2:3" ht="15.75">
      <c r="B6" s="519"/>
      <c r="C6" s="519"/>
    </row>
    <row r="7" spans="2:4" ht="15.75">
      <c r="B7" s="646" t="s">
        <v>733</v>
      </c>
      <c r="C7" s="646"/>
      <c r="D7" s="519"/>
    </row>
    <row r="8" spans="2:4" ht="15.75">
      <c r="B8" s="519"/>
      <c r="C8" s="519"/>
      <c r="D8" t="s">
        <v>781</v>
      </c>
    </row>
    <row r="9" spans="2:4" ht="13.5" thickBot="1">
      <c r="B9" s="647" t="s">
        <v>734</v>
      </c>
      <c r="C9" s="647"/>
      <c r="D9" s="647"/>
    </row>
    <row r="10" spans="2:4" ht="32.25" thickBot="1">
      <c r="B10" s="520" t="s">
        <v>735</v>
      </c>
      <c r="C10" s="521" t="s">
        <v>29</v>
      </c>
      <c r="D10" s="522" t="s">
        <v>736</v>
      </c>
    </row>
    <row r="11" spans="2:4" ht="15.75">
      <c r="B11" s="523" t="s">
        <v>30</v>
      </c>
      <c r="C11" s="524" t="s">
        <v>737</v>
      </c>
      <c r="D11" s="525">
        <v>289411796</v>
      </c>
    </row>
    <row r="12" spans="2:4" ht="16.5" thickBot="1">
      <c r="B12" s="526" t="s">
        <v>33</v>
      </c>
      <c r="C12" s="527" t="s">
        <v>738</v>
      </c>
      <c r="D12" s="528">
        <v>209606181</v>
      </c>
    </row>
    <row r="13" spans="2:4" ht="16.5" thickBot="1">
      <c r="B13" s="529" t="s">
        <v>108</v>
      </c>
      <c r="C13" s="530" t="s">
        <v>739</v>
      </c>
      <c r="D13" s="531">
        <f>D11-D12</f>
        <v>79805615</v>
      </c>
    </row>
    <row r="14" spans="2:4" ht="15.75">
      <c r="B14" s="532" t="s">
        <v>286</v>
      </c>
      <c r="C14" s="533" t="s">
        <v>740</v>
      </c>
      <c r="D14" s="534">
        <v>22279558</v>
      </c>
    </row>
    <row r="15" spans="2:4" ht="16.5" thickBot="1">
      <c r="B15" s="535" t="s">
        <v>134</v>
      </c>
      <c r="C15" s="527" t="s">
        <v>741</v>
      </c>
      <c r="D15" s="528">
        <v>40278566</v>
      </c>
    </row>
    <row r="16" spans="2:4" ht="16.5" thickBot="1">
      <c r="B16" s="536" t="s">
        <v>153</v>
      </c>
      <c r="C16" s="537" t="s">
        <v>742</v>
      </c>
      <c r="D16" s="538">
        <f>D14-D15</f>
        <v>-17999008</v>
      </c>
    </row>
    <row r="17" spans="2:4" ht="15.75">
      <c r="B17" s="539" t="s">
        <v>303</v>
      </c>
      <c r="C17" s="540" t="s">
        <v>743</v>
      </c>
      <c r="D17" s="541">
        <f>D13+D16</f>
        <v>61806607</v>
      </c>
    </row>
    <row r="18" spans="2:4" ht="15.75">
      <c r="B18" s="542" t="s">
        <v>173</v>
      </c>
      <c r="C18" s="543" t="s">
        <v>744</v>
      </c>
      <c r="D18" s="544"/>
    </row>
    <row r="19" spans="2:4" ht="16.5" thickBot="1">
      <c r="B19" s="545" t="s">
        <v>312</v>
      </c>
      <c r="C19" s="546" t="s">
        <v>745</v>
      </c>
      <c r="D19" s="547"/>
    </row>
    <row r="20" spans="2:4" ht="16.5" thickBot="1">
      <c r="B20" s="548" t="s">
        <v>314</v>
      </c>
      <c r="C20" s="549" t="s">
        <v>746</v>
      </c>
      <c r="D20" s="550">
        <f>D18-D19</f>
        <v>0</v>
      </c>
    </row>
    <row r="21" spans="2:4" ht="15.75">
      <c r="B21" s="551" t="s">
        <v>316</v>
      </c>
      <c r="C21" s="552" t="s">
        <v>747</v>
      </c>
      <c r="D21" s="553"/>
    </row>
    <row r="22" spans="2:4" ht="16.5" thickBot="1">
      <c r="B22" s="545" t="s">
        <v>323</v>
      </c>
      <c r="C22" s="546" t="s">
        <v>748</v>
      </c>
      <c r="D22" s="547"/>
    </row>
    <row r="23" spans="2:4" ht="16.5" thickBot="1">
      <c r="B23" s="536" t="s">
        <v>324</v>
      </c>
      <c r="C23" s="537" t="s">
        <v>749</v>
      </c>
      <c r="D23" s="538">
        <f>D21-D22</f>
        <v>0</v>
      </c>
    </row>
    <row r="24" spans="2:4" ht="16.5" thickBot="1">
      <c r="B24" s="548" t="s">
        <v>326</v>
      </c>
      <c r="C24" s="549" t="s">
        <v>750</v>
      </c>
      <c r="D24" s="550">
        <f>D20+D23</f>
        <v>0</v>
      </c>
    </row>
    <row r="25" spans="2:4" ht="16.5" thickBot="1">
      <c r="B25" s="554" t="s">
        <v>329</v>
      </c>
      <c r="C25" s="555" t="s">
        <v>751</v>
      </c>
      <c r="D25" s="556">
        <f>D17+D24</f>
        <v>61806607</v>
      </c>
    </row>
    <row r="26" spans="2:4" ht="16.5" thickBot="1">
      <c r="B26" s="557" t="s">
        <v>331</v>
      </c>
      <c r="C26" s="558" t="s">
        <v>752</v>
      </c>
      <c r="D26" s="559">
        <v>0</v>
      </c>
    </row>
    <row r="27" spans="2:4" ht="16.5" thickBot="1">
      <c r="B27" s="560" t="s">
        <v>337</v>
      </c>
      <c r="C27" s="560" t="s">
        <v>753</v>
      </c>
      <c r="D27" s="561">
        <v>61806607</v>
      </c>
    </row>
    <row r="28" spans="2:4" ht="16.5" thickBot="1">
      <c r="B28" s="562" t="s">
        <v>340</v>
      </c>
      <c r="C28" s="563" t="s">
        <v>754</v>
      </c>
      <c r="D28" s="564">
        <f>D24*0.1</f>
        <v>0</v>
      </c>
    </row>
    <row r="29" spans="2:4" ht="16.5" thickBot="1">
      <c r="B29" s="562" t="s">
        <v>342</v>
      </c>
      <c r="C29" s="563" t="s">
        <v>755</v>
      </c>
      <c r="D29" s="564">
        <f>D24-D28</f>
        <v>0</v>
      </c>
    </row>
  </sheetData>
  <sheetProtection/>
  <mergeCells count="3">
    <mergeCell ref="B5:D5"/>
    <mergeCell ref="B7:C7"/>
    <mergeCell ref="B9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73"/>
  <sheetViews>
    <sheetView zoomScalePageLayoutView="0" workbookViewId="0" topLeftCell="C1">
      <selection activeCell="F5" sqref="F5"/>
    </sheetView>
  </sheetViews>
  <sheetFormatPr defaultColWidth="9.00390625" defaultRowHeight="12.75"/>
  <cols>
    <col min="3" max="3" width="58.00390625" style="0" customWidth="1"/>
    <col min="4" max="4" width="20.375" style="0" customWidth="1"/>
    <col min="5" max="5" width="17.25390625" style="0" customWidth="1"/>
    <col min="6" max="6" width="20.25390625" style="0" customWidth="1"/>
    <col min="7" max="7" width="9.625" style="0" bestFit="1" customWidth="1"/>
  </cols>
  <sheetData>
    <row r="2" spans="2:4" ht="15.75">
      <c r="B2" s="567" t="s">
        <v>234</v>
      </c>
      <c r="C2" s="567"/>
      <c r="D2" s="567"/>
    </row>
    <row r="3" spans="2:6" ht="15.75">
      <c r="B3" s="82"/>
      <c r="C3" s="82"/>
      <c r="D3" s="569" t="s">
        <v>784</v>
      </c>
      <c r="E3" s="569"/>
      <c r="F3" s="569"/>
    </row>
    <row r="4" spans="2:4" ht="13.5" thickBot="1">
      <c r="B4" s="570" t="s">
        <v>235</v>
      </c>
      <c r="C4" s="570"/>
      <c r="D4" s="241" t="s">
        <v>78</v>
      </c>
    </row>
    <row r="5" spans="2:6" ht="36.75" thickBot="1">
      <c r="B5" s="84" t="s">
        <v>79</v>
      </c>
      <c r="C5" s="85" t="s">
        <v>236</v>
      </c>
      <c r="D5" s="86" t="s">
        <v>571</v>
      </c>
      <c r="E5" s="86" t="s">
        <v>785</v>
      </c>
      <c r="F5" s="86" t="s">
        <v>786</v>
      </c>
    </row>
    <row r="6" spans="2:6" ht="13.5" thickBot="1">
      <c r="B6" s="84"/>
      <c r="C6" s="85" t="s">
        <v>81</v>
      </c>
      <c r="D6" s="86" t="s">
        <v>82</v>
      </c>
      <c r="E6" s="86" t="s">
        <v>82</v>
      </c>
      <c r="F6" s="86" t="s">
        <v>82</v>
      </c>
    </row>
    <row r="7" spans="2:6" ht="13.5" thickBot="1">
      <c r="B7" s="242" t="s">
        <v>30</v>
      </c>
      <c r="C7" s="243" t="s">
        <v>447</v>
      </c>
      <c r="D7" s="244">
        <f>D8+D9+D10+D11+D12+D25</f>
        <v>122226000</v>
      </c>
      <c r="E7" s="244">
        <f>E8+E9+E10+E11+E12+E25</f>
        <v>138280586</v>
      </c>
      <c r="F7" s="244">
        <f>F8+F9+F10+F11+F12+F25</f>
        <v>129298911</v>
      </c>
    </row>
    <row r="8" spans="2:6" ht="12.75">
      <c r="B8" s="245" t="s">
        <v>84</v>
      </c>
      <c r="C8" s="185" t="s">
        <v>237</v>
      </c>
      <c r="D8" s="246">
        <v>58475000</v>
      </c>
      <c r="E8" s="246">
        <v>68730746</v>
      </c>
      <c r="F8" s="246">
        <v>68698437</v>
      </c>
    </row>
    <row r="9" spans="2:6" ht="12.75">
      <c r="B9" s="217" t="s">
        <v>85</v>
      </c>
      <c r="C9" s="187" t="s">
        <v>238</v>
      </c>
      <c r="D9" s="219">
        <v>8675000</v>
      </c>
      <c r="E9" s="219">
        <v>10012658</v>
      </c>
      <c r="F9" s="219">
        <v>9255685</v>
      </c>
    </row>
    <row r="10" spans="2:8" ht="12.75">
      <c r="B10" s="217" t="s">
        <v>87</v>
      </c>
      <c r="C10" s="187" t="s">
        <v>239</v>
      </c>
      <c r="D10" s="224">
        <v>38651000</v>
      </c>
      <c r="E10" s="224">
        <v>41916564</v>
      </c>
      <c r="F10" s="224">
        <v>40018703</v>
      </c>
      <c r="H10" s="429"/>
    </row>
    <row r="11" spans="2:6" ht="12.75">
      <c r="B11" s="217" t="s">
        <v>89</v>
      </c>
      <c r="C11" s="247" t="s">
        <v>10</v>
      </c>
      <c r="D11" s="224">
        <v>5574000</v>
      </c>
      <c r="E11" s="224">
        <v>3587218</v>
      </c>
      <c r="F11" s="224">
        <v>1599275</v>
      </c>
    </row>
    <row r="12" spans="2:6" ht="12.75">
      <c r="B12" s="217" t="s">
        <v>240</v>
      </c>
      <c r="C12" s="128" t="s">
        <v>28</v>
      </c>
      <c r="D12" s="224">
        <f>SUM(D13:D24)</f>
        <v>10351000</v>
      </c>
      <c r="E12" s="224">
        <v>13533400</v>
      </c>
      <c r="F12" s="224">
        <v>9726811</v>
      </c>
    </row>
    <row r="13" spans="2:6" ht="12.75">
      <c r="B13" s="217" t="s">
        <v>93</v>
      </c>
      <c r="C13" s="187" t="s">
        <v>241</v>
      </c>
      <c r="D13" s="224"/>
      <c r="E13" s="224"/>
      <c r="F13" s="224"/>
    </row>
    <row r="14" spans="2:6" ht="12.75">
      <c r="B14" s="217" t="s">
        <v>242</v>
      </c>
      <c r="C14" s="248" t="s">
        <v>243</v>
      </c>
      <c r="D14" s="224"/>
      <c r="E14" s="224">
        <v>467917</v>
      </c>
      <c r="F14" s="224">
        <v>467917</v>
      </c>
    </row>
    <row r="15" spans="2:6" ht="12.75">
      <c r="B15" s="217" t="s">
        <v>244</v>
      </c>
      <c r="C15" s="248" t="s">
        <v>245</v>
      </c>
      <c r="D15" s="224"/>
      <c r="E15" s="224"/>
      <c r="F15" s="224"/>
    </row>
    <row r="16" spans="2:6" ht="12.75">
      <c r="B16" s="217" t="s">
        <v>246</v>
      </c>
      <c r="C16" s="249" t="s">
        <v>247</v>
      </c>
      <c r="D16" s="224"/>
      <c r="E16" s="224"/>
      <c r="F16" s="224"/>
    </row>
    <row r="17" spans="2:6" ht="12.75">
      <c r="B17" s="217" t="s">
        <v>248</v>
      </c>
      <c r="C17" s="250" t="s">
        <v>249</v>
      </c>
      <c r="D17" s="224"/>
      <c r="E17" s="224"/>
      <c r="F17" s="224"/>
    </row>
    <row r="18" spans="2:6" ht="24">
      <c r="B18" s="217" t="s">
        <v>250</v>
      </c>
      <c r="C18" s="250" t="s">
        <v>251</v>
      </c>
      <c r="D18" s="224"/>
      <c r="E18" s="224"/>
      <c r="F18" s="224"/>
    </row>
    <row r="19" spans="2:6" ht="12.75">
      <c r="B19" s="217" t="s">
        <v>252</v>
      </c>
      <c r="C19" s="249" t="s">
        <v>253</v>
      </c>
      <c r="D19" s="224">
        <v>6931000</v>
      </c>
      <c r="E19" s="224">
        <v>6436083</v>
      </c>
      <c r="F19" s="224">
        <v>3572586</v>
      </c>
    </row>
    <row r="20" spans="2:6" ht="12.75">
      <c r="B20" s="217" t="s">
        <v>254</v>
      </c>
      <c r="C20" s="249" t="s">
        <v>255</v>
      </c>
      <c r="D20" s="224"/>
      <c r="E20" s="224"/>
      <c r="F20" s="224"/>
    </row>
    <row r="21" spans="2:6" ht="24">
      <c r="B21" s="217" t="s">
        <v>256</v>
      </c>
      <c r="C21" s="250" t="s">
        <v>257</v>
      </c>
      <c r="D21" s="224"/>
      <c r="E21" s="224"/>
      <c r="F21" s="224"/>
    </row>
    <row r="22" spans="2:6" ht="12.75">
      <c r="B22" s="251" t="s">
        <v>258</v>
      </c>
      <c r="C22" s="248" t="s">
        <v>259</v>
      </c>
      <c r="D22" s="224"/>
      <c r="E22" s="224"/>
      <c r="F22" s="224"/>
    </row>
    <row r="23" spans="2:6" ht="12.75">
      <c r="B23" s="217" t="s">
        <v>260</v>
      </c>
      <c r="C23" s="248" t="s">
        <v>261</v>
      </c>
      <c r="D23" s="224"/>
      <c r="E23" s="224"/>
      <c r="F23" s="224"/>
    </row>
    <row r="24" spans="2:6" ht="12.75">
      <c r="B24" s="221" t="s">
        <v>262</v>
      </c>
      <c r="C24" s="248" t="s">
        <v>263</v>
      </c>
      <c r="D24" s="224">
        <v>3420000</v>
      </c>
      <c r="E24" s="224">
        <v>6629400</v>
      </c>
      <c r="F24" s="224">
        <v>5686308</v>
      </c>
    </row>
    <row r="25" spans="2:6" ht="12.75">
      <c r="B25" s="217" t="s">
        <v>264</v>
      </c>
      <c r="C25" s="247" t="s">
        <v>4</v>
      </c>
      <c r="D25" s="219">
        <f>D26</f>
        <v>500000</v>
      </c>
      <c r="E25" s="219">
        <f>E26</f>
        <v>500000</v>
      </c>
      <c r="F25" s="219">
        <f>F26</f>
        <v>0</v>
      </c>
    </row>
    <row r="26" spans="2:6" ht="12.75">
      <c r="B26" s="217" t="s">
        <v>265</v>
      </c>
      <c r="C26" s="187" t="s">
        <v>266</v>
      </c>
      <c r="D26" s="219">
        <v>500000</v>
      </c>
      <c r="E26" s="219">
        <v>500000</v>
      </c>
      <c r="F26" s="219"/>
    </row>
    <row r="27" spans="2:6" ht="13.5" thickBot="1">
      <c r="B27" s="252" t="s">
        <v>267</v>
      </c>
      <c r="C27" s="253" t="s">
        <v>268</v>
      </c>
      <c r="D27" s="254"/>
      <c r="E27" s="254"/>
      <c r="F27" s="254"/>
    </row>
    <row r="28" spans="2:6" ht="13.5" thickBot="1">
      <c r="B28" s="255" t="s">
        <v>33</v>
      </c>
      <c r="C28" s="256" t="s">
        <v>416</v>
      </c>
      <c r="D28" s="257">
        <f>+D29+D31+D33</f>
        <v>14338000</v>
      </c>
      <c r="E28" s="257">
        <f>+E29+E31+E33</f>
        <v>131265127</v>
      </c>
      <c r="F28" s="257">
        <f>+F29+F31+F33</f>
        <v>80307270</v>
      </c>
    </row>
    <row r="29" spans="2:6" ht="12.75">
      <c r="B29" s="214" t="s">
        <v>96</v>
      </c>
      <c r="C29" s="187" t="s">
        <v>3</v>
      </c>
      <c r="D29" s="216"/>
      <c r="E29" s="216">
        <v>18370810</v>
      </c>
      <c r="F29" s="216">
        <v>16542571</v>
      </c>
    </row>
    <row r="30" spans="2:6" ht="12.75">
      <c r="B30" s="214" t="s">
        <v>98</v>
      </c>
      <c r="C30" s="258" t="s">
        <v>269</v>
      </c>
      <c r="D30" s="216"/>
      <c r="E30" s="216"/>
      <c r="F30" s="216"/>
    </row>
    <row r="31" spans="2:6" ht="12.75">
      <c r="B31" s="214" t="s">
        <v>100</v>
      </c>
      <c r="C31" s="276" t="s">
        <v>2</v>
      </c>
      <c r="D31" s="219">
        <v>14338000</v>
      </c>
      <c r="E31" s="219">
        <v>112894317</v>
      </c>
      <c r="F31" s="219">
        <v>63764699</v>
      </c>
    </row>
    <row r="32" spans="2:6" ht="12.75">
      <c r="B32" s="214" t="s">
        <v>102</v>
      </c>
      <c r="C32" s="258" t="s">
        <v>270</v>
      </c>
      <c r="D32" s="259"/>
      <c r="E32" s="259"/>
      <c r="F32" s="259"/>
    </row>
    <row r="33" spans="2:6" ht="12.75">
      <c r="B33" s="214" t="s">
        <v>104</v>
      </c>
      <c r="C33" s="222" t="s">
        <v>271</v>
      </c>
      <c r="D33" s="259"/>
      <c r="E33" s="259"/>
      <c r="F33" s="259"/>
    </row>
    <row r="34" spans="2:6" ht="12.75">
      <c r="B34" s="214" t="s">
        <v>106</v>
      </c>
      <c r="C34" s="220" t="s">
        <v>272</v>
      </c>
      <c r="D34" s="259"/>
      <c r="E34" s="259"/>
      <c r="F34" s="259"/>
    </row>
    <row r="35" spans="2:6" ht="24">
      <c r="B35" s="214" t="s">
        <v>273</v>
      </c>
      <c r="C35" s="260" t="s">
        <v>274</v>
      </c>
      <c r="D35" s="259"/>
      <c r="E35" s="259"/>
      <c r="F35" s="259"/>
    </row>
    <row r="36" spans="2:6" ht="24">
      <c r="B36" s="214" t="s">
        <v>275</v>
      </c>
      <c r="C36" s="250" t="s">
        <v>251</v>
      </c>
      <c r="D36" s="259"/>
      <c r="E36" s="259"/>
      <c r="F36" s="259"/>
    </row>
    <row r="37" spans="2:6" ht="12.75">
      <c r="B37" s="214" t="s">
        <v>276</v>
      </c>
      <c r="C37" s="250" t="s">
        <v>277</v>
      </c>
      <c r="D37" s="259"/>
      <c r="E37" s="259"/>
      <c r="F37" s="259"/>
    </row>
    <row r="38" spans="2:6" ht="12.75">
      <c r="B38" s="214" t="s">
        <v>278</v>
      </c>
      <c r="C38" s="250" t="s">
        <v>279</v>
      </c>
      <c r="D38" s="259"/>
      <c r="E38" s="259"/>
      <c r="F38" s="259"/>
    </row>
    <row r="39" spans="2:6" ht="24">
      <c r="B39" s="214" t="s">
        <v>280</v>
      </c>
      <c r="C39" s="250" t="s">
        <v>257</v>
      </c>
      <c r="D39" s="259"/>
      <c r="E39" s="259"/>
      <c r="F39" s="259"/>
    </row>
    <row r="40" spans="2:6" ht="12.75">
      <c r="B40" s="214" t="s">
        <v>281</v>
      </c>
      <c r="C40" s="250" t="s">
        <v>282</v>
      </c>
      <c r="D40" s="259"/>
      <c r="E40" s="259"/>
      <c r="F40" s="259"/>
    </row>
    <row r="41" spans="2:6" ht="13.5" thickBot="1">
      <c r="B41" s="251" t="s">
        <v>283</v>
      </c>
      <c r="C41" s="250" t="s">
        <v>284</v>
      </c>
      <c r="D41" s="261"/>
      <c r="E41" s="261"/>
      <c r="F41" s="261"/>
    </row>
    <row r="42" spans="2:6" ht="13.5" thickBot="1">
      <c r="B42" s="211" t="s">
        <v>108</v>
      </c>
      <c r="C42" s="193" t="s">
        <v>285</v>
      </c>
      <c r="D42" s="213">
        <f>D7+D28</f>
        <v>136564000</v>
      </c>
      <c r="E42" s="213">
        <f>E7+E28</f>
        <v>269545713</v>
      </c>
      <c r="F42" s="213">
        <f>F7+F28</f>
        <v>209606181</v>
      </c>
    </row>
    <row r="43" spans="2:6" ht="13.5" thickBot="1">
      <c r="B43" s="211" t="s">
        <v>286</v>
      </c>
      <c r="C43" s="193" t="s">
        <v>287</v>
      </c>
      <c r="D43" s="213">
        <f>+D44+D45+D46</f>
        <v>10000000</v>
      </c>
      <c r="E43" s="213">
        <f>+E44+E45+E46</f>
        <v>10000000</v>
      </c>
      <c r="F43" s="213">
        <f>+F44+F45+F46</f>
        <v>0</v>
      </c>
    </row>
    <row r="44" spans="2:6" ht="12.75">
      <c r="B44" s="214" t="s">
        <v>123</v>
      </c>
      <c r="C44" s="258" t="s">
        <v>288</v>
      </c>
      <c r="D44" s="259"/>
      <c r="E44" s="259"/>
      <c r="F44" s="259"/>
    </row>
    <row r="45" spans="2:6" ht="12.75">
      <c r="B45" s="214" t="s">
        <v>124</v>
      </c>
      <c r="C45" s="258" t="s">
        <v>289</v>
      </c>
      <c r="D45" s="259">
        <v>10000000</v>
      </c>
      <c r="E45" s="259">
        <v>10000000</v>
      </c>
      <c r="F45" s="259"/>
    </row>
    <row r="46" spans="2:6" ht="13.5" thickBot="1">
      <c r="B46" s="251" t="s">
        <v>126</v>
      </c>
      <c r="C46" s="258" t="s">
        <v>290</v>
      </c>
      <c r="D46" s="259"/>
      <c r="E46" s="259"/>
      <c r="F46" s="259"/>
    </row>
    <row r="47" spans="2:6" ht="13.5" thickBot="1">
      <c r="B47" s="211" t="s">
        <v>134</v>
      </c>
      <c r="C47" s="193" t="s">
        <v>291</v>
      </c>
      <c r="D47" s="213">
        <f>SUM(D48:D53)</f>
        <v>0</v>
      </c>
      <c r="E47" s="213">
        <f>SUM(E48:E53)</f>
        <v>0</v>
      </c>
      <c r="F47" s="213">
        <f>SUM(F48:F53)</f>
        <v>0</v>
      </c>
    </row>
    <row r="48" spans="2:6" ht="12.75">
      <c r="B48" s="214" t="s">
        <v>136</v>
      </c>
      <c r="C48" s="192" t="s">
        <v>292</v>
      </c>
      <c r="D48" s="259"/>
      <c r="E48" s="259"/>
      <c r="F48" s="259"/>
    </row>
    <row r="49" spans="2:6" ht="12.75">
      <c r="B49" s="214" t="s">
        <v>138</v>
      </c>
      <c r="C49" s="192" t="s">
        <v>293</v>
      </c>
      <c r="D49" s="259"/>
      <c r="E49" s="259"/>
      <c r="F49" s="259"/>
    </row>
    <row r="50" spans="2:6" ht="12.75">
      <c r="B50" s="214" t="s">
        <v>139</v>
      </c>
      <c r="C50" s="192" t="s">
        <v>294</v>
      </c>
      <c r="D50" s="259"/>
      <c r="E50" s="259"/>
      <c r="F50" s="259"/>
    </row>
    <row r="51" spans="2:6" ht="12.75">
      <c r="B51" s="214" t="s">
        <v>141</v>
      </c>
      <c r="C51" s="192" t="s">
        <v>295</v>
      </c>
      <c r="D51" s="259"/>
      <c r="E51" s="259"/>
      <c r="F51" s="259"/>
    </row>
    <row r="52" spans="2:6" ht="12.75">
      <c r="B52" s="214" t="s">
        <v>142</v>
      </c>
      <c r="C52" s="192" t="s">
        <v>296</v>
      </c>
      <c r="D52" s="259"/>
      <c r="E52" s="259"/>
      <c r="F52" s="259"/>
    </row>
    <row r="53" spans="2:6" ht="13.5" thickBot="1">
      <c r="B53" s="251" t="s">
        <v>143</v>
      </c>
      <c r="C53" s="192" t="s">
        <v>297</v>
      </c>
      <c r="D53" s="259"/>
      <c r="E53" s="259"/>
      <c r="F53" s="259"/>
    </row>
    <row r="54" spans="2:6" ht="13.5" thickBot="1">
      <c r="B54" s="211" t="s">
        <v>153</v>
      </c>
      <c r="C54" s="193" t="s">
        <v>298</v>
      </c>
      <c r="D54" s="226">
        <f>+D55+D56+D57+D58</f>
        <v>39817538</v>
      </c>
      <c r="E54" s="226">
        <f>+E55+E56+E57+E58</f>
        <v>40265242</v>
      </c>
      <c r="F54" s="226">
        <f>+F55+F56+F57+F58</f>
        <v>40278566</v>
      </c>
    </row>
    <row r="55" spans="2:6" ht="12.75">
      <c r="B55" s="214" t="s">
        <v>155</v>
      </c>
      <c r="C55" s="192" t="s">
        <v>299</v>
      </c>
      <c r="D55" s="259">
        <v>37199020</v>
      </c>
      <c r="E55" s="259">
        <v>37646724</v>
      </c>
      <c r="F55" s="259">
        <v>37646724</v>
      </c>
    </row>
    <row r="56" spans="2:6" ht="12.75">
      <c r="B56" s="214" t="s">
        <v>157</v>
      </c>
      <c r="C56" s="192" t="s">
        <v>300</v>
      </c>
      <c r="D56" s="259">
        <v>2618518</v>
      </c>
      <c r="E56" s="259">
        <v>2618518</v>
      </c>
      <c r="F56" s="259">
        <v>2618518</v>
      </c>
    </row>
    <row r="57" spans="2:6" ht="12.75">
      <c r="B57" s="214" t="s">
        <v>158</v>
      </c>
      <c r="C57" s="192" t="s">
        <v>301</v>
      </c>
      <c r="D57" s="259"/>
      <c r="E57" s="259"/>
      <c r="F57" s="259">
        <v>13324</v>
      </c>
    </row>
    <row r="58" spans="2:6" ht="13.5" thickBot="1">
      <c r="B58" s="251" t="s">
        <v>159</v>
      </c>
      <c r="C58" s="189" t="s">
        <v>302</v>
      </c>
      <c r="D58" s="259"/>
      <c r="E58" s="259"/>
      <c r="F58" s="259"/>
    </row>
    <row r="59" spans="2:6" ht="13.5" thickBot="1">
      <c r="B59" s="211" t="s">
        <v>303</v>
      </c>
      <c r="C59" s="193" t="s">
        <v>304</v>
      </c>
      <c r="D59" s="262">
        <f>SUM(D60:D64)</f>
        <v>0</v>
      </c>
      <c r="E59" s="262">
        <f>SUM(E60:E64)</f>
        <v>0</v>
      </c>
      <c r="F59" s="262">
        <f>SUM(F60:F64)</f>
        <v>0</v>
      </c>
    </row>
    <row r="60" spans="2:6" ht="12.75">
      <c r="B60" s="214" t="s">
        <v>165</v>
      </c>
      <c r="C60" s="192" t="s">
        <v>305</v>
      </c>
      <c r="D60" s="259"/>
      <c r="E60" s="259"/>
      <c r="F60" s="259"/>
    </row>
    <row r="61" spans="2:6" ht="12.75">
      <c r="B61" s="214" t="s">
        <v>167</v>
      </c>
      <c r="C61" s="192" t="s">
        <v>306</v>
      </c>
      <c r="D61" s="259"/>
      <c r="E61" s="259"/>
      <c r="F61" s="259"/>
    </row>
    <row r="62" spans="2:6" ht="12.75">
      <c r="B62" s="214" t="s">
        <v>169</v>
      </c>
      <c r="C62" s="192" t="s">
        <v>307</v>
      </c>
      <c r="D62" s="259"/>
      <c r="E62" s="259"/>
      <c r="F62" s="259"/>
    </row>
    <row r="63" spans="2:6" ht="12.75">
      <c r="B63" s="214" t="s">
        <v>171</v>
      </c>
      <c r="C63" s="192" t="s">
        <v>308</v>
      </c>
      <c r="D63" s="259"/>
      <c r="E63" s="259"/>
      <c r="F63" s="259"/>
    </row>
    <row r="64" spans="2:6" ht="13.5" thickBot="1">
      <c r="B64" s="214" t="s">
        <v>309</v>
      </c>
      <c r="C64" s="192" t="s">
        <v>310</v>
      </c>
      <c r="D64" s="259"/>
      <c r="E64" s="259"/>
      <c r="F64" s="259"/>
    </row>
    <row r="65" spans="2:6" ht="13.5" thickBot="1">
      <c r="B65" s="211" t="s">
        <v>173</v>
      </c>
      <c r="C65" s="193" t="s">
        <v>311</v>
      </c>
      <c r="D65" s="263"/>
      <c r="E65" s="263"/>
      <c r="F65" s="263"/>
    </row>
    <row r="66" spans="2:6" ht="13.5" thickBot="1">
      <c r="B66" s="211" t="s">
        <v>312</v>
      </c>
      <c r="C66" s="193" t="s">
        <v>313</v>
      </c>
      <c r="D66" s="263"/>
      <c r="E66" s="263"/>
      <c r="F66" s="263"/>
    </row>
    <row r="67" spans="2:6" ht="13.5" thickBot="1">
      <c r="B67" s="211" t="s">
        <v>314</v>
      </c>
      <c r="C67" s="193" t="s">
        <v>315</v>
      </c>
      <c r="D67" s="90">
        <f>+D43+D47+D54+D59+D65+D66</f>
        <v>49817538</v>
      </c>
      <c r="E67" s="90">
        <f>+E43+E47+E54+E59+E65+E66</f>
        <v>50265242</v>
      </c>
      <c r="F67" s="90">
        <f>+F43+F47+F54+F59+F65+F66</f>
        <v>40278566</v>
      </c>
    </row>
    <row r="68" spans="2:6" ht="13.5" thickBot="1">
      <c r="B68" s="264" t="s">
        <v>316</v>
      </c>
      <c r="C68" s="91" t="s">
        <v>317</v>
      </c>
      <c r="D68" s="90">
        <f>+D42+D67</f>
        <v>186381538</v>
      </c>
      <c r="E68" s="90">
        <f>+E42+E67</f>
        <v>319810955</v>
      </c>
      <c r="F68" s="90">
        <f>+F42+F67</f>
        <v>249884747</v>
      </c>
    </row>
    <row r="69" spans="2:4" ht="15.75">
      <c r="B69" s="92"/>
      <c r="C69" s="92"/>
      <c r="D69" s="93"/>
    </row>
    <row r="70" spans="2:4" ht="15.75">
      <c r="B70" s="571"/>
      <c r="C70" s="571"/>
      <c r="D70" s="571"/>
    </row>
    <row r="71" spans="2:4" ht="13.5">
      <c r="B71" s="572"/>
      <c r="C71" s="572"/>
      <c r="D71" s="94"/>
    </row>
    <row r="72" spans="2:4" ht="12.75">
      <c r="B72" s="95"/>
      <c r="C72" s="96"/>
      <c r="D72" s="97"/>
    </row>
    <row r="73" spans="2:4" ht="12.75">
      <c r="B73" s="95"/>
      <c r="C73" s="96"/>
      <c r="D73" s="97"/>
    </row>
  </sheetData>
  <sheetProtection/>
  <mergeCells count="5">
    <mergeCell ref="B2:D2"/>
    <mergeCell ref="B4:C4"/>
    <mergeCell ref="B70:D70"/>
    <mergeCell ref="B71:C71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8"/>
  <sheetViews>
    <sheetView zoomScalePageLayoutView="0" workbookViewId="0" topLeftCell="C2">
      <selection activeCell="I6" sqref="I6"/>
    </sheetView>
  </sheetViews>
  <sheetFormatPr defaultColWidth="9.00390625" defaultRowHeight="12.75"/>
  <cols>
    <col min="2" max="2" width="55.75390625" style="0" customWidth="1"/>
    <col min="3" max="4" width="15.625" style="0" customWidth="1"/>
    <col min="5" max="5" width="40.625" style="0" customWidth="1"/>
    <col min="6" max="6" width="15.25390625" style="0" customWidth="1"/>
    <col min="7" max="7" width="16.625" style="0" customWidth="1"/>
    <col min="8" max="8" width="14.00390625" style="0" customWidth="1"/>
    <col min="9" max="9" width="14.75390625" style="0" customWidth="1"/>
    <col min="10" max="10" width="10.00390625" style="0" bestFit="1" customWidth="1"/>
  </cols>
  <sheetData>
    <row r="2" spans="1:7" ht="31.5">
      <c r="A2" s="98"/>
      <c r="B2" s="99" t="s">
        <v>318</v>
      </c>
      <c r="C2" s="100"/>
      <c r="D2" s="100"/>
      <c r="E2" s="100"/>
      <c r="F2" s="100"/>
      <c r="G2" s="100"/>
    </row>
    <row r="3" spans="1:8" ht="15.75">
      <c r="A3" s="98"/>
      <c r="B3" s="99"/>
      <c r="C3" s="100"/>
      <c r="D3" s="100"/>
      <c r="E3" s="100"/>
      <c r="F3" s="569" t="s">
        <v>767</v>
      </c>
      <c r="G3" s="569"/>
      <c r="H3" s="569"/>
    </row>
    <row r="4" spans="1:8" ht="14.25" thickBot="1">
      <c r="A4" s="98"/>
      <c r="B4" s="101"/>
      <c r="C4" s="98"/>
      <c r="D4" s="98"/>
      <c r="E4" s="98"/>
      <c r="F4" s="98"/>
      <c r="G4" s="102"/>
      <c r="H4" s="102" t="s">
        <v>385</v>
      </c>
    </row>
    <row r="5" spans="1:9" ht="13.5" thickBot="1">
      <c r="A5" s="573" t="s">
        <v>79</v>
      </c>
      <c r="B5" s="277" t="s">
        <v>0</v>
      </c>
      <c r="C5" s="278"/>
      <c r="D5" s="427"/>
      <c r="E5" s="277" t="s">
        <v>1</v>
      </c>
      <c r="F5" s="277" t="s">
        <v>1</v>
      </c>
      <c r="G5" s="279"/>
      <c r="H5" s="279"/>
      <c r="I5" s="459"/>
    </row>
    <row r="6" spans="1:9" ht="48.75" thickBot="1">
      <c r="A6" s="574"/>
      <c r="B6" s="280" t="s">
        <v>29</v>
      </c>
      <c r="C6" s="86" t="s">
        <v>571</v>
      </c>
      <c r="D6" s="86" t="s">
        <v>582</v>
      </c>
      <c r="E6" s="280" t="s">
        <v>29</v>
      </c>
      <c r="F6" s="86" t="s">
        <v>581</v>
      </c>
      <c r="G6" s="86" t="s">
        <v>571</v>
      </c>
      <c r="H6" s="86" t="s">
        <v>582</v>
      </c>
      <c r="I6" s="86" t="s">
        <v>787</v>
      </c>
    </row>
    <row r="7" spans="1:9" ht="13.5" thickBot="1">
      <c r="A7" s="281"/>
      <c r="B7" s="282" t="s">
        <v>81</v>
      </c>
      <c r="C7" s="283" t="s">
        <v>82</v>
      </c>
      <c r="D7" s="283" t="s">
        <v>82</v>
      </c>
      <c r="E7" s="282" t="s">
        <v>319</v>
      </c>
      <c r="F7" s="283" t="s">
        <v>82</v>
      </c>
      <c r="G7" s="284" t="s">
        <v>320</v>
      </c>
      <c r="H7" s="284" t="s">
        <v>320</v>
      </c>
      <c r="I7" s="284" t="s">
        <v>320</v>
      </c>
    </row>
    <row r="8" spans="1:9" ht="13.5" thickBot="1">
      <c r="A8" s="285" t="s">
        <v>30</v>
      </c>
      <c r="B8" s="286" t="s">
        <v>72</v>
      </c>
      <c r="C8" s="287">
        <v>73352020</v>
      </c>
      <c r="D8" s="213">
        <v>82107579</v>
      </c>
      <c r="E8" s="286" t="s">
        <v>756</v>
      </c>
      <c r="F8" s="213">
        <v>82107579</v>
      </c>
      <c r="G8" s="288">
        <v>58475000</v>
      </c>
      <c r="H8" s="246">
        <v>68730746</v>
      </c>
      <c r="I8" s="246">
        <v>68698437</v>
      </c>
    </row>
    <row r="9" spans="1:9" ht="24">
      <c r="A9" s="289" t="s">
        <v>33</v>
      </c>
      <c r="B9" s="290" t="s">
        <v>11</v>
      </c>
      <c r="C9" s="291">
        <v>59103000</v>
      </c>
      <c r="D9" s="291">
        <v>78223421</v>
      </c>
      <c r="E9" s="290" t="s">
        <v>238</v>
      </c>
      <c r="F9" s="291">
        <v>71036976</v>
      </c>
      <c r="G9" s="292">
        <v>8675000</v>
      </c>
      <c r="H9" s="219">
        <v>10012658</v>
      </c>
      <c r="I9" s="219">
        <v>9255685</v>
      </c>
    </row>
    <row r="10" spans="1:9" ht="12.75">
      <c r="A10" s="289" t="s">
        <v>108</v>
      </c>
      <c r="B10" s="290" t="s">
        <v>321</v>
      </c>
      <c r="C10" s="291"/>
      <c r="D10" s="291"/>
      <c r="E10" s="290" t="s">
        <v>757</v>
      </c>
      <c r="F10" s="291"/>
      <c r="G10" s="293">
        <v>38651000</v>
      </c>
      <c r="H10" s="224">
        <v>41916564</v>
      </c>
      <c r="I10" s="224">
        <v>40018703</v>
      </c>
    </row>
    <row r="11" spans="1:9" ht="12.75">
      <c r="A11" s="289" t="s">
        <v>286</v>
      </c>
      <c r="B11" s="290" t="s">
        <v>9</v>
      </c>
      <c r="C11" s="291">
        <v>19250000</v>
      </c>
      <c r="D11" s="291">
        <v>19449106</v>
      </c>
      <c r="E11" s="290" t="s">
        <v>10</v>
      </c>
      <c r="F11" s="291">
        <v>19449106</v>
      </c>
      <c r="G11" s="294">
        <v>5574000</v>
      </c>
      <c r="H11" s="224">
        <v>3587218</v>
      </c>
      <c r="I11" s="224">
        <v>1599275</v>
      </c>
    </row>
    <row r="12" spans="1:9" ht="12.75">
      <c r="A12" s="289" t="s">
        <v>134</v>
      </c>
      <c r="B12" s="295" t="s">
        <v>15</v>
      </c>
      <c r="C12" s="291">
        <v>7231000</v>
      </c>
      <c r="D12" s="291">
        <v>7264655</v>
      </c>
      <c r="E12" s="290" t="s">
        <v>28</v>
      </c>
      <c r="F12" s="291">
        <v>9444568</v>
      </c>
      <c r="G12" s="294">
        <v>10351000</v>
      </c>
      <c r="H12" s="224">
        <v>13533400</v>
      </c>
      <c r="I12" s="224">
        <v>9726811</v>
      </c>
    </row>
    <row r="13" spans="1:9" ht="12.75">
      <c r="A13" s="289" t="s">
        <v>153</v>
      </c>
      <c r="B13" s="290" t="s">
        <v>25</v>
      </c>
      <c r="C13" s="296"/>
      <c r="D13" s="296">
        <v>13000</v>
      </c>
      <c r="E13" s="290" t="s">
        <v>4</v>
      </c>
      <c r="F13" s="296"/>
      <c r="G13" s="294">
        <v>500000</v>
      </c>
      <c r="H13" s="294">
        <v>500000</v>
      </c>
      <c r="I13" s="294">
        <v>13324</v>
      </c>
    </row>
    <row r="14" spans="1:9" ht="12.75">
      <c r="A14" s="289" t="s">
        <v>303</v>
      </c>
      <c r="B14" s="290" t="s">
        <v>322</v>
      </c>
      <c r="C14" s="291"/>
      <c r="D14" s="291"/>
      <c r="E14" s="297"/>
      <c r="F14" s="291"/>
      <c r="G14" s="294"/>
      <c r="H14" s="294"/>
      <c r="I14" s="294"/>
    </row>
    <row r="15" spans="1:9" ht="12.75">
      <c r="A15" s="289" t="s">
        <v>173</v>
      </c>
      <c r="B15" s="297"/>
      <c r="C15" s="291"/>
      <c r="D15" s="291"/>
      <c r="E15" s="297"/>
      <c r="F15" s="291"/>
      <c r="G15" s="294"/>
      <c r="H15" s="294"/>
      <c r="I15" s="294"/>
    </row>
    <row r="16" spans="1:9" ht="12.75">
      <c r="A16" s="289" t="s">
        <v>312</v>
      </c>
      <c r="B16" s="298"/>
      <c r="C16" s="296"/>
      <c r="D16" s="296"/>
      <c r="E16" s="297"/>
      <c r="F16" s="296"/>
      <c r="G16" s="294"/>
      <c r="H16" s="294"/>
      <c r="I16" s="294"/>
    </row>
    <row r="17" spans="1:9" ht="12.75">
      <c r="A17" s="289" t="s">
        <v>314</v>
      </c>
      <c r="B17" s="297"/>
      <c r="C17" s="291"/>
      <c r="D17" s="291"/>
      <c r="E17" s="297"/>
      <c r="F17" s="291"/>
      <c r="G17" s="294"/>
      <c r="H17" s="294"/>
      <c r="I17" s="294"/>
    </row>
    <row r="18" spans="1:9" ht="12.75">
      <c r="A18" s="289" t="s">
        <v>316</v>
      </c>
      <c r="B18" s="297"/>
      <c r="C18" s="291"/>
      <c r="D18" s="291"/>
      <c r="E18" s="297"/>
      <c r="F18" s="291"/>
      <c r="G18" s="294"/>
      <c r="H18" s="294"/>
      <c r="I18" s="294"/>
    </row>
    <row r="19" spans="1:9" ht="13.5" thickBot="1">
      <c r="A19" s="289" t="s">
        <v>323</v>
      </c>
      <c r="B19" s="299"/>
      <c r="C19" s="300"/>
      <c r="D19" s="300"/>
      <c r="E19" s="297"/>
      <c r="F19" s="300"/>
      <c r="G19" s="301"/>
      <c r="H19" s="301"/>
      <c r="I19" s="301"/>
    </row>
    <row r="20" spans="1:9" ht="13.5" thickBot="1">
      <c r="A20" s="302" t="s">
        <v>324</v>
      </c>
      <c r="B20" s="303" t="s">
        <v>325</v>
      </c>
      <c r="C20" s="304">
        <f aca="true" t="shared" si="0" ref="C20:I20">SUM(C8:C19)</f>
        <v>158936020</v>
      </c>
      <c r="D20" s="304">
        <f t="shared" si="0"/>
        <v>187057761</v>
      </c>
      <c r="E20" s="303" t="s">
        <v>758</v>
      </c>
      <c r="F20" s="304">
        <f t="shared" si="0"/>
        <v>182038229</v>
      </c>
      <c r="G20" s="305">
        <f t="shared" si="0"/>
        <v>122226000</v>
      </c>
      <c r="H20" s="305">
        <f t="shared" si="0"/>
        <v>138280586</v>
      </c>
      <c r="I20" s="305">
        <f t="shared" si="0"/>
        <v>129312235</v>
      </c>
    </row>
    <row r="21" spans="1:9" ht="12.75">
      <c r="A21" s="306" t="s">
        <v>326</v>
      </c>
      <c r="B21" s="307" t="s">
        <v>327</v>
      </c>
      <c r="C21" s="308">
        <f>C22+C23+C25</f>
        <v>5445518</v>
      </c>
      <c r="D21" s="308">
        <f>D22+D23+D25</f>
        <v>2618518</v>
      </c>
      <c r="E21" s="290" t="s">
        <v>328</v>
      </c>
      <c r="F21" s="308">
        <f>F22+F23+F25</f>
        <v>2882063</v>
      </c>
      <c r="G21" s="309"/>
      <c r="H21" s="309"/>
      <c r="I21" s="309"/>
    </row>
    <row r="22" spans="1:9" ht="12.75">
      <c r="A22" s="289" t="s">
        <v>329</v>
      </c>
      <c r="B22" s="290" t="s">
        <v>330</v>
      </c>
      <c r="C22" s="291">
        <v>2827000</v>
      </c>
      <c r="D22" s="291"/>
      <c r="E22" s="290" t="s">
        <v>759</v>
      </c>
      <c r="F22" s="291"/>
      <c r="G22" s="294">
        <v>10000000</v>
      </c>
      <c r="H22" s="294">
        <v>10000000</v>
      </c>
      <c r="I22" s="294"/>
    </row>
    <row r="23" spans="1:9" ht="12.75">
      <c r="A23" s="289" t="s">
        <v>331</v>
      </c>
      <c r="B23" s="290" t="s">
        <v>332</v>
      </c>
      <c r="C23" s="291"/>
      <c r="D23" s="291"/>
      <c r="E23" s="290" t="s">
        <v>333</v>
      </c>
      <c r="F23" s="291"/>
      <c r="G23" s="294"/>
      <c r="H23" s="294"/>
      <c r="I23" s="294"/>
    </row>
    <row r="24" spans="1:9" ht="12.75">
      <c r="A24" s="289" t="s">
        <v>334</v>
      </c>
      <c r="B24" s="290" t="s">
        <v>335</v>
      </c>
      <c r="C24" s="291"/>
      <c r="D24" s="291"/>
      <c r="E24" s="290" t="s">
        <v>336</v>
      </c>
      <c r="F24" s="291"/>
      <c r="G24" s="294"/>
      <c r="H24" s="294"/>
      <c r="I24" s="294"/>
    </row>
    <row r="25" spans="1:9" ht="12.75">
      <c r="A25" s="289" t="s">
        <v>337</v>
      </c>
      <c r="B25" s="290" t="s">
        <v>338</v>
      </c>
      <c r="C25" s="291">
        <v>2618518</v>
      </c>
      <c r="D25" s="291">
        <v>2618518</v>
      </c>
      <c r="E25" s="307" t="s">
        <v>339</v>
      </c>
      <c r="F25" s="291">
        <v>2882063</v>
      </c>
      <c r="G25" s="294"/>
      <c r="H25" s="294"/>
      <c r="I25" s="294"/>
    </row>
    <row r="26" spans="1:9" ht="24">
      <c r="A26" s="289" t="s">
        <v>340</v>
      </c>
      <c r="B26" s="290" t="s">
        <v>341</v>
      </c>
      <c r="C26" s="310">
        <f>C27+C28+C29</f>
        <v>7662000</v>
      </c>
      <c r="D26" s="310">
        <f>D27+D28+D29</f>
        <v>0</v>
      </c>
      <c r="E26" s="290" t="s">
        <v>760</v>
      </c>
      <c r="F26" s="310">
        <f>F27+F28+F29</f>
        <v>0</v>
      </c>
      <c r="G26" s="294"/>
      <c r="H26" s="294"/>
      <c r="I26" s="294"/>
    </row>
    <row r="27" spans="1:9" ht="12.75">
      <c r="A27" s="306" t="s">
        <v>342</v>
      </c>
      <c r="B27" s="307" t="s">
        <v>343</v>
      </c>
      <c r="C27" s="311">
        <v>7662000</v>
      </c>
      <c r="D27" s="311"/>
      <c r="E27" s="286" t="s">
        <v>301</v>
      </c>
      <c r="F27" s="311"/>
      <c r="G27" s="309"/>
      <c r="H27" s="309"/>
      <c r="I27" s="309"/>
    </row>
    <row r="28" spans="1:9" ht="24">
      <c r="A28" s="289" t="s">
        <v>344</v>
      </c>
      <c r="B28" s="290" t="s">
        <v>345</v>
      </c>
      <c r="C28" s="291"/>
      <c r="D28" s="291"/>
      <c r="E28" s="290" t="s">
        <v>311</v>
      </c>
      <c r="F28" s="291"/>
      <c r="G28" s="294"/>
      <c r="H28" s="294"/>
      <c r="I28" s="294"/>
    </row>
    <row r="29" spans="1:9" ht="24">
      <c r="A29" s="289" t="s">
        <v>346</v>
      </c>
      <c r="B29" s="290" t="s">
        <v>227</v>
      </c>
      <c r="C29" s="291"/>
      <c r="D29" s="291"/>
      <c r="E29" s="565" t="s">
        <v>300</v>
      </c>
      <c r="F29" s="291"/>
      <c r="G29" s="294">
        <v>2618518</v>
      </c>
      <c r="H29" s="294">
        <v>2618518</v>
      </c>
      <c r="I29" s="294">
        <v>2618518</v>
      </c>
    </row>
    <row r="30" spans="1:9" ht="13.5" thickBot="1">
      <c r="A30" s="306" t="s">
        <v>347</v>
      </c>
      <c r="B30" s="307" t="s">
        <v>229</v>
      </c>
      <c r="C30" s="311"/>
      <c r="D30" s="311"/>
      <c r="E30" s="566" t="s">
        <v>299</v>
      </c>
      <c r="F30" s="311"/>
      <c r="G30" s="309">
        <v>37199020</v>
      </c>
      <c r="H30" s="309">
        <v>37646724</v>
      </c>
      <c r="I30" s="309">
        <v>37646724</v>
      </c>
    </row>
    <row r="31" spans="1:9" ht="24.75" thickBot="1">
      <c r="A31" s="302" t="s">
        <v>348</v>
      </c>
      <c r="B31" s="303" t="s">
        <v>349</v>
      </c>
      <c r="C31" s="304">
        <f>+C21+C26+C29+C30</f>
        <v>13107518</v>
      </c>
      <c r="D31" s="304">
        <f>+D21+D26+D29+D30</f>
        <v>2618518</v>
      </c>
      <c r="E31" s="303" t="s">
        <v>761</v>
      </c>
      <c r="F31" s="304">
        <f>+F21+F26+F29+F30</f>
        <v>2882063</v>
      </c>
      <c r="G31" s="305">
        <f>SUM(G21:G30)</f>
        <v>49817538</v>
      </c>
      <c r="H31" s="305">
        <f>SUM(H21:H30)</f>
        <v>50265242</v>
      </c>
      <c r="I31" s="305">
        <f>SUM(I21:I30)</f>
        <v>40265242</v>
      </c>
    </row>
    <row r="32" spans="1:9" ht="13.5" thickBot="1">
      <c r="A32" s="302" t="s">
        <v>350</v>
      </c>
      <c r="B32" s="303" t="s">
        <v>351</v>
      </c>
      <c r="C32" s="312">
        <f aca="true" t="shared" si="1" ref="C32:I32">+C20+C31</f>
        <v>172043538</v>
      </c>
      <c r="D32" s="312">
        <f t="shared" si="1"/>
        <v>189676279</v>
      </c>
      <c r="E32" s="303" t="s">
        <v>762</v>
      </c>
      <c r="F32" s="312">
        <f t="shared" si="1"/>
        <v>184920292</v>
      </c>
      <c r="G32" s="312">
        <f t="shared" si="1"/>
        <v>172043538</v>
      </c>
      <c r="H32" s="312">
        <f t="shared" si="1"/>
        <v>188545828</v>
      </c>
      <c r="I32" s="312">
        <f t="shared" si="1"/>
        <v>169577477</v>
      </c>
    </row>
    <row r="33" spans="1:9" ht="13.5" thickBot="1">
      <c r="A33" s="302" t="s">
        <v>352</v>
      </c>
      <c r="B33" s="303" t="s">
        <v>584</v>
      </c>
      <c r="C33" s="312" t="str">
        <f>IF(C20-G20&lt;0,G20-C20,"-")</f>
        <v>-</v>
      </c>
      <c r="D33" s="312"/>
      <c r="E33" s="303" t="s">
        <v>354</v>
      </c>
      <c r="F33" s="312"/>
      <c r="G33" s="312"/>
      <c r="H33" s="312"/>
      <c r="I33" s="312"/>
    </row>
    <row r="34" spans="1:9" ht="24.75" thickBot="1">
      <c r="A34" s="302" t="s">
        <v>355</v>
      </c>
      <c r="B34" s="303" t="s">
        <v>356</v>
      </c>
      <c r="C34" s="312" t="str">
        <f>IF(C20+C31-G32&lt;0,G32-(C20+C31),"-")</f>
        <v>-</v>
      </c>
      <c r="D34" s="312" t="str">
        <f>IF(D20+D31-H32&lt;0,H32-(D20+D31),"-")</f>
        <v>-</v>
      </c>
      <c r="E34" s="303" t="s">
        <v>357</v>
      </c>
      <c r="F34" s="303" t="s">
        <v>357</v>
      </c>
      <c r="G34" s="312"/>
      <c r="H34" s="312"/>
      <c r="I34" s="460">
        <f>F32-I32</f>
        <v>15342815</v>
      </c>
    </row>
    <row r="35" spans="1:7" ht="12.75">
      <c r="A35" s="313"/>
      <c r="B35" s="313"/>
      <c r="C35" s="313"/>
      <c r="D35" s="313"/>
      <c r="E35" s="313"/>
      <c r="F35" s="313"/>
      <c r="G35" s="313"/>
    </row>
    <row r="36" spans="1:7" ht="12.75">
      <c r="A36" s="313"/>
      <c r="B36" s="313"/>
      <c r="C36" s="313"/>
      <c r="D36" s="313"/>
      <c r="E36" s="313"/>
      <c r="F36" s="313"/>
      <c r="G36" s="313"/>
    </row>
    <row r="38" spans="4:5" ht="12.75">
      <c r="D38" s="429"/>
      <c r="E38" s="429"/>
    </row>
  </sheetData>
  <sheetProtection/>
  <mergeCells count="2">
    <mergeCell ref="A5:A6"/>
    <mergeCell ref="F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36"/>
  <sheetViews>
    <sheetView zoomScalePageLayoutView="0" workbookViewId="0" topLeftCell="C1">
      <selection activeCell="H7" sqref="H7"/>
    </sheetView>
  </sheetViews>
  <sheetFormatPr defaultColWidth="9.00390625" defaultRowHeight="12.75"/>
  <cols>
    <col min="2" max="2" width="46.25390625" style="0" customWidth="1"/>
    <col min="3" max="4" width="15.125" style="0" customWidth="1"/>
    <col min="5" max="5" width="14.625" style="0" customWidth="1"/>
    <col min="6" max="6" width="41.625" style="0" customWidth="1"/>
    <col min="7" max="7" width="14.875" style="0" customWidth="1"/>
    <col min="8" max="8" width="15.375" style="0" customWidth="1"/>
    <col min="9" max="9" width="17.00390625" style="0" customWidth="1"/>
  </cols>
  <sheetData>
    <row r="3" spans="1:7" ht="31.5">
      <c r="A3" s="98"/>
      <c r="B3" s="99" t="s">
        <v>358</v>
      </c>
      <c r="C3" s="100"/>
      <c r="D3" s="100"/>
      <c r="E3" s="100"/>
      <c r="F3" s="100"/>
      <c r="G3" s="100"/>
    </row>
    <row r="4" spans="1:6" ht="15.75">
      <c r="A4" s="98"/>
      <c r="B4" s="99"/>
      <c r="C4" s="100"/>
      <c r="D4" s="100"/>
      <c r="E4" s="100"/>
      <c r="F4" s="100"/>
    </row>
    <row r="5" spans="1:9" ht="13.5" thickBot="1">
      <c r="A5" s="98"/>
      <c r="B5" s="101"/>
      <c r="C5" s="98"/>
      <c r="D5" s="98"/>
      <c r="E5" s="98"/>
      <c r="F5" s="78" t="s">
        <v>572</v>
      </c>
      <c r="G5" s="569" t="s">
        <v>768</v>
      </c>
      <c r="H5" s="569"/>
      <c r="I5" s="569"/>
    </row>
    <row r="6" spans="1:9" ht="13.5" thickBot="1">
      <c r="A6" s="575" t="s">
        <v>79</v>
      </c>
      <c r="B6" s="277" t="s">
        <v>0</v>
      </c>
      <c r="C6" s="278"/>
      <c r="D6" s="427"/>
      <c r="E6" s="427"/>
      <c r="F6" s="277" t="s">
        <v>1</v>
      </c>
      <c r="G6" s="279"/>
      <c r="H6" s="279"/>
      <c r="I6" s="459"/>
    </row>
    <row r="7" spans="1:9" ht="48.75" thickBot="1">
      <c r="A7" s="576"/>
      <c r="B7" s="280" t="s">
        <v>29</v>
      </c>
      <c r="C7" s="86" t="s">
        <v>571</v>
      </c>
      <c r="D7" s="86" t="s">
        <v>583</v>
      </c>
      <c r="E7" s="86" t="s">
        <v>583</v>
      </c>
      <c r="F7" s="280" t="s">
        <v>29</v>
      </c>
      <c r="G7" s="86" t="s">
        <v>571</v>
      </c>
      <c r="H7" s="86" t="s">
        <v>582</v>
      </c>
      <c r="I7" s="86" t="s">
        <v>788</v>
      </c>
    </row>
    <row r="8" spans="1:9" ht="13.5" thickBot="1">
      <c r="A8" s="281"/>
      <c r="B8" s="282" t="s">
        <v>81</v>
      </c>
      <c r="C8" s="283" t="s">
        <v>82</v>
      </c>
      <c r="D8" s="428"/>
      <c r="E8" s="428"/>
      <c r="F8" s="282" t="s">
        <v>319</v>
      </c>
      <c r="G8" s="284" t="s">
        <v>320</v>
      </c>
      <c r="H8" s="284" t="s">
        <v>320</v>
      </c>
      <c r="I8" s="284" t="s">
        <v>320</v>
      </c>
    </row>
    <row r="9" spans="1:9" ht="24">
      <c r="A9" s="285" t="s">
        <v>30</v>
      </c>
      <c r="B9" s="286" t="s">
        <v>12</v>
      </c>
      <c r="C9" s="287"/>
      <c r="D9" s="287">
        <v>58769287</v>
      </c>
      <c r="E9" s="287">
        <v>58769287</v>
      </c>
      <c r="F9" s="286" t="s">
        <v>3</v>
      </c>
      <c r="G9" s="314"/>
      <c r="H9" s="314">
        <v>18370810</v>
      </c>
      <c r="I9" s="314">
        <v>16542571</v>
      </c>
    </row>
    <row r="10" spans="1:9" ht="12.75">
      <c r="A10" s="289" t="s">
        <v>33</v>
      </c>
      <c r="B10" s="290" t="s">
        <v>359</v>
      </c>
      <c r="C10" s="291"/>
      <c r="D10" s="291">
        <v>46750000</v>
      </c>
      <c r="E10" s="291">
        <v>46750000</v>
      </c>
      <c r="F10" s="290" t="s">
        <v>360</v>
      </c>
      <c r="G10" s="294"/>
      <c r="H10" s="294"/>
      <c r="I10" s="294"/>
    </row>
    <row r="11" spans="1:9" ht="12.75">
      <c r="A11" s="289" t="s">
        <v>108</v>
      </c>
      <c r="B11" s="290" t="s">
        <v>23</v>
      </c>
      <c r="C11" s="291">
        <v>5430000</v>
      </c>
      <c r="D11" s="291">
        <v>5430000</v>
      </c>
      <c r="E11" s="291">
        <v>1841280</v>
      </c>
      <c r="F11" s="290" t="s">
        <v>2</v>
      </c>
      <c r="G11" s="294">
        <v>14338000</v>
      </c>
      <c r="H11" s="294">
        <v>112894317</v>
      </c>
      <c r="I11" s="294">
        <v>63764699</v>
      </c>
    </row>
    <row r="12" spans="1:9" ht="12.75">
      <c r="A12" s="289" t="s">
        <v>286</v>
      </c>
      <c r="B12" s="290" t="s">
        <v>578</v>
      </c>
      <c r="C12" s="291"/>
      <c r="D12" s="291">
        <v>918345</v>
      </c>
      <c r="E12" s="291"/>
      <c r="F12" s="290" t="s">
        <v>361</v>
      </c>
      <c r="G12" s="294"/>
      <c r="H12" s="294"/>
      <c r="I12" s="294"/>
    </row>
    <row r="13" spans="1:13" ht="12.75">
      <c r="A13" s="289" t="s">
        <v>134</v>
      </c>
      <c r="B13" s="290" t="s">
        <v>362</v>
      </c>
      <c r="C13" s="291"/>
      <c r="D13" s="291"/>
      <c r="E13" s="291"/>
      <c r="F13" s="290" t="s">
        <v>271</v>
      </c>
      <c r="G13" s="294"/>
      <c r="H13" s="294"/>
      <c r="I13" s="294"/>
      <c r="K13" s="78"/>
      <c r="L13" s="78"/>
      <c r="M13" s="78"/>
    </row>
    <row r="14" spans="1:13" ht="12.75">
      <c r="A14" s="289" t="s">
        <v>153</v>
      </c>
      <c r="B14" s="290" t="s">
        <v>363</v>
      </c>
      <c r="C14" s="296"/>
      <c r="D14" s="296"/>
      <c r="E14" s="296"/>
      <c r="F14" s="315"/>
      <c r="G14" s="294"/>
      <c r="H14" s="294"/>
      <c r="I14" s="294"/>
      <c r="K14" s="78"/>
      <c r="L14" s="78"/>
      <c r="M14" s="78"/>
    </row>
    <row r="15" spans="1:9" ht="12.75">
      <c r="A15" s="289" t="s">
        <v>303</v>
      </c>
      <c r="B15" s="297"/>
      <c r="C15" s="291"/>
      <c r="D15" s="291"/>
      <c r="E15" s="291"/>
      <c r="F15" s="315"/>
      <c r="G15" s="294"/>
      <c r="H15" s="294"/>
      <c r="I15" s="294"/>
    </row>
    <row r="16" spans="1:9" ht="12.75">
      <c r="A16" s="289" t="s">
        <v>173</v>
      </c>
      <c r="B16" s="297"/>
      <c r="C16" s="291"/>
      <c r="D16" s="291"/>
      <c r="E16" s="291"/>
      <c r="F16" s="315"/>
      <c r="G16" s="294"/>
      <c r="H16" s="294"/>
      <c r="I16" s="294"/>
    </row>
    <row r="17" spans="1:9" ht="12.75">
      <c r="A17" s="289" t="s">
        <v>312</v>
      </c>
      <c r="B17" s="316"/>
      <c r="C17" s="296"/>
      <c r="D17" s="296"/>
      <c r="E17" s="296"/>
      <c r="F17" s="315"/>
      <c r="G17" s="294"/>
      <c r="H17" s="294"/>
      <c r="I17" s="294"/>
    </row>
    <row r="18" spans="1:9" ht="12.75">
      <c r="A18" s="289" t="s">
        <v>314</v>
      </c>
      <c r="B18" s="297"/>
      <c r="C18" s="296"/>
      <c r="D18" s="296"/>
      <c r="E18" s="296"/>
      <c r="F18" s="315"/>
      <c r="G18" s="294"/>
      <c r="H18" s="294"/>
      <c r="I18" s="294"/>
    </row>
    <row r="19" spans="1:9" ht="13.5" thickBot="1">
      <c r="A19" s="306" t="s">
        <v>316</v>
      </c>
      <c r="B19" s="317"/>
      <c r="C19" s="318"/>
      <c r="D19" s="318"/>
      <c r="E19" s="318"/>
      <c r="F19" s="307" t="s">
        <v>4</v>
      </c>
      <c r="G19" s="309"/>
      <c r="H19" s="309"/>
      <c r="I19" s="309"/>
    </row>
    <row r="20" spans="1:9" ht="24.75" thickBot="1">
      <c r="A20" s="302" t="s">
        <v>323</v>
      </c>
      <c r="B20" s="303" t="s">
        <v>364</v>
      </c>
      <c r="C20" s="304">
        <f>+C9+C11+C12+C14+C15+C16+C17+C18+C19</f>
        <v>5430000</v>
      </c>
      <c r="D20" s="304">
        <f>D9+D10+D11+D12</f>
        <v>111867632</v>
      </c>
      <c r="E20" s="304">
        <f>E9+E10+E11+E12</f>
        <v>107360567</v>
      </c>
      <c r="F20" s="303" t="s">
        <v>365</v>
      </c>
      <c r="G20" s="305">
        <f>+G9+G11+G13+G14+G15+G16+G17+G18+G19</f>
        <v>14338000</v>
      </c>
      <c r="H20" s="305">
        <f>+H9+H11+H13+H14+H15+H16+H17+H18+H19</f>
        <v>131265127</v>
      </c>
      <c r="I20" s="305">
        <f>+I9+I11+I13+I14+I15+I16+I17+I18+I19</f>
        <v>80307270</v>
      </c>
    </row>
    <row r="21" spans="1:9" ht="12.75">
      <c r="A21" s="285" t="s">
        <v>324</v>
      </c>
      <c r="B21" s="319" t="s">
        <v>366</v>
      </c>
      <c r="C21" s="320">
        <f>+C22+C23+C24+C25+C26</f>
        <v>6570000</v>
      </c>
      <c r="D21" s="320">
        <f>+D22+D23+D24+D25+D26</f>
        <v>9397495</v>
      </c>
      <c r="E21" s="320">
        <f>+E22+E23+E24+E25+E26</f>
        <v>9397495</v>
      </c>
      <c r="F21" s="290" t="s">
        <v>328</v>
      </c>
      <c r="G21" s="314"/>
      <c r="H21" s="314"/>
      <c r="I21" s="314"/>
    </row>
    <row r="22" spans="1:9" ht="12.75">
      <c r="A22" s="289" t="s">
        <v>326</v>
      </c>
      <c r="B22" s="321" t="s">
        <v>367</v>
      </c>
      <c r="C22" s="291">
        <v>6570000</v>
      </c>
      <c r="D22" s="291">
        <v>9397495</v>
      </c>
      <c r="E22" s="291">
        <v>9397495</v>
      </c>
      <c r="F22" s="290" t="s">
        <v>368</v>
      </c>
      <c r="G22" s="294"/>
      <c r="H22" s="294"/>
      <c r="I22" s="294"/>
    </row>
    <row r="23" spans="1:9" ht="12.75">
      <c r="A23" s="285" t="s">
        <v>329</v>
      </c>
      <c r="B23" s="321" t="s">
        <v>369</v>
      </c>
      <c r="C23" s="291"/>
      <c r="D23" s="291"/>
      <c r="E23" s="291"/>
      <c r="F23" s="290" t="s">
        <v>333</v>
      </c>
      <c r="G23" s="294"/>
      <c r="H23" s="294"/>
      <c r="I23" s="294"/>
    </row>
    <row r="24" spans="1:9" ht="12.75">
      <c r="A24" s="289" t="s">
        <v>331</v>
      </c>
      <c r="B24" s="321" t="s">
        <v>370</v>
      </c>
      <c r="C24" s="291"/>
      <c r="D24" s="291"/>
      <c r="E24" s="291"/>
      <c r="F24" s="290" t="s">
        <v>336</v>
      </c>
      <c r="G24" s="294"/>
      <c r="H24" s="294"/>
      <c r="I24" s="294"/>
    </row>
    <row r="25" spans="1:9" ht="12.75">
      <c r="A25" s="285" t="s">
        <v>334</v>
      </c>
      <c r="B25" s="321" t="s">
        <v>371</v>
      </c>
      <c r="C25" s="291"/>
      <c r="D25" s="291"/>
      <c r="E25" s="291"/>
      <c r="F25" s="307" t="s">
        <v>339</v>
      </c>
      <c r="G25" s="294"/>
      <c r="H25" s="294"/>
      <c r="I25" s="294"/>
    </row>
    <row r="26" spans="1:9" ht="24">
      <c r="A26" s="289" t="s">
        <v>337</v>
      </c>
      <c r="B26" s="322" t="s">
        <v>372</v>
      </c>
      <c r="C26" s="291"/>
      <c r="D26" s="291"/>
      <c r="E26" s="291"/>
      <c r="F26" s="290" t="s">
        <v>373</v>
      </c>
      <c r="G26" s="294"/>
      <c r="H26" s="294"/>
      <c r="I26" s="294"/>
    </row>
    <row r="27" spans="1:9" ht="12.75">
      <c r="A27" s="285" t="s">
        <v>340</v>
      </c>
      <c r="B27" s="323" t="s">
        <v>374</v>
      </c>
      <c r="C27" s="310">
        <f>+C28+C29+C30+C31+C32</f>
        <v>2338000</v>
      </c>
      <c r="D27" s="310">
        <f>+D28+D29+D30+D31+D32</f>
        <v>10000000</v>
      </c>
      <c r="E27" s="310">
        <f>+E28+E29+E30+E31+E32</f>
        <v>10000000</v>
      </c>
      <c r="F27" s="286" t="s">
        <v>375</v>
      </c>
      <c r="G27" s="294"/>
      <c r="H27" s="294"/>
      <c r="I27" s="294"/>
    </row>
    <row r="28" spans="1:9" ht="12.75">
      <c r="A28" s="289" t="s">
        <v>342</v>
      </c>
      <c r="B28" s="322" t="s">
        <v>75</v>
      </c>
      <c r="C28" s="291"/>
      <c r="D28" s="291"/>
      <c r="E28" s="291"/>
      <c r="F28" s="286" t="s">
        <v>302</v>
      </c>
      <c r="G28" s="294"/>
      <c r="H28" s="294"/>
      <c r="I28" s="294"/>
    </row>
    <row r="29" spans="1:9" ht="12.75">
      <c r="A29" s="285" t="s">
        <v>344</v>
      </c>
      <c r="B29" s="322" t="s">
        <v>376</v>
      </c>
      <c r="C29" s="291">
        <v>2338000</v>
      </c>
      <c r="D29" s="291">
        <v>10000000</v>
      </c>
      <c r="E29" s="291">
        <v>10000000</v>
      </c>
      <c r="F29" s="324"/>
      <c r="G29" s="294"/>
      <c r="H29" s="294"/>
      <c r="I29" s="294"/>
    </row>
    <row r="30" spans="1:9" ht="12.75">
      <c r="A30" s="289" t="s">
        <v>346</v>
      </c>
      <c r="B30" s="321" t="s">
        <v>377</v>
      </c>
      <c r="C30" s="291"/>
      <c r="D30" s="291"/>
      <c r="E30" s="291"/>
      <c r="F30" s="324"/>
      <c r="G30" s="294"/>
      <c r="H30" s="294"/>
      <c r="I30" s="294"/>
    </row>
    <row r="31" spans="1:9" ht="12.75">
      <c r="A31" s="285" t="s">
        <v>347</v>
      </c>
      <c r="B31" s="325" t="s">
        <v>378</v>
      </c>
      <c r="C31" s="291"/>
      <c r="D31" s="291"/>
      <c r="E31" s="291"/>
      <c r="F31" s="297"/>
      <c r="G31" s="294"/>
      <c r="H31" s="294"/>
      <c r="I31" s="294"/>
    </row>
    <row r="32" spans="1:9" ht="13.5" thickBot="1">
      <c r="A32" s="289" t="s">
        <v>348</v>
      </c>
      <c r="B32" s="326" t="s">
        <v>379</v>
      </c>
      <c r="C32" s="291"/>
      <c r="D32" s="291"/>
      <c r="E32" s="291"/>
      <c r="F32" s="324"/>
      <c r="G32" s="294"/>
      <c r="H32" s="294"/>
      <c r="I32" s="294"/>
    </row>
    <row r="33" spans="1:9" ht="36.75" thickBot="1">
      <c r="A33" s="302" t="s">
        <v>350</v>
      </c>
      <c r="B33" s="303" t="s">
        <v>380</v>
      </c>
      <c r="C33" s="304">
        <f>+C21+C27</f>
        <v>8908000</v>
      </c>
      <c r="D33" s="304">
        <f>+D21+D27</f>
        <v>19397495</v>
      </c>
      <c r="E33" s="304">
        <f>+E21+E27</f>
        <v>19397495</v>
      </c>
      <c r="F33" s="303" t="s">
        <v>381</v>
      </c>
      <c r="G33" s="305">
        <f>SUM(G21:G32)</f>
        <v>0</v>
      </c>
      <c r="H33" s="305">
        <f>SUM(H21:H32)</f>
        <v>0</v>
      </c>
      <c r="I33" s="305">
        <f>SUM(I21:I32)</f>
        <v>0</v>
      </c>
    </row>
    <row r="34" spans="1:9" ht="13.5" thickBot="1">
      <c r="A34" s="302" t="s">
        <v>352</v>
      </c>
      <c r="B34" s="303" t="s">
        <v>382</v>
      </c>
      <c r="C34" s="312">
        <f>+C20+C33</f>
        <v>14338000</v>
      </c>
      <c r="D34" s="312">
        <f>+D20+D33</f>
        <v>131265127</v>
      </c>
      <c r="E34" s="312">
        <f>+E20+E33</f>
        <v>126758062</v>
      </c>
      <c r="F34" s="303" t="s">
        <v>383</v>
      </c>
      <c r="G34" s="312">
        <f>+G20+G33</f>
        <v>14338000</v>
      </c>
      <c r="H34" s="312">
        <f>+H20+H33</f>
        <v>131265127</v>
      </c>
      <c r="I34" s="312">
        <f>+I20+I33</f>
        <v>80307270</v>
      </c>
    </row>
    <row r="35" spans="1:9" ht="13.5" thickBot="1">
      <c r="A35" s="302" t="s">
        <v>355</v>
      </c>
      <c r="B35" s="303" t="s">
        <v>353</v>
      </c>
      <c r="C35" s="312">
        <f>G34-C34</f>
        <v>0</v>
      </c>
      <c r="D35" s="312"/>
      <c r="E35" s="312"/>
      <c r="F35" s="303" t="s">
        <v>354</v>
      </c>
      <c r="G35" s="312" t="str">
        <f>IF(C20-G20&gt;0,C20-G20,"-")</f>
        <v>-</v>
      </c>
      <c r="H35" s="312" t="str">
        <f>IF(E20-H20&gt;0,E20-H20,"-")</f>
        <v>-</v>
      </c>
      <c r="I35" s="312">
        <f>E34-I34</f>
        <v>46450792</v>
      </c>
    </row>
    <row r="36" spans="1:9" ht="13.5" thickBot="1">
      <c r="A36" s="302" t="s">
        <v>384</v>
      </c>
      <c r="B36" s="303" t="s">
        <v>356</v>
      </c>
      <c r="C36" s="312" t="str">
        <f>IF(C20+C33-G29&lt;0,G29-(C20+C33),"-")</f>
        <v>-</v>
      </c>
      <c r="D36" s="312" t="str">
        <f>IF(D20+D33-G29&lt;0,G29-(D20+D33),"-")</f>
        <v>-</v>
      </c>
      <c r="E36" s="312" t="str">
        <f>IF(E20+E33-H29&lt;0,H29-(E20+E33),"-")</f>
        <v>-</v>
      </c>
      <c r="F36" s="303" t="s">
        <v>357</v>
      </c>
      <c r="G36" s="312"/>
      <c r="H36" s="312"/>
      <c r="I36" s="312"/>
    </row>
  </sheetData>
  <sheetProtection/>
  <mergeCells count="2">
    <mergeCell ref="A6:A7"/>
    <mergeCell ref="G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8"/>
  <sheetViews>
    <sheetView zoomScalePageLayoutView="0" workbookViewId="0" topLeftCell="A145">
      <selection activeCell="B1" sqref="B1"/>
    </sheetView>
  </sheetViews>
  <sheetFormatPr defaultColWidth="9.00390625" defaultRowHeight="12.75"/>
  <cols>
    <col min="1" max="1" width="17.875" style="0" customWidth="1"/>
    <col min="2" max="2" width="67.875" style="0" customWidth="1"/>
    <col min="3" max="3" width="18.75390625" style="0" customWidth="1"/>
    <col min="4" max="5" width="20.00390625" style="0" customWidth="1"/>
    <col min="6" max="8" width="19.75390625" style="0" customWidth="1"/>
    <col min="9" max="9" width="18.75390625" style="0" customWidth="1"/>
    <col min="10" max="10" width="19.25390625" style="0" customWidth="1"/>
    <col min="11" max="11" width="20.375" style="0" customWidth="1"/>
  </cols>
  <sheetData>
    <row r="1" spans="1:9" ht="63.75" customHeight="1" thickBot="1">
      <c r="A1" s="104"/>
      <c r="B1" s="422" t="s">
        <v>769</v>
      </c>
      <c r="C1" s="422"/>
      <c r="D1" s="422"/>
      <c r="E1" s="422"/>
      <c r="F1" s="422"/>
      <c r="G1" s="422"/>
      <c r="H1" s="422"/>
      <c r="I1" s="422"/>
    </row>
    <row r="2" spans="1:11" ht="13.5" thickBot="1">
      <c r="A2" s="105" t="s">
        <v>29</v>
      </c>
      <c r="B2" s="577" t="s">
        <v>544</v>
      </c>
      <c r="C2" s="578"/>
      <c r="D2" s="578"/>
      <c r="E2" s="578"/>
      <c r="F2" s="578"/>
      <c r="G2" s="578"/>
      <c r="H2" s="578"/>
      <c r="I2" s="579"/>
      <c r="J2" s="459"/>
      <c r="K2" s="459"/>
    </row>
    <row r="3" spans="1:11" ht="13.5" thickBot="1">
      <c r="A3" s="106" t="s">
        <v>386</v>
      </c>
      <c r="B3" s="107"/>
      <c r="C3" s="108" t="s">
        <v>6</v>
      </c>
      <c r="D3" s="108" t="s">
        <v>6</v>
      </c>
      <c r="E3" s="108" t="s">
        <v>6</v>
      </c>
      <c r="F3" s="109" t="s">
        <v>387</v>
      </c>
      <c r="G3" s="109" t="s">
        <v>387</v>
      </c>
      <c r="H3" s="109" t="s">
        <v>387</v>
      </c>
      <c r="I3" s="109" t="s">
        <v>388</v>
      </c>
      <c r="J3" s="109" t="s">
        <v>388</v>
      </c>
      <c r="K3" s="109" t="s">
        <v>388</v>
      </c>
    </row>
    <row r="4" spans="1:11" ht="13.5" thickBot="1">
      <c r="A4" s="110"/>
      <c r="B4" s="111"/>
      <c r="C4" s="112" t="s">
        <v>389</v>
      </c>
      <c r="D4" s="112" t="s">
        <v>389</v>
      </c>
      <c r="E4" s="112" t="s">
        <v>389</v>
      </c>
      <c r="F4" s="113" t="s">
        <v>390</v>
      </c>
      <c r="G4" s="113" t="s">
        <v>390</v>
      </c>
      <c r="H4" s="113" t="s">
        <v>390</v>
      </c>
      <c r="I4" s="114" t="s">
        <v>391</v>
      </c>
      <c r="J4" s="114" t="s">
        <v>391</v>
      </c>
      <c r="K4" s="114" t="s">
        <v>391</v>
      </c>
    </row>
    <row r="5" spans="1:11" ht="24.75" thickBot="1">
      <c r="A5" s="105" t="s">
        <v>392</v>
      </c>
      <c r="B5" s="115" t="s">
        <v>393</v>
      </c>
      <c r="C5" s="116" t="s">
        <v>559</v>
      </c>
      <c r="D5" s="116" t="s">
        <v>558</v>
      </c>
      <c r="E5" s="116" t="s">
        <v>585</v>
      </c>
      <c r="F5" s="116" t="s">
        <v>559</v>
      </c>
      <c r="G5" s="116" t="s">
        <v>558</v>
      </c>
      <c r="H5" s="116" t="s">
        <v>585</v>
      </c>
      <c r="I5" s="116" t="s">
        <v>559</v>
      </c>
      <c r="J5" s="116" t="s">
        <v>558</v>
      </c>
      <c r="K5" s="116" t="s">
        <v>558</v>
      </c>
    </row>
    <row r="6" spans="1:11" ht="13.5" thickBot="1">
      <c r="A6" s="117"/>
      <c r="B6" s="118" t="s">
        <v>81</v>
      </c>
      <c r="C6" s="117" t="s">
        <v>82</v>
      </c>
      <c r="D6" s="117" t="s">
        <v>82</v>
      </c>
      <c r="E6" s="117"/>
      <c r="F6" s="119" t="s">
        <v>319</v>
      </c>
      <c r="G6" s="119" t="s">
        <v>319</v>
      </c>
      <c r="H6" s="119"/>
      <c r="I6" s="119" t="s">
        <v>320</v>
      </c>
      <c r="J6" s="119" t="s">
        <v>320</v>
      </c>
      <c r="K6" s="119" t="s">
        <v>320</v>
      </c>
    </row>
    <row r="7" spans="1:11" ht="16.5" thickBot="1">
      <c r="A7" s="120"/>
      <c r="B7" s="121" t="s">
        <v>0</v>
      </c>
      <c r="C7" s="122"/>
      <c r="D7" s="122"/>
      <c r="E7" s="461"/>
      <c r="F7" s="123"/>
      <c r="G7" s="123"/>
      <c r="H7" s="123"/>
      <c r="I7" s="123"/>
      <c r="J7" s="123"/>
      <c r="K7" s="123"/>
    </row>
    <row r="8" spans="1:11" ht="13.5" thickBot="1">
      <c r="A8" s="327" t="s">
        <v>30</v>
      </c>
      <c r="B8" s="328" t="s">
        <v>83</v>
      </c>
      <c r="C8" s="329">
        <f>+C9+C10+C11+C12+C13+C14</f>
        <v>73352020</v>
      </c>
      <c r="D8" s="329">
        <f>+D9+D10+D11+D12+D13+D14</f>
        <v>82107579</v>
      </c>
      <c r="E8" s="329">
        <f>+E9+E10+E11+E12+E13+E14</f>
        <v>82107579</v>
      </c>
      <c r="F8" s="330"/>
      <c r="G8" s="330"/>
      <c r="H8" s="330"/>
      <c r="I8" s="330"/>
      <c r="J8" s="330"/>
      <c r="K8" s="330"/>
    </row>
    <row r="9" spans="1:11" ht="12.75">
      <c r="A9" s="331" t="s">
        <v>84</v>
      </c>
      <c r="B9" s="332" t="s">
        <v>71</v>
      </c>
      <c r="C9" s="216">
        <v>23524015</v>
      </c>
      <c r="D9" s="216">
        <v>24640220</v>
      </c>
      <c r="E9" s="216">
        <v>24640220</v>
      </c>
      <c r="F9" s="334"/>
      <c r="G9" s="334"/>
      <c r="H9" s="334"/>
      <c r="I9" s="334"/>
      <c r="J9" s="334"/>
      <c r="K9" s="334"/>
    </row>
    <row r="10" spans="1:11" ht="12.75">
      <c r="A10" s="335" t="s">
        <v>85</v>
      </c>
      <c r="B10" s="336" t="s">
        <v>86</v>
      </c>
      <c r="C10" s="219">
        <v>23384570</v>
      </c>
      <c r="D10" s="219">
        <v>24478669</v>
      </c>
      <c r="E10" s="219">
        <v>24478669</v>
      </c>
      <c r="F10" s="338"/>
      <c r="G10" s="338"/>
      <c r="H10" s="338"/>
      <c r="I10" s="338"/>
      <c r="J10" s="338"/>
      <c r="K10" s="338"/>
    </row>
    <row r="11" spans="1:11" ht="12.75">
      <c r="A11" s="335" t="s">
        <v>87</v>
      </c>
      <c r="B11" s="336" t="s">
        <v>88</v>
      </c>
      <c r="C11" s="219">
        <v>25046935</v>
      </c>
      <c r="D11" s="219">
        <v>22541712</v>
      </c>
      <c r="E11" s="219">
        <v>22541712</v>
      </c>
      <c r="F11" s="338"/>
      <c r="G11" s="338"/>
      <c r="H11" s="338"/>
      <c r="I11" s="338"/>
      <c r="J11" s="338"/>
      <c r="K11" s="338"/>
    </row>
    <row r="12" spans="1:11" ht="12.75">
      <c r="A12" s="335" t="s">
        <v>89</v>
      </c>
      <c r="B12" s="336" t="s">
        <v>90</v>
      </c>
      <c r="C12" s="219">
        <v>1396500</v>
      </c>
      <c r="D12" s="219">
        <v>1396500</v>
      </c>
      <c r="E12" s="219">
        <v>1396500</v>
      </c>
      <c r="F12" s="338"/>
      <c r="G12" s="338"/>
      <c r="H12" s="338"/>
      <c r="I12" s="338"/>
      <c r="J12" s="338"/>
      <c r="K12" s="338"/>
    </row>
    <row r="13" spans="1:11" ht="12.75">
      <c r="A13" s="335" t="s">
        <v>91</v>
      </c>
      <c r="B13" s="336" t="s">
        <v>395</v>
      </c>
      <c r="C13" s="219"/>
      <c r="D13" s="219">
        <v>8453038</v>
      </c>
      <c r="E13" s="219">
        <v>8453038</v>
      </c>
      <c r="F13" s="338"/>
      <c r="G13" s="338"/>
      <c r="H13" s="338"/>
      <c r="I13" s="338"/>
      <c r="J13" s="338"/>
      <c r="K13" s="338"/>
    </row>
    <row r="14" spans="1:11" ht="13.5" thickBot="1">
      <c r="A14" s="339" t="s">
        <v>93</v>
      </c>
      <c r="B14" s="340" t="s">
        <v>94</v>
      </c>
      <c r="C14" s="337"/>
      <c r="D14" s="337">
        <v>597440</v>
      </c>
      <c r="E14" s="219">
        <v>597440</v>
      </c>
      <c r="F14" s="341"/>
      <c r="G14" s="341"/>
      <c r="H14" s="341"/>
      <c r="I14" s="341"/>
      <c r="J14" s="341"/>
      <c r="K14" s="341"/>
    </row>
    <row r="15" spans="1:11" ht="13.5" thickBot="1">
      <c r="A15" s="327" t="s">
        <v>33</v>
      </c>
      <c r="B15" s="342" t="s">
        <v>95</v>
      </c>
      <c r="C15" s="329">
        <f>+C16+C17+C18+C19+C20</f>
        <v>59103000</v>
      </c>
      <c r="D15" s="329">
        <f>+D16+D17+D18+D19+D20</f>
        <v>78223421</v>
      </c>
      <c r="E15" s="329">
        <f>+E16+E17+E18+E19+E20</f>
        <v>71036976</v>
      </c>
      <c r="F15" s="343"/>
      <c r="G15" s="343"/>
      <c r="H15" s="343"/>
      <c r="I15" s="343"/>
      <c r="J15" s="343"/>
      <c r="K15" s="343"/>
    </row>
    <row r="16" spans="1:11" ht="12.75">
      <c r="A16" s="331" t="s">
        <v>96</v>
      </c>
      <c r="B16" s="332" t="s">
        <v>97</v>
      </c>
      <c r="C16" s="333"/>
      <c r="D16" s="333"/>
      <c r="E16" s="333"/>
      <c r="F16" s="334"/>
      <c r="G16" s="334"/>
      <c r="H16" s="334"/>
      <c r="I16" s="334"/>
      <c r="J16" s="334"/>
      <c r="K16" s="334"/>
    </row>
    <row r="17" spans="1:11" ht="12.75">
      <c r="A17" s="335" t="s">
        <v>98</v>
      </c>
      <c r="B17" s="336" t="s">
        <v>99</v>
      </c>
      <c r="C17" s="337"/>
      <c r="D17" s="337"/>
      <c r="E17" s="337"/>
      <c r="F17" s="344"/>
      <c r="G17" s="344"/>
      <c r="H17" s="344"/>
      <c r="I17" s="344"/>
      <c r="J17" s="344"/>
      <c r="K17" s="344"/>
    </row>
    <row r="18" spans="1:11" ht="12.75">
      <c r="A18" s="335" t="s">
        <v>100</v>
      </c>
      <c r="B18" s="336" t="s">
        <v>101</v>
      </c>
      <c r="C18" s="337"/>
      <c r="D18" s="337"/>
      <c r="E18" s="337"/>
      <c r="F18" s="344"/>
      <c r="G18" s="344"/>
      <c r="H18" s="344"/>
      <c r="I18" s="344"/>
      <c r="J18" s="344"/>
      <c r="K18" s="344"/>
    </row>
    <row r="19" spans="1:11" ht="12.75">
      <c r="A19" s="335" t="s">
        <v>102</v>
      </c>
      <c r="B19" s="336" t="s">
        <v>103</v>
      </c>
      <c r="C19" s="337"/>
      <c r="D19" s="337"/>
      <c r="E19" s="337"/>
      <c r="F19" s="344"/>
      <c r="G19" s="344"/>
      <c r="H19" s="344"/>
      <c r="I19" s="344"/>
      <c r="J19" s="344"/>
      <c r="K19" s="344"/>
    </row>
    <row r="20" spans="1:11" ht="12.75">
      <c r="A20" s="335" t="s">
        <v>104</v>
      </c>
      <c r="B20" s="336" t="s">
        <v>105</v>
      </c>
      <c r="C20" s="337">
        <v>59103000</v>
      </c>
      <c r="D20" s="337">
        <v>78223421</v>
      </c>
      <c r="E20" s="337">
        <v>71036976</v>
      </c>
      <c r="F20" s="344"/>
      <c r="G20" s="344"/>
      <c r="H20" s="344"/>
      <c r="I20" s="344"/>
      <c r="J20" s="344"/>
      <c r="K20" s="344"/>
    </row>
    <row r="21" spans="1:11" ht="13.5" thickBot="1">
      <c r="A21" s="339" t="s">
        <v>106</v>
      </c>
      <c r="B21" s="340" t="s">
        <v>107</v>
      </c>
      <c r="C21" s="345"/>
      <c r="D21" s="345"/>
      <c r="E21" s="345"/>
      <c r="F21" s="346"/>
      <c r="G21" s="346"/>
      <c r="H21" s="346"/>
      <c r="I21" s="346"/>
      <c r="J21" s="346"/>
      <c r="K21" s="346"/>
    </row>
    <row r="22" spans="1:11" ht="13.5" thickBot="1">
      <c r="A22" s="327" t="s">
        <v>108</v>
      </c>
      <c r="B22" s="328" t="s">
        <v>109</v>
      </c>
      <c r="C22" s="329">
        <f>+C23+C24+C25+C26+C27</f>
        <v>0</v>
      </c>
      <c r="D22" s="329">
        <f>+D23+D24+D25+D26+D27</f>
        <v>105519287</v>
      </c>
      <c r="E22" s="329">
        <f>+E23+E24+E25+E26+E27</f>
        <v>105519287</v>
      </c>
      <c r="F22" s="347"/>
      <c r="G22" s="347"/>
      <c r="H22" s="347"/>
      <c r="I22" s="347"/>
      <c r="J22" s="347"/>
      <c r="K22" s="347"/>
    </row>
    <row r="23" spans="1:11" ht="12.75">
      <c r="A23" s="331" t="s">
        <v>110</v>
      </c>
      <c r="B23" s="332" t="s">
        <v>13</v>
      </c>
      <c r="C23" s="333"/>
      <c r="D23" s="333">
        <v>58769287</v>
      </c>
      <c r="E23" s="333">
        <v>58769287</v>
      </c>
      <c r="F23" s="348"/>
      <c r="G23" s="348"/>
      <c r="H23" s="348"/>
      <c r="I23" s="348"/>
      <c r="J23" s="348"/>
      <c r="K23" s="348"/>
    </row>
    <row r="24" spans="1:11" ht="12.75">
      <c r="A24" s="335" t="s">
        <v>111</v>
      </c>
      <c r="B24" s="336" t="s">
        <v>112</v>
      </c>
      <c r="C24" s="337"/>
      <c r="D24" s="337"/>
      <c r="E24" s="337"/>
      <c r="F24" s="344"/>
      <c r="G24" s="344"/>
      <c r="H24" s="344"/>
      <c r="I24" s="344"/>
      <c r="J24" s="344"/>
      <c r="K24" s="344"/>
    </row>
    <row r="25" spans="1:11" ht="12.75">
      <c r="A25" s="335" t="s">
        <v>113</v>
      </c>
      <c r="B25" s="336" t="s">
        <v>114</v>
      </c>
      <c r="C25" s="337"/>
      <c r="D25" s="337"/>
      <c r="E25" s="337"/>
      <c r="F25" s="338"/>
      <c r="G25" s="338"/>
      <c r="H25" s="338"/>
      <c r="I25" s="338"/>
      <c r="J25" s="338"/>
      <c r="K25" s="338"/>
    </row>
    <row r="26" spans="1:11" ht="12.75">
      <c r="A26" s="335" t="s">
        <v>115</v>
      </c>
      <c r="B26" s="336" t="s">
        <v>116</v>
      </c>
      <c r="C26" s="337"/>
      <c r="D26" s="337"/>
      <c r="E26" s="337"/>
      <c r="F26" s="338"/>
      <c r="G26" s="338"/>
      <c r="H26" s="338"/>
      <c r="I26" s="338"/>
      <c r="J26" s="338"/>
      <c r="K26" s="338"/>
    </row>
    <row r="27" spans="1:11" ht="12.75">
      <c r="A27" s="335" t="s">
        <v>117</v>
      </c>
      <c r="B27" s="336" t="s">
        <v>118</v>
      </c>
      <c r="C27" s="337"/>
      <c r="D27" s="337">
        <v>46750000</v>
      </c>
      <c r="E27" s="337">
        <v>46750000</v>
      </c>
      <c r="F27" s="338"/>
      <c r="G27" s="338"/>
      <c r="H27" s="338"/>
      <c r="I27" s="338"/>
      <c r="J27" s="338"/>
      <c r="K27" s="338"/>
    </row>
    <row r="28" spans="1:11" ht="13.5" thickBot="1">
      <c r="A28" s="339" t="s">
        <v>119</v>
      </c>
      <c r="B28" s="340" t="s">
        <v>120</v>
      </c>
      <c r="C28" s="345"/>
      <c r="D28" s="345">
        <v>46750000</v>
      </c>
      <c r="E28" s="345">
        <v>46750000</v>
      </c>
      <c r="F28" s="346"/>
      <c r="G28" s="346"/>
      <c r="H28" s="346"/>
      <c r="I28" s="346"/>
      <c r="J28" s="346"/>
      <c r="K28" s="346"/>
    </row>
    <row r="29" spans="1:11" ht="13.5" thickBot="1">
      <c r="A29" s="327" t="s">
        <v>121</v>
      </c>
      <c r="B29" s="328" t="s">
        <v>396</v>
      </c>
      <c r="C29" s="329">
        <f>SUM(C30:C36)</f>
        <v>19250000</v>
      </c>
      <c r="D29" s="329">
        <f>SUM(D30:D36)</f>
        <v>19250000</v>
      </c>
      <c r="E29" s="329">
        <f>SUM(E30:E36)</f>
        <v>16059588</v>
      </c>
      <c r="F29" s="347"/>
      <c r="G29" s="347"/>
      <c r="H29" s="347"/>
      <c r="I29" s="347"/>
      <c r="J29" s="347"/>
      <c r="K29" s="347"/>
    </row>
    <row r="30" spans="1:11" ht="12.75">
      <c r="A30" s="331" t="s">
        <v>123</v>
      </c>
      <c r="B30" s="332" t="s">
        <v>397</v>
      </c>
      <c r="C30" s="333">
        <v>3000000</v>
      </c>
      <c r="D30" s="333">
        <v>3000000</v>
      </c>
      <c r="E30" s="333">
        <v>2664248</v>
      </c>
      <c r="F30" s="348"/>
      <c r="G30" s="348"/>
      <c r="H30" s="348"/>
      <c r="I30" s="348"/>
      <c r="J30" s="348"/>
      <c r="K30" s="348"/>
    </row>
    <row r="31" spans="1:11" ht="12.75">
      <c r="A31" s="335" t="s">
        <v>124</v>
      </c>
      <c r="B31" s="336" t="s">
        <v>125</v>
      </c>
      <c r="C31" s="337"/>
      <c r="D31" s="337"/>
      <c r="E31" s="337"/>
      <c r="F31" s="338"/>
      <c r="G31" s="338"/>
      <c r="H31" s="338"/>
      <c r="I31" s="338"/>
      <c r="J31" s="338"/>
      <c r="K31" s="338"/>
    </row>
    <row r="32" spans="1:11" ht="12.75">
      <c r="A32" s="335" t="s">
        <v>126</v>
      </c>
      <c r="B32" s="336" t="s">
        <v>14</v>
      </c>
      <c r="C32" s="337">
        <v>10000000</v>
      </c>
      <c r="D32" s="337">
        <v>10000000</v>
      </c>
      <c r="E32" s="337">
        <v>7049152</v>
      </c>
      <c r="F32" s="414">
        <v>520000</v>
      </c>
      <c r="G32" s="414">
        <v>520000</v>
      </c>
      <c r="H32" s="414">
        <v>575964</v>
      </c>
      <c r="I32" s="414">
        <v>3500000</v>
      </c>
      <c r="J32" s="414">
        <v>3500000</v>
      </c>
      <c r="K32" s="414">
        <v>2813554</v>
      </c>
    </row>
    <row r="33" spans="1:11" ht="12.75">
      <c r="A33" s="335" t="s">
        <v>127</v>
      </c>
      <c r="B33" s="336" t="s">
        <v>5</v>
      </c>
      <c r="C33" s="337">
        <v>250000</v>
      </c>
      <c r="D33" s="337">
        <v>250000</v>
      </c>
      <c r="E33" s="337">
        <v>370800</v>
      </c>
      <c r="F33" s="338"/>
      <c r="G33" s="338"/>
      <c r="H33" s="338"/>
      <c r="I33" s="338"/>
      <c r="J33" s="338"/>
      <c r="K33" s="338"/>
    </row>
    <row r="34" spans="1:11" ht="12.75">
      <c r="A34" s="335" t="s">
        <v>128</v>
      </c>
      <c r="B34" s="336" t="s">
        <v>129</v>
      </c>
      <c r="C34" s="337">
        <v>2600000</v>
      </c>
      <c r="D34" s="337">
        <v>2600000</v>
      </c>
      <c r="E34" s="337">
        <v>2754510</v>
      </c>
      <c r="F34" s="338"/>
      <c r="G34" s="338"/>
      <c r="H34" s="338"/>
      <c r="I34" s="338"/>
      <c r="J34" s="338"/>
      <c r="K34" s="338"/>
    </row>
    <row r="35" spans="1:11" ht="12.75">
      <c r="A35" s="335" t="s">
        <v>130</v>
      </c>
      <c r="B35" s="336" t="s">
        <v>551</v>
      </c>
      <c r="C35" s="337">
        <v>200000</v>
      </c>
      <c r="D35" s="337">
        <v>200000</v>
      </c>
      <c r="E35" s="219">
        <v>6826</v>
      </c>
      <c r="F35" s="338"/>
      <c r="G35" s="338"/>
      <c r="H35" s="338"/>
      <c r="I35" s="338"/>
      <c r="J35" s="338"/>
      <c r="K35" s="338"/>
    </row>
    <row r="36" spans="1:11" ht="13.5" thickBot="1">
      <c r="A36" s="339" t="s">
        <v>132</v>
      </c>
      <c r="B36" s="349" t="s">
        <v>133</v>
      </c>
      <c r="C36" s="345">
        <v>3200000</v>
      </c>
      <c r="D36" s="345">
        <v>3200000</v>
      </c>
      <c r="E36" s="224">
        <v>3214052</v>
      </c>
      <c r="F36" s="346"/>
      <c r="G36" s="346"/>
      <c r="H36" s="346"/>
      <c r="I36" s="346"/>
      <c r="J36" s="346"/>
      <c r="K36" s="346"/>
    </row>
    <row r="37" spans="1:11" ht="13.5" thickBot="1">
      <c r="A37" s="327" t="s">
        <v>134</v>
      </c>
      <c r="B37" s="328" t="s">
        <v>135</v>
      </c>
      <c r="C37" s="329">
        <f>SUM(C38:C48)</f>
        <v>7231000</v>
      </c>
      <c r="D37" s="329">
        <f>SUM(D38:D48)</f>
        <v>7264655</v>
      </c>
      <c r="E37" s="329">
        <f>SUM(E38:E48)</f>
        <v>9444568</v>
      </c>
      <c r="F37" s="347"/>
      <c r="G37" s="347"/>
      <c r="H37" s="347"/>
      <c r="I37" s="347"/>
      <c r="J37" s="347"/>
      <c r="K37" s="347"/>
    </row>
    <row r="38" spans="1:11" ht="12.75">
      <c r="A38" s="331" t="s">
        <v>136</v>
      </c>
      <c r="B38" s="332" t="s">
        <v>137</v>
      </c>
      <c r="C38" s="216"/>
      <c r="D38" s="216"/>
      <c r="E38" s="216"/>
      <c r="F38" s="348"/>
      <c r="G38" s="348"/>
      <c r="H38" s="348"/>
      <c r="I38" s="348"/>
      <c r="J38" s="348"/>
      <c r="K38" s="348"/>
    </row>
    <row r="39" spans="1:11" ht="12.75">
      <c r="A39" s="335" t="s">
        <v>138</v>
      </c>
      <c r="B39" s="336" t="s">
        <v>16</v>
      </c>
      <c r="C39" s="219">
        <v>1393000</v>
      </c>
      <c r="D39" s="219">
        <v>1393000</v>
      </c>
      <c r="E39" s="219">
        <v>1385985</v>
      </c>
      <c r="F39" s="338"/>
      <c r="G39" s="338"/>
      <c r="H39" s="338"/>
      <c r="I39" s="338"/>
      <c r="J39" s="338"/>
      <c r="K39" s="338"/>
    </row>
    <row r="40" spans="1:11" ht="12.75">
      <c r="A40" s="335" t="s">
        <v>139</v>
      </c>
      <c r="B40" s="336" t="s">
        <v>140</v>
      </c>
      <c r="C40" s="219">
        <v>2469000</v>
      </c>
      <c r="D40" s="219">
        <v>2469000</v>
      </c>
      <c r="E40" s="219">
        <v>2655084</v>
      </c>
      <c r="F40" s="338"/>
      <c r="G40" s="338"/>
      <c r="H40" s="338"/>
      <c r="I40" s="338"/>
      <c r="J40" s="338"/>
      <c r="K40" s="338"/>
    </row>
    <row r="41" spans="1:11" ht="12.75">
      <c r="A41" s="335" t="s">
        <v>141</v>
      </c>
      <c r="B41" s="336" t="s">
        <v>17</v>
      </c>
      <c r="C41" s="219"/>
      <c r="D41" s="219"/>
      <c r="E41" s="219"/>
      <c r="F41" s="338"/>
      <c r="G41" s="338"/>
      <c r="H41" s="338"/>
      <c r="I41" s="338"/>
      <c r="J41" s="338"/>
      <c r="K41" s="338"/>
    </row>
    <row r="42" spans="1:11" ht="12.75">
      <c r="A42" s="335" t="s">
        <v>142</v>
      </c>
      <c r="B42" s="336" t="s">
        <v>18</v>
      </c>
      <c r="C42" s="219">
        <v>2000000</v>
      </c>
      <c r="D42" s="219">
        <v>2000000</v>
      </c>
      <c r="E42" s="219">
        <v>2505828</v>
      </c>
      <c r="F42" s="338"/>
      <c r="G42" s="338"/>
      <c r="H42" s="338"/>
      <c r="I42" s="338"/>
      <c r="J42" s="338"/>
      <c r="K42" s="338"/>
    </row>
    <row r="43" spans="1:11" ht="12.75">
      <c r="A43" s="335" t="s">
        <v>143</v>
      </c>
      <c r="B43" s="336" t="s">
        <v>144</v>
      </c>
      <c r="C43" s="219">
        <v>844000</v>
      </c>
      <c r="D43" s="219">
        <v>844000</v>
      </c>
      <c r="E43" s="219">
        <v>1486542</v>
      </c>
      <c r="F43" s="338"/>
      <c r="G43" s="338"/>
      <c r="H43" s="338"/>
      <c r="I43" s="338"/>
      <c r="J43" s="338"/>
      <c r="K43" s="338"/>
    </row>
    <row r="44" spans="1:11" ht="12.75">
      <c r="A44" s="335" t="s">
        <v>145</v>
      </c>
      <c r="B44" s="336" t="s">
        <v>20</v>
      </c>
      <c r="C44" s="219"/>
      <c r="D44" s="219"/>
      <c r="E44" s="219"/>
      <c r="F44" s="338"/>
      <c r="G44" s="338"/>
      <c r="H44" s="338"/>
      <c r="I44" s="338"/>
      <c r="J44" s="338"/>
      <c r="K44" s="338"/>
    </row>
    <row r="45" spans="1:11" ht="12.75">
      <c r="A45" s="335" t="s">
        <v>146</v>
      </c>
      <c r="B45" s="336" t="s">
        <v>147</v>
      </c>
      <c r="C45" s="219">
        <v>20000</v>
      </c>
      <c r="D45" s="219">
        <v>20000</v>
      </c>
      <c r="E45" s="219">
        <v>150840</v>
      </c>
      <c r="F45" s="338"/>
      <c r="G45" s="338"/>
      <c r="H45" s="338"/>
      <c r="I45" s="338"/>
      <c r="J45" s="338"/>
      <c r="K45" s="338"/>
    </row>
    <row r="46" spans="1:11" ht="12.75">
      <c r="A46" s="335" t="s">
        <v>148</v>
      </c>
      <c r="B46" s="336" t="s">
        <v>149</v>
      </c>
      <c r="C46" s="228"/>
      <c r="D46" s="228"/>
      <c r="E46" s="228"/>
      <c r="F46" s="338"/>
      <c r="G46" s="338"/>
      <c r="H46" s="338"/>
      <c r="I46" s="338"/>
      <c r="J46" s="338"/>
      <c r="K46" s="338"/>
    </row>
    <row r="47" spans="1:11" ht="12.75">
      <c r="A47" s="339" t="s">
        <v>150</v>
      </c>
      <c r="B47" s="340" t="s">
        <v>151</v>
      </c>
      <c r="C47" s="229"/>
      <c r="D47" s="229"/>
      <c r="E47" s="229"/>
      <c r="F47" s="338"/>
      <c r="G47" s="338"/>
      <c r="H47" s="338"/>
      <c r="I47" s="338"/>
      <c r="J47" s="338"/>
      <c r="K47" s="338"/>
    </row>
    <row r="48" spans="1:11" ht="13.5" thickBot="1">
      <c r="A48" s="339" t="s">
        <v>152</v>
      </c>
      <c r="B48" s="340" t="s">
        <v>22</v>
      </c>
      <c r="C48" s="229">
        <v>505000</v>
      </c>
      <c r="D48" s="229">
        <v>538655</v>
      </c>
      <c r="E48" s="229">
        <v>1260289</v>
      </c>
      <c r="F48" s="346"/>
      <c r="G48" s="346"/>
      <c r="H48" s="346"/>
      <c r="I48" s="346"/>
      <c r="J48" s="346"/>
      <c r="K48" s="346"/>
    </row>
    <row r="49" spans="1:11" ht="13.5" thickBot="1">
      <c r="A49" s="327" t="s">
        <v>153</v>
      </c>
      <c r="B49" s="328" t="s">
        <v>154</v>
      </c>
      <c r="C49" s="329">
        <f>SUM(C50:C54)</f>
        <v>5430000</v>
      </c>
      <c r="D49" s="329">
        <f>SUM(D50:D54)</f>
        <v>5430000</v>
      </c>
      <c r="E49" s="329">
        <f>SUM(E50:E54)</f>
        <v>1841280</v>
      </c>
      <c r="F49" s="347"/>
      <c r="G49" s="347"/>
      <c r="H49" s="347"/>
      <c r="I49" s="347"/>
      <c r="J49" s="347"/>
      <c r="K49" s="347"/>
    </row>
    <row r="50" spans="1:11" ht="12.75">
      <c r="A50" s="331" t="s">
        <v>155</v>
      </c>
      <c r="B50" s="332" t="s">
        <v>156</v>
      </c>
      <c r="C50" s="333"/>
      <c r="D50" s="333"/>
      <c r="E50" s="333"/>
      <c r="F50" s="348"/>
      <c r="G50" s="348"/>
      <c r="H50" s="348"/>
      <c r="I50" s="348"/>
      <c r="J50" s="348"/>
      <c r="K50" s="348"/>
    </row>
    <row r="51" spans="1:11" ht="12.75">
      <c r="A51" s="335" t="s">
        <v>157</v>
      </c>
      <c r="B51" s="336" t="s">
        <v>24</v>
      </c>
      <c r="C51" s="337">
        <v>5430000</v>
      </c>
      <c r="D51" s="337">
        <v>5430000</v>
      </c>
      <c r="E51" s="337">
        <v>1841280</v>
      </c>
      <c r="F51" s="338"/>
      <c r="G51" s="338"/>
      <c r="H51" s="338"/>
      <c r="I51" s="338"/>
      <c r="J51" s="338"/>
      <c r="K51" s="338"/>
    </row>
    <row r="52" spans="1:11" ht="12.75">
      <c r="A52" s="335" t="s">
        <v>158</v>
      </c>
      <c r="B52" s="336" t="s">
        <v>73</v>
      </c>
      <c r="C52" s="337"/>
      <c r="D52" s="337"/>
      <c r="E52" s="337"/>
      <c r="F52" s="338"/>
      <c r="G52" s="338"/>
      <c r="H52" s="338"/>
      <c r="I52" s="338"/>
      <c r="J52" s="338"/>
      <c r="K52" s="338"/>
    </row>
    <row r="53" spans="1:11" ht="12.75">
      <c r="A53" s="335" t="s">
        <v>159</v>
      </c>
      <c r="B53" s="336" t="s">
        <v>160</v>
      </c>
      <c r="C53" s="337"/>
      <c r="D53" s="337"/>
      <c r="E53" s="337"/>
      <c r="F53" s="338"/>
      <c r="G53" s="338"/>
      <c r="H53" s="338"/>
      <c r="I53" s="338"/>
      <c r="J53" s="338"/>
      <c r="K53" s="338"/>
    </row>
    <row r="54" spans="1:11" ht="13.5" thickBot="1">
      <c r="A54" s="339" t="s">
        <v>161</v>
      </c>
      <c r="B54" s="340" t="s">
        <v>162</v>
      </c>
      <c r="C54" s="345"/>
      <c r="D54" s="345"/>
      <c r="E54" s="345"/>
      <c r="F54" s="346"/>
      <c r="G54" s="346"/>
      <c r="H54" s="346"/>
      <c r="I54" s="346"/>
      <c r="J54" s="346"/>
      <c r="K54" s="346"/>
    </row>
    <row r="55" spans="1:11" ht="13.5" thickBot="1">
      <c r="A55" s="327" t="s">
        <v>163</v>
      </c>
      <c r="B55" s="328" t="s">
        <v>164</v>
      </c>
      <c r="C55" s="329">
        <f>SUM(C56:C58)</f>
        <v>0</v>
      </c>
      <c r="D55" s="329">
        <f>SUM(D56:D58)</f>
        <v>0</v>
      </c>
      <c r="E55" s="329">
        <f>SUM(E56:E58)</f>
        <v>13000</v>
      </c>
      <c r="F55" s="347"/>
      <c r="G55" s="347"/>
      <c r="H55" s="347"/>
      <c r="I55" s="347"/>
      <c r="J55" s="347"/>
      <c r="K55" s="347"/>
    </row>
    <row r="56" spans="1:11" ht="12.75">
      <c r="A56" s="331" t="s">
        <v>165</v>
      </c>
      <c r="B56" s="332" t="s">
        <v>166</v>
      </c>
      <c r="C56" s="333"/>
      <c r="D56" s="333"/>
      <c r="E56" s="333"/>
      <c r="F56" s="348"/>
      <c r="G56" s="348"/>
      <c r="H56" s="348"/>
      <c r="I56" s="348"/>
      <c r="J56" s="348"/>
      <c r="K56" s="348"/>
    </row>
    <row r="57" spans="1:11" ht="12.75">
      <c r="A57" s="335" t="s">
        <v>167</v>
      </c>
      <c r="B57" s="336" t="s">
        <v>168</v>
      </c>
      <c r="C57" s="337"/>
      <c r="D57" s="337"/>
      <c r="E57" s="337">
        <v>13000</v>
      </c>
      <c r="F57" s="338"/>
      <c r="G57" s="338"/>
      <c r="H57" s="338"/>
      <c r="I57" s="338"/>
      <c r="J57" s="338"/>
      <c r="K57" s="338"/>
    </row>
    <row r="58" spans="1:11" ht="12.75">
      <c r="A58" s="335" t="s">
        <v>169</v>
      </c>
      <c r="B58" s="336" t="s">
        <v>170</v>
      </c>
      <c r="C58" s="337"/>
      <c r="D58" s="337"/>
      <c r="E58" s="337"/>
      <c r="F58" s="338"/>
      <c r="G58" s="338"/>
      <c r="H58" s="338"/>
      <c r="I58" s="338"/>
      <c r="J58" s="338"/>
      <c r="K58" s="338"/>
    </row>
    <row r="59" spans="1:11" ht="13.5" thickBot="1">
      <c r="A59" s="339" t="s">
        <v>171</v>
      </c>
      <c r="B59" s="340" t="s">
        <v>172</v>
      </c>
      <c r="C59" s="345"/>
      <c r="D59" s="345"/>
      <c r="E59" s="345"/>
      <c r="F59" s="346"/>
      <c r="G59" s="346"/>
      <c r="H59" s="346"/>
      <c r="I59" s="346"/>
      <c r="J59" s="346"/>
      <c r="K59" s="346"/>
    </row>
    <row r="60" spans="1:11" ht="13.5" thickBot="1">
      <c r="A60" s="327" t="s">
        <v>173</v>
      </c>
      <c r="B60" s="342" t="s">
        <v>174</v>
      </c>
      <c r="C60" s="329">
        <f>SUM(C61:C63)</f>
        <v>0</v>
      </c>
      <c r="D60" s="329">
        <f>SUM(D61:D63)</f>
        <v>0</v>
      </c>
      <c r="E60" s="329">
        <f>SUM(E61:E63)</f>
        <v>0</v>
      </c>
      <c r="F60" s="347"/>
      <c r="G60" s="347"/>
      <c r="H60" s="347"/>
      <c r="I60" s="347"/>
      <c r="J60" s="347"/>
      <c r="K60" s="347"/>
    </row>
    <row r="61" spans="1:11" ht="12.75">
      <c r="A61" s="331" t="s">
        <v>175</v>
      </c>
      <c r="B61" s="332" t="s">
        <v>176</v>
      </c>
      <c r="C61" s="337"/>
      <c r="D61" s="337"/>
      <c r="E61" s="337"/>
      <c r="F61" s="348"/>
      <c r="G61" s="348"/>
      <c r="H61" s="348"/>
      <c r="I61" s="348"/>
      <c r="J61" s="348"/>
      <c r="K61" s="348"/>
    </row>
    <row r="62" spans="1:11" ht="12.75">
      <c r="A62" s="335" t="s">
        <v>177</v>
      </c>
      <c r="B62" s="336" t="s">
        <v>178</v>
      </c>
      <c r="C62" s="337"/>
      <c r="D62" s="337"/>
      <c r="E62" s="337"/>
      <c r="F62" s="338"/>
      <c r="G62" s="338"/>
      <c r="H62" s="338"/>
      <c r="I62" s="338"/>
      <c r="J62" s="338"/>
      <c r="K62" s="338"/>
    </row>
    <row r="63" spans="1:11" ht="12.75">
      <c r="A63" s="335" t="s">
        <v>179</v>
      </c>
      <c r="B63" s="336" t="s">
        <v>180</v>
      </c>
      <c r="C63" s="337"/>
      <c r="D63" s="337"/>
      <c r="E63" s="337"/>
      <c r="F63" s="338"/>
      <c r="G63" s="338"/>
      <c r="H63" s="338"/>
      <c r="I63" s="338"/>
      <c r="J63" s="338"/>
      <c r="K63" s="338"/>
    </row>
    <row r="64" spans="1:11" ht="13.5" thickBot="1">
      <c r="A64" s="339" t="s">
        <v>181</v>
      </c>
      <c r="B64" s="340" t="s">
        <v>182</v>
      </c>
      <c r="C64" s="337"/>
      <c r="D64" s="337"/>
      <c r="E64" s="337"/>
      <c r="F64" s="346"/>
      <c r="G64" s="346"/>
      <c r="H64" s="346"/>
      <c r="I64" s="346"/>
      <c r="J64" s="346"/>
      <c r="K64" s="346"/>
    </row>
    <row r="65" spans="1:11" ht="13.5" thickBot="1">
      <c r="A65" s="327" t="s">
        <v>312</v>
      </c>
      <c r="B65" s="328" t="s">
        <v>184</v>
      </c>
      <c r="C65" s="329">
        <f>+C8+C15+C22+C29+C37+C49+C55+C60</f>
        <v>164366020</v>
      </c>
      <c r="D65" s="329">
        <f>+D8+D15+D22+D29+D37+D49+D55+D60</f>
        <v>297794942</v>
      </c>
      <c r="E65" s="329">
        <f>+E8+E15+E22+E29+E37+E49+E55+E60</f>
        <v>286022278</v>
      </c>
      <c r="F65" s="347"/>
      <c r="G65" s="347"/>
      <c r="H65" s="347"/>
      <c r="I65" s="347"/>
      <c r="J65" s="347"/>
      <c r="K65" s="347"/>
    </row>
    <row r="66" spans="1:11" ht="13.5" thickBot="1">
      <c r="A66" s="350" t="s">
        <v>398</v>
      </c>
      <c r="B66" s="342" t="s">
        <v>186</v>
      </c>
      <c r="C66" s="329">
        <f>SUM(C67:C69)</f>
        <v>10000000</v>
      </c>
      <c r="D66" s="329">
        <f>SUM(D67:D69)</f>
        <v>10000000</v>
      </c>
      <c r="E66" s="329">
        <f>SUM(E67:E69)</f>
        <v>10000000</v>
      </c>
      <c r="F66" s="347"/>
      <c r="G66" s="347"/>
      <c r="H66" s="347"/>
      <c r="I66" s="347"/>
      <c r="J66" s="347"/>
      <c r="K66" s="347"/>
    </row>
    <row r="67" spans="1:11" ht="12.75">
      <c r="A67" s="331" t="s">
        <v>187</v>
      </c>
      <c r="B67" s="332" t="s">
        <v>188</v>
      </c>
      <c r="C67" s="337"/>
      <c r="D67" s="337"/>
      <c r="E67" s="337"/>
      <c r="F67" s="348"/>
      <c r="G67" s="348"/>
      <c r="H67" s="348"/>
      <c r="I67" s="348"/>
      <c r="J67" s="348"/>
      <c r="K67" s="348"/>
    </row>
    <row r="68" spans="1:11" ht="12.75">
      <c r="A68" s="335" t="s">
        <v>189</v>
      </c>
      <c r="B68" s="336" t="s">
        <v>190</v>
      </c>
      <c r="C68" s="337">
        <v>10000000</v>
      </c>
      <c r="D68" s="337">
        <v>10000000</v>
      </c>
      <c r="E68" s="337">
        <v>10000000</v>
      </c>
      <c r="F68" s="338"/>
      <c r="G68" s="338"/>
      <c r="H68" s="338"/>
      <c r="I68" s="338"/>
      <c r="J68" s="338"/>
      <c r="K68" s="338"/>
    </row>
    <row r="69" spans="1:11" ht="13.5" thickBot="1">
      <c r="A69" s="339" t="s">
        <v>191</v>
      </c>
      <c r="B69" s="351" t="s">
        <v>399</v>
      </c>
      <c r="C69" s="337"/>
      <c r="D69" s="337"/>
      <c r="E69" s="337"/>
      <c r="F69" s="346"/>
      <c r="G69" s="346"/>
      <c r="H69" s="346"/>
      <c r="I69" s="346"/>
      <c r="J69" s="346"/>
      <c r="K69" s="346"/>
    </row>
    <row r="70" spans="1:11" ht="13.5" thickBot="1">
      <c r="A70" s="350" t="s">
        <v>193</v>
      </c>
      <c r="B70" s="342" t="s">
        <v>194</v>
      </c>
      <c r="C70" s="329">
        <f>SUM(C71:C74)</f>
        <v>0</v>
      </c>
      <c r="D70" s="329">
        <f>SUM(D71:D74)</f>
        <v>0</v>
      </c>
      <c r="E70" s="329">
        <f>SUM(E71:E74)</f>
        <v>0</v>
      </c>
      <c r="F70" s="347"/>
      <c r="G70" s="347"/>
      <c r="H70" s="347"/>
      <c r="I70" s="347"/>
      <c r="J70" s="347"/>
      <c r="K70" s="347"/>
    </row>
    <row r="71" spans="1:11" ht="12.75">
      <c r="A71" s="331" t="s">
        <v>195</v>
      </c>
      <c r="B71" s="332" t="s">
        <v>196</v>
      </c>
      <c r="C71" s="337"/>
      <c r="D71" s="337"/>
      <c r="E71" s="337"/>
      <c r="F71" s="348"/>
      <c r="G71" s="348"/>
      <c r="H71" s="348"/>
      <c r="I71" s="348"/>
      <c r="J71" s="348"/>
      <c r="K71" s="348"/>
    </row>
    <row r="72" spans="1:11" ht="12.75">
      <c r="A72" s="335" t="s">
        <v>197</v>
      </c>
      <c r="B72" s="336" t="s">
        <v>198</v>
      </c>
      <c r="C72" s="337"/>
      <c r="D72" s="337"/>
      <c r="E72" s="337"/>
      <c r="F72" s="338"/>
      <c r="G72" s="338"/>
      <c r="H72" s="338"/>
      <c r="I72" s="338"/>
      <c r="J72" s="338"/>
      <c r="K72" s="338"/>
    </row>
    <row r="73" spans="1:11" ht="12.75">
      <c r="A73" s="335" t="s">
        <v>199</v>
      </c>
      <c r="B73" s="336" t="s">
        <v>200</v>
      </c>
      <c r="C73" s="337"/>
      <c r="D73" s="337"/>
      <c r="E73" s="337"/>
      <c r="F73" s="338"/>
      <c r="G73" s="338"/>
      <c r="H73" s="338"/>
      <c r="I73" s="338"/>
      <c r="J73" s="338"/>
      <c r="K73" s="338"/>
    </row>
    <row r="74" spans="1:11" ht="13.5" thickBot="1">
      <c r="A74" s="339" t="s">
        <v>201</v>
      </c>
      <c r="B74" s="340" t="s">
        <v>202</v>
      </c>
      <c r="C74" s="337"/>
      <c r="D74" s="337"/>
      <c r="E74" s="337"/>
      <c r="F74" s="346"/>
      <c r="G74" s="346"/>
      <c r="H74" s="346"/>
      <c r="I74" s="346"/>
      <c r="J74" s="346"/>
      <c r="K74" s="346"/>
    </row>
    <row r="75" spans="1:11" ht="13.5" thickBot="1">
      <c r="A75" s="350" t="s">
        <v>203</v>
      </c>
      <c r="B75" s="342" t="s">
        <v>204</v>
      </c>
      <c r="C75" s="329">
        <f aca="true" t="shared" si="0" ref="C75:I75">SUM(C76:C77)</f>
        <v>9397000</v>
      </c>
      <c r="D75" s="329">
        <f t="shared" si="0"/>
        <v>9397495</v>
      </c>
      <c r="E75" s="329">
        <f>SUM(E76:E77)</f>
        <v>9397495</v>
      </c>
      <c r="F75" s="352">
        <f t="shared" si="0"/>
        <v>0</v>
      </c>
      <c r="G75" s="352">
        <f t="shared" si="0"/>
        <v>0</v>
      </c>
      <c r="H75" s="352"/>
      <c r="I75" s="352">
        <f t="shared" si="0"/>
        <v>0</v>
      </c>
      <c r="J75" s="352">
        <f>SUM(J76:J77)</f>
        <v>0</v>
      </c>
      <c r="K75" s="352">
        <f>SUM(K76:K77)</f>
        <v>0</v>
      </c>
    </row>
    <row r="76" spans="1:11" ht="12.75">
      <c r="A76" s="331" t="s">
        <v>205</v>
      </c>
      <c r="B76" s="332" t="s">
        <v>26</v>
      </c>
      <c r="C76" s="337">
        <v>9397000</v>
      </c>
      <c r="D76" s="337">
        <v>9397495</v>
      </c>
      <c r="E76" s="337">
        <v>9397495</v>
      </c>
      <c r="F76" s="353"/>
      <c r="G76" s="353"/>
      <c r="H76" s="353"/>
      <c r="I76" s="353"/>
      <c r="J76" s="353"/>
      <c r="K76" s="353"/>
    </row>
    <row r="77" spans="1:11" ht="13.5" thickBot="1">
      <c r="A77" s="339" t="s">
        <v>206</v>
      </c>
      <c r="B77" s="340" t="s">
        <v>207</v>
      </c>
      <c r="C77" s="337"/>
      <c r="D77" s="337"/>
      <c r="E77" s="337"/>
      <c r="F77" s="346"/>
      <c r="G77" s="346"/>
      <c r="H77" s="346"/>
      <c r="I77" s="346"/>
      <c r="J77" s="346"/>
      <c r="K77" s="346"/>
    </row>
    <row r="78" spans="1:11" ht="13.5" thickBot="1">
      <c r="A78" s="350" t="s">
        <v>208</v>
      </c>
      <c r="B78" s="342" t="s">
        <v>209</v>
      </c>
      <c r="C78" s="329">
        <f>SUM(C79:C81)</f>
        <v>2618518</v>
      </c>
      <c r="D78" s="329">
        <f>SUM(D79:D81)</f>
        <v>2618518</v>
      </c>
      <c r="E78" s="329">
        <f>SUM(E79:E81)</f>
        <v>2882063</v>
      </c>
      <c r="F78" s="343"/>
      <c r="G78" s="343"/>
      <c r="H78" s="343"/>
      <c r="I78" s="343"/>
      <c r="J78" s="343"/>
      <c r="K78" s="343"/>
    </row>
    <row r="79" spans="1:11" ht="12.75">
      <c r="A79" s="331" t="s">
        <v>210</v>
      </c>
      <c r="B79" s="332" t="s">
        <v>211</v>
      </c>
      <c r="C79" s="337">
        <v>2618518</v>
      </c>
      <c r="D79" s="337">
        <v>2618518</v>
      </c>
      <c r="E79" s="337">
        <v>2882063</v>
      </c>
      <c r="F79" s="348"/>
      <c r="G79" s="348"/>
      <c r="H79" s="348"/>
      <c r="I79" s="348"/>
      <c r="J79" s="348"/>
      <c r="K79" s="348"/>
    </row>
    <row r="80" spans="1:11" ht="12.75">
      <c r="A80" s="335" t="s">
        <v>212</v>
      </c>
      <c r="B80" s="336" t="s">
        <v>213</v>
      </c>
      <c r="C80" s="337"/>
      <c r="D80" s="337"/>
      <c r="E80" s="337"/>
      <c r="F80" s="338"/>
      <c r="G80" s="338"/>
      <c r="H80" s="338"/>
      <c r="I80" s="338"/>
      <c r="J80" s="338"/>
      <c r="K80" s="338"/>
    </row>
    <row r="81" spans="1:11" ht="13.5" thickBot="1">
      <c r="A81" s="339" t="s">
        <v>214</v>
      </c>
      <c r="B81" s="340" t="s">
        <v>215</v>
      </c>
      <c r="C81" s="337"/>
      <c r="D81" s="337"/>
      <c r="E81" s="337"/>
      <c r="F81" s="346"/>
      <c r="G81" s="346"/>
      <c r="H81" s="346"/>
      <c r="I81" s="346"/>
      <c r="J81" s="346"/>
      <c r="K81" s="346"/>
    </row>
    <row r="82" spans="1:11" ht="13.5" thickBot="1">
      <c r="A82" s="350" t="s">
        <v>216</v>
      </c>
      <c r="B82" s="342" t="s">
        <v>217</v>
      </c>
      <c r="C82" s="329">
        <f>SUM(C83:C86)</f>
        <v>0</v>
      </c>
      <c r="D82" s="329">
        <f>SUM(D83:D86)</f>
        <v>0</v>
      </c>
      <c r="E82" s="329">
        <f>SUM(E83:E86)</f>
        <v>0</v>
      </c>
      <c r="F82" s="347"/>
      <c r="G82" s="347"/>
      <c r="H82" s="347"/>
      <c r="I82" s="347"/>
      <c r="J82" s="347"/>
      <c r="K82" s="347"/>
    </row>
    <row r="83" spans="1:11" ht="12.75">
      <c r="A83" s="354" t="s">
        <v>218</v>
      </c>
      <c r="B83" s="332" t="s">
        <v>219</v>
      </c>
      <c r="C83" s="337"/>
      <c r="D83" s="337"/>
      <c r="E83" s="337"/>
      <c r="F83" s="348"/>
      <c r="G83" s="348"/>
      <c r="H83" s="348"/>
      <c r="I83" s="348"/>
      <c r="J83" s="348"/>
      <c r="K83" s="348"/>
    </row>
    <row r="84" spans="1:11" ht="12.75">
      <c r="A84" s="355" t="s">
        <v>220</v>
      </c>
      <c r="B84" s="336" t="s">
        <v>221</v>
      </c>
      <c r="C84" s="337"/>
      <c r="D84" s="337"/>
      <c r="E84" s="337"/>
      <c r="F84" s="338"/>
      <c r="G84" s="338"/>
      <c r="H84" s="338"/>
      <c r="I84" s="338"/>
      <c r="J84" s="338"/>
      <c r="K84" s="338"/>
    </row>
    <row r="85" spans="1:11" ht="12.75">
      <c r="A85" s="355" t="s">
        <v>222</v>
      </c>
      <c r="B85" s="336" t="s">
        <v>223</v>
      </c>
      <c r="C85" s="337"/>
      <c r="D85" s="337"/>
      <c r="E85" s="337"/>
      <c r="F85" s="338"/>
      <c r="G85" s="338"/>
      <c r="H85" s="338"/>
      <c r="I85" s="338"/>
      <c r="J85" s="338"/>
      <c r="K85" s="338"/>
    </row>
    <row r="86" spans="1:11" ht="13.5" thickBot="1">
      <c r="A86" s="356" t="s">
        <v>224</v>
      </c>
      <c r="B86" s="340" t="s">
        <v>225</v>
      </c>
      <c r="C86" s="337"/>
      <c r="D86" s="337"/>
      <c r="E86" s="337"/>
      <c r="F86" s="341"/>
      <c r="G86" s="341"/>
      <c r="H86" s="341"/>
      <c r="I86" s="341"/>
      <c r="J86" s="341"/>
      <c r="K86" s="341"/>
    </row>
    <row r="87" spans="1:11" ht="13.5" thickBot="1">
      <c r="A87" s="350" t="s">
        <v>226</v>
      </c>
      <c r="B87" s="342" t="s">
        <v>227</v>
      </c>
      <c r="C87" s="357"/>
      <c r="D87" s="357"/>
      <c r="E87" s="357"/>
      <c r="F87" s="343"/>
      <c r="G87" s="343"/>
      <c r="H87" s="343"/>
      <c r="I87" s="343"/>
      <c r="J87" s="343"/>
      <c r="K87" s="343"/>
    </row>
    <row r="88" spans="1:11" ht="13.5" thickBot="1">
      <c r="A88" s="350" t="s">
        <v>400</v>
      </c>
      <c r="B88" s="342" t="s">
        <v>229</v>
      </c>
      <c r="C88" s="357"/>
      <c r="D88" s="357"/>
      <c r="E88" s="357"/>
      <c r="F88" s="358"/>
      <c r="G88" s="358"/>
      <c r="H88" s="358"/>
      <c r="I88" s="358"/>
      <c r="J88" s="358"/>
      <c r="K88" s="358"/>
    </row>
    <row r="89" spans="1:11" ht="13.5" thickBot="1">
      <c r="A89" s="350" t="s">
        <v>401</v>
      </c>
      <c r="B89" s="359" t="s">
        <v>231</v>
      </c>
      <c r="C89" s="329">
        <f aca="true" t="shared" si="1" ref="C89:I89">+C66+C70+C75+C78+C82+C88+C87</f>
        <v>22015518</v>
      </c>
      <c r="D89" s="329">
        <f t="shared" si="1"/>
        <v>22016013</v>
      </c>
      <c r="E89" s="329">
        <f>+E66+E70+E75+E78+E82+E88+E87</f>
        <v>22279558</v>
      </c>
      <c r="F89" s="329">
        <f t="shared" si="1"/>
        <v>0</v>
      </c>
      <c r="G89" s="329">
        <f t="shared" si="1"/>
        <v>0</v>
      </c>
      <c r="H89" s="329"/>
      <c r="I89" s="329">
        <f t="shared" si="1"/>
        <v>0</v>
      </c>
      <c r="J89" s="329">
        <f>+J66+J70+J75+J78+J82+J88+J87</f>
        <v>0</v>
      </c>
      <c r="K89" s="329">
        <f>+K66+K70+K75+K78+K82+K88+K87</f>
        <v>0</v>
      </c>
    </row>
    <row r="90" spans="1:11" ht="13.5" thickBot="1">
      <c r="A90" s="360" t="s">
        <v>402</v>
      </c>
      <c r="B90" s="361" t="s">
        <v>403</v>
      </c>
      <c r="C90" s="329">
        <f>+C65+C89</f>
        <v>186381538</v>
      </c>
      <c r="D90" s="329">
        <f>+D65+D89</f>
        <v>319810955</v>
      </c>
      <c r="E90" s="329">
        <f>+E65+E89</f>
        <v>308301836</v>
      </c>
      <c r="F90" s="329">
        <f>+F91+F92+F93+F94+F95+F108</f>
        <v>520000</v>
      </c>
      <c r="G90" s="329">
        <f>+G91+G92+G93+G94+G95+G108</f>
        <v>560000</v>
      </c>
      <c r="H90" s="329">
        <v>455964</v>
      </c>
      <c r="I90" s="329">
        <f>+I91+I92+I93+I94+I95+I108</f>
        <v>3500000</v>
      </c>
      <c r="J90" s="329">
        <f>+J91+J92+J93+J94+J95+J108</f>
        <v>3500000</v>
      </c>
      <c r="K90" s="329">
        <f>+K91+K92+K93+K94+K95+K108</f>
        <v>2813554</v>
      </c>
    </row>
    <row r="91" spans="1:11" ht="13.5" thickBot="1">
      <c r="A91" s="362"/>
      <c r="B91" s="363"/>
      <c r="C91" s="364"/>
      <c r="D91" s="364"/>
      <c r="E91" s="364"/>
      <c r="F91" s="348"/>
      <c r="G91" s="348"/>
      <c r="H91" s="348"/>
      <c r="I91" s="348"/>
      <c r="J91" s="348"/>
      <c r="K91" s="348"/>
    </row>
    <row r="92" spans="1:11" ht="13.5" thickBot="1">
      <c r="A92" s="365"/>
      <c r="B92" s="366" t="s">
        <v>1</v>
      </c>
      <c r="C92" s="367"/>
      <c r="D92" s="367"/>
      <c r="E92" s="367"/>
      <c r="F92" s="368"/>
      <c r="G92" s="368"/>
      <c r="H92" s="368"/>
      <c r="I92" s="368"/>
      <c r="J92" s="368"/>
      <c r="K92" s="368"/>
    </row>
    <row r="93" spans="1:11" ht="13.5" thickBot="1">
      <c r="A93" s="369" t="s">
        <v>30</v>
      </c>
      <c r="B93" s="370" t="s">
        <v>448</v>
      </c>
      <c r="C93" s="371">
        <f aca="true" t="shared" si="2" ref="C93:I93">+C94+C95+C96+C97+C98+C111</f>
        <v>122226000</v>
      </c>
      <c r="D93" s="371">
        <f>+D94+D95+D96+D97+D98+D111</f>
        <v>138280586</v>
      </c>
      <c r="E93" s="371">
        <f>+E94+E95+E96+E97+E98+E111</f>
        <v>126029393</v>
      </c>
      <c r="F93" s="329">
        <f t="shared" si="2"/>
        <v>520000</v>
      </c>
      <c r="G93" s="329">
        <f t="shared" si="2"/>
        <v>560000</v>
      </c>
      <c r="H93" s="329"/>
      <c r="I93" s="329">
        <f t="shared" si="2"/>
        <v>3500000</v>
      </c>
      <c r="J93" s="329">
        <f>+J94+J95+J96+J97+J98+J111</f>
        <v>3500000</v>
      </c>
      <c r="K93" s="329">
        <f>+K94+K95+K96+K97+K98+K111</f>
        <v>2813554</v>
      </c>
    </row>
    <row r="94" spans="1:11" ht="12.75">
      <c r="A94" s="372" t="s">
        <v>84</v>
      </c>
      <c r="B94" s="373" t="s">
        <v>237</v>
      </c>
      <c r="C94" s="374">
        <v>58475000</v>
      </c>
      <c r="D94" s="374">
        <v>68730746</v>
      </c>
      <c r="E94" s="246">
        <v>68698437</v>
      </c>
      <c r="F94" s="348"/>
      <c r="G94" s="348"/>
      <c r="H94" s="348"/>
      <c r="I94" s="348"/>
      <c r="J94" s="348"/>
      <c r="K94" s="348"/>
    </row>
    <row r="95" spans="1:11" ht="12.75">
      <c r="A95" s="335" t="s">
        <v>85</v>
      </c>
      <c r="B95" s="375" t="s">
        <v>238</v>
      </c>
      <c r="C95" s="337">
        <v>8675000</v>
      </c>
      <c r="D95" s="337">
        <v>10012658</v>
      </c>
      <c r="E95" s="219">
        <v>9255685</v>
      </c>
      <c r="F95" s="338"/>
      <c r="G95" s="338"/>
      <c r="H95" s="338"/>
      <c r="I95" s="338"/>
      <c r="J95" s="338"/>
      <c r="K95" s="338"/>
    </row>
    <row r="96" spans="1:11" ht="12.75">
      <c r="A96" s="335" t="s">
        <v>87</v>
      </c>
      <c r="B96" s="375" t="s">
        <v>239</v>
      </c>
      <c r="C96" s="345">
        <v>38651000</v>
      </c>
      <c r="D96" s="345">
        <v>41916564</v>
      </c>
      <c r="E96" s="224">
        <v>40018703</v>
      </c>
      <c r="F96" s="338"/>
      <c r="G96" s="338"/>
      <c r="H96" s="338"/>
      <c r="I96" s="338"/>
      <c r="J96" s="338"/>
      <c r="K96" s="338"/>
    </row>
    <row r="97" spans="1:11" ht="12.75">
      <c r="A97" s="335" t="s">
        <v>89</v>
      </c>
      <c r="B97" s="375" t="s">
        <v>10</v>
      </c>
      <c r="C97" s="345">
        <v>5574000</v>
      </c>
      <c r="D97" s="345">
        <v>3587218</v>
      </c>
      <c r="E97" s="224">
        <v>1599275</v>
      </c>
      <c r="F97" s="338"/>
      <c r="G97" s="338"/>
      <c r="H97" s="338"/>
      <c r="I97" s="338"/>
      <c r="J97" s="338"/>
      <c r="K97" s="338"/>
    </row>
    <row r="98" spans="1:11" ht="12.75">
      <c r="A98" s="335" t="s">
        <v>240</v>
      </c>
      <c r="B98" s="376" t="s">
        <v>28</v>
      </c>
      <c r="C98" s="345">
        <f>C104+C105+C106+C110</f>
        <v>10351000</v>
      </c>
      <c r="D98" s="345">
        <v>13533400</v>
      </c>
      <c r="E98" s="224">
        <v>6457293</v>
      </c>
      <c r="F98" s="345">
        <f>F104+F105+F106+F110</f>
        <v>520000</v>
      </c>
      <c r="G98" s="345">
        <v>560000</v>
      </c>
      <c r="H98" s="345">
        <v>455964</v>
      </c>
      <c r="I98" s="345">
        <v>3500000</v>
      </c>
      <c r="J98" s="345">
        <v>3500000</v>
      </c>
      <c r="K98" s="345">
        <v>2813554</v>
      </c>
    </row>
    <row r="99" spans="1:11" ht="12.75">
      <c r="A99" s="335" t="s">
        <v>93</v>
      </c>
      <c r="B99" s="375" t="s">
        <v>404</v>
      </c>
      <c r="C99" s="345"/>
      <c r="D99" s="345"/>
      <c r="E99" s="224">
        <v>467917</v>
      </c>
      <c r="F99" s="338"/>
      <c r="G99" s="338"/>
      <c r="H99" s="338"/>
      <c r="I99" s="338"/>
      <c r="J99" s="338"/>
      <c r="K99" s="338"/>
    </row>
    <row r="100" spans="1:11" ht="12.75">
      <c r="A100" s="335" t="s">
        <v>242</v>
      </c>
      <c r="B100" s="377" t="s">
        <v>243</v>
      </c>
      <c r="C100" s="345"/>
      <c r="D100" s="345"/>
      <c r="E100" s="345"/>
      <c r="F100" s="338"/>
      <c r="G100" s="338"/>
      <c r="H100" s="338"/>
      <c r="I100" s="338"/>
      <c r="J100" s="338"/>
      <c r="K100" s="338"/>
    </row>
    <row r="101" spans="1:11" ht="12.75">
      <c r="A101" s="335" t="s">
        <v>244</v>
      </c>
      <c r="B101" s="377" t="s">
        <v>245</v>
      </c>
      <c r="C101" s="345"/>
      <c r="D101" s="345"/>
      <c r="E101" s="345"/>
      <c r="F101" s="338"/>
      <c r="G101" s="338"/>
      <c r="H101" s="338"/>
      <c r="I101" s="338"/>
      <c r="J101" s="338"/>
      <c r="K101" s="338"/>
    </row>
    <row r="102" spans="1:11" ht="12.75">
      <c r="A102" s="335" t="s">
        <v>246</v>
      </c>
      <c r="B102" s="377" t="s">
        <v>247</v>
      </c>
      <c r="C102" s="345"/>
      <c r="D102" s="345"/>
      <c r="E102" s="345"/>
      <c r="F102" s="338"/>
      <c r="G102" s="338"/>
      <c r="H102" s="338"/>
      <c r="I102" s="338"/>
      <c r="J102" s="338"/>
      <c r="K102" s="338"/>
    </row>
    <row r="103" spans="1:11" ht="12.75">
      <c r="A103" s="335" t="s">
        <v>248</v>
      </c>
      <c r="B103" s="378" t="s">
        <v>249</v>
      </c>
      <c r="C103" s="345"/>
      <c r="D103" s="345"/>
      <c r="E103" s="345"/>
      <c r="F103" s="338"/>
      <c r="G103" s="338"/>
      <c r="H103" s="338"/>
      <c r="I103" s="338"/>
      <c r="J103" s="338"/>
      <c r="K103" s="338"/>
    </row>
    <row r="104" spans="1:11" ht="12.75">
      <c r="A104" s="335" t="s">
        <v>250</v>
      </c>
      <c r="B104" s="378" t="s">
        <v>251</v>
      </c>
      <c r="C104" s="345"/>
      <c r="D104" s="345"/>
      <c r="E104" s="345"/>
      <c r="F104" s="338"/>
      <c r="G104" s="338"/>
      <c r="H104" s="338"/>
      <c r="I104" s="338"/>
      <c r="J104" s="338"/>
      <c r="K104" s="338"/>
    </row>
    <row r="105" spans="1:11" ht="12.75">
      <c r="A105" s="335" t="s">
        <v>252</v>
      </c>
      <c r="B105" s="377" t="s">
        <v>253</v>
      </c>
      <c r="C105" s="345">
        <v>6891000</v>
      </c>
      <c r="D105" s="345">
        <v>6436083</v>
      </c>
      <c r="E105" s="224">
        <v>759032</v>
      </c>
      <c r="F105" s="338"/>
      <c r="G105" s="338"/>
      <c r="H105" s="338"/>
      <c r="I105" s="421">
        <v>3500000</v>
      </c>
      <c r="J105" s="421">
        <v>3500000</v>
      </c>
      <c r="K105" s="421">
        <v>2813554</v>
      </c>
    </row>
    <row r="106" spans="1:11" ht="12.75">
      <c r="A106" s="335" t="s">
        <v>254</v>
      </c>
      <c r="B106" s="377" t="s">
        <v>255</v>
      </c>
      <c r="C106" s="345"/>
      <c r="D106" s="345"/>
      <c r="E106" s="345"/>
      <c r="F106" s="338"/>
      <c r="G106" s="338"/>
      <c r="H106" s="338"/>
      <c r="I106" s="338"/>
      <c r="J106" s="338"/>
      <c r="K106" s="338"/>
    </row>
    <row r="107" spans="1:11" ht="12.75">
      <c r="A107" s="335" t="s">
        <v>256</v>
      </c>
      <c r="B107" s="378" t="s">
        <v>257</v>
      </c>
      <c r="C107" s="345"/>
      <c r="D107" s="345"/>
      <c r="E107" s="345"/>
      <c r="F107" s="338"/>
      <c r="G107" s="338"/>
      <c r="H107" s="338"/>
      <c r="I107" s="338"/>
      <c r="J107" s="338"/>
      <c r="K107" s="338"/>
    </row>
    <row r="108" spans="1:11" ht="12.75">
      <c r="A108" s="379" t="s">
        <v>258</v>
      </c>
      <c r="B108" s="380" t="s">
        <v>259</v>
      </c>
      <c r="C108" s="345"/>
      <c r="D108" s="345"/>
      <c r="E108" s="345"/>
      <c r="F108" s="338"/>
      <c r="G108" s="338"/>
      <c r="H108" s="338"/>
      <c r="I108" s="338"/>
      <c r="J108" s="338"/>
      <c r="K108" s="338"/>
    </row>
    <row r="109" spans="1:11" ht="12.75">
      <c r="A109" s="335" t="s">
        <v>260</v>
      </c>
      <c r="B109" s="380" t="s">
        <v>261</v>
      </c>
      <c r="C109" s="345"/>
      <c r="D109" s="345"/>
      <c r="E109" s="345"/>
      <c r="F109" s="338"/>
      <c r="G109" s="338"/>
      <c r="H109" s="338"/>
      <c r="I109" s="338"/>
      <c r="J109" s="338"/>
      <c r="K109" s="338"/>
    </row>
    <row r="110" spans="1:11" ht="12.75">
      <c r="A110" s="335" t="s">
        <v>262</v>
      </c>
      <c r="B110" s="378" t="s">
        <v>263</v>
      </c>
      <c r="C110" s="345">
        <v>3460000</v>
      </c>
      <c r="D110" s="345">
        <v>6629400</v>
      </c>
      <c r="E110" s="224">
        <v>5230344</v>
      </c>
      <c r="F110" s="414">
        <v>520000</v>
      </c>
      <c r="G110" s="414">
        <v>560000</v>
      </c>
      <c r="H110" s="414">
        <v>455964</v>
      </c>
      <c r="I110" s="338"/>
      <c r="J110" s="338"/>
      <c r="K110" s="338"/>
    </row>
    <row r="111" spans="1:11" ht="12.75">
      <c r="A111" s="335" t="s">
        <v>264</v>
      </c>
      <c r="B111" s="375" t="s">
        <v>4</v>
      </c>
      <c r="C111" s="337">
        <v>500000</v>
      </c>
      <c r="D111" s="337">
        <v>500000</v>
      </c>
      <c r="E111" s="337"/>
      <c r="F111" s="338"/>
      <c r="G111" s="338"/>
      <c r="H111" s="338"/>
      <c r="I111" s="338"/>
      <c r="J111" s="338"/>
      <c r="K111" s="338"/>
    </row>
    <row r="112" spans="1:11" ht="12.75">
      <c r="A112" s="339" t="s">
        <v>265</v>
      </c>
      <c r="B112" s="375" t="s">
        <v>405</v>
      </c>
      <c r="C112" s="337">
        <v>500000</v>
      </c>
      <c r="D112" s="337">
        <v>500000</v>
      </c>
      <c r="E112" s="337"/>
      <c r="F112" s="338"/>
      <c r="G112" s="338"/>
      <c r="H112" s="338"/>
      <c r="I112" s="338"/>
      <c r="J112" s="338"/>
      <c r="K112" s="338"/>
    </row>
    <row r="113" spans="1:11" ht="13.5" thickBot="1">
      <c r="A113" s="381" t="s">
        <v>267</v>
      </c>
      <c r="B113" s="382" t="s">
        <v>406</v>
      </c>
      <c r="C113" s="383"/>
      <c r="D113" s="383"/>
      <c r="E113" s="383"/>
      <c r="F113" s="346"/>
      <c r="G113" s="346"/>
      <c r="H113" s="346"/>
      <c r="I113" s="346"/>
      <c r="J113" s="346"/>
      <c r="K113" s="346"/>
    </row>
    <row r="114" spans="1:11" ht="13.5" thickBot="1">
      <c r="A114" s="327" t="s">
        <v>33</v>
      </c>
      <c r="B114" s="384" t="s">
        <v>449</v>
      </c>
      <c r="C114" s="329">
        <f>+C115+C117+C119</f>
        <v>14338000</v>
      </c>
      <c r="D114" s="329">
        <f>+D115+D117+D119</f>
        <v>131265127</v>
      </c>
      <c r="E114" s="329">
        <f>+E115+E117+E119</f>
        <v>80307270</v>
      </c>
      <c r="F114" s="347"/>
      <c r="G114" s="347"/>
      <c r="H114" s="347"/>
      <c r="I114" s="347"/>
      <c r="J114" s="347"/>
      <c r="K114" s="347"/>
    </row>
    <row r="115" spans="1:11" ht="12.75">
      <c r="A115" s="331" t="s">
        <v>96</v>
      </c>
      <c r="B115" s="375" t="s">
        <v>3</v>
      </c>
      <c r="C115" s="333"/>
      <c r="D115" s="333">
        <v>18370810</v>
      </c>
      <c r="E115" s="216">
        <v>16542571</v>
      </c>
      <c r="F115" s="348"/>
      <c r="G115" s="348"/>
      <c r="H115" s="348"/>
      <c r="I115" s="348"/>
      <c r="J115" s="348"/>
      <c r="K115" s="348"/>
    </row>
    <row r="116" spans="1:11" ht="12.75">
      <c r="A116" s="331" t="s">
        <v>98</v>
      </c>
      <c r="B116" s="385" t="s">
        <v>269</v>
      </c>
      <c r="C116" s="333"/>
      <c r="D116" s="333"/>
      <c r="E116" s="216"/>
      <c r="F116" s="338"/>
      <c r="G116" s="338"/>
      <c r="H116" s="338"/>
      <c r="I116" s="338"/>
      <c r="J116" s="338"/>
      <c r="K116" s="338"/>
    </row>
    <row r="117" spans="1:11" ht="12.75">
      <c r="A117" s="331" t="s">
        <v>100</v>
      </c>
      <c r="B117" s="385" t="s">
        <v>2</v>
      </c>
      <c r="C117" s="337">
        <v>14338000</v>
      </c>
      <c r="D117" s="337">
        <v>112894317</v>
      </c>
      <c r="E117" s="219">
        <v>63764699</v>
      </c>
      <c r="F117" s="338"/>
      <c r="G117" s="338"/>
      <c r="H117" s="338"/>
      <c r="I117" s="338"/>
      <c r="J117" s="338"/>
      <c r="K117" s="338"/>
    </row>
    <row r="118" spans="1:11" ht="12.75">
      <c r="A118" s="331" t="s">
        <v>102</v>
      </c>
      <c r="B118" s="385" t="s">
        <v>270</v>
      </c>
      <c r="C118" s="337"/>
      <c r="D118" s="337">
        <v>46750000</v>
      </c>
      <c r="E118" s="337"/>
      <c r="F118" s="338"/>
      <c r="G118" s="338"/>
      <c r="H118" s="338"/>
      <c r="I118" s="338"/>
      <c r="J118" s="338"/>
      <c r="K118" s="338"/>
    </row>
    <row r="119" spans="1:11" ht="12.75">
      <c r="A119" s="331" t="s">
        <v>104</v>
      </c>
      <c r="B119" s="386" t="s">
        <v>271</v>
      </c>
      <c r="C119" s="337"/>
      <c r="D119" s="337"/>
      <c r="E119" s="337"/>
      <c r="F119" s="338"/>
      <c r="G119" s="338"/>
      <c r="H119" s="338"/>
      <c r="I119" s="338"/>
      <c r="J119" s="338"/>
      <c r="K119" s="338"/>
    </row>
    <row r="120" spans="1:11" ht="12.75">
      <c r="A120" s="331" t="s">
        <v>106</v>
      </c>
      <c r="B120" s="387" t="s">
        <v>272</v>
      </c>
      <c r="C120" s="337"/>
      <c r="D120" s="337"/>
      <c r="E120" s="337"/>
      <c r="F120" s="338"/>
      <c r="G120" s="338"/>
      <c r="H120" s="338"/>
      <c r="I120" s="338"/>
      <c r="J120" s="338"/>
      <c r="K120" s="338"/>
    </row>
    <row r="121" spans="1:11" ht="12.75">
      <c r="A121" s="331" t="s">
        <v>273</v>
      </c>
      <c r="B121" s="388" t="s">
        <v>274</v>
      </c>
      <c r="C121" s="337"/>
      <c r="D121" s="337"/>
      <c r="E121" s="337"/>
      <c r="F121" s="338"/>
      <c r="G121" s="338"/>
      <c r="H121" s="338"/>
      <c r="I121" s="338"/>
      <c r="J121" s="338"/>
      <c r="K121" s="338"/>
    </row>
    <row r="122" spans="1:11" ht="12.75">
      <c r="A122" s="331" t="s">
        <v>275</v>
      </c>
      <c r="B122" s="378" t="s">
        <v>251</v>
      </c>
      <c r="C122" s="337"/>
      <c r="D122" s="337"/>
      <c r="E122" s="337"/>
      <c r="F122" s="338"/>
      <c r="G122" s="338"/>
      <c r="H122" s="338"/>
      <c r="I122" s="338"/>
      <c r="J122" s="338"/>
      <c r="K122" s="338"/>
    </row>
    <row r="123" spans="1:11" ht="12.75">
      <c r="A123" s="331" t="s">
        <v>276</v>
      </c>
      <c r="B123" s="378" t="s">
        <v>277</v>
      </c>
      <c r="C123" s="337"/>
      <c r="D123" s="337"/>
      <c r="E123" s="337"/>
      <c r="F123" s="338"/>
      <c r="G123" s="338"/>
      <c r="H123" s="338"/>
      <c r="I123" s="338"/>
      <c r="J123" s="338"/>
      <c r="K123" s="338"/>
    </row>
    <row r="124" spans="1:11" ht="12.75">
      <c r="A124" s="331" t="s">
        <v>278</v>
      </c>
      <c r="B124" s="378" t="s">
        <v>279</v>
      </c>
      <c r="C124" s="337"/>
      <c r="D124" s="337"/>
      <c r="E124" s="337"/>
      <c r="F124" s="338"/>
      <c r="G124" s="338"/>
      <c r="H124" s="338"/>
      <c r="I124" s="338"/>
      <c r="J124" s="338"/>
      <c r="K124" s="338"/>
    </row>
    <row r="125" spans="1:11" ht="12.75">
      <c r="A125" s="331" t="s">
        <v>280</v>
      </c>
      <c r="B125" s="378" t="s">
        <v>257</v>
      </c>
      <c r="C125" s="337"/>
      <c r="D125" s="337"/>
      <c r="E125" s="337"/>
      <c r="F125" s="338"/>
      <c r="G125" s="338"/>
      <c r="H125" s="338"/>
      <c r="I125" s="338"/>
      <c r="J125" s="338"/>
      <c r="K125" s="338"/>
    </row>
    <row r="126" spans="1:11" ht="12.75">
      <c r="A126" s="331" t="s">
        <v>281</v>
      </c>
      <c r="B126" s="378" t="s">
        <v>282</v>
      </c>
      <c r="C126" s="337"/>
      <c r="D126" s="337"/>
      <c r="E126" s="337"/>
      <c r="F126" s="338"/>
      <c r="G126" s="338"/>
      <c r="H126" s="338"/>
      <c r="I126" s="338"/>
      <c r="J126" s="338"/>
      <c r="K126" s="338"/>
    </row>
    <row r="127" spans="1:11" ht="13.5" thickBot="1">
      <c r="A127" s="379" t="s">
        <v>283</v>
      </c>
      <c r="B127" s="378" t="s">
        <v>284</v>
      </c>
      <c r="C127" s="345"/>
      <c r="D127" s="345"/>
      <c r="E127" s="345"/>
      <c r="F127" s="346"/>
      <c r="G127" s="346"/>
      <c r="H127" s="346"/>
      <c r="I127" s="346"/>
      <c r="J127" s="346"/>
      <c r="K127" s="346"/>
    </row>
    <row r="128" spans="1:11" ht="13.5" thickBot="1">
      <c r="A128" s="327" t="s">
        <v>108</v>
      </c>
      <c r="B128" s="328" t="s">
        <v>285</v>
      </c>
      <c r="C128" s="329">
        <f aca="true" t="shared" si="3" ref="C128:I128">+C93+C114</f>
        <v>136564000</v>
      </c>
      <c r="D128" s="329">
        <f t="shared" si="3"/>
        <v>269545713</v>
      </c>
      <c r="E128" s="329">
        <f>+E93+E114</f>
        <v>206336663</v>
      </c>
      <c r="F128" s="329">
        <f t="shared" si="3"/>
        <v>520000</v>
      </c>
      <c r="G128" s="329">
        <f t="shared" si="3"/>
        <v>560000</v>
      </c>
      <c r="H128" s="329">
        <v>575964</v>
      </c>
      <c r="I128" s="329">
        <f t="shared" si="3"/>
        <v>3500000</v>
      </c>
      <c r="J128" s="329">
        <f>+J93+J114</f>
        <v>3500000</v>
      </c>
      <c r="K128" s="329">
        <f>+K93+K114</f>
        <v>2813554</v>
      </c>
    </row>
    <row r="129" spans="1:11" ht="13.5" thickBot="1">
      <c r="A129" s="327" t="s">
        <v>286</v>
      </c>
      <c r="B129" s="328" t="s">
        <v>287</v>
      </c>
      <c r="C129" s="329">
        <f>+C130+C131+C132</f>
        <v>10000000</v>
      </c>
      <c r="D129" s="329">
        <f>+D130+D131+D132</f>
        <v>10000000</v>
      </c>
      <c r="E129" s="329">
        <f>+E130+E131+E132</f>
        <v>0</v>
      </c>
      <c r="F129" s="347"/>
      <c r="G129" s="347"/>
      <c r="H129" s="347"/>
      <c r="I129" s="347"/>
      <c r="J129" s="347"/>
      <c r="K129" s="347"/>
    </row>
    <row r="130" spans="1:11" ht="12.75">
      <c r="A130" s="331" t="s">
        <v>123</v>
      </c>
      <c r="B130" s="389" t="s">
        <v>407</v>
      </c>
      <c r="C130" s="337"/>
      <c r="D130" s="337"/>
      <c r="E130" s="337"/>
      <c r="F130" s="334"/>
      <c r="G130" s="334"/>
      <c r="H130" s="334"/>
      <c r="I130" s="334"/>
      <c r="J130" s="334"/>
      <c r="K130" s="334"/>
    </row>
    <row r="131" spans="1:11" ht="12.75">
      <c r="A131" s="331" t="s">
        <v>124</v>
      </c>
      <c r="B131" s="389" t="s">
        <v>289</v>
      </c>
      <c r="C131" s="337">
        <v>10000000</v>
      </c>
      <c r="D131" s="337">
        <v>10000000</v>
      </c>
      <c r="E131" s="337"/>
      <c r="F131" s="338"/>
      <c r="G131" s="338"/>
      <c r="H131" s="338"/>
      <c r="I131" s="338"/>
      <c r="J131" s="338"/>
      <c r="K131" s="338"/>
    </row>
    <row r="132" spans="1:11" ht="13.5" thickBot="1">
      <c r="A132" s="379" t="s">
        <v>126</v>
      </c>
      <c r="B132" s="376" t="s">
        <v>408</v>
      </c>
      <c r="C132" s="337"/>
      <c r="D132" s="337"/>
      <c r="E132" s="337"/>
      <c r="F132" s="346"/>
      <c r="G132" s="346"/>
      <c r="H132" s="346"/>
      <c r="I132" s="346"/>
      <c r="J132" s="346"/>
      <c r="K132" s="346"/>
    </row>
    <row r="133" spans="1:11" ht="13.5" thickBot="1">
      <c r="A133" s="327" t="s">
        <v>134</v>
      </c>
      <c r="B133" s="328" t="s">
        <v>291</v>
      </c>
      <c r="C133" s="329">
        <f>+C134+C135+C136+C137+C138+C139</f>
        <v>0</v>
      </c>
      <c r="D133" s="329">
        <f>+D134+D135+D136+D137+D138+D139</f>
        <v>0</v>
      </c>
      <c r="E133" s="329">
        <f>+E134+E135+E136+E137+E138+E139</f>
        <v>0</v>
      </c>
      <c r="F133" s="347"/>
      <c r="G133" s="347"/>
      <c r="H133" s="347"/>
      <c r="I133" s="347"/>
      <c r="J133" s="347"/>
      <c r="K133" s="347"/>
    </row>
    <row r="134" spans="1:11" ht="12.75">
      <c r="A134" s="331" t="s">
        <v>136</v>
      </c>
      <c r="B134" s="389" t="s">
        <v>292</v>
      </c>
      <c r="C134" s="337"/>
      <c r="D134" s="337"/>
      <c r="E134" s="337"/>
      <c r="F134" s="348"/>
      <c r="G134" s="348"/>
      <c r="H134" s="348"/>
      <c r="I134" s="348"/>
      <c r="J134" s="348"/>
      <c r="K134" s="348"/>
    </row>
    <row r="135" spans="1:11" ht="12.75">
      <c r="A135" s="331" t="s">
        <v>138</v>
      </c>
      <c r="B135" s="389" t="s">
        <v>293</v>
      </c>
      <c r="C135" s="337"/>
      <c r="D135" s="337"/>
      <c r="E135" s="337"/>
      <c r="F135" s="338"/>
      <c r="G135" s="338"/>
      <c r="H135" s="338"/>
      <c r="I135" s="338"/>
      <c r="J135" s="338"/>
      <c r="K135" s="338"/>
    </row>
    <row r="136" spans="1:11" ht="12.75">
      <c r="A136" s="331" t="s">
        <v>139</v>
      </c>
      <c r="B136" s="389" t="s">
        <v>294</v>
      </c>
      <c r="C136" s="337"/>
      <c r="D136" s="337"/>
      <c r="E136" s="337"/>
      <c r="F136" s="338"/>
      <c r="G136" s="338"/>
      <c r="H136" s="338"/>
      <c r="I136" s="338"/>
      <c r="J136" s="338"/>
      <c r="K136" s="338"/>
    </row>
    <row r="137" spans="1:13" ht="12.75">
      <c r="A137" s="331" t="s">
        <v>141</v>
      </c>
      <c r="B137" s="389" t="s">
        <v>409</v>
      </c>
      <c r="C137" s="337"/>
      <c r="D137" s="337"/>
      <c r="E137" s="337"/>
      <c r="F137" s="338"/>
      <c r="G137" s="338"/>
      <c r="H137" s="338"/>
      <c r="I137" s="338"/>
      <c r="J137" s="338"/>
      <c r="K137" s="338"/>
      <c r="M137" s="127"/>
    </row>
    <row r="138" spans="1:11" ht="12.75">
      <c r="A138" s="331" t="s">
        <v>142</v>
      </c>
      <c r="B138" s="389" t="s">
        <v>296</v>
      </c>
      <c r="C138" s="337"/>
      <c r="D138" s="337"/>
      <c r="E138" s="337"/>
      <c r="F138" s="338"/>
      <c r="G138" s="338"/>
      <c r="H138" s="338"/>
      <c r="I138" s="338"/>
      <c r="J138" s="338"/>
      <c r="K138" s="338"/>
    </row>
    <row r="139" spans="1:11" ht="13.5" thickBot="1">
      <c r="A139" s="379" t="s">
        <v>143</v>
      </c>
      <c r="B139" s="376" t="s">
        <v>297</v>
      </c>
      <c r="C139" s="337"/>
      <c r="D139" s="337"/>
      <c r="E139" s="337"/>
      <c r="F139" s="341"/>
      <c r="G139" s="341"/>
      <c r="H139" s="341"/>
      <c r="I139" s="341"/>
      <c r="J139" s="341"/>
      <c r="K139" s="341"/>
    </row>
    <row r="140" spans="1:11" ht="13.5" thickBot="1">
      <c r="A140" s="327" t="s">
        <v>153</v>
      </c>
      <c r="B140" s="328" t="s">
        <v>410</v>
      </c>
      <c r="C140" s="329">
        <f>+C141+C142+C144+C145+C143</f>
        <v>39817538</v>
      </c>
      <c r="D140" s="329">
        <f>+D141+D142+D144+D145+D143</f>
        <v>40265242</v>
      </c>
      <c r="E140" s="329">
        <f>+E141+E142+E144+E145+E143</f>
        <v>40278566</v>
      </c>
      <c r="F140" s="347"/>
      <c r="G140" s="347"/>
      <c r="H140" s="347"/>
      <c r="I140" s="347"/>
      <c r="J140" s="347"/>
      <c r="K140" s="347"/>
    </row>
    <row r="141" spans="1:11" ht="12.75">
      <c r="A141" s="331" t="s">
        <v>155</v>
      </c>
      <c r="B141" s="389" t="s">
        <v>411</v>
      </c>
      <c r="C141" s="337"/>
      <c r="D141" s="337"/>
      <c r="E141" s="337"/>
      <c r="F141" s="348"/>
      <c r="G141" s="348"/>
      <c r="H141" s="348"/>
      <c r="I141" s="348"/>
      <c r="J141" s="348"/>
      <c r="K141" s="348"/>
    </row>
    <row r="142" spans="1:11" ht="12.75">
      <c r="A142" s="331" t="s">
        <v>157</v>
      </c>
      <c r="B142" s="389" t="s">
        <v>300</v>
      </c>
      <c r="C142" s="337">
        <v>2618518</v>
      </c>
      <c r="D142" s="337">
        <v>2618518</v>
      </c>
      <c r="E142" s="337">
        <v>2618518</v>
      </c>
      <c r="F142" s="338"/>
      <c r="G142" s="338"/>
      <c r="H142" s="338"/>
      <c r="I142" s="338"/>
      <c r="J142" s="338"/>
      <c r="K142" s="338"/>
    </row>
    <row r="143" spans="1:11" ht="12.75">
      <c r="A143" s="331" t="s">
        <v>158</v>
      </c>
      <c r="B143" s="389" t="s">
        <v>412</v>
      </c>
      <c r="C143" s="337">
        <v>37199020</v>
      </c>
      <c r="D143" s="337">
        <v>37646724</v>
      </c>
      <c r="E143" s="337">
        <v>37646724</v>
      </c>
      <c r="F143" s="344"/>
      <c r="G143" s="344"/>
      <c r="H143" s="344"/>
      <c r="I143" s="344"/>
      <c r="J143" s="344"/>
      <c r="K143" s="344"/>
    </row>
    <row r="144" spans="1:11" ht="12.75">
      <c r="A144" s="331" t="s">
        <v>159</v>
      </c>
      <c r="B144" s="389" t="s">
        <v>301</v>
      </c>
      <c r="C144" s="337"/>
      <c r="D144" s="337"/>
      <c r="E144" s="337">
        <v>13324</v>
      </c>
      <c r="F144" s="344"/>
      <c r="G144" s="344"/>
      <c r="H144" s="344"/>
      <c r="I144" s="344"/>
      <c r="J144" s="344"/>
      <c r="K144" s="344"/>
    </row>
    <row r="145" spans="1:11" ht="13.5" thickBot="1">
      <c r="A145" s="379" t="s">
        <v>161</v>
      </c>
      <c r="B145" s="376" t="s">
        <v>302</v>
      </c>
      <c r="C145" s="337"/>
      <c r="D145" s="337"/>
      <c r="E145" s="337"/>
      <c r="F145" s="341"/>
      <c r="G145" s="341"/>
      <c r="H145" s="341"/>
      <c r="I145" s="341"/>
      <c r="J145" s="341"/>
      <c r="K145" s="341"/>
    </row>
    <row r="146" spans="1:11" ht="13.5" thickBot="1">
      <c r="A146" s="327" t="s">
        <v>303</v>
      </c>
      <c r="B146" s="328" t="s">
        <v>304</v>
      </c>
      <c r="C146" s="390">
        <f>+C147+C148+C149+C150+C151</f>
        <v>0</v>
      </c>
      <c r="D146" s="390">
        <f>+D147+D148+D149+D150+D151</f>
        <v>0</v>
      </c>
      <c r="E146" s="390">
        <f>+E147+E148+E149+E150+E151</f>
        <v>0</v>
      </c>
      <c r="F146" s="343"/>
      <c r="G146" s="343"/>
      <c r="H146" s="343"/>
      <c r="I146" s="343"/>
      <c r="J146" s="343"/>
      <c r="K146" s="343"/>
    </row>
    <row r="147" spans="1:11" ht="12.75">
      <c r="A147" s="331" t="s">
        <v>165</v>
      </c>
      <c r="B147" s="389" t="s">
        <v>305</v>
      </c>
      <c r="C147" s="337"/>
      <c r="D147" s="337"/>
      <c r="E147" s="337"/>
      <c r="F147" s="334"/>
      <c r="G147" s="334"/>
      <c r="H147" s="334"/>
      <c r="I147" s="334"/>
      <c r="J147" s="334"/>
      <c r="K147" s="334"/>
    </row>
    <row r="148" spans="1:11" ht="12.75">
      <c r="A148" s="331" t="s">
        <v>167</v>
      </c>
      <c r="B148" s="389" t="s">
        <v>306</v>
      </c>
      <c r="C148" s="337"/>
      <c r="D148" s="337"/>
      <c r="E148" s="337"/>
      <c r="F148" s="344"/>
      <c r="G148" s="344"/>
      <c r="H148" s="344"/>
      <c r="I148" s="344"/>
      <c r="J148" s="344"/>
      <c r="K148" s="344"/>
    </row>
    <row r="149" spans="1:11" ht="12.75">
      <c r="A149" s="331" t="s">
        <v>169</v>
      </c>
      <c r="B149" s="389" t="s">
        <v>307</v>
      </c>
      <c r="C149" s="337"/>
      <c r="D149" s="337"/>
      <c r="E149" s="337"/>
      <c r="F149" s="344"/>
      <c r="G149" s="344"/>
      <c r="H149" s="344"/>
      <c r="I149" s="344"/>
      <c r="J149" s="344"/>
      <c r="K149" s="344"/>
    </row>
    <row r="150" spans="1:11" ht="12.75">
      <c r="A150" s="331" t="s">
        <v>171</v>
      </c>
      <c r="B150" s="389" t="s">
        <v>413</v>
      </c>
      <c r="C150" s="337"/>
      <c r="D150" s="337"/>
      <c r="E150" s="337"/>
      <c r="F150" s="338"/>
      <c r="G150" s="338"/>
      <c r="H150" s="338"/>
      <c r="I150" s="338"/>
      <c r="J150" s="338"/>
      <c r="K150" s="338"/>
    </row>
    <row r="151" spans="1:11" ht="13.5" thickBot="1">
      <c r="A151" s="379" t="s">
        <v>309</v>
      </c>
      <c r="B151" s="376" t="s">
        <v>310</v>
      </c>
      <c r="C151" s="345"/>
      <c r="D151" s="345"/>
      <c r="E151" s="345"/>
      <c r="F151" s="346"/>
      <c r="G151" s="346"/>
      <c r="H151" s="346"/>
      <c r="I151" s="346"/>
      <c r="J151" s="346"/>
      <c r="K151" s="346"/>
    </row>
    <row r="152" spans="1:11" ht="13.5" thickBot="1">
      <c r="A152" s="391" t="s">
        <v>173</v>
      </c>
      <c r="B152" s="328" t="s">
        <v>311</v>
      </c>
      <c r="C152" s="390"/>
      <c r="D152" s="390"/>
      <c r="E152" s="390"/>
      <c r="F152" s="347"/>
      <c r="G152" s="347"/>
      <c r="H152" s="347"/>
      <c r="I152" s="347"/>
      <c r="J152" s="347"/>
      <c r="K152" s="347"/>
    </row>
    <row r="153" spans="1:11" ht="13.5" thickBot="1">
      <c r="A153" s="391" t="s">
        <v>312</v>
      </c>
      <c r="B153" s="328" t="s">
        <v>313</v>
      </c>
      <c r="C153" s="390"/>
      <c r="D153" s="390"/>
      <c r="E153" s="390"/>
      <c r="F153" s="347"/>
      <c r="G153" s="347"/>
      <c r="H153" s="347"/>
      <c r="I153" s="347"/>
      <c r="J153" s="347"/>
      <c r="K153" s="347"/>
    </row>
    <row r="154" spans="1:11" ht="13.5" thickBot="1">
      <c r="A154" s="327" t="s">
        <v>314</v>
      </c>
      <c r="B154" s="328" t="s">
        <v>315</v>
      </c>
      <c r="C154" s="392">
        <f>+C129+C133+C140+C146+C152+C153</f>
        <v>49817538</v>
      </c>
      <c r="D154" s="392">
        <f>+D129+D133+D140+D146+D152+D153</f>
        <v>50265242</v>
      </c>
      <c r="E154" s="392">
        <f>+E129+E133+E140+E146+E152+E153</f>
        <v>40278566</v>
      </c>
      <c r="F154" s="347"/>
      <c r="G154" s="347"/>
      <c r="H154" s="347"/>
      <c r="I154" s="347"/>
      <c r="J154" s="347"/>
      <c r="K154" s="347"/>
    </row>
    <row r="155" spans="1:11" ht="13.5" thickBot="1">
      <c r="A155" s="393" t="s">
        <v>316</v>
      </c>
      <c r="B155" s="394" t="s">
        <v>317</v>
      </c>
      <c r="C155" s="392">
        <f aca="true" t="shared" si="4" ref="C155:I155">+C128+C154</f>
        <v>186381538</v>
      </c>
      <c r="D155" s="392">
        <f t="shared" si="4"/>
        <v>319810955</v>
      </c>
      <c r="E155" s="392">
        <f>+E128+E154</f>
        <v>246615229</v>
      </c>
      <c r="F155" s="392">
        <f t="shared" si="4"/>
        <v>520000</v>
      </c>
      <c r="G155" s="392">
        <f t="shared" si="4"/>
        <v>560000</v>
      </c>
      <c r="H155" s="392">
        <v>575964</v>
      </c>
      <c r="I155" s="392">
        <f t="shared" si="4"/>
        <v>3500000</v>
      </c>
      <c r="J155" s="392">
        <f>+J128+J154</f>
        <v>3500000</v>
      </c>
      <c r="K155" s="392">
        <f>+K128+K154</f>
        <v>2813554</v>
      </c>
    </row>
    <row r="156" spans="1:11" ht="13.5" thickBot="1">
      <c r="A156" s="395"/>
      <c r="B156" s="396"/>
      <c r="C156" s="397"/>
      <c r="D156" s="397"/>
      <c r="E156" s="397"/>
      <c r="F156" s="398"/>
      <c r="G156" s="398"/>
      <c r="H156" s="398"/>
      <c r="I156" s="398"/>
      <c r="J156" s="398"/>
      <c r="K156" s="398"/>
    </row>
    <row r="157" spans="1:11" ht="13.5" thickBot="1">
      <c r="A157" s="399" t="s">
        <v>414</v>
      </c>
      <c r="B157" s="400"/>
      <c r="C157" s="401">
        <v>5</v>
      </c>
      <c r="D157" s="401">
        <v>5</v>
      </c>
      <c r="E157" s="401">
        <v>5</v>
      </c>
      <c r="F157" s="347"/>
      <c r="G157" s="347"/>
      <c r="H157" s="347"/>
      <c r="I157" s="347"/>
      <c r="J157" s="347"/>
      <c r="K157" s="347"/>
    </row>
    <row r="158" spans="1:11" ht="13.5" thickBot="1">
      <c r="A158" s="399" t="s">
        <v>415</v>
      </c>
      <c r="B158" s="400"/>
      <c r="C158" s="401">
        <v>38</v>
      </c>
      <c r="D158" s="401">
        <v>38</v>
      </c>
      <c r="E158" s="401">
        <v>38</v>
      </c>
      <c r="F158" s="347"/>
      <c r="G158" s="347"/>
      <c r="H158" s="347"/>
      <c r="I158" s="347"/>
      <c r="J158" s="347"/>
      <c r="K158" s="347"/>
    </row>
  </sheetData>
  <sheetProtection/>
  <mergeCells count="1">
    <mergeCell ref="B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6"/>
  <sheetViews>
    <sheetView zoomScalePageLayoutView="0" workbookViewId="0" topLeftCell="A1">
      <selection activeCell="F5" sqref="F5"/>
    </sheetView>
  </sheetViews>
  <sheetFormatPr defaultColWidth="9.00390625" defaultRowHeight="12.75"/>
  <cols>
    <col min="2" max="2" width="36.25390625" style="0" customWidth="1"/>
    <col min="3" max="3" width="18.625" style="0" customWidth="1"/>
    <col min="4" max="4" width="15.25390625" style="0" customWidth="1"/>
    <col min="5" max="5" width="14.625" style="0" customWidth="1"/>
    <col min="6" max="6" width="20.375" style="0" customWidth="1"/>
  </cols>
  <sheetData>
    <row r="2" spans="5:7" ht="12.75">
      <c r="E2" s="569" t="s">
        <v>770</v>
      </c>
      <c r="F2" s="569"/>
      <c r="G2" s="569"/>
    </row>
    <row r="3" spans="2:6" ht="15.75">
      <c r="B3" s="580" t="s">
        <v>763</v>
      </c>
      <c r="C3" s="580"/>
      <c r="D3" s="580"/>
      <c r="E3" s="580"/>
      <c r="F3" s="580"/>
    </row>
    <row r="4" spans="2:6" ht="14.25" thickBot="1">
      <c r="B4" s="101"/>
      <c r="C4" s="98"/>
      <c r="D4" s="98"/>
      <c r="E4" s="98"/>
      <c r="F4" s="129" t="s">
        <v>385</v>
      </c>
    </row>
    <row r="5" spans="2:6" ht="48.75" thickBot="1">
      <c r="B5" s="103" t="s">
        <v>417</v>
      </c>
      <c r="C5" s="86" t="s">
        <v>571</v>
      </c>
      <c r="D5" s="86" t="s">
        <v>789</v>
      </c>
      <c r="E5" s="86" t="s">
        <v>790</v>
      </c>
      <c r="F5" s="130"/>
    </row>
    <row r="6" spans="2:6" ht="13.5" thickBot="1">
      <c r="B6" s="131" t="s">
        <v>81</v>
      </c>
      <c r="C6" s="132" t="s">
        <v>82</v>
      </c>
      <c r="D6" s="132"/>
      <c r="E6" s="132"/>
      <c r="F6" s="133"/>
    </row>
    <row r="7" spans="2:6" ht="12.75">
      <c r="B7" s="265" t="s">
        <v>539</v>
      </c>
      <c r="C7" s="134">
        <v>2655000</v>
      </c>
      <c r="D7" s="134">
        <v>23385387</v>
      </c>
      <c r="E7" s="134">
        <v>21049650</v>
      </c>
      <c r="F7" s="135"/>
    </row>
    <row r="8" spans="2:6" ht="12.75">
      <c r="B8" s="265" t="s">
        <v>540</v>
      </c>
      <c r="C8" s="134">
        <v>5000000</v>
      </c>
      <c r="D8" s="134">
        <v>5000000</v>
      </c>
      <c r="E8" s="134">
        <v>11642780</v>
      </c>
      <c r="F8" s="135"/>
    </row>
    <row r="9" spans="2:6" ht="12.75">
      <c r="B9" s="265" t="s">
        <v>586</v>
      </c>
      <c r="C9" s="134">
        <v>2215000</v>
      </c>
      <c r="D9" s="134">
        <v>20747830</v>
      </c>
      <c r="E9" s="134">
        <v>20747830</v>
      </c>
      <c r="F9" s="135"/>
    </row>
    <row r="10" spans="2:6" ht="12.75">
      <c r="B10" s="418" t="s">
        <v>541</v>
      </c>
      <c r="C10" s="134">
        <v>2000000</v>
      </c>
      <c r="D10" s="134">
        <v>2000000</v>
      </c>
      <c r="E10" s="134"/>
      <c r="F10" s="135"/>
    </row>
    <row r="11" spans="2:6" ht="12.75">
      <c r="B11" s="265" t="s">
        <v>552</v>
      </c>
      <c r="C11" s="134">
        <v>2468000</v>
      </c>
      <c r="D11" s="134">
        <v>7636070</v>
      </c>
      <c r="E11" s="134">
        <v>14324439</v>
      </c>
      <c r="F11" s="135"/>
    </row>
    <row r="12" spans="2:6" ht="12.75">
      <c r="B12" s="136" t="s">
        <v>560</v>
      </c>
      <c r="C12" s="134"/>
      <c r="D12" s="134">
        <v>46750000</v>
      </c>
      <c r="E12" s="134"/>
      <c r="F12" s="135"/>
    </row>
    <row r="13" spans="2:6" ht="12.75">
      <c r="B13" s="136"/>
      <c r="C13" s="134"/>
      <c r="D13" s="134"/>
      <c r="E13" s="134"/>
      <c r="F13" s="135"/>
    </row>
    <row r="14" spans="2:6" ht="12.75">
      <c r="B14" s="136"/>
      <c r="C14" s="134"/>
      <c r="D14" s="134"/>
      <c r="E14" s="134"/>
      <c r="F14" s="135"/>
    </row>
    <row r="15" spans="2:6" ht="12.75">
      <c r="B15" s="136"/>
      <c r="C15" s="134"/>
      <c r="D15" s="134"/>
      <c r="E15" s="134"/>
      <c r="F15" s="135"/>
    </row>
    <row r="16" spans="2:6" ht="12.75">
      <c r="B16" s="136"/>
      <c r="C16" s="134"/>
      <c r="D16" s="134"/>
      <c r="E16" s="134"/>
      <c r="F16" s="135"/>
    </row>
    <row r="17" spans="2:6" ht="12.75">
      <c r="B17" s="136"/>
      <c r="C17" s="134"/>
      <c r="D17" s="134"/>
      <c r="E17" s="134"/>
      <c r="F17" s="135"/>
    </row>
    <row r="18" spans="2:6" ht="12.75">
      <c r="B18" s="136"/>
      <c r="C18" s="134"/>
      <c r="D18" s="134"/>
      <c r="E18" s="134"/>
      <c r="F18" s="135"/>
    </row>
    <row r="19" spans="2:6" ht="12.75">
      <c r="B19" s="136"/>
      <c r="C19" s="134"/>
      <c r="D19" s="134"/>
      <c r="E19" s="134"/>
      <c r="F19" s="135"/>
    </row>
    <row r="20" spans="2:6" ht="12.75">
      <c r="B20" s="136"/>
      <c r="C20" s="134"/>
      <c r="D20" s="134"/>
      <c r="E20" s="134"/>
      <c r="F20" s="135"/>
    </row>
    <row r="21" spans="2:6" ht="12.75">
      <c r="B21" s="136"/>
      <c r="C21" s="134"/>
      <c r="D21" s="134"/>
      <c r="E21" s="134"/>
      <c r="F21" s="135"/>
    </row>
    <row r="22" spans="2:6" ht="12.75">
      <c r="B22" s="136"/>
      <c r="C22" s="134"/>
      <c r="D22" s="134"/>
      <c r="E22" s="134"/>
      <c r="F22" s="135"/>
    </row>
    <row r="23" spans="2:6" ht="12.75">
      <c r="B23" s="136"/>
      <c r="C23" s="134"/>
      <c r="D23" s="134"/>
      <c r="E23" s="134"/>
      <c r="F23" s="135"/>
    </row>
    <row r="24" spans="2:6" ht="12.75">
      <c r="B24" s="136"/>
      <c r="C24" s="134"/>
      <c r="D24" s="134"/>
      <c r="E24" s="134"/>
      <c r="F24" s="135"/>
    </row>
    <row r="25" spans="2:6" ht="13.5" thickBot="1">
      <c r="B25" s="137"/>
      <c r="C25" s="138"/>
      <c r="D25" s="138"/>
      <c r="E25" s="138"/>
      <c r="F25" s="139"/>
    </row>
    <row r="26" spans="2:6" ht="13.5" thickBot="1">
      <c r="B26" s="140" t="s">
        <v>418</v>
      </c>
      <c r="C26" s="141">
        <f>SUM(C7:C25)</f>
        <v>14338000</v>
      </c>
      <c r="D26" s="141">
        <f>SUM(D7:D25)</f>
        <v>105519287</v>
      </c>
      <c r="E26" s="141">
        <f>SUM(E7:E25)</f>
        <v>67764699</v>
      </c>
      <c r="F26" s="142"/>
    </row>
  </sheetData>
  <sheetProtection/>
  <mergeCells count="2">
    <mergeCell ref="B3:F3"/>
    <mergeCell ref="E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Q33"/>
  <sheetViews>
    <sheetView zoomScalePageLayoutView="0" workbookViewId="0" topLeftCell="F1">
      <selection activeCell="Q9" sqref="Q9:Q11"/>
    </sheetView>
  </sheetViews>
  <sheetFormatPr defaultColWidth="9.00390625" defaultRowHeight="12.75"/>
  <cols>
    <col min="5" max="5" width="55.00390625" style="0" customWidth="1"/>
    <col min="6" max="8" width="11.875" style="0" customWidth="1"/>
    <col min="9" max="14" width="14.125" style="0" customWidth="1"/>
    <col min="15" max="15" width="14.625" style="0" customWidth="1"/>
    <col min="16" max="16" width="13.875" style="0" customWidth="1"/>
    <col min="17" max="17" width="16.75390625" style="0" customWidth="1"/>
  </cols>
  <sheetData>
    <row r="4" spans="2:15" ht="12.75">
      <c r="B4" s="602" t="s">
        <v>69</v>
      </c>
      <c r="C4" s="602"/>
      <c r="D4" s="602"/>
      <c r="E4" s="602"/>
      <c r="I4" s="569" t="s">
        <v>771</v>
      </c>
      <c r="J4" s="569"/>
      <c r="K4" s="569"/>
      <c r="L4" s="569"/>
      <c r="M4" s="569"/>
      <c r="N4" s="569"/>
      <c r="O4" s="569"/>
    </row>
    <row r="5" spans="2:5" ht="12.75">
      <c r="B5" s="602"/>
      <c r="C5" s="602"/>
      <c r="D5" s="602"/>
      <c r="E5" s="602"/>
    </row>
    <row r="6" spans="2:5" ht="12.75">
      <c r="B6" s="602" t="s">
        <v>549</v>
      </c>
      <c r="C6" s="602"/>
      <c r="D6" s="602"/>
      <c r="E6" s="602"/>
    </row>
    <row r="7" spans="2:15" ht="12.75">
      <c r="B7" s="42"/>
      <c r="C7" s="42"/>
      <c r="D7" s="42"/>
      <c r="E7" s="42"/>
      <c r="O7" s="30"/>
    </row>
    <row r="8" ht="12.75">
      <c r="O8" s="413" t="s">
        <v>78</v>
      </c>
    </row>
    <row r="9" spans="2:17" ht="12.75" customHeight="1">
      <c r="B9" s="603"/>
      <c r="C9" s="604" t="s">
        <v>29</v>
      </c>
      <c r="D9" s="604"/>
      <c r="E9" s="604"/>
      <c r="F9" s="581" t="s">
        <v>565</v>
      </c>
      <c r="G9" s="581" t="s">
        <v>566</v>
      </c>
      <c r="H9" s="581" t="s">
        <v>588</v>
      </c>
      <c r="I9" s="581" t="s">
        <v>561</v>
      </c>
      <c r="J9" s="581" t="s">
        <v>562</v>
      </c>
      <c r="K9" s="581" t="s">
        <v>587</v>
      </c>
      <c r="L9" s="79"/>
      <c r="M9" s="79"/>
      <c r="N9" s="79"/>
      <c r="O9" s="581" t="s">
        <v>569</v>
      </c>
      <c r="P9" s="581" t="s">
        <v>570</v>
      </c>
      <c r="Q9" s="581" t="s">
        <v>791</v>
      </c>
    </row>
    <row r="10" spans="2:17" ht="33.75">
      <c r="B10" s="603"/>
      <c r="C10" s="604"/>
      <c r="D10" s="604"/>
      <c r="E10" s="604"/>
      <c r="F10" s="582"/>
      <c r="G10" s="582"/>
      <c r="H10" s="582"/>
      <c r="I10" s="582"/>
      <c r="J10" s="582"/>
      <c r="K10" s="582"/>
      <c r="L10" s="80" t="s">
        <v>563</v>
      </c>
      <c r="M10" s="80" t="s">
        <v>564</v>
      </c>
      <c r="N10" s="80" t="s">
        <v>589</v>
      </c>
      <c r="O10" s="582"/>
      <c r="P10" s="582"/>
      <c r="Q10" s="582"/>
    </row>
    <row r="11" spans="2:17" ht="12.75">
      <c r="B11" s="603"/>
      <c r="C11" s="604"/>
      <c r="D11" s="604"/>
      <c r="E11" s="604"/>
      <c r="F11" s="583"/>
      <c r="G11" s="583"/>
      <c r="H11" s="583"/>
      <c r="I11" s="583"/>
      <c r="J11" s="583"/>
      <c r="K11" s="583"/>
      <c r="L11" s="81"/>
      <c r="M11" s="81"/>
      <c r="N11" s="81"/>
      <c r="O11" s="583"/>
      <c r="P11" s="583"/>
      <c r="Q11" s="583"/>
    </row>
    <row r="12" spans="2:17" ht="12.75">
      <c r="B12" s="266"/>
      <c r="C12" s="590"/>
      <c r="D12" s="591"/>
      <c r="E12" s="592"/>
      <c r="F12" s="267"/>
      <c r="G12" s="267"/>
      <c r="H12" s="267"/>
      <c r="I12" s="266"/>
      <c r="J12" s="266"/>
      <c r="K12" s="266"/>
      <c r="L12" s="266"/>
      <c r="M12" s="266"/>
      <c r="N12" s="266"/>
      <c r="O12" s="266"/>
      <c r="P12" s="266"/>
      <c r="Q12" s="266"/>
    </row>
    <row r="13" spans="2:17" ht="12.75">
      <c r="B13" s="268" t="s">
        <v>30</v>
      </c>
      <c r="C13" s="593" t="s">
        <v>31</v>
      </c>
      <c r="D13" s="594"/>
      <c r="E13" s="595"/>
      <c r="F13" s="269">
        <f>F14</f>
        <v>2900000</v>
      </c>
      <c r="G13" s="269">
        <f>G14+G16+G15</f>
        <v>6082400</v>
      </c>
      <c r="H13" s="269">
        <f>H14+H16+H15</f>
        <v>5243344</v>
      </c>
      <c r="I13" s="269">
        <v>520000</v>
      </c>
      <c r="J13" s="269">
        <v>560000</v>
      </c>
      <c r="K13" s="269">
        <f>K18+K19+K22+K21+K20</f>
        <v>455964</v>
      </c>
      <c r="L13" s="269"/>
      <c r="M13" s="269"/>
      <c r="N13" s="269"/>
      <c r="O13" s="269">
        <f>F13+I13</f>
        <v>3420000</v>
      </c>
      <c r="P13" s="269">
        <v>6642400</v>
      </c>
      <c r="Q13" s="269">
        <f>Q14+Q15+Q16+K13</f>
        <v>5699308</v>
      </c>
    </row>
    <row r="14" spans="2:17" ht="12.75">
      <c r="B14" s="268"/>
      <c r="C14" s="596" t="s">
        <v>47</v>
      </c>
      <c r="D14" s="597"/>
      <c r="E14" s="598"/>
      <c r="F14" s="267">
        <v>2900000</v>
      </c>
      <c r="G14" s="267">
        <v>2900000</v>
      </c>
      <c r="H14" s="267">
        <v>2060944</v>
      </c>
      <c r="I14" s="267"/>
      <c r="J14" s="267"/>
      <c r="K14" s="267"/>
      <c r="L14" s="267"/>
      <c r="M14" s="267"/>
      <c r="N14" s="267"/>
      <c r="O14" s="267">
        <v>2900000</v>
      </c>
      <c r="P14" s="267">
        <v>2900000</v>
      </c>
      <c r="Q14" s="267">
        <v>2060944</v>
      </c>
    </row>
    <row r="15" spans="2:17" ht="12.75">
      <c r="B15" s="268"/>
      <c r="C15" s="423" t="s">
        <v>568</v>
      </c>
      <c r="D15" s="424"/>
      <c r="E15" s="425"/>
      <c r="F15" s="267"/>
      <c r="G15" s="267">
        <v>13000</v>
      </c>
      <c r="H15" s="267">
        <v>13000</v>
      </c>
      <c r="I15" s="267"/>
      <c r="J15" s="267"/>
      <c r="K15" s="267"/>
      <c r="L15" s="267"/>
      <c r="M15" s="267"/>
      <c r="N15" s="267"/>
      <c r="O15" s="267"/>
      <c r="P15" s="267">
        <v>13000</v>
      </c>
      <c r="Q15" s="267">
        <v>13000</v>
      </c>
    </row>
    <row r="16" spans="2:17" ht="12.75">
      <c r="B16" s="268"/>
      <c r="C16" s="423" t="s">
        <v>567</v>
      </c>
      <c r="D16" s="424"/>
      <c r="E16" s="425"/>
      <c r="F16" s="267"/>
      <c r="G16" s="267">
        <v>3169400</v>
      </c>
      <c r="H16" s="267">
        <v>3169400</v>
      </c>
      <c r="I16" s="267"/>
      <c r="J16" s="267"/>
      <c r="K16" s="267"/>
      <c r="L16" s="267"/>
      <c r="M16" s="267"/>
      <c r="N16" s="267"/>
      <c r="O16" s="267"/>
      <c r="P16" s="267">
        <v>3169400</v>
      </c>
      <c r="Q16" s="267">
        <v>3169400</v>
      </c>
    </row>
    <row r="17" spans="2:17" ht="12.75">
      <c r="B17" s="266"/>
      <c r="C17" s="599" t="s">
        <v>32</v>
      </c>
      <c r="D17" s="600"/>
      <c r="E17" s="601"/>
      <c r="F17" s="269"/>
      <c r="G17" s="269"/>
      <c r="H17" s="269"/>
      <c r="I17" s="267"/>
      <c r="J17" s="267"/>
      <c r="K17" s="267"/>
      <c r="L17" s="267"/>
      <c r="M17" s="267"/>
      <c r="N17" s="267"/>
      <c r="O17" s="267"/>
      <c r="P17" s="267"/>
      <c r="Q17" s="267"/>
    </row>
    <row r="18" spans="2:17" ht="12.75">
      <c r="B18" s="266"/>
      <c r="C18" s="586" t="s">
        <v>536</v>
      </c>
      <c r="D18" s="587"/>
      <c r="E18" s="588"/>
      <c r="F18" s="267"/>
      <c r="G18" s="267"/>
      <c r="H18" s="267"/>
      <c r="I18" s="267">
        <v>150000</v>
      </c>
      <c r="J18" s="267">
        <v>150000</v>
      </c>
      <c r="K18" s="267">
        <v>150000</v>
      </c>
      <c r="L18" s="267"/>
      <c r="M18" s="267"/>
      <c r="N18" s="267"/>
      <c r="O18" s="267">
        <v>150000</v>
      </c>
      <c r="P18" s="267">
        <v>150000</v>
      </c>
      <c r="Q18" s="267"/>
    </row>
    <row r="19" spans="2:17" ht="12.75">
      <c r="B19" s="266"/>
      <c r="C19" s="586" t="s">
        <v>537</v>
      </c>
      <c r="D19" s="587"/>
      <c r="E19" s="588"/>
      <c r="F19" s="267"/>
      <c r="G19" s="267"/>
      <c r="H19" s="267"/>
      <c r="I19" s="267">
        <v>120000</v>
      </c>
      <c r="J19" s="267">
        <v>120000</v>
      </c>
      <c r="K19" s="267">
        <v>20000</v>
      </c>
      <c r="L19" s="267"/>
      <c r="M19" s="267"/>
      <c r="N19" s="267"/>
      <c r="O19" s="267">
        <v>120000</v>
      </c>
      <c r="P19" s="267">
        <v>120000</v>
      </c>
      <c r="Q19" s="267"/>
    </row>
    <row r="20" spans="2:17" ht="12.75">
      <c r="B20" s="266"/>
      <c r="C20" s="415" t="s">
        <v>538</v>
      </c>
      <c r="D20" s="416"/>
      <c r="E20" s="417"/>
      <c r="F20" s="267"/>
      <c r="G20" s="267"/>
      <c r="H20" s="267"/>
      <c r="I20" s="267">
        <v>100000</v>
      </c>
      <c r="J20" s="267">
        <v>100000</v>
      </c>
      <c r="K20" s="267"/>
      <c r="L20" s="267"/>
      <c r="M20" s="267"/>
      <c r="N20" s="267"/>
      <c r="O20" s="267">
        <v>100000</v>
      </c>
      <c r="P20" s="267">
        <v>100000</v>
      </c>
      <c r="Q20" s="267"/>
    </row>
    <row r="21" spans="2:17" ht="12.75">
      <c r="B21" s="266"/>
      <c r="C21" s="584" t="s">
        <v>49</v>
      </c>
      <c r="D21" s="584"/>
      <c r="E21" s="584"/>
      <c r="F21" s="267"/>
      <c r="G21" s="267"/>
      <c r="H21" s="267"/>
      <c r="I21" s="267"/>
      <c r="J21" s="267">
        <v>40000</v>
      </c>
      <c r="K21" s="267">
        <v>35964</v>
      </c>
      <c r="L21" s="267"/>
      <c r="M21" s="267"/>
      <c r="N21" s="267"/>
      <c r="O21" s="267"/>
      <c r="P21" s="267">
        <v>40000</v>
      </c>
      <c r="Q21" s="267"/>
    </row>
    <row r="22" spans="2:17" ht="12.75">
      <c r="B22" s="266"/>
      <c r="C22" s="586" t="s">
        <v>419</v>
      </c>
      <c r="D22" s="587"/>
      <c r="E22" s="588"/>
      <c r="F22" s="267"/>
      <c r="G22" s="267"/>
      <c r="H22" s="267"/>
      <c r="I22" s="267">
        <v>150000</v>
      </c>
      <c r="J22" s="267">
        <v>150000</v>
      </c>
      <c r="K22" s="267">
        <v>250000</v>
      </c>
      <c r="L22" s="267"/>
      <c r="M22" s="267"/>
      <c r="N22" s="267"/>
      <c r="O22" s="267">
        <v>150000</v>
      </c>
      <c r="P22" s="267">
        <v>150000</v>
      </c>
      <c r="Q22" s="267"/>
    </row>
    <row r="23" spans="2:17" ht="12.75">
      <c r="B23" s="268" t="s">
        <v>33</v>
      </c>
      <c r="C23" s="589" t="s">
        <v>34</v>
      </c>
      <c r="D23" s="589"/>
      <c r="E23" s="589"/>
      <c r="F23" s="269">
        <v>3431000</v>
      </c>
      <c r="G23" s="269">
        <f>G24+G25+G26+G27++G29+G30+G31+G21</f>
        <v>3391000</v>
      </c>
      <c r="H23" s="269">
        <f>H24+H25+H26+H27++H29+H30+H31+H21</f>
        <v>1793532</v>
      </c>
      <c r="I23" s="269"/>
      <c r="J23" s="269"/>
      <c r="K23" s="269"/>
      <c r="L23" s="269">
        <f>L30</f>
        <v>3500000</v>
      </c>
      <c r="M23" s="269">
        <f>M30</f>
        <v>3500000</v>
      </c>
      <c r="N23" s="269">
        <v>1779054</v>
      </c>
      <c r="O23" s="269">
        <f>F23+L23</f>
        <v>6931000</v>
      </c>
      <c r="P23" s="269">
        <f>G23+M23</f>
        <v>6891000</v>
      </c>
      <c r="Q23" s="269">
        <v>4027513</v>
      </c>
    </row>
    <row r="24" spans="2:17" ht="12.75">
      <c r="B24" s="268"/>
      <c r="C24" s="586" t="s">
        <v>39</v>
      </c>
      <c r="D24" s="587"/>
      <c r="E24" s="588"/>
      <c r="F24" s="267">
        <v>756000</v>
      </c>
      <c r="G24" s="267">
        <v>756000</v>
      </c>
      <c r="H24" s="267">
        <v>756000</v>
      </c>
      <c r="I24" s="267"/>
      <c r="J24" s="267"/>
      <c r="K24" s="267"/>
      <c r="L24" s="267"/>
      <c r="M24" s="267"/>
      <c r="N24" s="267"/>
      <c r="O24" s="267">
        <v>756000</v>
      </c>
      <c r="P24" s="267">
        <v>756000</v>
      </c>
      <c r="Q24" s="267">
        <v>756000</v>
      </c>
    </row>
    <row r="25" spans="2:17" ht="12.75">
      <c r="B25" s="268"/>
      <c r="C25" s="586" t="s">
        <v>70</v>
      </c>
      <c r="D25" s="587"/>
      <c r="E25" s="588"/>
      <c r="F25" s="270">
        <v>1617000</v>
      </c>
      <c r="G25" s="270">
        <v>1617000</v>
      </c>
      <c r="H25" s="270"/>
      <c r="I25" s="270"/>
      <c r="J25" s="270"/>
      <c r="K25" s="270"/>
      <c r="L25" s="270"/>
      <c r="M25" s="270"/>
      <c r="N25" s="270"/>
      <c r="O25" s="270">
        <v>1617000</v>
      </c>
      <c r="P25" s="270">
        <v>1617000</v>
      </c>
      <c r="Q25" s="270"/>
    </row>
    <row r="26" spans="2:17" ht="12.75">
      <c r="B26" s="268"/>
      <c r="C26" s="586" t="s">
        <v>48</v>
      </c>
      <c r="D26" s="587"/>
      <c r="E26" s="588"/>
      <c r="F26" s="270">
        <v>739000</v>
      </c>
      <c r="G26" s="270">
        <v>739000</v>
      </c>
      <c r="H26" s="270">
        <v>369032</v>
      </c>
      <c r="I26" s="270"/>
      <c r="J26" s="270"/>
      <c r="K26" s="270"/>
      <c r="L26" s="270"/>
      <c r="M26" s="270"/>
      <c r="N26" s="270"/>
      <c r="O26" s="270">
        <v>739000</v>
      </c>
      <c r="P26" s="270">
        <v>739000</v>
      </c>
      <c r="Q26" s="270">
        <v>369032</v>
      </c>
    </row>
    <row r="27" spans="2:17" ht="12.75">
      <c r="B27" s="268"/>
      <c r="C27" s="586" t="s">
        <v>50</v>
      </c>
      <c r="D27" s="587"/>
      <c r="E27" s="588"/>
      <c r="F27" s="267">
        <v>123000</v>
      </c>
      <c r="G27" s="267">
        <v>123000</v>
      </c>
      <c r="H27" s="267">
        <v>122500</v>
      </c>
      <c r="I27" s="267"/>
      <c r="J27" s="267"/>
      <c r="K27" s="267"/>
      <c r="L27" s="267"/>
      <c r="M27" s="267"/>
      <c r="N27" s="267"/>
      <c r="O27" s="267">
        <v>123000</v>
      </c>
      <c r="P27" s="267">
        <v>123000</v>
      </c>
      <c r="Q27" s="267">
        <v>122500</v>
      </c>
    </row>
    <row r="28" spans="2:15" ht="12.75">
      <c r="B28" s="268"/>
      <c r="C28" s="584"/>
      <c r="D28" s="584"/>
      <c r="E28" s="584"/>
      <c r="F28" s="430"/>
      <c r="I28" s="267"/>
      <c r="J28" s="267"/>
      <c r="K28" s="267"/>
      <c r="L28" s="267"/>
      <c r="M28" s="267"/>
      <c r="N28" s="267"/>
      <c r="O28" s="430">
        <v>40000</v>
      </c>
    </row>
    <row r="29" spans="2:17" ht="12.75">
      <c r="B29" s="268"/>
      <c r="C29" s="586" t="s">
        <v>420</v>
      </c>
      <c r="D29" s="587"/>
      <c r="E29" s="588"/>
      <c r="F29" s="267">
        <v>156000</v>
      </c>
      <c r="G29" s="267">
        <v>156000</v>
      </c>
      <c r="H29" s="267">
        <v>156000</v>
      </c>
      <c r="I29" s="267"/>
      <c r="J29" s="267"/>
      <c r="K29" s="267"/>
      <c r="L29" s="267"/>
      <c r="M29" s="267"/>
      <c r="N29" s="267"/>
      <c r="O29" s="267">
        <v>156000</v>
      </c>
      <c r="P29" s="267">
        <v>156000</v>
      </c>
      <c r="Q29" s="267">
        <v>156000</v>
      </c>
    </row>
    <row r="30" spans="2:17" ht="12.75">
      <c r="B30" s="268"/>
      <c r="C30" s="586" t="s">
        <v>421</v>
      </c>
      <c r="D30" s="587"/>
      <c r="E30" s="588"/>
      <c r="F30" s="267"/>
      <c r="G30" s="267"/>
      <c r="H30" s="267"/>
      <c r="I30" s="267"/>
      <c r="J30" s="267"/>
      <c r="K30" s="267"/>
      <c r="L30" s="267">
        <v>3500000</v>
      </c>
      <c r="M30" s="267">
        <v>3500000</v>
      </c>
      <c r="N30" s="267">
        <v>1779054</v>
      </c>
      <c r="O30" s="267">
        <v>3500000</v>
      </c>
      <c r="P30" s="267">
        <v>3500000</v>
      </c>
      <c r="Q30" s="267">
        <v>1779064</v>
      </c>
    </row>
    <row r="31" spans="2:17" ht="12.75">
      <c r="B31" s="271"/>
      <c r="C31" s="586" t="s">
        <v>590</v>
      </c>
      <c r="D31" s="587"/>
      <c r="E31" s="588"/>
      <c r="F31" s="267"/>
      <c r="G31" s="267"/>
      <c r="H31" s="267">
        <v>390000</v>
      </c>
      <c r="I31" s="267"/>
      <c r="J31" s="267"/>
      <c r="K31" s="267"/>
      <c r="L31" s="267"/>
      <c r="M31" s="267"/>
      <c r="N31" s="267"/>
      <c r="O31" s="267"/>
      <c r="P31" s="267"/>
      <c r="Q31" s="267">
        <v>390000</v>
      </c>
    </row>
    <row r="32" spans="2:17" ht="12.75">
      <c r="B32" s="272"/>
      <c r="C32" s="423" t="s">
        <v>568</v>
      </c>
      <c r="D32" s="424"/>
      <c r="E32" s="425"/>
      <c r="F32" s="267"/>
      <c r="G32" s="267"/>
      <c r="H32" s="267">
        <v>454917</v>
      </c>
      <c r="I32" s="267"/>
      <c r="J32" s="267"/>
      <c r="K32" s="267"/>
      <c r="L32" s="267"/>
      <c r="M32" s="267"/>
      <c r="N32" s="267"/>
      <c r="O32" s="267"/>
      <c r="P32" s="267"/>
      <c r="Q32" s="267">
        <v>454917</v>
      </c>
    </row>
    <row r="33" spans="2:17" ht="12.75">
      <c r="B33" s="273"/>
      <c r="C33" s="585" t="s">
        <v>35</v>
      </c>
      <c r="D33" s="585"/>
      <c r="E33" s="585"/>
      <c r="F33" s="274">
        <f>F13+F23</f>
        <v>6331000</v>
      </c>
      <c r="G33" s="274">
        <f>G13+G23</f>
        <v>9473400</v>
      </c>
      <c r="H33" s="274">
        <f>H13+H23</f>
        <v>7036876</v>
      </c>
      <c r="I33" s="274">
        <f>I13</f>
        <v>520000</v>
      </c>
      <c r="J33" s="274">
        <f>J13</f>
        <v>560000</v>
      </c>
      <c r="K33" s="274">
        <f>K13</f>
        <v>455964</v>
      </c>
      <c r="L33" s="274">
        <f>L30</f>
        <v>3500000</v>
      </c>
      <c r="M33" s="274">
        <f>M30</f>
        <v>3500000</v>
      </c>
      <c r="N33" s="274"/>
      <c r="O33" s="274">
        <f>O13+O23</f>
        <v>10351000</v>
      </c>
      <c r="P33" s="274">
        <f>P13+P23</f>
        <v>13533400</v>
      </c>
      <c r="Q33" s="274">
        <f>Q13+Q23</f>
        <v>9726821</v>
      </c>
    </row>
  </sheetData>
  <sheetProtection/>
  <mergeCells count="32">
    <mergeCell ref="H9:H11"/>
    <mergeCell ref="I4:O4"/>
    <mergeCell ref="B6:E6"/>
    <mergeCell ref="B9:B11"/>
    <mergeCell ref="C9:E11"/>
    <mergeCell ref="F9:F11"/>
    <mergeCell ref="I9:I11"/>
    <mergeCell ref="O9:O11"/>
    <mergeCell ref="J9:J11"/>
    <mergeCell ref="C12:E12"/>
    <mergeCell ref="C13:E13"/>
    <mergeCell ref="C14:E14"/>
    <mergeCell ref="C17:E17"/>
    <mergeCell ref="C18:E18"/>
    <mergeCell ref="B4:E5"/>
    <mergeCell ref="C31:E31"/>
    <mergeCell ref="C19:E19"/>
    <mergeCell ref="C22:E22"/>
    <mergeCell ref="C23:E23"/>
    <mergeCell ref="C24:E24"/>
    <mergeCell ref="C25:E25"/>
    <mergeCell ref="C26:E26"/>
    <mergeCell ref="Q9:Q11"/>
    <mergeCell ref="K9:K11"/>
    <mergeCell ref="P9:P11"/>
    <mergeCell ref="G9:G11"/>
    <mergeCell ref="C28:E28"/>
    <mergeCell ref="C33:E33"/>
    <mergeCell ref="C27:E27"/>
    <mergeCell ref="C21:E21"/>
    <mergeCell ref="C29:E29"/>
    <mergeCell ref="C30:E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47"/>
  <sheetViews>
    <sheetView zoomScalePageLayoutView="0" workbookViewId="0" topLeftCell="C1">
      <selection activeCell="H4" sqref="H4"/>
    </sheetView>
  </sheetViews>
  <sheetFormatPr defaultColWidth="9.00390625" defaultRowHeight="12.75"/>
  <cols>
    <col min="3" max="3" width="9.375" style="0" customWidth="1"/>
    <col min="4" max="4" width="58.125" style="0" customWidth="1"/>
    <col min="5" max="5" width="19.375" style="0" customWidth="1"/>
    <col min="6" max="6" width="11.75390625" style="0" customWidth="1"/>
    <col min="7" max="7" width="13.375" style="0" customWidth="1"/>
    <col min="8" max="8" width="15.375" style="0" customWidth="1"/>
    <col min="9" max="9" width="16.625" style="0" customWidth="1"/>
    <col min="10" max="10" width="12.125" style="0" customWidth="1"/>
  </cols>
  <sheetData>
    <row r="2" spans="2:6" ht="12.75">
      <c r="B2" s="614" t="s">
        <v>548</v>
      </c>
      <c r="C2" s="614"/>
      <c r="D2" s="614"/>
      <c r="E2" s="614"/>
      <c r="F2" s="614"/>
    </row>
    <row r="3" spans="2:10" ht="12.75">
      <c r="B3" s="614"/>
      <c r="C3" s="614"/>
      <c r="D3" s="614"/>
      <c r="E3" s="614"/>
      <c r="F3" s="614"/>
      <c r="G3" s="30"/>
      <c r="J3" s="143"/>
    </row>
    <row r="4" spans="5:8" ht="12.75">
      <c r="E4" s="411" t="s">
        <v>576</v>
      </c>
      <c r="F4" s="411"/>
      <c r="H4" t="s">
        <v>772</v>
      </c>
    </row>
    <row r="5" spans="4:8" ht="12.75">
      <c r="D5" s="1"/>
      <c r="G5" s="615" t="s">
        <v>38</v>
      </c>
      <c r="H5" s="615"/>
    </row>
    <row r="6" spans="2:9" ht="24">
      <c r="B6" s="403" t="s">
        <v>488</v>
      </c>
      <c r="C6" s="403" t="s">
        <v>489</v>
      </c>
      <c r="D6" s="403" t="s">
        <v>490</v>
      </c>
      <c r="E6" s="403" t="s">
        <v>491</v>
      </c>
      <c r="F6" s="403" t="s">
        <v>492</v>
      </c>
      <c r="G6" s="403" t="s">
        <v>493</v>
      </c>
      <c r="H6" s="426" t="s">
        <v>575</v>
      </c>
      <c r="I6" s="462" t="s">
        <v>764</v>
      </c>
    </row>
    <row r="7" spans="2:9" ht="12.75" customHeight="1">
      <c r="B7" s="619" t="s">
        <v>494</v>
      </c>
      <c r="C7" s="620"/>
      <c r="D7" s="620"/>
      <c r="E7" s="620"/>
      <c r="F7" s="620"/>
      <c r="G7" s="620"/>
      <c r="H7" s="620"/>
      <c r="I7" s="3"/>
    </row>
    <row r="8" spans="2:10" ht="12.75">
      <c r="B8" s="402">
        <v>3</v>
      </c>
      <c r="C8" s="402" t="s">
        <v>495</v>
      </c>
      <c r="D8" s="402" t="s">
        <v>496</v>
      </c>
      <c r="E8" s="402" t="s">
        <v>451</v>
      </c>
      <c r="F8" s="402"/>
      <c r="G8" s="402"/>
      <c r="H8" s="438">
        <v>11241970</v>
      </c>
      <c r="I8" s="3">
        <v>11241970</v>
      </c>
      <c r="J8" s="432"/>
    </row>
    <row r="9" spans="2:9" ht="12.75">
      <c r="B9" s="402">
        <v>4</v>
      </c>
      <c r="C9" s="402" t="s">
        <v>497</v>
      </c>
      <c r="D9" s="402" t="s">
        <v>450</v>
      </c>
      <c r="E9" s="402" t="s">
        <v>451</v>
      </c>
      <c r="F9" s="402"/>
      <c r="G9" s="402"/>
      <c r="H9" s="438">
        <v>11241970</v>
      </c>
      <c r="I9" s="3">
        <v>11241970</v>
      </c>
    </row>
    <row r="10" spans="2:9" ht="24">
      <c r="B10" s="402">
        <v>5</v>
      </c>
      <c r="C10" s="402" t="s">
        <v>452</v>
      </c>
      <c r="D10" s="402" t="s">
        <v>453</v>
      </c>
      <c r="E10" s="402" t="s">
        <v>454</v>
      </c>
      <c r="F10" s="402"/>
      <c r="G10" s="402" t="s">
        <v>455</v>
      </c>
      <c r="H10" s="439">
        <v>3164370</v>
      </c>
      <c r="I10" s="3">
        <v>3164370</v>
      </c>
    </row>
    <row r="11" spans="2:9" ht="24">
      <c r="B11" s="402">
        <v>6</v>
      </c>
      <c r="C11" s="402" t="s">
        <v>457</v>
      </c>
      <c r="D11" s="402" t="s">
        <v>458</v>
      </c>
      <c r="E11" s="402" t="s">
        <v>451</v>
      </c>
      <c r="F11" s="402"/>
      <c r="G11" s="402" t="s">
        <v>455</v>
      </c>
      <c r="H11" s="439" t="s">
        <v>456</v>
      </c>
      <c r="I11" s="3">
        <v>3164370</v>
      </c>
    </row>
    <row r="12" spans="2:9" ht="12.75">
      <c r="B12" s="402">
        <v>7</v>
      </c>
      <c r="C12" s="402" t="s">
        <v>459</v>
      </c>
      <c r="D12" s="402" t="s">
        <v>460</v>
      </c>
      <c r="E12" s="402" t="s">
        <v>461</v>
      </c>
      <c r="F12" s="402"/>
      <c r="G12" s="402"/>
      <c r="H12" s="439" t="s">
        <v>462</v>
      </c>
      <c r="I12" s="3">
        <v>3936000</v>
      </c>
    </row>
    <row r="13" spans="2:9" ht="12.75">
      <c r="B13" s="402">
        <v>8</v>
      </c>
      <c r="C13" s="402" t="s">
        <v>463</v>
      </c>
      <c r="D13" s="402" t="s">
        <v>464</v>
      </c>
      <c r="E13" s="402" t="s">
        <v>451</v>
      </c>
      <c r="F13" s="402"/>
      <c r="G13" s="402"/>
      <c r="H13" s="439" t="s">
        <v>462</v>
      </c>
      <c r="I13" s="3">
        <v>3936000</v>
      </c>
    </row>
    <row r="14" spans="2:9" ht="12.75">
      <c r="B14" s="402">
        <v>9</v>
      </c>
      <c r="C14" s="402" t="s">
        <v>465</v>
      </c>
      <c r="D14" s="402" t="s">
        <v>466</v>
      </c>
      <c r="E14" s="402" t="s">
        <v>467</v>
      </c>
      <c r="F14" s="402"/>
      <c r="G14" s="402"/>
      <c r="H14" s="439">
        <v>100000</v>
      </c>
      <c r="I14" s="3">
        <v>100000</v>
      </c>
    </row>
    <row r="15" spans="2:9" ht="24">
      <c r="B15" s="402">
        <v>10</v>
      </c>
      <c r="C15" s="402" t="s">
        <v>468</v>
      </c>
      <c r="D15" s="402" t="s">
        <v>469</v>
      </c>
      <c r="E15" s="402" t="s">
        <v>451</v>
      </c>
      <c r="F15" s="402"/>
      <c r="G15" s="402"/>
      <c r="H15" s="439">
        <v>100000</v>
      </c>
      <c r="I15" s="3">
        <v>100000</v>
      </c>
    </row>
    <row r="16" spans="2:9" ht="12.75">
      <c r="B16" s="402">
        <v>11</v>
      </c>
      <c r="C16" s="402" t="s">
        <v>470</v>
      </c>
      <c r="D16" s="402" t="s">
        <v>471</v>
      </c>
      <c r="E16" s="402" t="s">
        <v>461</v>
      </c>
      <c r="F16" s="402"/>
      <c r="G16" s="402"/>
      <c r="H16" s="439" t="s">
        <v>472</v>
      </c>
      <c r="I16" s="3">
        <v>4040600</v>
      </c>
    </row>
    <row r="17" spans="2:9" ht="12.75">
      <c r="B17" s="402">
        <v>12</v>
      </c>
      <c r="C17" s="402" t="s">
        <v>473</v>
      </c>
      <c r="D17" s="402" t="s">
        <v>474</v>
      </c>
      <c r="E17" s="402" t="s">
        <v>451</v>
      </c>
      <c r="F17" s="402"/>
      <c r="G17" s="402"/>
      <c r="H17" s="439" t="s">
        <v>472</v>
      </c>
      <c r="I17" s="3">
        <v>4040600</v>
      </c>
    </row>
    <row r="18" spans="2:9" ht="12.75">
      <c r="B18" s="402">
        <v>13</v>
      </c>
      <c r="C18" s="402" t="s">
        <v>475</v>
      </c>
      <c r="D18" s="402" t="s">
        <v>476</v>
      </c>
      <c r="E18" s="402" t="s">
        <v>477</v>
      </c>
      <c r="F18" s="402"/>
      <c r="G18" s="402" t="s">
        <v>478</v>
      </c>
      <c r="H18" s="439" t="s">
        <v>479</v>
      </c>
      <c r="I18" s="3">
        <v>6000000</v>
      </c>
    </row>
    <row r="19" spans="2:9" ht="12.75">
      <c r="B19" s="402">
        <v>14</v>
      </c>
      <c r="C19" s="402" t="s">
        <v>480</v>
      </c>
      <c r="D19" s="402" t="s">
        <v>481</v>
      </c>
      <c r="E19" s="402" t="s">
        <v>451</v>
      </c>
      <c r="F19" s="402"/>
      <c r="G19" s="402" t="s">
        <v>478</v>
      </c>
      <c r="H19" s="439" t="s">
        <v>479</v>
      </c>
      <c r="I19" s="3">
        <v>6000000</v>
      </c>
    </row>
    <row r="20" spans="2:9" ht="12.75">
      <c r="B20" s="402">
        <v>15</v>
      </c>
      <c r="C20" s="402" t="s">
        <v>482</v>
      </c>
      <c r="D20" s="402" t="s">
        <v>483</v>
      </c>
      <c r="E20" s="402" t="s">
        <v>484</v>
      </c>
      <c r="F20" s="402"/>
      <c r="G20" s="402" t="s">
        <v>485</v>
      </c>
      <c r="H20" s="439">
        <v>56100</v>
      </c>
      <c r="I20" s="3">
        <v>56100</v>
      </c>
    </row>
    <row r="21" spans="2:9" ht="24.75" customHeight="1">
      <c r="B21" s="402">
        <v>16</v>
      </c>
      <c r="C21" s="402" t="s">
        <v>486</v>
      </c>
      <c r="D21" s="402" t="s">
        <v>487</v>
      </c>
      <c r="E21" s="402" t="s">
        <v>451</v>
      </c>
      <c r="F21" s="402"/>
      <c r="G21" s="402" t="s">
        <v>485</v>
      </c>
      <c r="H21" s="439">
        <v>56100</v>
      </c>
      <c r="I21" s="3">
        <v>56100</v>
      </c>
    </row>
    <row r="22" spans="2:9" ht="12.75">
      <c r="B22" s="402">
        <v>18</v>
      </c>
      <c r="C22" s="402" t="s">
        <v>500</v>
      </c>
      <c r="D22" s="402" t="s">
        <v>579</v>
      </c>
      <c r="E22" s="402" t="s">
        <v>451</v>
      </c>
      <c r="F22" s="402"/>
      <c r="G22" s="402"/>
      <c r="H22" s="439">
        <v>0</v>
      </c>
      <c r="I22" s="3">
        <v>1000000</v>
      </c>
    </row>
    <row r="23" spans="2:9" ht="36">
      <c r="B23" s="402">
        <v>19</v>
      </c>
      <c r="C23" s="402" t="s">
        <v>501</v>
      </c>
      <c r="D23" s="402" t="s">
        <v>502</v>
      </c>
      <c r="E23" s="402" t="s">
        <v>451</v>
      </c>
      <c r="F23" s="402"/>
      <c r="G23" s="402"/>
      <c r="H23" s="439">
        <v>6226945</v>
      </c>
      <c r="I23" s="3">
        <v>6226945</v>
      </c>
    </row>
    <row r="24" spans="2:9" ht="12.75">
      <c r="B24" s="402"/>
      <c r="C24" s="402"/>
      <c r="D24" s="419" t="s">
        <v>573</v>
      </c>
      <c r="E24" s="402"/>
      <c r="F24" s="402"/>
      <c r="G24" s="402"/>
      <c r="H24" s="438"/>
      <c r="I24" s="3">
        <v>116205</v>
      </c>
    </row>
    <row r="25" spans="2:9" ht="24">
      <c r="B25" s="402">
        <v>17</v>
      </c>
      <c r="C25" s="402" t="s">
        <v>498</v>
      </c>
      <c r="D25" s="419" t="s">
        <v>499</v>
      </c>
      <c r="E25" s="402" t="s">
        <v>451</v>
      </c>
      <c r="F25" s="402"/>
      <c r="G25" s="402"/>
      <c r="H25" s="438"/>
      <c r="I25" s="3"/>
    </row>
    <row r="26" spans="2:9" ht="12.75">
      <c r="B26" s="402">
        <v>20</v>
      </c>
      <c r="C26" s="402" t="s">
        <v>503</v>
      </c>
      <c r="D26" s="402" t="s">
        <v>504</v>
      </c>
      <c r="E26" s="402" t="s">
        <v>505</v>
      </c>
      <c r="F26" s="402">
        <v>0</v>
      </c>
      <c r="G26" s="402">
        <v>100</v>
      </c>
      <c r="H26" s="439">
        <v>0</v>
      </c>
      <c r="I26" s="3"/>
    </row>
    <row r="27" spans="2:9" ht="24">
      <c r="B27" s="409">
        <v>21</v>
      </c>
      <c r="C27" s="403" t="s">
        <v>506</v>
      </c>
      <c r="D27" s="403" t="s">
        <v>507</v>
      </c>
      <c r="E27" s="403" t="s">
        <v>451</v>
      </c>
      <c r="F27" s="403"/>
      <c r="G27" s="403"/>
      <c r="H27" s="440">
        <v>23524015</v>
      </c>
      <c r="I27" s="456">
        <v>24640220</v>
      </c>
    </row>
    <row r="28" spans="2:9" ht="24">
      <c r="B28" s="409">
        <v>22</v>
      </c>
      <c r="C28" s="403" t="s">
        <v>508</v>
      </c>
      <c r="D28" s="403" t="s">
        <v>509</v>
      </c>
      <c r="E28" s="403" t="s">
        <v>451</v>
      </c>
      <c r="F28" s="403"/>
      <c r="G28" s="403"/>
      <c r="H28" s="440">
        <v>23384570</v>
      </c>
      <c r="I28" s="444">
        <v>24478669</v>
      </c>
    </row>
    <row r="29" spans="2:9" ht="12.75">
      <c r="B29" s="402">
        <v>51</v>
      </c>
      <c r="C29" s="402" t="s">
        <v>510</v>
      </c>
      <c r="D29" s="402" t="s">
        <v>511</v>
      </c>
      <c r="E29" s="402" t="s">
        <v>451</v>
      </c>
      <c r="F29" s="402"/>
      <c r="G29" s="402"/>
      <c r="H29" s="438">
        <v>10236000</v>
      </c>
      <c r="I29" s="458">
        <v>10236000</v>
      </c>
    </row>
    <row r="30" spans="2:9" ht="12.75">
      <c r="B30" s="402">
        <v>54</v>
      </c>
      <c r="C30" s="402" t="s">
        <v>512</v>
      </c>
      <c r="D30" s="402" t="s">
        <v>513</v>
      </c>
      <c r="E30" s="402" t="s">
        <v>477</v>
      </c>
      <c r="F30" s="402">
        <v>20</v>
      </c>
      <c r="G30" s="402" t="s">
        <v>514</v>
      </c>
      <c r="H30" s="439">
        <v>996480</v>
      </c>
      <c r="I30" s="458">
        <v>996480</v>
      </c>
    </row>
    <row r="31" spans="2:9" ht="12.75" customHeight="1">
      <c r="B31" s="619" t="s">
        <v>550</v>
      </c>
      <c r="C31" s="620"/>
      <c r="D31" s="620"/>
      <c r="E31" s="620"/>
      <c r="F31" s="620"/>
      <c r="G31" s="620"/>
      <c r="H31" s="620"/>
      <c r="I31" s="3"/>
    </row>
    <row r="32" spans="2:9" ht="12.75">
      <c r="B32" s="402">
        <v>23</v>
      </c>
      <c r="C32" s="402" t="s">
        <v>515</v>
      </c>
      <c r="D32" s="402" t="s">
        <v>516</v>
      </c>
      <c r="E32" s="402" t="s">
        <v>477</v>
      </c>
      <c r="F32" s="402">
        <v>3.04</v>
      </c>
      <c r="G32" s="402" t="s">
        <v>517</v>
      </c>
      <c r="H32" s="438">
        <v>6315840</v>
      </c>
      <c r="I32" s="458">
        <v>7278720</v>
      </c>
    </row>
    <row r="33" spans="2:9" ht="12.75">
      <c r="B33" s="402">
        <v>24</v>
      </c>
      <c r="C33" s="402" t="s">
        <v>518</v>
      </c>
      <c r="D33" s="402" t="s">
        <v>519</v>
      </c>
      <c r="E33" s="402" t="s">
        <v>451</v>
      </c>
      <c r="F33" s="402"/>
      <c r="G33" s="402"/>
      <c r="H33" s="438">
        <v>7498615</v>
      </c>
      <c r="I33" s="457" t="s">
        <v>580</v>
      </c>
    </row>
    <row r="34" spans="2:9" ht="24">
      <c r="B34" s="402">
        <v>25</v>
      </c>
      <c r="C34" s="402" t="s">
        <v>520</v>
      </c>
      <c r="D34" s="402" t="s">
        <v>521</v>
      </c>
      <c r="E34" s="402" t="s">
        <v>451</v>
      </c>
      <c r="F34" s="402" t="s">
        <v>522</v>
      </c>
      <c r="G34" s="402">
        <v>570</v>
      </c>
      <c r="H34" s="439"/>
      <c r="I34" s="458">
        <v>53010</v>
      </c>
    </row>
    <row r="35" spans="2:9" ht="24">
      <c r="B35" s="402">
        <v>26</v>
      </c>
      <c r="C35" s="402" t="s">
        <v>523</v>
      </c>
      <c r="D35" s="402" t="s">
        <v>524</v>
      </c>
      <c r="E35" s="402" t="s">
        <v>477</v>
      </c>
      <c r="F35" s="402">
        <v>0</v>
      </c>
      <c r="G35" s="402" t="s">
        <v>525</v>
      </c>
      <c r="H35" s="439">
        <v>0</v>
      </c>
      <c r="I35" s="3"/>
    </row>
    <row r="36" spans="2:9" ht="24">
      <c r="B36" s="409">
        <v>27</v>
      </c>
      <c r="C36" s="403" t="s">
        <v>526</v>
      </c>
      <c r="D36" s="403" t="s">
        <v>527</v>
      </c>
      <c r="E36" s="403" t="s">
        <v>451</v>
      </c>
      <c r="F36" s="403"/>
      <c r="G36" s="403"/>
      <c r="H36" s="440">
        <v>25046935</v>
      </c>
      <c r="I36" s="444">
        <v>22541712</v>
      </c>
    </row>
    <row r="37" spans="2:9" ht="36">
      <c r="B37" s="402">
        <v>28</v>
      </c>
      <c r="C37" s="402" t="s">
        <v>528</v>
      </c>
      <c r="D37" s="402" t="s">
        <v>529</v>
      </c>
      <c r="E37" s="402" t="s">
        <v>530</v>
      </c>
      <c r="F37" s="402"/>
      <c r="G37" s="402" t="s">
        <v>531</v>
      </c>
      <c r="H37" s="438">
        <v>1396500</v>
      </c>
      <c r="I37" s="458">
        <v>1396000</v>
      </c>
    </row>
    <row r="38" spans="2:9" ht="13.5" thickBot="1">
      <c r="B38" s="410">
        <v>29</v>
      </c>
      <c r="C38" s="404" t="s">
        <v>532</v>
      </c>
      <c r="D38" s="404" t="s">
        <v>533</v>
      </c>
      <c r="E38" s="404" t="s">
        <v>530</v>
      </c>
      <c r="F38" s="404"/>
      <c r="G38" s="404"/>
      <c r="H38" s="441">
        <v>1396500</v>
      </c>
      <c r="I38" s="443">
        <v>1396000</v>
      </c>
    </row>
    <row r="39" spans="2:9" ht="12.75" customHeight="1">
      <c r="B39" s="605" t="s">
        <v>534</v>
      </c>
      <c r="C39" s="606"/>
      <c r="D39" s="606"/>
      <c r="E39" s="606"/>
      <c r="F39" s="606"/>
      <c r="G39" s="607"/>
      <c r="H39" s="611">
        <f>H27+H28+H36+H38</f>
        <v>73352020</v>
      </c>
      <c r="I39" s="611">
        <v>73056601</v>
      </c>
    </row>
    <row r="40" spans="2:9" ht="13.5" thickBot="1">
      <c r="B40" s="608"/>
      <c r="C40" s="609"/>
      <c r="D40" s="609"/>
      <c r="E40" s="609"/>
      <c r="F40" s="609"/>
      <c r="G40" s="610"/>
      <c r="H40" s="612"/>
      <c r="I40" s="613"/>
    </row>
    <row r="41" spans="2:9" ht="15">
      <c r="B41" s="445"/>
      <c r="C41" s="433"/>
      <c r="D41" s="220" t="s">
        <v>92</v>
      </c>
      <c r="E41" s="3"/>
      <c r="F41" s="3"/>
      <c r="G41" s="434"/>
      <c r="H41" s="442"/>
      <c r="I41" s="446">
        <v>8453038</v>
      </c>
    </row>
    <row r="42" spans="2:9" ht="15.75">
      <c r="B42" s="447"/>
      <c r="C42" s="435"/>
      <c r="D42" s="220" t="s">
        <v>94</v>
      </c>
      <c r="E42" s="436"/>
      <c r="F42" s="436"/>
      <c r="G42" s="437"/>
      <c r="H42" s="442"/>
      <c r="I42" s="448">
        <v>597440</v>
      </c>
    </row>
    <row r="43" spans="2:9" ht="16.5" thickBot="1">
      <c r="B43" s="449"/>
      <c r="C43" s="450"/>
      <c r="D43" s="451" t="s">
        <v>574</v>
      </c>
      <c r="E43" s="452"/>
      <c r="F43" s="452"/>
      <c r="G43" s="453"/>
      <c r="H43" s="454">
        <f>SUM(H39:H42)</f>
        <v>73352020</v>
      </c>
      <c r="I43" s="455">
        <f>I39+I41+I42</f>
        <v>82107079</v>
      </c>
    </row>
    <row r="44" spans="2:7" ht="15.75">
      <c r="B44" s="405"/>
      <c r="C44" s="405"/>
      <c r="D44" s="77"/>
      <c r="E44" s="406"/>
      <c r="F44" s="406"/>
      <c r="G44" s="407"/>
    </row>
    <row r="45" spans="2:8" ht="12.75">
      <c r="B45" s="616"/>
      <c r="C45" s="616"/>
      <c r="D45" s="617"/>
      <c r="E45" s="618"/>
      <c r="F45" s="618"/>
      <c r="G45" s="618"/>
      <c r="H45" s="408"/>
    </row>
    <row r="46" spans="2:8" ht="12.75">
      <c r="B46" s="616"/>
      <c r="C46" s="616"/>
      <c r="D46" s="617"/>
      <c r="E46" s="618"/>
      <c r="F46" s="618"/>
      <c r="G46" s="618"/>
      <c r="H46" s="408"/>
    </row>
    <row r="47" ht="12.75">
      <c r="H47" s="432"/>
    </row>
  </sheetData>
  <sheetProtection/>
  <mergeCells count="12">
    <mergeCell ref="B7:H7"/>
    <mergeCell ref="B31:H31"/>
    <mergeCell ref="B39:G40"/>
    <mergeCell ref="H39:H40"/>
    <mergeCell ref="I39:I40"/>
    <mergeCell ref="B2:F3"/>
    <mergeCell ref="G5:H5"/>
    <mergeCell ref="B45:C46"/>
    <mergeCell ref="D45:D46"/>
    <mergeCell ref="E45:E46"/>
    <mergeCell ref="F45:F46"/>
    <mergeCell ref="G45:G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E35"/>
  <sheetViews>
    <sheetView zoomScalePageLayoutView="0" workbookViewId="0" topLeftCell="A1">
      <selection activeCell="D3" sqref="D3:E3"/>
    </sheetView>
  </sheetViews>
  <sheetFormatPr defaultColWidth="9.00390625" defaultRowHeight="12.75"/>
  <cols>
    <col min="2" max="2" width="36.875" style="0" customWidth="1"/>
    <col min="3" max="3" width="14.625" style="0" customWidth="1"/>
    <col min="4" max="4" width="15.00390625" style="0" customWidth="1"/>
    <col min="5" max="5" width="21.25390625" style="0" customWidth="1"/>
  </cols>
  <sheetData>
    <row r="3" spans="4:5" ht="12.75">
      <c r="D3" s="569" t="s">
        <v>773</v>
      </c>
      <c r="E3" s="569"/>
    </row>
    <row r="4" spans="2:5" ht="12.75">
      <c r="B4" s="31"/>
      <c r="C4" s="31"/>
      <c r="E4" s="31"/>
    </row>
    <row r="5" spans="2:5" ht="12.75">
      <c r="B5" s="621" t="s">
        <v>547</v>
      </c>
      <c r="C5" s="621"/>
      <c r="D5" s="621"/>
      <c r="E5" s="621"/>
    </row>
    <row r="6" spans="2:5" ht="35.25" customHeight="1">
      <c r="B6" s="4"/>
      <c r="C6" s="4"/>
      <c r="D6" s="622"/>
      <c r="E6" s="622"/>
    </row>
    <row r="7" spans="2:5" ht="12.75">
      <c r="B7" s="32"/>
      <c r="C7" s="32"/>
      <c r="D7" s="32"/>
      <c r="E7" s="32"/>
    </row>
    <row r="8" spans="2:5" ht="12.75">
      <c r="B8" s="623" t="s">
        <v>36</v>
      </c>
      <c r="C8" s="625" t="s">
        <v>546</v>
      </c>
      <c r="D8" s="625"/>
      <c r="E8" s="625"/>
    </row>
    <row r="9" spans="2:5" ht="12.75">
      <c r="B9" s="624"/>
      <c r="C9" s="625" t="s">
        <v>6</v>
      </c>
      <c r="D9" s="625" t="s">
        <v>7</v>
      </c>
      <c r="E9" s="625" t="s">
        <v>35</v>
      </c>
    </row>
    <row r="10" spans="2:5" ht="21.75" customHeight="1">
      <c r="B10" s="624"/>
      <c r="C10" s="625"/>
      <c r="D10" s="625"/>
      <c r="E10" s="625"/>
    </row>
    <row r="11" spans="2:5" ht="12.75">
      <c r="B11" s="41" t="s">
        <v>37</v>
      </c>
      <c r="C11" s="5">
        <v>1</v>
      </c>
      <c r="D11" s="6"/>
      <c r="E11" s="33">
        <v>1</v>
      </c>
    </row>
    <row r="12" spans="2:5" ht="12.75">
      <c r="B12" s="7"/>
      <c r="C12" s="34"/>
      <c r="D12" s="34"/>
      <c r="E12" s="33"/>
    </row>
    <row r="13" spans="2:5" ht="12.75">
      <c r="B13" s="35" t="s">
        <v>40</v>
      </c>
      <c r="C13" s="34">
        <v>1</v>
      </c>
      <c r="D13" s="3"/>
      <c r="E13" s="33">
        <v>1</v>
      </c>
    </row>
    <row r="14" spans="2:5" ht="12.75">
      <c r="B14" s="35" t="s">
        <v>41</v>
      </c>
      <c r="C14" s="34"/>
      <c r="D14" s="34"/>
      <c r="E14" s="33"/>
    </row>
    <row r="15" spans="2:5" ht="12.75">
      <c r="B15" s="36" t="s">
        <v>42</v>
      </c>
      <c r="C15" s="34">
        <v>1</v>
      </c>
      <c r="D15" s="34"/>
      <c r="E15" s="33">
        <v>1</v>
      </c>
    </row>
    <row r="16" spans="2:5" ht="12.75">
      <c r="B16" s="7" t="s">
        <v>43</v>
      </c>
      <c r="C16" s="34">
        <v>1</v>
      </c>
      <c r="D16" s="34"/>
      <c r="E16" s="33">
        <v>1</v>
      </c>
    </row>
    <row r="17" spans="2:5" ht="12.75">
      <c r="B17" s="7" t="s">
        <v>45</v>
      </c>
      <c r="C17" s="147">
        <v>1</v>
      </c>
      <c r="D17" s="144"/>
      <c r="E17" s="33">
        <v>1</v>
      </c>
    </row>
    <row r="18" spans="2:5" ht="12.75">
      <c r="B18" s="145" t="s">
        <v>44</v>
      </c>
      <c r="C18" s="148">
        <v>38</v>
      </c>
      <c r="D18" s="144"/>
      <c r="E18" s="33">
        <v>38</v>
      </c>
    </row>
    <row r="19" spans="2:4" ht="12.75">
      <c r="B19" s="146"/>
      <c r="C19" s="149"/>
      <c r="D19" s="150"/>
    </row>
    <row r="20" spans="2:5" ht="12.75">
      <c r="B20" s="7"/>
      <c r="C20" s="34"/>
      <c r="D20" s="33"/>
      <c r="E20" s="33"/>
    </row>
    <row r="21" spans="2:5" ht="12.75">
      <c r="B21" s="7"/>
      <c r="C21" s="34"/>
      <c r="D21" s="33"/>
      <c r="E21" s="33"/>
    </row>
    <row r="22" spans="2:5" ht="12.75">
      <c r="B22" s="7"/>
      <c r="C22" s="34"/>
      <c r="D22" s="33"/>
      <c r="E22" s="33"/>
    </row>
    <row r="23" spans="2:5" ht="12.75">
      <c r="B23" s="8"/>
      <c r="C23" s="34"/>
      <c r="D23" s="34"/>
      <c r="E23" s="33"/>
    </row>
    <row r="24" spans="2:5" ht="12.75">
      <c r="B24" s="9"/>
      <c r="C24" s="34"/>
      <c r="D24" s="34"/>
      <c r="E24" s="33"/>
    </row>
    <row r="25" spans="2:5" ht="12.75">
      <c r="B25" s="10"/>
      <c r="C25" s="34"/>
      <c r="D25" s="34"/>
      <c r="E25" s="33"/>
    </row>
    <row r="26" spans="2:5" ht="12.75">
      <c r="B26" s="10"/>
      <c r="C26" s="34"/>
      <c r="D26" s="34"/>
      <c r="E26" s="33"/>
    </row>
    <row r="27" spans="2:5" ht="12.75">
      <c r="B27" s="11" t="s">
        <v>46</v>
      </c>
      <c r="C27" s="12">
        <f>SUM(C11:C26)</f>
        <v>43</v>
      </c>
      <c r="D27" s="12">
        <f>SUM(D11:D26)</f>
        <v>0</v>
      </c>
      <c r="E27" s="13">
        <f>SUM(E11:E26)</f>
        <v>43</v>
      </c>
    </row>
    <row r="28" spans="2:5" ht="12.75">
      <c r="B28" s="14"/>
      <c r="C28" s="34"/>
      <c r="D28" s="34"/>
      <c r="E28" s="33"/>
    </row>
    <row r="29" spans="2:5" ht="12.75">
      <c r="B29" s="15"/>
      <c r="C29" s="16"/>
      <c r="D29" s="16"/>
      <c r="E29" s="17"/>
    </row>
    <row r="30" spans="2:5" ht="12.75">
      <c r="B30" s="18"/>
      <c r="C30" s="19"/>
      <c r="D30" s="33"/>
      <c r="E30" s="20"/>
    </row>
    <row r="31" spans="2:5" ht="12.75">
      <c r="B31" s="18"/>
      <c r="C31" s="19"/>
      <c r="D31" s="20"/>
      <c r="E31" s="20"/>
    </row>
    <row r="32" spans="2:5" ht="12.75">
      <c r="B32" s="7"/>
      <c r="C32" s="37"/>
      <c r="D32" s="37"/>
      <c r="E32" s="38"/>
    </row>
    <row r="33" spans="2:5" ht="12.75">
      <c r="B33" s="21" t="s">
        <v>422</v>
      </c>
      <c r="C33" s="22">
        <f>C27+C29</f>
        <v>43</v>
      </c>
      <c r="D33" s="22">
        <f>D27+D29</f>
        <v>0</v>
      </c>
      <c r="E33" s="23">
        <f>E27+E29</f>
        <v>43</v>
      </c>
    </row>
    <row r="34" spans="2:5" ht="12.75">
      <c r="B34" s="24"/>
      <c r="C34" s="39"/>
      <c r="D34" s="39"/>
      <c r="E34" s="40"/>
    </row>
    <row r="35" spans="2:5" ht="12.75">
      <c r="B35" s="24"/>
      <c r="C35" s="25"/>
      <c r="D35" s="25"/>
      <c r="E35" s="26"/>
    </row>
  </sheetData>
  <sheetProtection/>
  <mergeCells count="8">
    <mergeCell ref="D3:E3"/>
    <mergeCell ref="B5:E5"/>
    <mergeCell ref="D6:E6"/>
    <mergeCell ref="B8:B10"/>
    <mergeCell ref="C8:E8"/>
    <mergeCell ref="C9:C10"/>
    <mergeCell ref="D9:D10"/>
    <mergeCell ref="E9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Jegyzo</cp:lastModifiedBy>
  <cp:lastPrinted>2018-05-30T13:02:50Z</cp:lastPrinted>
  <dcterms:created xsi:type="dcterms:W3CDTF">1997-01-17T14:02:09Z</dcterms:created>
  <dcterms:modified xsi:type="dcterms:W3CDTF">2018-05-30T13:02:52Z</dcterms:modified>
  <cp:category/>
  <cp:version/>
  <cp:contentType/>
  <cp:contentStatus/>
</cp:coreProperties>
</file>