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21" firstSheet="9" activeTab="13"/>
  </bookViews>
  <sheets>
    <sheet name="1. számú melléklet" sheetId="1" r:id="rId1"/>
    <sheet name="1.a számú melléklet " sheetId="2" r:id="rId2"/>
    <sheet name="2. számú melléklet  " sheetId="3" r:id="rId3"/>
    <sheet name="3.számú melléklet" sheetId="4" r:id="rId4"/>
    <sheet name="3.a. számú melléklet" sheetId="5" r:id="rId5"/>
    <sheet name="4. számú melléklet   " sheetId="6" r:id="rId6"/>
    <sheet name="4.a. számú melléklet " sheetId="7" r:id="rId7"/>
    <sheet name="4.b.számú melléklet  " sheetId="8" r:id="rId8"/>
    <sheet name="5.számú melléklet " sheetId="9" r:id="rId9"/>
    <sheet name="6.számú melléklet  " sheetId="10" r:id="rId10"/>
    <sheet name="7.számú melléklet " sheetId="11" r:id="rId11"/>
    <sheet name="8.számú melléklet " sheetId="12" r:id="rId12"/>
    <sheet name="9.számú melléklet " sheetId="13" r:id="rId13"/>
    <sheet name="10.számú melléklet " sheetId="14" r:id="rId14"/>
    <sheet name="11.számú melléklet " sheetId="15" r:id="rId15"/>
    <sheet name="Munka1" sheetId="16" r:id="rId16"/>
  </sheets>
  <definedNames>
    <definedName name="_xlnm.Print_Titles" localSheetId="4">'3.a. számú melléklet'!$1:$2</definedName>
    <definedName name="_xlnm.Print_Titles" localSheetId="3">'3.számú melléklet'!$2:$3</definedName>
    <definedName name="_xlnm.Print_Titles" localSheetId="5">'4. számú melléklet   '!$1:$2</definedName>
    <definedName name="_xlnm.Print_Area" localSheetId="13">'10.számú melléklet '!$A$1:$Q$10</definedName>
    <definedName name="_xlnm.Print_Area" localSheetId="2">'2. számú melléklet  '!$A$1:$K$43</definedName>
    <definedName name="_xlnm.Print_Area" localSheetId="4">'3.a. számú melléklet'!$D$1:$AO$54</definedName>
    <definedName name="_xlnm.Print_Area" localSheetId="5">'4. számú melléklet   '!$A$1:$BB$59</definedName>
  </definedNames>
  <calcPr fullCalcOnLoad="1"/>
</workbook>
</file>

<file path=xl/sharedStrings.xml><?xml version="1.0" encoding="utf-8"?>
<sst xmlns="http://schemas.openxmlformats.org/spreadsheetml/2006/main" count="927" uniqueCount="606">
  <si>
    <t>Sorszám</t>
  </si>
  <si>
    <t xml:space="preserve">Megnevezés </t>
  </si>
  <si>
    <t>1.</t>
  </si>
  <si>
    <t xml:space="preserve">1. </t>
  </si>
  <si>
    <t>2.</t>
  </si>
  <si>
    <t>3.</t>
  </si>
  <si>
    <t>4.</t>
  </si>
  <si>
    <t xml:space="preserve">5. </t>
  </si>
  <si>
    <t>5.</t>
  </si>
  <si>
    <t>Működési célú kiadások összesen</t>
  </si>
  <si>
    <t xml:space="preserve">2. </t>
  </si>
  <si>
    <t>Összesen</t>
  </si>
  <si>
    <t>Feladat megnevezése</t>
  </si>
  <si>
    <t>Megnevezés</t>
  </si>
  <si>
    <t>ssz.</t>
  </si>
  <si>
    <t>7.</t>
  </si>
  <si>
    <t>10.</t>
  </si>
  <si>
    <t xml:space="preserve">I. </t>
  </si>
  <si>
    <t>ezer Ft-ban</t>
  </si>
  <si>
    <t>Sor-sz.</t>
  </si>
  <si>
    <t>8.</t>
  </si>
  <si>
    <t>Sor- sz.</t>
  </si>
  <si>
    <t>Feladat/cél</t>
  </si>
  <si>
    <t>Az átcsoportosítás jogát gyakorolja</t>
  </si>
  <si>
    <t>Tartalékok</t>
  </si>
  <si>
    <t>MŰKÖDÉSI CÉLÚ  KIADÁSOK</t>
  </si>
  <si>
    <t>FELHALMOZÁSI CÉLÚ BEVÉTELEK</t>
  </si>
  <si>
    <t>A támogatás kedvezményezettje (csoportonként)</t>
  </si>
  <si>
    <t>jogcíme (jellege)</t>
  </si>
  <si>
    <t>mértéke %</t>
  </si>
  <si>
    <t>összege  eFt</t>
  </si>
  <si>
    <t>eFt</t>
  </si>
  <si>
    <t>Építményadó</t>
  </si>
  <si>
    <t>Magánszemélyek kommunális adója</t>
  </si>
  <si>
    <t>Helyi iparűzési adó</t>
  </si>
  <si>
    <t>Gépjárműadó</t>
  </si>
  <si>
    <t>I.</t>
  </si>
  <si>
    <t>MINDÖSSZESEN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</si>
  <si>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</si>
  <si>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</si>
  <si>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</si>
  <si>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</si>
  <si>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</si>
  <si>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</si>
  <si>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</si>
  <si>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</si>
  <si>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</si>
  <si>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</si>
  <si>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</si>
  <si>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</si>
  <si>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</t>
  </si>
  <si>
    <t>Kiadások</t>
  </si>
  <si>
    <t>Hozzájárulás jogcíme</t>
  </si>
  <si>
    <t>Ft/fő</t>
  </si>
  <si>
    <t xml:space="preserve">  -</t>
  </si>
  <si>
    <t xml:space="preserve">Feladat </t>
  </si>
  <si>
    <t>Működési bevételek</t>
  </si>
  <si>
    <t>Működési bevételek összesen:</t>
  </si>
  <si>
    <t xml:space="preserve"> Intézményi működési bevételek</t>
  </si>
  <si>
    <t>Működési célú bevételek összesen</t>
  </si>
  <si>
    <t xml:space="preserve">Bevételek főösszege </t>
  </si>
  <si>
    <t>eredeti ei.</t>
  </si>
  <si>
    <t xml:space="preserve">MŰKÖDÉSI CÉLÚ BEVÉTELEK </t>
  </si>
  <si>
    <t>Sorsz.</t>
  </si>
  <si>
    <t>mozgáskorl, költségvetési szerv mentesség</t>
  </si>
  <si>
    <t>Kiadás</t>
  </si>
  <si>
    <t>További években</t>
  </si>
  <si>
    <t>Kedvezmény</t>
  </si>
  <si>
    <t>Mentesség</t>
  </si>
  <si>
    <t>Helyi adók, gépjárműadó</t>
  </si>
  <si>
    <t>Közvilágítás</t>
  </si>
  <si>
    <t>Zöldterület -kezelés</t>
  </si>
  <si>
    <t>Házirovosi ügyeleti ellátás</t>
  </si>
  <si>
    <t>Szociális étkezés</t>
  </si>
  <si>
    <t>Ár-és belvízvédelemmel összefüggő tev.</t>
  </si>
  <si>
    <t>Köztemető fenntartás és működtetés</t>
  </si>
  <si>
    <t>Bevételek összesen :</t>
  </si>
  <si>
    <t>Kiadások összesen:</t>
  </si>
  <si>
    <t>FELHALMOZÁSI KIADÁSOK</t>
  </si>
  <si>
    <t xml:space="preserve"> Beruházások</t>
  </si>
  <si>
    <t>Támogat. összesen</t>
  </si>
  <si>
    <t>Beruházások összesen:</t>
  </si>
  <si>
    <t>Ellátottak pénzbeli juttatásai</t>
  </si>
  <si>
    <t xml:space="preserve">ÖNKORMÁNYZAT ÖSSZESEN </t>
  </si>
  <si>
    <t>ÖNKORMÁNYZAT ÖSSZESEN</t>
  </si>
  <si>
    <t>Összesen:</t>
  </si>
  <si>
    <t>Önkormányzat</t>
  </si>
  <si>
    <t>Kiadások összesen</t>
  </si>
  <si>
    <t>Önkormányzat bevételei összesen:</t>
  </si>
  <si>
    <t>Bevételek mindösszesen:</t>
  </si>
  <si>
    <t>2.1 Intézményi működési kiadás</t>
  </si>
  <si>
    <t>Önkormányzat összesen</t>
  </si>
  <si>
    <t>A</t>
  </si>
  <si>
    <t>B</t>
  </si>
  <si>
    <t>ÖNKORMÁNYZAT</t>
  </si>
  <si>
    <t xml:space="preserve"> A. Önkormányzat</t>
  </si>
  <si>
    <t>Önkormányzat összesen:</t>
  </si>
  <si>
    <t>Véglegesen átadott pénzeszközök (4.a számú melléklet)</t>
  </si>
  <si>
    <t>Projekt megnevezés (támogatást biztosító)</t>
  </si>
  <si>
    <t xml:space="preserve">Ápolási díj (helyi megállapítás)  </t>
  </si>
  <si>
    <r>
      <t>FELHALMOZÁSI CÉLÚ KIADÁSOK</t>
    </r>
    <r>
      <rPr>
        <i/>
        <sz val="11"/>
        <rFont val="Arial CE"/>
        <family val="0"/>
      </rPr>
      <t xml:space="preserve"> </t>
    </r>
  </si>
  <si>
    <t>Közhatalmi bevételek összesen:</t>
  </si>
  <si>
    <t>Felhalmozási  bevételek</t>
  </si>
  <si>
    <t>Felújítások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</si>
  <si>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</si>
  <si>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</si>
  <si>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</si>
  <si>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</si>
  <si>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</si>
  <si>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</si>
  <si>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</si>
  <si>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I. Helyi önkormányzatok működésének általános támogatása összesen</t>
  </si>
  <si>
    <t>II. Települési önkormányzatok egyes köznevelési feladatainak támogatása</t>
  </si>
  <si>
    <t>II. Települési önkormányzatok egyes köznevelési feladatainak támogatása össz.</t>
  </si>
  <si>
    <t>III. Települési önkormányzatok szociális és gyermekjóléti feladatainak támogatása</t>
  </si>
  <si>
    <t>3. Egyes szociális és gyermekjóléti feladatok támogatása</t>
  </si>
  <si>
    <t xml:space="preserve">       Bölcsődei ellátás</t>
  </si>
  <si>
    <t>III. Települési önkorm. szociális és gyermekjóléti feladatainak tám.össz.</t>
  </si>
  <si>
    <t xml:space="preserve">       Szociális étkeztetés</t>
  </si>
  <si>
    <t>Önkormányzat feladatainak támogatása összesen:</t>
  </si>
  <si>
    <t>Támogatás</t>
  </si>
  <si>
    <t>Közhatalmi bevételek</t>
  </si>
  <si>
    <t>A. ÖNKORMÁNYZAT</t>
  </si>
  <si>
    <t>Egyéb működési célú támogatások államháztart. Belülre (K506)</t>
  </si>
  <si>
    <t>II</t>
  </si>
  <si>
    <t xml:space="preserve">EGYÉB FELHALMOZÁSI CÉLÚ KIADÁSOKBÓL </t>
  </si>
  <si>
    <t>Lakástámogatás ( K87)</t>
  </si>
  <si>
    <t>Egyéb működési célú tám.  államháztart. belülre összesen</t>
  </si>
  <si>
    <t>Egyéb működési célú tám.   államházt., kívülre összesen</t>
  </si>
  <si>
    <t>Lakástámogatás összesen</t>
  </si>
  <si>
    <t>Egyéb felhalmozási célú támogat.  államházt. kívülre összesen</t>
  </si>
  <si>
    <t>Kormányzati funkció száma</t>
  </si>
  <si>
    <t>Közhatalmi bevételek     B3</t>
  </si>
  <si>
    <t>Maradvány igénybevét.    B813</t>
  </si>
  <si>
    <t>Intézmény finansz.    B816</t>
  </si>
  <si>
    <t>01.</t>
  </si>
  <si>
    <t>ÁLTALÁNOS KÖZSZOLGÁLTATÁSOK</t>
  </si>
  <si>
    <t>011130</t>
  </si>
  <si>
    <t>Önkorm.és önk.hiv.jogalkotó és ált.igazg.tev.</t>
  </si>
  <si>
    <t>013320</t>
  </si>
  <si>
    <t>013350</t>
  </si>
  <si>
    <t>Önkormányzati vagyonnal v. gazdálkodás</t>
  </si>
  <si>
    <t>018010</t>
  </si>
  <si>
    <t>01. Összesen</t>
  </si>
  <si>
    <t>04.</t>
  </si>
  <si>
    <t>GAZDASÁGI ÜGYEK</t>
  </si>
  <si>
    <t>041233</t>
  </si>
  <si>
    <t>Hosszabb időtartamú közfoglalkoztatás</t>
  </si>
  <si>
    <t>045160</t>
  </si>
  <si>
    <t>Közutak, hidak,alagutak üzemelt., fennt.</t>
  </si>
  <si>
    <t>047410</t>
  </si>
  <si>
    <t>04. Összesen</t>
  </si>
  <si>
    <t>05.</t>
  </si>
  <si>
    <t>KÖRNYEZETVÉDELEM</t>
  </si>
  <si>
    <t>051030</t>
  </si>
  <si>
    <t>Nem veszélyes hulladék begyűjtése,száll.</t>
  </si>
  <si>
    <t>052080</t>
  </si>
  <si>
    <t>Szennyvízcsatorna építése,fenntartása</t>
  </si>
  <si>
    <t>05. Összesen</t>
  </si>
  <si>
    <t>06.</t>
  </si>
  <si>
    <t>LAKÁS- ÉS KÖZMŰELLÁTÁS</t>
  </si>
  <si>
    <t>063080</t>
  </si>
  <si>
    <t>Vizellátással kapcs.közmű építése,fennt.</t>
  </si>
  <si>
    <t>064010</t>
  </si>
  <si>
    <t>066010</t>
  </si>
  <si>
    <t>066020</t>
  </si>
  <si>
    <t>Város-,községgazdálkodási egyéb feladatok</t>
  </si>
  <si>
    <t>06. Összesen</t>
  </si>
  <si>
    <t>07.</t>
  </si>
  <si>
    <t>EGÉSZSÉGÜGY</t>
  </si>
  <si>
    <t>072112</t>
  </si>
  <si>
    <t>07. Összesen</t>
  </si>
  <si>
    <t>08.</t>
  </si>
  <si>
    <t>SZABADIDŐ, KULTÚRA ÉS VALLÁS</t>
  </si>
  <si>
    <t>08. Összesen</t>
  </si>
  <si>
    <t>SZOCIÁLIS BIZTONSÁG</t>
  </si>
  <si>
    <t>10. Összesen</t>
  </si>
  <si>
    <t>018030</t>
  </si>
  <si>
    <t>082091</t>
  </si>
  <si>
    <t>Közművelődés (közműelődési int. működt.)</t>
  </si>
  <si>
    <t>091110</t>
  </si>
  <si>
    <t>091140</t>
  </si>
  <si>
    <t>Óvodai nevelés, ellátás  működtetési felad.</t>
  </si>
  <si>
    <t>Gyermekek napközbeni ell. (bölcsődei ell.)</t>
  </si>
  <si>
    <t>Dologi kiadás       K3</t>
  </si>
  <si>
    <t>Ellátottak pénzbeli juttatásai   K4</t>
  </si>
  <si>
    <t>Támogatási célú finanszírozási müveletek</t>
  </si>
  <si>
    <t>900070</t>
  </si>
  <si>
    <t>Fejezeti és általános tartalékok elszámolása</t>
  </si>
  <si>
    <t xml:space="preserve">MINDÖSSZESEN </t>
  </si>
  <si>
    <t xml:space="preserve">     ba) zöldterület gazdálkodással kapcsolatos fel. Támogatása besz. Út</t>
  </si>
  <si>
    <t xml:space="preserve">     bb) közvilágítás fenntartásának támogatása besz. Után</t>
  </si>
  <si>
    <t xml:space="preserve">     bc) köztemető fenntartással kapcsolatos feladatok támogatása besz. Után</t>
  </si>
  <si>
    <t xml:space="preserve">       Bölcsődei ellátás-hátrányos hely  gyermekeknek</t>
  </si>
  <si>
    <t xml:space="preserve">       Gyermekétkeztetés támogatása - finansz. Szemp. Elismert dolg ozói bértámogatás </t>
  </si>
  <si>
    <t xml:space="preserve">Közgyógyellátás (helyi megállapítás)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</si>
  <si>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</si>
  <si>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</si>
  <si>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</si>
  <si>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</si>
  <si>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</si>
  <si>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</si>
  <si>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</si>
  <si>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>Egyéb nem intézményi ellátások (K48) összesen</t>
  </si>
  <si>
    <t>Ellátottak pénzbeli juttatásai (K4)</t>
  </si>
  <si>
    <t xml:space="preserve">Ellátottak pénzbeli juttatásai összesen (K4) </t>
  </si>
  <si>
    <t>2016. évi számított előirányz.</t>
  </si>
  <si>
    <t>B1</t>
  </si>
  <si>
    <t>B111</t>
  </si>
  <si>
    <t>Rovatszám</t>
  </si>
  <si>
    <t>B112</t>
  </si>
  <si>
    <t>B113</t>
  </si>
  <si>
    <t>B115</t>
  </si>
  <si>
    <t>B11</t>
  </si>
  <si>
    <t>Önkormányzatok működési támogatásai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</si>
  <si>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</si>
  <si>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</si>
  <si>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</si>
  <si>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</si>
  <si>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</si>
  <si>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</si>
  <si>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</si>
  <si>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</si>
  <si>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</si>
  <si>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</si>
  <si>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</si>
  <si>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</si>
  <si>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</si>
  <si>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K2</t>
  </si>
  <si>
    <t>K3</t>
  </si>
  <si>
    <t>Dologi kiadások</t>
  </si>
  <si>
    <t>K4</t>
  </si>
  <si>
    <t>K5</t>
  </si>
  <si>
    <t>K6</t>
  </si>
  <si>
    <t>Beruházások</t>
  </si>
  <si>
    <t>K7</t>
  </si>
  <si>
    <t>K8</t>
  </si>
  <si>
    <t>B34</t>
  </si>
  <si>
    <t>B36</t>
  </si>
  <si>
    <t>Egyéb közhatalmi bevételek</t>
  </si>
  <si>
    <t>B16</t>
  </si>
  <si>
    <t>101150</t>
  </si>
  <si>
    <t>104051</t>
  </si>
  <si>
    <t>105010</t>
  </si>
  <si>
    <t>munknélküli aktív korúak ellátása</t>
  </si>
  <si>
    <t>106020</t>
  </si>
  <si>
    <t>B52</t>
  </si>
  <si>
    <t>Ingatlanok értékesítése</t>
  </si>
  <si>
    <t xml:space="preserve">1.3. Zalakarosi Kistérség Többcélú Társulása hétvégi orvosi ügyelet </t>
  </si>
  <si>
    <t xml:space="preserve">1.1 Bursa ösztöndíjra </t>
  </si>
  <si>
    <t>előző  években</t>
  </si>
  <si>
    <t>Kiadás előző  években</t>
  </si>
  <si>
    <t>években</t>
  </si>
  <si>
    <t xml:space="preserve">  BEVÉTELEK</t>
  </si>
  <si>
    <t>B25</t>
  </si>
  <si>
    <t>Egyéb felhalmozási célú támogatások bevételei államháztartáson belülről</t>
  </si>
  <si>
    <t>Felhalmozási célú támogatások államháztartáson 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</si>
  <si>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</si>
  <si>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</si>
  <si>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</si>
  <si>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</si>
  <si>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</si>
  <si>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 xml:space="preserve">Gépjárműadók </t>
  </si>
  <si>
    <t xml:space="preserve">BEVÉTELEK ÖSSZESEN </t>
  </si>
  <si>
    <t>Közhatalmi bevételek összesen</t>
  </si>
  <si>
    <t>K</t>
  </si>
  <si>
    <t>Rovat száma</t>
  </si>
  <si>
    <t xml:space="preserve">Személyi juttatások 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</si>
  <si>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</si>
  <si>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</si>
  <si>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</si>
  <si>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</si>
  <si>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</si>
  <si>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</si>
  <si>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>mutató/  létszám</t>
  </si>
  <si>
    <t>Hozzá- járulás</t>
  </si>
  <si>
    <t xml:space="preserve">Egyéb működési célú kiadások összesen </t>
  </si>
  <si>
    <t>EGYÉB MŰKÖDÉSI CÉLÚ KIADÁSOK</t>
  </si>
  <si>
    <t>Költségvetési szerv megnevezése</t>
  </si>
  <si>
    <t>Fizikai dolgozó</t>
  </si>
  <si>
    <t xml:space="preserve">A.  Önkormányzat </t>
  </si>
  <si>
    <t>Igazgatás, pénzügyi dolgozó</t>
  </si>
  <si>
    <t xml:space="preserve">Óvoda pedagógus </t>
  </si>
  <si>
    <t>Egyéb szak- alkalmazott</t>
  </si>
  <si>
    <t>1. Óvoda</t>
  </si>
  <si>
    <t xml:space="preserve">2. Közfoglalkoztatás </t>
  </si>
  <si>
    <t xml:space="preserve">    Önkormányzati alkalmazottak </t>
  </si>
  <si>
    <t>Gazdasági ügyviteli dolgozó</t>
  </si>
  <si>
    <t xml:space="preserve">    Mindösszesen</t>
  </si>
  <si>
    <t xml:space="preserve">Népművelő  könyvtáros </t>
  </si>
  <si>
    <t>Közfoglal- koztatottak</t>
  </si>
  <si>
    <t>Sor- szám</t>
  </si>
  <si>
    <t>Szak- feladat száma</t>
  </si>
  <si>
    <t xml:space="preserve">Kiadások főösszege </t>
  </si>
  <si>
    <t>1.1 Működési kiadás</t>
  </si>
  <si>
    <t xml:space="preserve">1.2 Ellátottak pénzbeli juttatásai </t>
  </si>
  <si>
    <t>1.3 Egyéb műk.célú kiadások aht.belül.</t>
  </si>
  <si>
    <t>1.4 Egyéb műk.célú kiadások aht.kívül.</t>
  </si>
  <si>
    <t xml:space="preserve">ÖNKORMÁNYZAT </t>
  </si>
  <si>
    <t xml:space="preserve">Költségvetési bevételek </t>
  </si>
  <si>
    <t xml:space="preserve">   Önkormányzat működési támogatása összesen </t>
  </si>
  <si>
    <t>Működési célú támogatások áht-n  belülről össz.</t>
  </si>
  <si>
    <t xml:space="preserve">Közhatalmi bevételek </t>
  </si>
  <si>
    <t xml:space="preserve">Működési bevételek </t>
  </si>
  <si>
    <t>Felhalmozási bevételek</t>
  </si>
  <si>
    <t xml:space="preserve">6. </t>
  </si>
  <si>
    <t xml:space="preserve"> -  Építmény adó </t>
  </si>
  <si>
    <t xml:space="preserve"> -  Kommunális adó </t>
  </si>
  <si>
    <t xml:space="preserve"> -  Iparűzési adó </t>
  </si>
  <si>
    <t xml:space="preserve"> -  Gépjárműadó </t>
  </si>
  <si>
    <t xml:space="preserve"> -  Egyéb közhatalmi bevételek</t>
  </si>
  <si>
    <t xml:space="preserve">Működési célú átvett pénzeszköz </t>
  </si>
  <si>
    <t xml:space="preserve">Működési célú átvett pénzeszközök összesen   </t>
  </si>
  <si>
    <t xml:space="preserve">Felhalmozási célú átvett pénzeszköz </t>
  </si>
  <si>
    <t xml:space="preserve">Felhalmozási célú átvett pénzeszköz összesen </t>
  </si>
  <si>
    <t xml:space="preserve">Egyéb felhalmozási célú átvett pénzeszközök </t>
  </si>
  <si>
    <t xml:space="preserve">Egyéb felhalmozási célú átvett pénze.  összesen </t>
  </si>
  <si>
    <t xml:space="preserve">Pénzmaradvány igénybevétele </t>
  </si>
  <si>
    <t xml:space="preserve">Finanszírozási bevételek </t>
  </si>
  <si>
    <t xml:space="preserve">IV Teleülési önkorm kulturális eladatainak támogatás </t>
  </si>
  <si>
    <t>B114</t>
  </si>
  <si>
    <t xml:space="preserve">    Egyéb célú támogatás államházt. Belül  összesen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</si>
  <si>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.</t>
    </r>
  </si>
  <si>
    <t xml:space="preserve">Működési célú kölcsönök állh. Kívülre összesen </t>
  </si>
  <si>
    <t xml:space="preserve"> Bevétel  (pályázatból)</t>
  </si>
  <si>
    <t xml:space="preserve">Tartalékok mindösszesen </t>
  </si>
  <si>
    <t xml:space="preserve">Kedvezmények mindösszesen </t>
  </si>
  <si>
    <t>A projekt támogatási szerződések a támogatás összegét euróban határozzák meg, ezért a támogatás összege az árfolyammozgás következtében változhat.</t>
  </si>
  <si>
    <t>Várható hatások</t>
  </si>
  <si>
    <t>S</t>
  </si>
  <si>
    <t xml:space="preserve">Egyéb felhalmozási célú kiadások összesen  </t>
  </si>
  <si>
    <t xml:space="preserve">K= Kötelező feladat,  Ö= Önként vállalt feladat </t>
  </si>
  <si>
    <t>Ö</t>
  </si>
  <si>
    <t>b) település-üzemeltetéshez kapcsolódó feladataellátás t.beszámítás után</t>
  </si>
  <si>
    <t>2. Hozzájárulás a pénzbeli szociális ellátásokhoz  beszámítás után( egyösszegű)</t>
  </si>
  <si>
    <t>Helyi önkormányzatok működésének általános támogatása</t>
  </si>
  <si>
    <t>Települési önkormányzatok egyes köznevelési feladatainak támogatása</t>
  </si>
  <si>
    <t>Települési önkormányzatok kulturális fedatainak támogatása</t>
  </si>
  <si>
    <t>Működési célú költségvetési támogatások és kiegészítő támogatások</t>
  </si>
  <si>
    <t>Egyéb működési célú támogatások bevételei államháztartáson belülről</t>
  </si>
  <si>
    <t>Működési célú támogatások államháztartáson belülről összesen</t>
  </si>
  <si>
    <t>Működési célú támogatások államháztartáson belülről</t>
  </si>
  <si>
    <t>Értékesítési és forgalmi adók (helyi iparűzési adó)</t>
  </si>
  <si>
    <t>B354</t>
  </si>
  <si>
    <t>B355</t>
  </si>
  <si>
    <t>Egyéb áruhasználati és szolgáltatási adók (tartózkodás utáni IFA)</t>
  </si>
  <si>
    <t>Vagyoni típusú adók (Építményadó, magánszemélyek komm.adója)</t>
  </si>
  <si>
    <t>B53</t>
  </si>
  <si>
    <t>Egyéb tárgyi eszközök értékesítése</t>
  </si>
  <si>
    <t>B64</t>
  </si>
  <si>
    <t>B65</t>
  </si>
  <si>
    <t>Egyéb működési célú átvett pénzeszközök</t>
  </si>
  <si>
    <t>B74</t>
  </si>
  <si>
    <t>Felhalmozási célú visszatérítendő támog.,kölcsönök visszatérül.államházt.kivülről</t>
  </si>
  <si>
    <t>B75</t>
  </si>
  <si>
    <t>Egyéb felhalmozási célú átvett pénzeszközök</t>
  </si>
  <si>
    <t>B81</t>
  </si>
  <si>
    <t>Belföldi finanszírozás bevételei (maradvány igénybevétel)</t>
  </si>
  <si>
    <t xml:space="preserve">KIADÁSOK </t>
  </si>
  <si>
    <t>Működési célú támogatások     áht.-n belülről                                B1</t>
  </si>
  <si>
    <t xml:space="preserve"> Működési célú  átvett pénzeszköz                            B6</t>
  </si>
  <si>
    <t>Felhalmozási célú átvett pénzeszköz                                    B7</t>
  </si>
  <si>
    <t>Önkormányz. működési tám.          B11</t>
  </si>
  <si>
    <t>Egyéb műk. célú támogatás        B16</t>
  </si>
  <si>
    <t>Műk.célú kölcsön visszatérülés    B64</t>
  </si>
  <si>
    <t>Egyéb műk.c. átvett pénzeszköz    B65</t>
  </si>
  <si>
    <t>Felhalm.célú kölcsön visszatérülés      B74</t>
  </si>
  <si>
    <t>Egyéb felhalm.c. átvett pénzeszköz        B75</t>
  </si>
  <si>
    <t>Önkorm.elszám.a központi költségvetéssel</t>
  </si>
  <si>
    <t>041237</t>
  </si>
  <si>
    <t>Közfoglalkoztatási mintaprogram</t>
  </si>
  <si>
    <t>072311</t>
  </si>
  <si>
    <t>Fogorvosi alapellátás</t>
  </si>
  <si>
    <t>09.</t>
  </si>
  <si>
    <t>OKTATÁS</t>
  </si>
  <si>
    <t>09. összesen</t>
  </si>
  <si>
    <t>SZOCIÁLIS VÉDELEM</t>
  </si>
  <si>
    <t xml:space="preserve">Óvodai </t>
  </si>
  <si>
    <t>Gyermekjóléti szolgáltatások</t>
  </si>
  <si>
    <t>Házi segítségnyújtás</t>
  </si>
  <si>
    <t>900020</t>
  </si>
  <si>
    <t>Önkorm.funkcióra nem sorolható bevételei</t>
  </si>
  <si>
    <t>Óvodai nevelés,ellátás szakmai feladatai</t>
  </si>
  <si>
    <t>Óvodai nevelés,ellátás működtetés feladatai</t>
  </si>
  <si>
    <t>Személyi juttatás                  K1</t>
  </si>
  <si>
    <t>Munka-adókat terhelő járulékok              K2</t>
  </si>
  <si>
    <t>Egyéb működési célú kiadások                 K5</t>
  </si>
  <si>
    <t>Elvonások  K502</t>
  </si>
  <si>
    <t>MC.tám.ÁHB           K506</t>
  </si>
  <si>
    <t>MC.kölcs.ÁHK       K508</t>
  </si>
  <si>
    <t>MC.tám.ÁHK           K512</t>
  </si>
  <si>
    <t>Felújítások                    K7</t>
  </si>
  <si>
    <t>FC.tám.ÁHB           K84</t>
  </si>
  <si>
    <t>FC.kölcs.ÁHK       K86</t>
  </si>
  <si>
    <t>Lakástámog. K87</t>
  </si>
  <si>
    <t>FC.tám.ÁHK           K89</t>
  </si>
  <si>
    <t>Egyéb felhalmozási  célú kiadások                                         K8</t>
  </si>
  <si>
    <t>Tartalékok           K513</t>
  </si>
  <si>
    <t>Irányító szervi támogatás      K915</t>
  </si>
  <si>
    <r>
      <t>Önkorm.és önk.hiv.jogalkotó és ált.igazg.tev.</t>
    </r>
    <r>
      <rPr>
        <b/>
        <sz val="12"/>
        <rFont val="Arial CE"/>
        <family val="0"/>
      </rPr>
      <t xml:space="preserve"> (ÖV)</t>
    </r>
  </si>
  <si>
    <t>Államháztartás igazgatása, ellenőrzése</t>
  </si>
  <si>
    <t>Köztemető fenntartás-és üzemeltetés</t>
  </si>
  <si>
    <t>Önkormnyzati vagyonnal való gazdálkodás</t>
  </si>
  <si>
    <t>Közutak, hidak,alagutak üzemelt., fennt.üzemeltetése</t>
  </si>
  <si>
    <t>Betegséggel kapcsolatos pénzb.ellátások, tám.</t>
  </si>
  <si>
    <t>gyermekvédelmi pénzb.és termb.ellátások</t>
  </si>
  <si>
    <t>lakásfenntartással, lakhatással kapcs összefogl.ellát.</t>
  </si>
  <si>
    <t>104042</t>
  </si>
  <si>
    <t>107052</t>
  </si>
  <si>
    <t>Egyéb szoc.pénzbeli és temészetbni ellátások,támog.</t>
  </si>
  <si>
    <t>2015.évi terv</t>
  </si>
  <si>
    <t>2015. évi terv</t>
  </si>
  <si>
    <t>Működési bevételek     B4</t>
  </si>
  <si>
    <t>Felhalmozási bevételek      B5</t>
  </si>
  <si>
    <t>Felhalmozási célú támogatatások áht-n belülről         B2</t>
  </si>
  <si>
    <t>Önk.  váll.</t>
  </si>
  <si>
    <t>Kötel</t>
  </si>
  <si>
    <t>011210</t>
  </si>
  <si>
    <t>Települési önkormányzatok szociális,gyermekjóléti és gyermekétkezt. fel.tám.</t>
  </si>
  <si>
    <t>2015.évi előirányzat</t>
  </si>
  <si>
    <t>2016. évi terv</t>
  </si>
  <si>
    <t>1.2. Zalakarosi Kistérség Többcélú Társulása  működési hozzájárulás</t>
  </si>
  <si>
    <t>Egyéb működési célú támogatások  államházt., kívülre (K512)</t>
  </si>
  <si>
    <t>Működési célú kölcsönök állh. Kívülre (K508)</t>
  </si>
  <si>
    <t>Tartalékok  céltartalékok (K513)</t>
  </si>
  <si>
    <t>Egyéb felhalmozási célú támogatások államházt. Kívülre (K89)</t>
  </si>
  <si>
    <t>2015. évi eredeti előirányzat</t>
  </si>
  <si>
    <t>2015.évi</t>
  </si>
  <si>
    <t>2015. évben tervezett</t>
  </si>
  <si>
    <t>2015. évben  tervezett</t>
  </si>
  <si>
    <t>Felhalmozási  célú támogatások áht-n  belülről össz.</t>
  </si>
  <si>
    <r>
      <t>1.</t>
    </r>
    <r>
      <rPr>
        <i/>
        <sz val="11"/>
        <rFont val="Arial"/>
        <family val="2"/>
      </rPr>
      <t>1.Önkormányzat működési támogatása</t>
    </r>
    <r>
      <rPr>
        <b/>
        <i/>
        <sz val="11"/>
        <rFont val="Arial"/>
        <family val="2"/>
      </rPr>
      <t xml:space="preserve"> </t>
    </r>
  </si>
  <si>
    <t xml:space="preserve">  1.1.3 Önk. szociális és gyermekjóléti feladatok tám. </t>
  </si>
  <si>
    <t xml:space="preserve">  1.1.4 Önkorm kulturális feladatainak támogatás </t>
  </si>
  <si>
    <t xml:space="preserve">  1.1.5 Működési célú támogatás </t>
  </si>
  <si>
    <t xml:space="preserve">  1.2.1 Közfoglalkoztatás  támogatása </t>
  </si>
  <si>
    <t>II.</t>
  </si>
  <si>
    <t>A. Önkormányzat</t>
  </si>
  <si>
    <t>Betegséggel kapcsolatos pénzbeni ell.</t>
  </si>
  <si>
    <t>Munkanélküli aktiv korúak ellátása</t>
  </si>
  <si>
    <t>Felhalmozási kiadások összesen:</t>
  </si>
  <si>
    <t>Felújítások összesen:</t>
  </si>
  <si>
    <t>Elvonások, befizetések K502</t>
  </si>
  <si>
    <t>Egyéb felhalmozási célú kiadás összesen:</t>
  </si>
  <si>
    <t xml:space="preserve"> beszámítás összege</t>
  </si>
  <si>
    <t>c) egyéb kötelező önkormányzati feladatok támogatása</t>
  </si>
  <si>
    <t>d.) lakott külterületekkel kapcsolatos feladatok támogatása</t>
  </si>
  <si>
    <t xml:space="preserve">     lakott külterületekkel kapcsolatos feladatok támogatása beszámítás után</t>
  </si>
  <si>
    <t xml:space="preserve">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</si>
  <si>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</si>
  <si>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</si>
  <si>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</si>
  <si>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 xml:space="preserve">       Gyermekétkeztetés üzemeltetési támogatása </t>
  </si>
  <si>
    <t>Támogatásból:  előző évek</t>
  </si>
  <si>
    <t>Beruházási és felújítási kiadások( 5.sz. melléklet szerint)</t>
  </si>
  <si>
    <t>Kölcsönök (működési célú és felhalmozási célú)( 4.a.számú mellékl.)</t>
  </si>
  <si>
    <t>Lét-szám fő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</si>
  <si>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</si>
  <si>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</si>
  <si>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</si>
  <si>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</si>
  <si>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1.5. Felhalmozási c. támogatás áht.belül</t>
  </si>
  <si>
    <t xml:space="preserve">1.6. Felhalmozási bevételek </t>
  </si>
  <si>
    <t>1.8. Egyéb felhalm.célú átvett pénzeszköz</t>
  </si>
  <si>
    <t>1.9. Előző évi felhalm. célú maradvány</t>
  </si>
  <si>
    <t>1.6 Elvonások, befizetések</t>
  </si>
  <si>
    <t>1.7 Tartalékok</t>
  </si>
  <si>
    <t xml:space="preserve">1.8 Beruházások </t>
  </si>
  <si>
    <t>1.9 Felújítások</t>
  </si>
  <si>
    <t>1.10 Felhalm.célú pénzeszköz átadás</t>
  </si>
  <si>
    <t>096015</t>
  </si>
  <si>
    <t>Gyermekétkeztetés köznevelési intézményekben</t>
  </si>
  <si>
    <t>Egyéb működési célú kiadások  ( tartalék is)</t>
  </si>
  <si>
    <t xml:space="preserve">2.1. Működési bevételek </t>
  </si>
  <si>
    <t>Óvoda</t>
  </si>
  <si>
    <t>Óvoda összesen</t>
  </si>
  <si>
    <t>Felhalmozási célú kiadások összesen</t>
  </si>
  <si>
    <t>2.1. Beruházási kiadás</t>
  </si>
  <si>
    <t xml:space="preserve">  1.1.1.Helyi önkorm. működési általános támogatása </t>
  </si>
  <si>
    <t xml:space="preserve">  1.2.2 IKSZT támog.</t>
  </si>
  <si>
    <t xml:space="preserve">  1.2.3. Közös Hivataltól  igazg.tevékenys.</t>
  </si>
  <si>
    <t>Felhalmozás célú támogatás államházt. belülről</t>
  </si>
  <si>
    <t>2.1 Vis maior támog. (Partfal)</t>
  </si>
  <si>
    <t>2.2. Gépjárművásárlás támog.</t>
  </si>
  <si>
    <t>Óvoda  bevételei összesen:</t>
  </si>
  <si>
    <t xml:space="preserve">1.2. Egyéb célú támogatás államházt. belül </t>
  </si>
  <si>
    <t xml:space="preserve">  1.2.4. Garabonc Önk. óvodai ellátásban r. gyerm. utaztatása</t>
  </si>
  <si>
    <t>1.4. Zalakarosi Kistérs. Többc. Társ. részére belső ellenőrzésre</t>
  </si>
  <si>
    <t>1.7.Nagykanizsa Megyei Jogú Város hétvégi  fogászati ügyelethez hj.</t>
  </si>
  <si>
    <t>2.1. Hulladékszáll. átvállalása Netta</t>
  </si>
  <si>
    <t>2.2. Hulladékszáll. átvállalása Viridis</t>
  </si>
  <si>
    <t>Felhalmozási tartalék</t>
  </si>
  <si>
    <t>Kápolna u. terv díj</t>
  </si>
  <si>
    <t>Partfal - vis maior</t>
  </si>
  <si>
    <t>Helyi adók összesen (1-4)</t>
  </si>
  <si>
    <t>B. Óvoda</t>
  </si>
  <si>
    <t xml:space="preserve">2. Konyha </t>
  </si>
  <si>
    <t xml:space="preserve">    Óvodai alkalmazottak </t>
  </si>
  <si>
    <t>1. Önkormányzat igazgatási tevékenysége</t>
  </si>
  <si>
    <t>B.  ÓVODA</t>
  </si>
  <si>
    <t xml:space="preserve"> ÓVODA ÖSSZESEN</t>
  </si>
  <si>
    <t>Lakott külterület</t>
  </si>
  <si>
    <t>Egyéb önk.feladatok tám.</t>
  </si>
  <si>
    <t>Kiegészítés beszámítás után</t>
  </si>
  <si>
    <t>ÓVODA</t>
  </si>
  <si>
    <t>ÓVODA ÖSSZESEN</t>
  </si>
  <si>
    <t xml:space="preserve"> Előző évi felhalm. célú maradvány</t>
  </si>
  <si>
    <t>1.7. Felhalm. célú kölcs. visszatér., felvétel</t>
  </si>
  <si>
    <t>096025</t>
  </si>
  <si>
    <t>Munkahelyi étkeztetés köznev.intézményben</t>
  </si>
  <si>
    <t>Működési célú támogatások államházt. belülről</t>
  </si>
  <si>
    <t>Számítógép</t>
  </si>
  <si>
    <t>Munkahelyi étkeztetés</t>
  </si>
  <si>
    <t>09111</t>
  </si>
  <si>
    <t>Kölcsön visszatérülés</t>
  </si>
  <si>
    <t>Költségvetés működési kiadások összesen</t>
  </si>
  <si>
    <t xml:space="preserve">Költségvetési működési  bevételek összesen </t>
  </si>
  <si>
    <t>Óvoda összesen.</t>
  </si>
  <si>
    <t>Költségvetés felhalmozási célú kiadásai összesen</t>
  </si>
  <si>
    <t xml:space="preserve">1.11. Felhalm célú kölcsön visszafizetés </t>
  </si>
  <si>
    <t xml:space="preserve">Önkormány összesen: </t>
  </si>
  <si>
    <t xml:space="preserve">Egyéb felhalmozási célú kiadások </t>
  </si>
  <si>
    <t xml:space="preserve">K1-K8 </t>
  </si>
  <si>
    <t xml:space="preserve">Költségvetési kiadások összesen </t>
  </si>
  <si>
    <t>Óvodai iskola  intézményi étkeztetés</t>
  </si>
  <si>
    <t xml:space="preserve">Szociális étkeztetés </t>
  </si>
  <si>
    <t>Lakásfenntartássa, lakhatással összefügg. Ellát.</t>
  </si>
  <si>
    <t>Dada</t>
  </si>
  <si>
    <t xml:space="preserve">A </t>
  </si>
  <si>
    <t xml:space="preserve">1,Óvodapedagógusok bére </t>
  </si>
  <si>
    <t xml:space="preserve"> 2. Óvodapedagógusok pótlólagos  bértámogatás</t>
  </si>
  <si>
    <t>3.Kieg. Támogatás, pedagógus minősítés</t>
  </si>
  <si>
    <t>4. Óvodapedagógusok nevelő munkáját közvetlenül segítők bértámogatása</t>
  </si>
  <si>
    <t>5.. Óvodaműködtetési támogatás</t>
  </si>
  <si>
    <t>2015. évi</t>
  </si>
  <si>
    <t xml:space="preserve">2016.évi </t>
  </si>
  <si>
    <t>2016.évi előirányzat</t>
  </si>
  <si>
    <t xml:space="preserve">  1.1.2 Köznevezési és gyermekétkeztetési fel.tám.</t>
  </si>
  <si>
    <t>013390</t>
  </si>
  <si>
    <t>Egyéb kiegészítő szolgáltatások</t>
  </si>
  <si>
    <t>2015. évi ered. előír.</t>
  </si>
  <si>
    <t>2016. évi eredeti előirányzat</t>
  </si>
  <si>
    <t>Egyéb pénzbeni és természetbeni gyermekvédelmi ellátások</t>
  </si>
  <si>
    <t xml:space="preserve">B.  Óvoda </t>
  </si>
  <si>
    <t>Kültéri játék</t>
  </si>
  <si>
    <t>Deák Ferenc utcai járda felújítása</t>
  </si>
  <si>
    <t>3. Közművelődés</t>
  </si>
  <si>
    <t>2015.évi záró létszám. ei.</t>
  </si>
  <si>
    <t>2016. évi  létszám-  keret</t>
  </si>
  <si>
    <t xml:space="preserve">Működési célú finanszírozási bevételek </t>
  </si>
  <si>
    <t xml:space="preserve">Működési célú finanszírozási kiadások </t>
  </si>
  <si>
    <t xml:space="preserve">Felhalmozási célú finanszírozási kiadások </t>
  </si>
  <si>
    <t xml:space="preserve">Költségvetési felhalmozási  bevételek összesen </t>
  </si>
  <si>
    <t>Finanszirozási felhalmozási bevételek összesen</t>
  </si>
  <si>
    <r>
      <rPr>
        <b/>
        <sz val="12"/>
        <rFont val="Arial CE"/>
        <family val="0"/>
      </rPr>
      <t>Felhalmozási célú bevételek összesen</t>
    </r>
    <r>
      <rPr>
        <sz val="12"/>
        <rFont val="Arial CE"/>
        <family val="0"/>
      </rPr>
      <t xml:space="preserve"> </t>
    </r>
  </si>
  <si>
    <t>Finanszírozási felhalmozási kiadások összesen</t>
  </si>
  <si>
    <t>1.5. Zalakarosi Óvoda és Bölcsőde,  Gyermekek szállítása</t>
  </si>
  <si>
    <t>1.6. Zalakarosi Kistérs. Többc. Társ. részére házi segítségnyújtás</t>
  </si>
  <si>
    <t>Óvoda összesen:</t>
  </si>
  <si>
    <t>2016.évi I. mód.</t>
  </si>
  <si>
    <t xml:space="preserve"> - ebből tartalék</t>
  </si>
  <si>
    <t>2016.évi eredeti</t>
  </si>
  <si>
    <t>2015. évről áthúzódó bérkompenzáció</t>
  </si>
  <si>
    <t>I. mód</t>
  </si>
  <si>
    <t>Államháztartáson belüli megelőlegezés visszafiz.</t>
  </si>
  <si>
    <t>2016.évi eredeti előirányzat</t>
  </si>
  <si>
    <t>2016. évi I. mód.</t>
  </si>
  <si>
    <t xml:space="preserve">  1.2.5. 2015. évi autómentes nap pályázat</t>
  </si>
  <si>
    <t>2016. eredeti</t>
  </si>
  <si>
    <t>2016. I. mód</t>
  </si>
  <si>
    <t>086090</t>
  </si>
  <si>
    <t>Egyéb szabadidős szolgáltatás</t>
  </si>
  <si>
    <t>2016. évi eredeti</t>
  </si>
  <si>
    <t>Államháztartáson belüli megelőlegezések visszafizetés K914</t>
  </si>
  <si>
    <t>1.9. Előző évi működési. célú maradvány</t>
  </si>
  <si>
    <t>2016. évi I. módosítás</t>
  </si>
  <si>
    <t>2016. I. mód.</t>
  </si>
  <si>
    <t>képviselő-testület</t>
  </si>
  <si>
    <t>Családi támogatások(K42)</t>
  </si>
  <si>
    <t>Családi támogatások(K42) összesen:</t>
  </si>
  <si>
    <t xml:space="preserve">Betegséggel kapcsolatos (nem társadalombiztosítási) ellátások (K44)  összesen: </t>
  </si>
  <si>
    <t>Települési támogatások</t>
  </si>
  <si>
    <t>Rendkívüli települési támogatások</t>
  </si>
  <si>
    <t xml:space="preserve"> Ft-ban</t>
  </si>
  <si>
    <t>Ft-ban</t>
  </si>
  <si>
    <t>Működési célú visszatér. támog.,kölcsönök visszatér. államh.kivülről</t>
  </si>
  <si>
    <t>2016.   I. mód</t>
  </si>
  <si>
    <t>2016. évi II.mód</t>
  </si>
  <si>
    <t>2016.évi II. mód.</t>
  </si>
  <si>
    <t>Szünidei gyermekétkeztetés</t>
  </si>
  <si>
    <t>2016. évi II. mód.</t>
  </si>
  <si>
    <t>II. mód</t>
  </si>
  <si>
    <t>2016. II.mód</t>
  </si>
  <si>
    <t>2016. II. mód</t>
  </si>
  <si>
    <t>Beruházások             K6</t>
  </si>
  <si>
    <t>104037</t>
  </si>
  <si>
    <t>Intézményen kivüli gyermekétkeztetés</t>
  </si>
  <si>
    <t>2.3. MLSZ műfüves pálya</t>
  </si>
  <si>
    <t>2016. évi II. módosítás</t>
  </si>
  <si>
    <t>Partfal vis maior</t>
  </si>
  <si>
    <t xml:space="preserve">3. </t>
  </si>
  <si>
    <t>Fűrész vásárlás</t>
  </si>
  <si>
    <t>hulladékgyűjtő edények vásárlása</t>
  </si>
  <si>
    <t>térfigyelő kamera</t>
  </si>
  <si>
    <t>közmunka programban vásárolt eszközök</t>
  </si>
  <si>
    <t>2016. II. mód.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</si>
</sst>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  <numFmt numFmtId="167" formatCode="#,##0.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_-* #,##0.00000\ _F_t_-;\-* #,##0.00000\ _F_t_-;_-* &quot;-&quot;??\ _F_t_-;_-@_-"/>
    <numFmt numFmtId="176" formatCode="_-* #,##0.0\ _F_t_-;\-* #,##0.0\ _F_t_-;_-* &quot;-&quot;??\ _F_t_-;_-@_-"/>
    <numFmt numFmtId="177" formatCode="_-* #,##0.000000\ _F_t_-;\-* #,##0.000000\ _F_t_-;_-* &quot;-&quot;??\ _F_t_-;_-@_-"/>
    <numFmt numFmtId="178" formatCode="[$-40E]yyyy\.\ mmmm\ d\."/>
    <numFmt numFmtId="179" formatCode="&quot;H-&quot;0000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</numFmts>
  <fonts count="7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i/>
      <sz val="12"/>
      <name val="Arial CE"/>
      <family val="0"/>
    </font>
    <font>
      <b/>
      <i/>
      <sz val="12"/>
      <name val="Arial"/>
      <family val="2"/>
    </font>
    <font>
      <i/>
      <sz val="11"/>
      <name val="Arial"/>
      <family val="2"/>
    </font>
    <font>
      <sz val="12"/>
      <name val="Garamond"/>
      <family val="1"/>
    </font>
    <font>
      <i/>
      <sz val="12"/>
      <name val="Arial"/>
      <family val="2"/>
    </font>
    <font>
      <sz val="10"/>
      <color indexed="48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i/>
      <sz val="11"/>
      <name val="Arial CE"/>
      <family val="0"/>
    </font>
    <font>
      <b/>
      <sz val="14"/>
      <name val="Arial"/>
      <family val="2"/>
    </font>
    <font>
      <sz val="10"/>
      <name val="MS Sans Serif"/>
      <family val="2"/>
    </font>
    <font>
      <b/>
      <i/>
      <sz val="12"/>
      <color indexed="8"/>
      <name val="Arial"/>
      <family val="2"/>
    </font>
    <font>
      <b/>
      <i/>
      <sz val="10"/>
      <name val="Arial CE"/>
      <family val="0"/>
    </font>
    <font>
      <sz val="8"/>
      <name val="Arial CE"/>
      <family val="0"/>
    </font>
    <font>
      <b/>
      <i/>
      <sz val="11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14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60" fillId="25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7" borderId="7" applyNumberFormat="0" applyFont="0" applyAlignment="0" applyProtection="0"/>
    <xf numFmtId="0" fontId="68" fillId="28" borderId="0" applyNumberFormat="0" applyBorder="0" applyAlignment="0" applyProtection="0"/>
    <xf numFmtId="0" fontId="69" fillId="29" borderId="8" applyNumberFormat="0" applyAlignment="0" applyProtection="0"/>
    <xf numFmtId="0" fontId="2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0" borderId="0" applyNumberFormat="0" applyBorder="0" applyAlignment="0" applyProtection="0"/>
    <xf numFmtId="0" fontId="73" fillId="31" borderId="0" applyNumberFormat="0" applyBorder="0" applyAlignment="0" applyProtection="0"/>
    <xf numFmtId="0" fontId="74" fillId="29" borderId="1" applyNumberFormat="0" applyAlignment="0" applyProtection="0"/>
    <xf numFmtId="9" fontId="0" fillId="0" borderId="0" applyFont="0" applyFill="0" applyBorder="0" applyAlignment="0" applyProtection="0"/>
  </cellStyleXfs>
  <cellXfs count="75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5" fillId="0" borderId="0" xfId="68">
      <alignment/>
      <protection/>
    </xf>
    <xf numFmtId="0" fontId="7" fillId="0" borderId="11" xfId="68" applyFont="1" applyBorder="1">
      <alignment/>
      <protection/>
    </xf>
    <xf numFmtId="0" fontId="5" fillId="0" borderId="11" xfId="68" applyBorder="1">
      <alignment/>
      <protection/>
    </xf>
    <xf numFmtId="3" fontId="2" fillId="0" borderId="11" xfId="0" applyNumberFormat="1" applyFont="1" applyBorder="1" applyAlignment="1">
      <alignment vertical="center"/>
    </xf>
    <xf numFmtId="0" fontId="7" fillId="0" borderId="12" xfId="68" applyFont="1" applyBorder="1">
      <alignment/>
      <protection/>
    </xf>
    <xf numFmtId="0" fontId="5" fillId="0" borderId="11" xfId="68" applyFont="1" applyBorder="1">
      <alignment/>
      <protection/>
    </xf>
    <xf numFmtId="0" fontId="1" fillId="0" borderId="11" xfId="0" applyFont="1" applyBorder="1" applyAlignment="1">
      <alignment horizontal="left" vertical="center"/>
    </xf>
    <xf numFmtId="0" fontId="7" fillId="0" borderId="12" xfId="68" applyFont="1" applyFill="1" applyBorder="1" applyAlignment="1">
      <alignment horizontal="right"/>
      <protection/>
    </xf>
    <xf numFmtId="0" fontId="2" fillId="0" borderId="13" xfId="0" applyFont="1" applyBorder="1" applyAlignment="1">
      <alignment/>
    </xf>
    <xf numFmtId="0" fontId="5" fillId="0" borderId="0" xfId="59" applyFont="1">
      <alignment/>
      <protection/>
    </xf>
    <xf numFmtId="0" fontId="8" fillId="0" borderId="0" xfId="63" applyFont="1">
      <alignment/>
      <protection/>
    </xf>
    <xf numFmtId="0" fontId="8" fillId="0" borderId="0" xfId="63">
      <alignment/>
      <protection/>
    </xf>
    <xf numFmtId="0" fontId="8" fillId="0" borderId="0" xfId="63" applyAlignment="1">
      <alignment horizontal="right"/>
      <protection/>
    </xf>
    <xf numFmtId="0" fontId="7" fillId="0" borderId="11" xfId="63" applyFont="1" applyBorder="1">
      <alignment/>
      <protection/>
    </xf>
    <xf numFmtId="0" fontId="12" fillId="0" borderId="0" xfId="65" applyFont="1">
      <alignment/>
      <protection/>
    </xf>
    <xf numFmtId="0" fontId="8" fillId="0" borderId="0" xfId="65">
      <alignment/>
      <protection/>
    </xf>
    <xf numFmtId="0" fontId="13" fillId="0" borderId="0" xfId="65" applyFont="1" applyAlignment="1">
      <alignment horizontal="center"/>
      <protection/>
    </xf>
    <xf numFmtId="0" fontId="8" fillId="0" borderId="0" xfId="64">
      <alignment/>
      <protection/>
    </xf>
    <xf numFmtId="0" fontId="17" fillId="0" borderId="11" xfId="64" applyFont="1" applyBorder="1">
      <alignment/>
      <protection/>
    </xf>
    <xf numFmtId="0" fontId="8" fillId="0" borderId="0" xfId="62">
      <alignment/>
      <protection/>
    </xf>
    <xf numFmtId="0" fontId="10" fillId="0" borderId="11" xfId="62" applyFont="1" applyBorder="1" applyAlignment="1">
      <alignment horizontal="center"/>
      <protection/>
    </xf>
    <xf numFmtId="3" fontId="11" fillId="0" borderId="11" xfId="62" applyNumberFormat="1" applyFont="1" applyBorder="1" applyAlignment="1">
      <alignment horizontal="right"/>
      <protection/>
    </xf>
    <xf numFmtId="3" fontId="10" fillId="0" borderId="11" xfId="62" applyNumberFormat="1" applyFont="1" applyBorder="1" applyAlignment="1">
      <alignment horizontal="right"/>
      <protection/>
    </xf>
    <xf numFmtId="49" fontId="10" fillId="0" borderId="11" xfId="62" applyNumberFormat="1" applyFont="1" applyBorder="1" applyAlignment="1">
      <alignment horizontal="center"/>
      <protection/>
    </xf>
    <xf numFmtId="0" fontId="10" fillId="0" borderId="0" xfId="62" applyFont="1">
      <alignment/>
      <protection/>
    </xf>
    <xf numFmtId="49" fontId="11" fillId="0" borderId="11" xfId="62" applyNumberFormat="1" applyFont="1" applyBorder="1" applyAlignment="1">
      <alignment horizontal="center"/>
      <protection/>
    </xf>
    <xf numFmtId="49" fontId="11" fillId="0" borderId="11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 wrapText="1"/>
      <protection/>
    </xf>
    <xf numFmtId="0" fontId="7" fillId="0" borderId="0" xfId="68" applyFont="1" applyBorder="1">
      <alignment/>
      <protection/>
    </xf>
    <xf numFmtId="0" fontId="8" fillId="0" borderId="0" xfId="57">
      <alignment/>
      <protection/>
    </xf>
    <xf numFmtId="0" fontId="9" fillId="32" borderId="11" xfId="57" applyFont="1" applyFill="1" applyBorder="1" applyAlignment="1">
      <alignment horizontal="center"/>
      <protection/>
    </xf>
    <xf numFmtId="0" fontId="8" fillId="0" borderId="11" xfId="57" applyFont="1" applyBorder="1">
      <alignment/>
      <protection/>
    </xf>
    <xf numFmtId="0" fontId="8" fillId="0" borderId="0" xfId="66">
      <alignment/>
      <protection/>
    </xf>
    <xf numFmtId="3" fontId="1" fillId="0" borderId="11" xfId="0" applyNumberFormat="1" applyFont="1" applyBorder="1" applyAlignment="1">
      <alignment vertical="center"/>
    </xf>
    <xf numFmtId="0" fontId="8" fillId="0" borderId="0" xfId="58">
      <alignment/>
      <protection/>
    </xf>
    <xf numFmtId="0" fontId="9" fillId="32" borderId="11" xfId="58" applyFont="1" applyFill="1" applyBorder="1" applyAlignment="1">
      <alignment horizontal="center" vertical="center" wrapText="1"/>
      <protection/>
    </xf>
    <xf numFmtId="0" fontId="8" fillId="0" borderId="11" xfId="58" applyFont="1" applyBorder="1">
      <alignment/>
      <protection/>
    </xf>
    <xf numFmtId="0" fontId="8" fillId="0" borderId="11" xfId="58" applyFont="1" applyBorder="1" applyAlignment="1">
      <alignment horizontal="center"/>
      <protection/>
    </xf>
    <xf numFmtId="0" fontId="1" fillId="32" borderId="14" xfId="0" applyFont="1" applyFill="1" applyBorder="1" applyAlignment="1">
      <alignment horizontal="center" vertical="center"/>
    </xf>
    <xf numFmtId="3" fontId="21" fillId="0" borderId="11" xfId="62" applyNumberFormat="1" applyFont="1" applyBorder="1" applyAlignment="1">
      <alignment horizontal="right"/>
      <protection/>
    </xf>
    <xf numFmtId="0" fontId="8" fillId="0" borderId="0" xfId="66" applyBorder="1" applyAlignment="1">
      <alignment horizontal="right"/>
      <protection/>
    </xf>
    <xf numFmtId="0" fontId="8" fillId="0" borderId="11" xfId="57" applyFont="1" applyBorder="1" applyAlignment="1">
      <alignment horizontal="center"/>
      <protection/>
    </xf>
    <xf numFmtId="0" fontId="5" fillId="0" borderId="11" xfId="66" applyFont="1" applyBorder="1" applyAlignment="1">
      <alignment horizontal="center"/>
      <protection/>
    </xf>
    <xf numFmtId="0" fontId="9" fillId="32" borderId="11" xfId="66" applyFont="1" applyFill="1" applyBorder="1" applyAlignment="1">
      <alignment horizontal="center"/>
      <protection/>
    </xf>
    <xf numFmtId="0" fontId="5" fillId="0" borderId="11" xfId="63" applyFont="1" applyBorder="1" applyAlignment="1">
      <alignment horizontal="center"/>
      <protection/>
    </xf>
    <xf numFmtId="0" fontId="6" fillId="0" borderId="11" xfId="57" applyFont="1" applyBorder="1" applyAlignment="1">
      <alignment horizontal="center" vertical="distributed"/>
      <protection/>
    </xf>
    <xf numFmtId="0" fontId="8" fillId="0" borderId="11" xfId="57" applyFont="1" applyBorder="1" applyAlignment="1">
      <alignment horizontal="center" vertical="distributed"/>
      <protection/>
    </xf>
    <xf numFmtId="0" fontId="8" fillId="0" borderId="11" xfId="57" applyBorder="1" applyAlignment="1">
      <alignment vertical="distributed"/>
      <protection/>
    </xf>
    <xf numFmtId="0" fontId="24" fillId="0" borderId="0" xfId="0" applyFont="1" applyBorder="1" applyAlignment="1">
      <alignment/>
    </xf>
    <xf numFmtId="9" fontId="8" fillId="0" borderId="11" xfId="57" applyNumberFormat="1" applyBorder="1" applyAlignment="1">
      <alignment horizontal="center" vertical="distributed"/>
      <protection/>
    </xf>
    <xf numFmtId="0" fontId="8" fillId="0" borderId="0" xfId="57" applyAlignment="1">
      <alignment horizontal="right"/>
      <protection/>
    </xf>
    <xf numFmtId="0" fontId="20" fillId="0" borderId="11" xfId="63" applyFont="1" applyBorder="1" applyAlignment="1">
      <alignment horizontal="center" vertical="distributed"/>
      <protection/>
    </xf>
    <xf numFmtId="3" fontId="5" fillId="0" borderId="11" xfId="63" applyNumberFormat="1" applyFont="1" applyBorder="1" applyAlignment="1">
      <alignment vertical="distributed"/>
      <protection/>
    </xf>
    <xf numFmtId="3" fontId="7" fillId="0" borderId="11" xfId="63" applyNumberFormat="1" applyFont="1" applyBorder="1" applyAlignment="1">
      <alignment vertical="distributed"/>
      <protection/>
    </xf>
    <xf numFmtId="0" fontId="9" fillId="0" borderId="11" xfId="57" applyFont="1" applyBorder="1">
      <alignment/>
      <protection/>
    </xf>
    <xf numFmtId="0" fontId="27" fillId="0" borderId="11" xfId="57" applyFont="1" applyBorder="1" applyAlignment="1">
      <alignment horizontal="center" vertical="distributed"/>
      <protection/>
    </xf>
    <xf numFmtId="0" fontId="9" fillId="0" borderId="11" xfId="57" applyFont="1" applyBorder="1" applyAlignment="1">
      <alignment horizontal="center" vertical="distributed"/>
      <protection/>
    </xf>
    <xf numFmtId="0" fontId="9" fillId="0" borderId="11" xfId="57" applyFont="1" applyBorder="1" applyAlignment="1">
      <alignment vertical="distributed"/>
      <protection/>
    </xf>
    <xf numFmtId="9" fontId="9" fillId="0" borderId="11" xfId="57" applyNumberFormat="1" applyFont="1" applyBorder="1" applyAlignment="1">
      <alignment horizontal="center" vertical="distributed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/>
      <protection/>
    </xf>
    <xf numFmtId="3" fontId="19" fillId="0" borderId="11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15" xfId="0" applyNumberFormat="1" applyFont="1" applyFill="1" applyBorder="1" applyAlignment="1">
      <alignment/>
    </xf>
    <xf numFmtId="3" fontId="1" fillId="32" borderId="11" xfId="0" applyNumberFormat="1" applyFont="1" applyFill="1" applyBorder="1" applyAlignment="1">
      <alignment vertical="center"/>
    </xf>
    <xf numFmtId="3" fontId="16" fillId="0" borderId="11" xfId="64" applyNumberFormat="1" applyFont="1" applyBorder="1">
      <alignment/>
      <protection/>
    </xf>
    <xf numFmtId="3" fontId="5" fillId="0" borderId="11" xfId="68" applyNumberFormat="1" applyBorder="1">
      <alignment/>
      <protection/>
    </xf>
    <xf numFmtId="3" fontId="7" fillId="0" borderId="11" xfId="68" applyNumberFormat="1" applyFont="1" applyBorder="1">
      <alignment/>
      <protection/>
    </xf>
    <xf numFmtId="0" fontId="10" fillId="0" borderId="11" xfId="62" applyFont="1" applyBorder="1" applyAlignment="1">
      <alignment horizontal="left"/>
      <protection/>
    </xf>
    <xf numFmtId="0" fontId="10" fillId="0" borderId="13" xfId="62" applyFont="1" applyBorder="1" applyAlignment="1">
      <alignment horizontal="left"/>
      <protection/>
    </xf>
    <xf numFmtId="0" fontId="11" fillId="0" borderId="11" xfId="62" applyFont="1" applyBorder="1" applyAlignment="1">
      <alignment horizontal="left"/>
      <protection/>
    </xf>
    <xf numFmtId="0" fontId="11" fillId="0" borderId="13" xfId="62" applyFont="1" applyBorder="1" applyAlignment="1">
      <alignment horizontal="left"/>
      <protection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left" vertical="center"/>
    </xf>
    <xf numFmtId="0" fontId="21" fillId="0" borderId="11" xfId="62" applyFont="1" applyBorder="1" applyAlignment="1">
      <alignment horizontal="left"/>
      <protection/>
    </xf>
    <xf numFmtId="0" fontId="11" fillId="0" borderId="11" xfId="62" applyFont="1" applyFill="1" applyBorder="1" applyAlignment="1">
      <alignment horizontal="center" vertical="center" wrapText="1"/>
      <protection/>
    </xf>
    <xf numFmtId="0" fontId="11" fillId="0" borderId="11" xfId="62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1" fillId="0" borderId="13" xfId="59" applyFont="1" applyBorder="1" applyAlignment="1">
      <alignment horizontal="left"/>
      <protection/>
    </xf>
    <xf numFmtId="0" fontId="2" fillId="0" borderId="16" xfId="0" applyFont="1" applyBorder="1" applyAlignment="1">
      <alignment horizontal="center" vertical="distributed"/>
    </xf>
    <xf numFmtId="0" fontId="0" fillId="32" borderId="11" xfId="0" applyFill="1" applyBorder="1" applyAlignment="1">
      <alignment/>
    </xf>
    <xf numFmtId="0" fontId="1" fillId="0" borderId="16" xfId="0" applyFont="1" applyBorder="1" applyAlignment="1">
      <alignment horizontal="center" vertical="distributed"/>
    </xf>
    <xf numFmtId="0" fontId="29" fillId="0" borderId="17" xfId="0" applyFont="1" applyFill="1" applyBorder="1" applyAlignment="1">
      <alignment horizontal="center" vertical="distributed"/>
    </xf>
    <xf numFmtId="0" fontId="29" fillId="0" borderId="12" xfId="0" applyFont="1" applyFill="1" applyBorder="1" applyAlignment="1">
      <alignment horizontal="center" vertical="distributed"/>
    </xf>
    <xf numFmtId="0" fontId="29" fillId="0" borderId="11" xfId="0" applyFont="1" applyFill="1" applyBorder="1" applyAlignment="1">
      <alignment horizontal="center" vertical="distributed"/>
    </xf>
    <xf numFmtId="3" fontId="5" fillId="0" borderId="11" xfId="66" applyNumberFormat="1" applyFont="1" applyBorder="1">
      <alignment/>
      <protection/>
    </xf>
    <xf numFmtId="0" fontId="10" fillId="0" borderId="11" xfId="59" applyFont="1" applyBorder="1" applyAlignment="1">
      <alignment horizontal="left"/>
      <protection/>
    </xf>
    <xf numFmtId="0" fontId="11" fillId="0" borderId="11" xfId="59" applyFont="1" applyBorder="1" applyAlignment="1">
      <alignment horizontal="center" vertical="center"/>
      <protection/>
    </xf>
    <xf numFmtId="0" fontId="11" fillId="0" borderId="11" xfId="59" applyFont="1" applyBorder="1" applyAlignment="1">
      <alignment horizontal="center"/>
      <protection/>
    </xf>
    <xf numFmtId="16" fontId="5" fillId="0" borderId="11" xfId="68" applyNumberFormat="1" applyFont="1" applyBorder="1">
      <alignment/>
      <protection/>
    </xf>
    <xf numFmtId="0" fontId="5" fillId="0" borderId="11" xfId="68" applyFont="1" applyBorder="1">
      <alignment/>
      <protection/>
    </xf>
    <xf numFmtId="16" fontId="5" fillId="0" borderId="11" xfId="68" applyNumberFormat="1" applyBorder="1">
      <alignment/>
      <protection/>
    </xf>
    <xf numFmtId="0" fontId="5" fillId="0" borderId="11" xfId="61" applyFont="1" applyBorder="1">
      <alignment/>
      <protection/>
    </xf>
    <xf numFmtId="3" fontId="5" fillId="0" borderId="11" xfId="61" applyNumberFormat="1" applyBorder="1">
      <alignment/>
      <protection/>
    </xf>
    <xf numFmtId="0" fontId="20" fillId="0" borderId="11" xfId="61" applyFont="1" applyBorder="1">
      <alignment/>
      <protection/>
    </xf>
    <xf numFmtId="3" fontId="20" fillId="0" borderId="11" xfId="61" applyNumberFormat="1" applyFont="1" applyBorder="1">
      <alignment/>
      <protection/>
    </xf>
    <xf numFmtId="0" fontId="8" fillId="0" borderId="11" xfId="57" applyFont="1" applyBorder="1" applyAlignment="1">
      <alignment horizontal="distributed" vertical="distributed"/>
      <protection/>
    </xf>
    <xf numFmtId="0" fontId="31" fillId="0" borderId="0" xfId="0" applyFont="1" applyAlignment="1">
      <alignment/>
    </xf>
    <xf numFmtId="0" fontId="7" fillId="32" borderId="18" xfId="63" applyFont="1" applyFill="1" applyBorder="1" applyAlignment="1">
      <alignment horizontal="center" vertical="center" wrapText="1"/>
      <protection/>
    </xf>
    <xf numFmtId="0" fontId="7" fillId="32" borderId="12" xfId="63" applyFont="1" applyFill="1" applyBorder="1" applyAlignment="1">
      <alignment horizontal="center" vertical="center" wrapText="1"/>
      <protection/>
    </xf>
    <xf numFmtId="3" fontId="9" fillId="0" borderId="11" xfId="57" applyNumberFormat="1" applyFont="1" applyBorder="1" applyAlignment="1">
      <alignment vertical="distributed"/>
      <protection/>
    </xf>
    <xf numFmtId="3" fontId="8" fillId="0" borderId="11" xfId="57" applyNumberFormat="1" applyFont="1" applyBorder="1" applyAlignment="1">
      <alignment horizontal="right" vertical="distributed"/>
      <protection/>
    </xf>
    <xf numFmtId="3" fontId="14" fillId="0" borderId="11" xfId="64" applyNumberFormat="1" applyFont="1" applyBorder="1">
      <alignment/>
      <protection/>
    </xf>
    <xf numFmtId="0" fontId="30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30" fillId="0" borderId="11" xfId="0" applyNumberFormat="1" applyFont="1" applyBorder="1" applyAlignment="1">
      <alignment vertical="center"/>
    </xf>
    <xf numFmtId="3" fontId="20" fillId="0" borderId="11" xfId="68" applyNumberFormat="1" applyFont="1" applyBorder="1">
      <alignment/>
      <protection/>
    </xf>
    <xf numFmtId="0" fontId="1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0" fillId="0" borderId="16" xfId="62" applyFont="1" applyBorder="1" applyAlignment="1">
      <alignment horizont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31" fillId="0" borderId="11" xfId="0" applyFont="1" applyBorder="1" applyAlignment="1">
      <alignment horizontal="center"/>
    </xf>
    <xf numFmtId="0" fontId="17" fillId="0" borderId="11" xfId="64" applyFont="1" applyBorder="1" applyAlignment="1">
      <alignment horizontal="left"/>
      <protection/>
    </xf>
    <xf numFmtId="0" fontId="17" fillId="0" borderId="11" xfId="64" applyFont="1" applyBorder="1" applyAlignment="1">
      <alignment horizontal="center"/>
      <protection/>
    </xf>
    <xf numFmtId="3" fontId="7" fillId="0" borderId="11" xfId="66" applyNumberFormat="1" applyFont="1" applyBorder="1">
      <alignment/>
      <protection/>
    </xf>
    <xf numFmtId="0" fontId="12" fillId="32" borderId="11" xfId="64" applyFont="1" applyFill="1" applyBorder="1">
      <alignment/>
      <protection/>
    </xf>
    <xf numFmtId="0" fontId="9" fillId="0" borderId="11" xfId="61" applyFont="1" applyBorder="1" applyAlignment="1">
      <alignment vertical="distributed"/>
      <protection/>
    </xf>
    <xf numFmtId="0" fontId="7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18" fillId="0" borderId="11" xfId="62" applyFont="1" applyBorder="1" applyAlignment="1">
      <alignment horizontal="left"/>
      <protection/>
    </xf>
    <xf numFmtId="0" fontId="16" fillId="0" borderId="11" xfId="64" applyFont="1" applyBorder="1">
      <alignment/>
      <protection/>
    </xf>
    <xf numFmtId="0" fontId="11" fillId="0" borderId="11" xfId="61" applyFont="1" applyBorder="1">
      <alignment/>
      <protection/>
    </xf>
    <xf numFmtId="0" fontId="15" fillId="0" borderId="11" xfId="64" applyFont="1" applyBorder="1" applyAlignment="1">
      <alignment horizontal="left"/>
      <protection/>
    </xf>
    <xf numFmtId="3" fontId="34" fillId="0" borderId="11" xfId="0" applyNumberFormat="1" applyFont="1" applyBorder="1" applyAlignment="1">
      <alignment vertical="center"/>
    </xf>
    <xf numFmtId="0" fontId="11" fillId="0" borderId="11" xfId="59" applyFont="1" applyBorder="1" applyAlignment="1">
      <alignment horizontal="left"/>
      <protection/>
    </xf>
    <xf numFmtId="0" fontId="10" fillId="0" borderId="11" xfId="59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center"/>
      <protection/>
    </xf>
    <xf numFmtId="3" fontId="7" fillId="0" borderId="11" xfId="61" applyNumberFormat="1" applyFont="1" applyBorder="1">
      <alignment/>
      <protection/>
    </xf>
    <xf numFmtId="3" fontId="15" fillId="32" borderId="11" xfId="64" applyNumberFormat="1" applyFont="1" applyFill="1" applyBorder="1" applyAlignment="1">
      <alignment vertical="distributed"/>
      <protection/>
    </xf>
    <xf numFmtId="0" fontId="35" fillId="0" borderId="11" xfId="63" applyFont="1" applyBorder="1" applyAlignment="1">
      <alignment vertical="distributed"/>
      <protection/>
    </xf>
    <xf numFmtId="16" fontId="7" fillId="0" borderId="12" xfId="68" applyNumberFormat="1" applyFont="1" applyBorder="1">
      <alignment/>
      <protection/>
    </xf>
    <xf numFmtId="0" fontId="5" fillId="0" borderId="0" xfId="68" applyBorder="1">
      <alignment/>
      <protection/>
    </xf>
    <xf numFmtId="0" fontId="1" fillId="0" borderId="17" xfId="0" applyFont="1" applyBorder="1" applyAlignment="1">
      <alignment horizontal="center" vertical="distributed"/>
    </xf>
    <xf numFmtId="0" fontId="30" fillId="0" borderId="17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1" fillId="0" borderId="11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1" xfId="0" applyNumberFormat="1" applyFont="1" applyBorder="1" applyAlignment="1">
      <alignment horizontal="center" vertical="distributed"/>
    </xf>
    <xf numFmtId="49" fontId="2" fillId="0" borderId="17" xfId="0" applyNumberFormat="1" applyFont="1" applyBorder="1" applyAlignment="1">
      <alignment horizontal="center" vertical="distributed"/>
    </xf>
    <xf numFmtId="49" fontId="1" fillId="0" borderId="11" xfId="0" applyNumberFormat="1" applyFont="1" applyBorder="1" applyAlignment="1">
      <alignment horizontal="center" vertical="distributed"/>
    </xf>
    <xf numFmtId="49" fontId="2" fillId="0" borderId="16" xfId="0" applyNumberFormat="1" applyFon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distributed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166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3" fontId="11" fillId="0" borderId="11" xfId="60" applyNumberFormat="1" applyFont="1" applyFill="1" applyBorder="1">
      <alignment/>
      <protection/>
    </xf>
    <xf numFmtId="3" fontId="10" fillId="0" borderId="19" xfId="56" applyNumberFormat="1" applyFont="1" applyFill="1" applyBorder="1" applyAlignment="1">
      <alignment horizontal="center" vertical="center"/>
      <protection/>
    </xf>
    <xf numFmtId="4" fontId="10" fillId="0" borderId="19" xfId="56" applyNumberFormat="1" applyFont="1" applyFill="1" applyBorder="1" applyAlignment="1">
      <alignment vertical="center"/>
      <protection/>
    </xf>
    <xf numFmtId="3" fontId="10" fillId="0" borderId="19" xfId="56" applyNumberFormat="1" applyFont="1" applyFill="1" applyBorder="1" applyAlignment="1">
      <alignment vertical="center"/>
      <protection/>
    </xf>
    <xf numFmtId="3" fontId="11" fillId="0" borderId="19" xfId="56" applyNumberFormat="1" applyFont="1" applyFill="1" applyBorder="1" applyAlignment="1">
      <alignment vertical="center"/>
      <protection/>
    </xf>
    <xf numFmtId="3" fontId="10" fillId="0" borderId="11" xfId="60" applyNumberFormat="1" applyFont="1" applyFill="1" applyBorder="1">
      <alignment/>
      <protection/>
    </xf>
    <xf numFmtId="166" fontId="10" fillId="0" borderId="20" xfId="56" applyNumberFormat="1" applyFont="1" applyBorder="1" applyAlignment="1">
      <alignment vertical="center"/>
      <protection/>
    </xf>
    <xf numFmtId="3" fontId="10" fillId="0" borderId="20" xfId="56" applyNumberFormat="1" applyFont="1" applyFill="1" applyBorder="1" applyAlignment="1">
      <alignment vertical="center"/>
      <protection/>
    </xf>
    <xf numFmtId="3" fontId="10" fillId="0" borderId="10" xfId="60" applyNumberFormat="1" applyFont="1" applyFill="1" applyBorder="1">
      <alignment/>
      <protection/>
    </xf>
    <xf numFmtId="0" fontId="10" fillId="0" borderId="10" xfId="67" applyFont="1" applyBorder="1">
      <alignment/>
      <protection/>
    </xf>
    <xf numFmtId="4" fontId="10" fillId="0" borderId="10" xfId="60" applyNumberFormat="1" applyFont="1" applyFill="1" applyBorder="1">
      <alignment/>
      <protection/>
    </xf>
    <xf numFmtId="0" fontId="11" fillId="0" borderId="11" xfId="67" applyFont="1" applyBorder="1">
      <alignment/>
      <protection/>
    </xf>
    <xf numFmtId="3" fontId="11" fillId="0" borderId="11" xfId="56" applyNumberFormat="1" applyFont="1" applyFill="1" applyBorder="1" applyAlignment="1">
      <alignment vertical="center"/>
      <protection/>
    </xf>
    <xf numFmtId="3" fontId="10" fillId="0" borderId="11" xfId="56" applyNumberFormat="1" applyFont="1" applyFill="1" applyBorder="1" applyAlignment="1">
      <alignment vertical="center"/>
      <protection/>
    </xf>
    <xf numFmtId="0" fontId="8" fillId="0" borderId="0" xfId="64" applyFont="1">
      <alignment/>
      <protection/>
    </xf>
    <xf numFmtId="0" fontId="11" fillId="0" borderId="11" xfId="62" applyFont="1" applyBorder="1">
      <alignment/>
      <protection/>
    </xf>
    <xf numFmtId="0" fontId="11" fillId="0" borderId="11" xfId="62" applyFont="1" applyBorder="1" applyAlignment="1">
      <alignment horizontal="center"/>
      <protection/>
    </xf>
    <xf numFmtId="0" fontId="7" fillId="33" borderId="10" xfId="68" applyFont="1" applyFill="1" applyBorder="1">
      <alignment/>
      <protection/>
    </xf>
    <xf numFmtId="0" fontId="7" fillId="33" borderId="10" xfId="68" applyFont="1" applyFill="1" applyBorder="1" applyAlignment="1">
      <alignment horizontal="center"/>
      <protection/>
    </xf>
    <xf numFmtId="0" fontId="7" fillId="33" borderId="12" xfId="68" applyFont="1" applyFill="1" applyBorder="1">
      <alignment/>
      <protection/>
    </xf>
    <xf numFmtId="0" fontId="7" fillId="33" borderId="12" xfId="68" applyFont="1" applyFill="1" applyBorder="1" applyAlignment="1">
      <alignment horizontal="center"/>
      <protection/>
    </xf>
    <xf numFmtId="3" fontId="7" fillId="0" borderId="0" xfId="68" applyNumberFormat="1" applyFont="1" applyBorder="1">
      <alignment/>
      <protection/>
    </xf>
    <xf numFmtId="0" fontId="6" fillId="0" borderId="0" xfId="62" applyFont="1" applyBorder="1" applyAlignment="1">
      <alignment horizontal="right"/>
      <protection/>
    </xf>
    <xf numFmtId="0" fontId="10" fillId="0" borderId="13" xfId="62" applyFont="1" applyBorder="1">
      <alignment/>
      <protection/>
    </xf>
    <xf numFmtId="49" fontId="10" fillId="32" borderId="11" xfId="62" applyNumberFormat="1" applyFont="1" applyFill="1" applyBorder="1" applyAlignment="1">
      <alignment horizontal="center"/>
      <protection/>
    </xf>
    <xf numFmtId="0" fontId="11" fillId="32" borderId="11" xfId="62" applyFont="1" applyFill="1" applyBorder="1" applyAlignment="1">
      <alignment horizontal="left"/>
      <protection/>
    </xf>
    <xf numFmtId="3" fontId="11" fillId="32" borderId="11" xfId="62" applyNumberFormat="1" applyFont="1" applyFill="1" applyBorder="1" applyAlignment="1">
      <alignment horizontal="right"/>
      <protection/>
    </xf>
    <xf numFmtId="0" fontId="10" fillId="32" borderId="11" xfId="62" applyFont="1" applyFill="1" applyBorder="1" applyAlignment="1">
      <alignment horizontal="center"/>
      <protection/>
    </xf>
    <xf numFmtId="0" fontId="11" fillId="32" borderId="11" xfId="62" applyFont="1" applyFill="1" applyBorder="1">
      <alignment/>
      <protection/>
    </xf>
    <xf numFmtId="0" fontId="11" fillId="32" borderId="13" xfId="62" applyFont="1" applyFill="1" applyBorder="1" applyAlignment="1">
      <alignment horizontal="left"/>
      <protection/>
    </xf>
    <xf numFmtId="49" fontId="11" fillId="32" borderId="11" xfId="62" applyNumberFormat="1" applyFont="1" applyFill="1" applyBorder="1" applyAlignment="1">
      <alignment horizontal="center"/>
      <protection/>
    </xf>
    <xf numFmtId="49" fontId="10" fillId="32" borderId="12" xfId="62" applyNumberFormat="1" applyFont="1" applyFill="1" applyBorder="1" applyAlignment="1">
      <alignment horizontal="center" vertical="center"/>
      <protection/>
    </xf>
    <xf numFmtId="49" fontId="11" fillId="32" borderId="12" xfId="62" applyNumberFormat="1" applyFont="1" applyFill="1" applyBorder="1" applyAlignment="1">
      <alignment horizontal="distributed" vertical="distributed"/>
      <protection/>
    </xf>
    <xf numFmtId="0" fontId="7" fillId="32" borderId="13" xfId="62" applyFont="1" applyFill="1" applyBorder="1" applyAlignment="1">
      <alignment horizontal="left"/>
      <protection/>
    </xf>
    <xf numFmtId="0" fontId="11" fillId="33" borderId="11" xfId="59" applyFont="1" applyFill="1" applyBorder="1" applyAlignment="1">
      <alignment horizontal="left" vertical="center"/>
      <protection/>
    </xf>
    <xf numFmtId="0" fontId="18" fillId="0" borderId="11" xfId="59" applyFont="1" applyBorder="1" applyAlignment="1">
      <alignment horizontal="left"/>
      <protection/>
    </xf>
    <xf numFmtId="0" fontId="10" fillId="32" borderId="11" xfId="59" applyFont="1" applyFill="1" applyBorder="1" applyAlignment="1">
      <alignment horizontal="center" vertical="center"/>
      <protection/>
    </xf>
    <xf numFmtId="0" fontId="11" fillId="32" borderId="13" xfId="59" applyFont="1" applyFill="1" applyBorder="1" applyAlignment="1">
      <alignment horizontal="left"/>
      <protection/>
    </xf>
    <xf numFmtId="0" fontId="9" fillId="0" borderId="19" xfId="56" applyFont="1" applyBorder="1" applyAlignment="1">
      <alignment vertical="center"/>
      <protection/>
    </xf>
    <xf numFmtId="0" fontId="8" fillId="0" borderId="19" xfId="56" applyFont="1" applyBorder="1" applyAlignment="1">
      <alignment vertical="center"/>
      <protection/>
    </xf>
    <xf numFmtId="0" fontId="8" fillId="0" borderId="20" xfId="56" applyFont="1" applyBorder="1" applyAlignment="1">
      <alignment vertical="center"/>
      <protection/>
    </xf>
    <xf numFmtId="0" fontId="8" fillId="0" borderId="21" xfId="56" applyFont="1" applyBorder="1" applyAlignment="1">
      <alignment vertical="center"/>
      <protection/>
    </xf>
    <xf numFmtId="0" fontId="9" fillId="0" borderId="11" xfId="56" applyFont="1" applyBorder="1" applyAlignment="1">
      <alignment vertical="center"/>
      <protection/>
    </xf>
    <xf numFmtId="0" fontId="8" fillId="0" borderId="11" xfId="56" applyFont="1" applyBorder="1" applyAlignment="1">
      <alignment vertical="center"/>
      <protection/>
    </xf>
    <xf numFmtId="0" fontId="10" fillId="0" borderId="0" xfId="0" applyFont="1" applyAlignment="1">
      <alignment wrapText="1"/>
    </xf>
    <xf numFmtId="0" fontId="9" fillId="32" borderId="11" xfId="60" applyFont="1" applyFill="1" applyBorder="1">
      <alignment/>
      <protection/>
    </xf>
    <xf numFmtId="0" fontId="11" fillId="32" borderId="12" xfId="60" applyFont="1" applyFill="1" applyBorder="1" applyAlignment="1">
      <alignment horizontal="center" vertical="center" wrapText="1"/>
      <protection/>
    </xf>
    <xf numFmtId="0" fontId="11" fillId="32" borderId="17" xfId="60" applyFont="1" applyFill="1" applyBorder="1" applyAlignment="1">
      <alignment horizontal="right" vertical="center" wrapText="1"/>
      <protection/>
    </xf>
    <xf numFmtId="0" fontId="11" fillId="32" borderId="14" xfId="60" applyFont="1" applyFill="1" applyBorder="1" applyAlignment="1">
      <alignment horizontal="center" vertical="center"/>
      <protection/>
    </xf>
    <xf numFmtId="0" fontId="11" fillId="32" borderId="22" xfId="60" applyFont="1" applyFill="1" applyBorder="1" applyAlignment="1">
      <alignment horizontal="right" vertical="center"/>
      <protection/>
    </xf>
    <xf numFmtId="0" fontId="11" fillId="32" borderId="23" xfId="60" applyFont="1" applyFill="1" applyBorder="1" applyAlignment="1">
      <alignment horizontal="center" vertical="center"/>
      <protection/>
    </xf>
    <xf numFmtId="0" fontId="11" fillId="32" borderId="24" xfId="60" applyFont="1" applyFill="1" applyBorder="1" applyAlignment="1">
      <alignment horizontal="center" vertical="center"/>
      <protection/>
    </xf>
    <xf numFmtId="0" fontId="20" fillId="0" borderId="12" xfId="68" applyFont="1" applyBorder="1">
      <alignment/>
      <protection/>
    </xf>
    <xf numFmtId="0" fontId="7" fillId="0" borderId="11" xfId="68" applyNumberFormat="1" applyFont="1" applyBorder="1">
      <alignment/>
      <protection/>
    </xf>
    <xf numFmtId="0" fontId="20" fillId="0" borderId="11" xfId="68" applyFont="1" applyBorder="1">
      <alignment/>
      <protection/>
    </xf>
    <xf numFmtId="3" fontId="37" fillId="0" borderId="11" xfId="64" applyNumberFormat="1" applyFont="1" applyBorder="1">
      <alignment/>
      <protection/>
    </xf>
    <xf numFmtId="0" fontId="16" fillId="32" borderId="11" xfId="64" applyFont="1" applyFill="1" applyBorder="1">
      <alignment/>
      <protection/>
    </xf>
    <xf numFmtId="0" fontId="20" fillId="32" borderId="11" xfId="61" applyFont="1" applyFill="1" applyBorder="1">
      <alignment/>
      <protection/>
    </xf>
    <xf numFmtId="3" fontId="20" fillId="32" borderId="11" xfId="61" applyNumberFormat="1" applyFont="1" applyFill="1" applyBorder="1">
      <alignment/>
      <protection/>
    </xf>
    <xf numFmtId="0" fontId="31" fillId="0" borderId="11" xfId="0" applyFont="1" applyBorder="1" applyAlignment="1">
      <alignment/>
    </xf>
    <xf numFmtId="49" fontId="2" fillId="33" borderId="16" xfId="0" applyNumberFormat="1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vertical="center"/>
    </xf>
    <xf numFmtId="0" fontId="29" fillId="0" borderId="12" xfId="0" applyFont="1" applyFill="1" applyBorder="1" applyAlignment="1">
      <alignment horizontal="right" vertical="distributed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right" vertical="distributed"/>
    </xf>
    <xf numFmtId="0" fontId="1" fillId="32" borderId="11" xfId="0" applyFont="1" applyFill="1" applyBorder="1" applyAlignment="1">
      <alignment horizontal="left" vertical="center"/>
    </xf>
    <xf numFmtId="3" fontId="19" fillId="0" borderId="11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2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9" fillId="0" borderId="0" xfId="0" applyFont="1" applyAlignment="1">
      <alignment/>
    </xf>
    <xf numFmtId="3" fontId="3" fillId="0" borderId="11" xfId="0" applyNumberFormat="1" applyFont="1" applyBorder="1" applyAlignment="1">
      <alignment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" fontId="23" fillId="0" borderId="11" xfId="62" applyNumberFormat="1" applyFont="1" applyBorder="1" applyAlignment="1">
      <alignment horizontal="right"/>
      <protection/>
    </xf>
    <xf numFmtId="0" fontId="23" fillId="0" borderId="11" xfId="62" applyFont="1" applyBorder="1" applyAlignment="1">
      <alignment horizontal="left"/>
      <protection/>
    </xf>
    <xf numFmtId="3" fontId="19" fillId="0" borderId="11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16" fontId="21" fillId="0" borderId="11" xfId="62" applyNumberFormat="1" applyFont="1" applyBorder="1" applyAlignment="1">
      <alignment horizontal="left"/>
      <protection/>
    </xf>
    <xf numFmtId="0" fontId="18" fillId="0" borderId="11" xfId="62" applyFont="1" applyBorder="1" applyAlignment="1">
      <alignment horizontal="center" vertical="center" wrapText="1"/>
      <protection/>
    </xf>
    <xf numFmtId="3" fontId="10" fillId="0" borderId="11" xfId="62" applyNumberFormat="1" applyFont="1" applyBorder="1" applyAlignment="1">
      <alignment horizontal="right"/>
      <protection/>
    </xf>
    <xf numFmtId="0" fontId="10" fillId="0" borderId="11" xfId="62" applyFont="1" applyBorder="1" applyAlignment="1">
      <alignment horizontal="left"/>
      <protection/>
    </xf>
    <xf numFmtId="0" fontId="10" fillId="0" borderId="11" xfId="62" applyNumberFormat="1" applyFont="1" applyBorder="1" applyAlignment="1">
      <alignment horizontal="left"/>
      <protection/>
    </xf>
    <xf numFmtId="0" fontId="10" fillId="0" borderId="13" xfId="62" applyFont="1" applyBorder="1" applyAlignment="1">
      <alignment horizontal="left"/>
      <protection/>
    </xf>
    <xf numFmtId="16" fontId="10" fillId="0" borderId="11" xfId="62" applyNumberFormat="1" applyFont="1" applyBorder="1" applyAlignment="1">
      <alignment horizontal="left"/>
      <protection/>
    </xf>
    <xf numFmtId="0" fontId="11" fillId="0" borderId="11" xfId="62" applyNumberFormat="1" applyFont="1" applyBorder="1" applyAlignment="1">
      <alignment horizontal="left"/>
      <protection/>
    </xf>
    <xf numFmtId="0" fontId="14" fillId="0" borderId="25" xfId="65" applyFont="1" applyBorder="1" applyAlignment="1">
      <alignment horizontal="left"/>
      <protection/>
    </xf>
    <xf numFmtId="0" fontId="15" fillId="0" borderId="26" xfId="65" applyFont="1" applyBorder="1" applyAlignment="1">
      <alignment horizontal="center"/>
      <protection/>
    </xf>
    <xf numFmtId="0" fontId="15" fillId="0" borderId="14" xfId="65" applyFont="1" applyBorder="1" applyAlignment="1">
      <alignment horizontal="left"/>
      <protection/>
    </xf>
    <xf numFmtId="0" fontId="14" fillId="0" borderId="12" xfId="65" applyFont="1" applyBorder="1" applyAlignment="1">
      <alignment horizontal="center"/>
      <protection/>
    </xf>
    <xf numFmtId="2" fontId="10" fillId="0" borderId="11" xfId="62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38" fillId="32" borderId="11" xfId="0" applyFont="1" applyFill="1" applyBorder="1" applyAlignment="1">
      <alignment/>
    </xf>
    <xf numFmtId="0" fontId="31" fillId="32" borderId="11" xfId="0" applyFont="1" applyFill="1" applyBorder="1" applyAlignment="1">
      <alignment/>
    </xf>
    <xf numFmtId="0" fontId="8" fillId="0" borderId="11" xfId="56" applyFont="1" applyBorder="1" applyAlignment="1">
      <alignment vertical="center"/>
      <protection/>
    </xf>
    <xf numFmtId="0" fontId="10" fillId="33" borderId="0" xfId="0" applyFont="1" applyFill="1" applyAlignment="1">
      <alignment/>
    </xf>
    <xf numFmtId="49" fontId="10" fillId="0" borderId="11" xfId="62" applyNumberFormat="1" applyFont="1" applyBorder="1" applyAlignment="1">
      <alignment horizontal="center"/>
      <protection/>
    </xf>
    <xf numFmtId="3" fontId="5" fillId="0" borderId="11" xfId="68" applyNumberFormat="1" applyFont="1" applyBorder="1">
      <alignment/>
      <protection/>
    </xf>
    <xf numFmtId="3" fontId="9" fillId="0" borderId="11" xfId="57" applyNumberFormat="1" applyFont="1" applyBorder="1" applyAlignment="1">
      <alignment horizontal="right" vertical="distributed"/>
      <protection/>
    </xf>
    <xf numFmtId="9" fontId="8" fillId="0" borderId="11" xfId="57" applyNumberFormat="1" applyFont="1" applyBorder="1" applyAlignment="1">
      <alignment horizontal="center" vertical="distributed"/>
      <protection/>
    </xf>
    <xf numFmtId="0" fontId="38" fillId="32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2" fillId="32" borderId="16" xfId="0" applyNumberFormat="1" applyFont="1" applyFill="1" applyBorder="1" applyAlignment="1">
      <alignment horizontal="center" vertical="distributed"/>
    </xf>
    <xf numFmtId="0" fontId="0" fillId="32" borderId="0" xfId="0" applyFill="1" applyAlignment="1">
      <alignment/>
    </xf>
    <xf numFmtId="3" fontId="11" fillId="32" borderId="11" xfId="60" applyNumberFormat="1" applyFont="1" applyFill="1" applyBorder="1">
      <alignment/>
      <protection/>
    </xf>
    <xf numFmtId="0" fontId="11" fillId="32" borderId="11" xfId="67" applyFont="1" applyFill="1" applyBorder="1">
      <alignment/>
      <protection/>
    </xf>
    <xf numFmtId="3" fontId="11" fillId="32" borderId="11" xfId="56" applyNumberFormat="1" applyFont="1" applyFill="1" applyBorder="1" applyAlignment="1">
      <alignment vertical="center"/>
      <protection/>
    </xf>
    <xf numFmtId="166" fontId="1" fillId="32" borderId="0" xfId="0" applyNumberFormat="1" applyFont="1" applyFill="1" applyBorder="1" applyAlignment="1">
      <alignment vertical="center"/>
    </xf>
    <xf numFmtId="3" fontId="1" fillId="32" borderId="0" xfId="0" applyNumberFormat="1" applyFont="1" applyFill="1" applyBorder="1" applyAlignment="1">
      <alignment vertical="center"/>
    </xf>
    <xf numFmtId="0" fontId="1" fillId="32" borderId="0" xfId="0" applyFont="1" applyFill="1" applyBorder="1" applyAlignment="1">
      <alignment horizontal="left" vertical="center"/>
    </xf>
    <xf numFmtId="3" fontId="30" fillId="32" borderId="11" xfId="0" applyNumberFormat="1" applyFont="1" applyFill="1" applyBorder="1" applyAlignment="1">
      <alignment horizontal="right" vertical="center"/>
    </xf>
    <xf numFmtId="0" fontId="9" fillId="0" borderId="0" xfId="60" applyFont="1" applyFill="1" applyBorder="1">
      <alignment/>
      <protection/>
    </xf>
    <xf numFmtId="0" fontId="1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5" fillId="0" borderId="0" xfId="63" applyFont="1">
      <alignment/>
      <protection/>
    </xf>
    <xf numFmtId="0" fontId="7" fillId="32" borderId="11" xfId="58" applyFont="1" applyFill="1" applyBorder="1" applyAlignment="1">
      <alignment horizontal="center" vertical="center"/>
      <protection/>
    </xf>
    <xf numFmtId="0" fontId="5" fillId="0" borderId="11" xfId="58" applyFont="1" applyBorder="1">
      <alignment/>
      <protection/>
    </xf>
    <xf numFmtId="0" fontId="5" fillId="0" borderId="0" xfId="58" applyFont="1">
      <alignment/>
      <protection/>
    </xf>
    <xf numFmtId="0" fontId="29" fillId="32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9" fillId="0" borderId="27" xfId="56" applyFont="1" applyBorder="1" applyAlignment="1">
      <alignment vertical="center"/>
      <protection/>
    </xf>
    <xf numFmtId="3" fontId="11" fillId="0" borderId="12" xfId="60" applyNumberFormat="1" applyFont="1" applyFill="1" applyBorder="1">
      <alignment/>
      <protection/>
    </xf>
    <xf numFmtId="0" fontId="8" fillId="0" borderId="19" xfId="56" applyFont="1" applyBorder="1" applyAlignment="1">
      <alignment vertical="center"/>
      <protection/>
    </xf>
    <xf numFmtId="49" fontId="2" fillId="0" borderId="12" xfId="0" applyNumberFormat="1" applyFont="1" applyBorder="1" applyAlignment="1">
      <alignment horizontal="center" vertical="distributed"/>
    </xf>
    <xf numFmtId="49" fontId="10" fillId="0" borderId="12" xfId="62" applyNumberFormat="1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left"/>
      <protection/>
    </xf>
    <xf numFmtId="49" fontId="2" fillId="32" borderId="11" xfId="0" applyNumberFormat="1" applyFont="1" applyFill="1" applyBorder="1" applyAlignment="1">
      <alignment horizontal="center" vertical="distributed"/>
    </xf>
    <xf numFmtId="3" fontId="1" fillId="33" borderId="0" xfId="0" applyNumberFormat="1" applyFont="1" applyFill="1" applyBorder="1" applyAlignment="1">
      <alignment horizontal="right" vertical="center"/>
    </xf>
    <xf numFmtId="166" fontId="1" fillId="33" borderId="0" xfId="0" applyNumberFormat="1" applyFont="1" applyFill="1" applyBorder="1" applyAlignment="1">
      <alignment vertical="center"/>
    </xf>
    <xf numFmtId="166" fontId="1" fillId="33" borderId="0" xfId="0" applyNumberFormat="1" applyFont="1" applyFill="1" applyBorder="1" applyAlignment="1">
      <alignment horizontal="right" vertical="center"/>
    </xf>
    <xf numFmtId="0" fontId="0" fillId="34" borderId="11" xfId="0" applyFill="1" applyBorder="1" applyAlignment="1">
      <alignment/>
    </xf>
    <xf numFmtId="49" fontId="2" fillId="34" borderId="11" xfId="0" applyNumberFormat="1" applyFont="1" applyFill="1" applyBorder="1" applyAlignment="1">
      <alignment horizontal="center"/>
    </xf>
    <xf numFmtId="49" fontId="2" fillId="14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1" fillId="14" borderId="11" xfId="0" applyNumberFormat="1" applyFont="1" applyFill="1" applyBorder="1" applyAlignment="1">
      <alignment horizontal="center" vertical="center"/>
    </xf>
    <xf numFmtId="0" fontId="31" fillId="14" borderId="11" xfId="0" applyFont="1" applyFill="1" applyBorder="1" applyAlignment="1">
      <alignment horizontal="center"/>
    </xf>
    <xf numFmtId="0" fontId="0" fillId="14" borderId="11" xfId="0" applyFill="1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32" borderId="17" xfId="0" applyNumberFormat="1" applyFont="1" applyFill="1" applyBorder="1" applyAlignment="1">
      <alignment horizontal="center" vertical="center"/>
    </xf>
    <xf numFmtId="3" fontId="1" fillId="32" borderId="11" xfId="7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49" fontId="2" fillId="14" borderId="16" xfId="0" applyNumberFormat="1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28" fillId="32" borderId="11" xfId="0" applyFont="1" applyFill="1" applyBorder="1" applyAlignment="1">
      <alignment horizontal="center" vertical="center"/>
    </xf>
    <xf numFmtId="3" fontId="28" fillId="32" borderId="11" xfId="0" applyNumberFormat="1" applyFont="1" applyFill="1" applyBorder="1" applyAlignment="1">
      <alignment horizontal="center" vertical="center"/>
    </xf>
    <xf numFmtId="3" fontId="10" fillId="0" borderId="11" xfId="62" applyNumberFormat="1" applyFont="1" applyBorder="1" applyAlignment="1">
      <alignment horizontal="right" vertical="center"/>
      <protection/>
    </xf>
    <xf numFmtId="3" fontId="11" fillId="32" borderId="11" xfId="62" applyNumberFormat="1" applyFont="1" applyFill="1" applyBorder="1" applyAlignment="1">
      <alignment horizontal="right" vertical="center"/>
      <protection/>
    </xf>
    <xf numFmtId="3" fontId="11" fillId="0" borderId="11" xfId="62" applyNumberFormat="1" applyFont="1" applyBorder="1" applyAlignment="1">
      <alignment horizontal="right" vertical="center"/>
      <protection/>
    </xf>
    <xf numFmtId="3" fontId="18" fillId="0" borderId="11" xfId="62" applyNumberFormat="1" applyFont="1" applyBorder="1" applyAlignment="1">
      <alignment horizontal="right" vertical="center"/>
      <protection/>
    </xf>
    <xf numFmtId="3" fontId="8" fillId="0" borderId="11" xfId="62" applyNumberFormat="1" applyBorder="1" applyAlignment="1">
      <alignment horizontal="right" vertical="center"/>
      <protection/>
    </xf>
    <xf numFmtId="3" fontId="10" fillId="0" borderId="12" xfId="62" applyNumberFormat="1" applyFont="1" applyBorder="1" applyAlignment="1">
      <alignment horizontal="right" vertical="center"/>
      <protection/>
    </xf>
    <xf numFmtId="3" fontId="11" fillId="32" borderId="12" xfId="62" applyNumberFormat="1" applyFont="1" applyFill="1" applyBorder="1" applyAlignment="1">
      <alignment horizontal="right" vertical="center"/>
      <protection/>
    </xf>
    <xf numFmtId="3" fontId="18" fillId="32" borderId="12" xfId="62" applyNumberFormat="1" applyFont="1" applyFill="1" applyBorder="1" applyAlignment="1">
      <alignment horizontal="right" vertical="center"/>
      <protection/>
    </xf>
    <xf numFmtId="3" fontId="10" fillId="0" borderId="0" xfId="62" applyNumberFormat="1" applyFont="1" applyAlignment="1">
      <alignment horizontal="right" vertical="center"/>
      <protection/>
    </xf>
    <xf numFmtId="3" fontId="11" fillId="33" borderId="12" xfId="59" applyNumberFormat="1" applyFont="1" applyFill="1" applyBorder="1" applyAlignment="1">
      <alignment horizontal="right" vertical="center" wrapText="1"/>
      <protection/>
    </xf>
    <xf numFmtId="3" fontId="11" fillId="0" borderId="11" xfId="59" applyNumberFormat="1" applyFont="1" applyBorder="1" applyAlignment="1">
      <alignment horizontal="right" vertical="center"/>
      <protection/>
    </xf>
    <xf numFmtId="3" fontId="11" fillId="32" borderId="11" xfId="59" applyNumberFormat="1" applyFont="1" applyFill="1" applyBorder="1" applyAlignment="1">
      <alignment horizontal="right" vertical="center"/>
      <protection/>
    </xf>
    <xf numFmtId="0" fontId="11" fillId="33" borderId="11" xfId="62" applyFont="1" applyFill="1" applyBorder="1" applyAlignment="1">
      <alignment vertical="center" wrapText="1"/>
      <protection/>
    </xf>
    <xf numFmtId="0" fontId="12" fillId="0" borderId="11" xfId="64" applyFont="1" applyBorder="1" applyAlignment="1">
      <alignment horizontal="center" vertical="distributed"/>
      <protection/>
    </xf>
    <xf numFmtId="0" fontId="12" fillId="0" borderId="11" xfId="64" applyFont="1" applyBorder="1" applyAlignment="1">
      <alignment horizontal="center"/>
      <protection/>
    </xf>
    <xf numFmtId="3" fontId="5" fillId="0" borderId="11" xfId="61" applyNumberFormat="1" applyFont="1" applyBorder="1" applyAlignment="1">
      <alignment horizontal="right"/>
      <protection/>
    </xf>
    <xf numFmtId="3" fontId="7" fillId="0" borderId="11" xfId="61" applyNumberFormat="1" applyFont="1" applyBorder="1" applyAlignment="1">
      <alignment horizontal="right"/>
      <protection/>
    </xf>
    <xf numFmtId="0" fontId="7" fillId="0" borderId="11" xfId="61" applyFont="1" applyBorder="1">
      <alignment/>
      <protection/>
    </xf>
    <xf numFmtId="0" fontId="10" fillId="0" borderId="11" xfId="61" applyFont="1" applyBorder="1">
      <alignment/>
      <protection/>
    </xf>
    <xf numFmtId="3" fontId="11" fillId="35" borderId="11" xfId="59" applyNumberFormat="1" applyFont="1" applyFill="1" applyBorder="1" applyAlignment="1">
      <alignment horizontal="right" vertical="center"/>
      <protection/>
    </xf>
    <xf numFmtId="0" fontId="5" fillId="0" borderId="11" xfId="61" applyBorder="1" applyAlignment="1">
      <alignment horizontal="center"/>
      <protection/>
    </xf>
    <xf numFmtId="0" fontId="16" fillId="0" borderId="11" xfId="64" applyFont="1" applyBorder="1" applyAlignment="1">
      <alignment horizontal="center"/>
      <protection/>
    </xf>
    <xf numFmtId="0" fontId="16" fillId="32" borderId="11" xfId="64" applyFont="1" applyFill="1" applyBorder="1" applyAlignment="1">
      <alignment horizontal="center"/>
      <protection/>
    </xf>
    <xf numFmtId="0" fontId="14" fillId="36" borderId="28" xfId="65" applyFont="1" applyFill="1" applyBorder="1" applyAlignment="1">
      <alignment horizontal="center"/>
      <protection/>
    </xf>
    <xf numFmtId="0" fontId="15" fillId="36" borderId="29" xfId="65" applyFont="1" applyFill="1" applyBorder="1" applyAlignment="1">
      <alignment horizontal="left"/>
      <protection/>
    </xf>
    <xf numFmtId="0" fontId="15" fillId="36" borderId="30" xfId="65" applyFont="1" applyFill="1" applyBorder="1" applyAlignment="1">
      <alignment horizontal="right"/>
      <protection/>
    </xf>
    <xf numFmtId="3" fontId="15" fillId="36" borderId="31" xfId="65" applyNumberFormat="1" applyFont="1" applyFill="1" applyBorder="1" applyAlignment="1">
      <alignment horizontal="right"/>
      <protection/>
    </xf>
    <xf numFmtId="0" fontId="14" fillId="36" borderId="32" xfId="65" applyFont="1" applyFill="1" applyBorder="1" applyAlignment="1">
      <alignment horizontal="center"/>
      <protection/>
    </xf>
    <xf numFmtId="0" fontId="9" fillId="0" borderId="33" xfId="56" applyFont="1" applyBorder="1" applyAlignment="1">
      <alignment vertical="center"/>
      <protection/>
    </xf>
    <xf numFmtId="3" fontId="11" fillId="0" borderId="33" xfId="60" applyNumberFormat="1" applyFont="1" applyFill="1" applyBorder="1">
      <alignment/>
      <protection/>
    </xf>
    <xf numFmtId="4" fontId="11" fillId="0" borderId="19" xfId="60" applyNumberFormat="1" applyFont="1" applyFill="1" applyBorder="1">
      <alignment/>
      <protection/>
    </xf>
    <xf numFmtId="3" fontId="11" fillId="0" borderId="19" xfId="60" applyNumberFormat="1" applyFont="1" applyFill="1" applyBorder="1">
      <alignment/>
      <protection/>
    </xf>
    <xf numFmtId="166" fontId="10" fillId="0" borderId="19" xfId="60" applyNumberFormat="1" applyFont="1" applyFill="1" applyBorder="1">
      <alignment/>
      <protection/>
    </xf>
    <xf numFmtId="3" fontId="10" fillId="0" borderId="19" xfId="60" applyNumberFormat="1" applyFont="1" applyFill="1" applyBorder="1">
      <alignment/>
      <protection/>
    </xf>
    <xf numFmtId="3" fontId="10" fillId="0" borderId="34" xfId="56" applyNumberFormat="1" applyFont="1" applyFill="1" applyBorder="1" applyAlignment="1">
      <alignment vertical="center"/>
      <protection/>
    </xf>
    <xf numFmtId="3" fontId="10" fillId="0" borderId="34" xfId="60" applyNumberFormat="1" applyFont="1" applyFill="1" applyBorder="1">
      <alignment/>
      <protection/>
    </xf>
    <xf numFmtId="0" fontId="9" fillId="36" borderId="19" xfId="56" applyFont="1" applyFill="1" applyBorder="1" applyAlignment="1">
      <alignment vertical="center"/>
      <protection/>
    </xf>
    <xf numFmtId="3" fontId="11" fillId="36" borderId="19" xfId="60" applyNumberFormat="1" applyFont="1" applyFill="1" applyBorder="1">
      <alignment/>
      <protection/>
    </xf>
    <xf numFmtId="0" fontId="9" fillId="36" borderId="11" xfId="56" applyFont="1" applyFill="1" applyBorder="1" applyAlignment="1">
      <alignment vertical="center"/>
      <protection/>
    </xf>
    <xf numFmtId="3" fontId="11" fillId="36" borderId="11" xfId="60" applyNumberFormat="1" applyFont="1" applyFill="1" applyBorder="1">
      <alignment/>
      <protection/>
    </xf>
    <xf numFmtId="4" fontId="10" fillId="0" borderId="10" xfId="60" applyNumberFormat="1" applyFont="1" applyFill="1" applyBorder="1">
      <alignment/>
      <protection/>
    </xf>
    <xf numFmtId="166" fontId="11" fillId="36" borderId="11" xfId="60" applyNumberFormat="1" applyFont="1" applyFill="1" applyBorder="1">
      <alignment/>
      <protection/>
    </xf>
    <xf numFmtId="0" fontId="11" fillId="36" borderId="11" xfId="67" applyFont="1" applyFill="1" applyBorder="1">
      <alignment/>
      <protection/>
    </xf>
    <xf numFmtId="3" fontId="11" fillId="36" borderId="11" xfId="56" applyNumberFormat="1" applyFont="1" applyFill="1" applyBorder="1" applyAlignment="1">
      <alignment vertical="center"/>
      <protection/>
    </xf>
    <xf numFmtId="0" fontId="38" fillId="32" borderId="11" xfId="0" applyFont="1" applyFill="1" applyBorder="1" applyAlignment="1">
      <alignment horizontal="center" wrapText="1"/>
    </xf>
    <xf numFmtId="166" fontId="1" fillId="34" borderId="11" xfId="0" applyNumberFormat="1" applyFont="1" applyFill="1" applyBorder="1" applyAlignment="1">
      <alignment horizontal="center" vertical="center"/>
    </xf>
    <xf numFmtId="3" fontId="10" fillId="35" borderId="11" xfId="62" applyNumberFormat="1" applyFont="1" applyFill="1" applyBorder="1" applyAlignment="1">
      <alignment horizontal="right"/>
      <protection/>
    </xf>
    <xf numFmtId="0" fontId="15" fillId="0" borderId="12" xfId="65" applyFont="1" applyBorder="1" applyAlignment="1">
      <alignment horizontal="center"/>
      <protection/>
    </xf>
    <xf numFmtId="0" fontId="30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3" fontId="1" fillId="37" borderId="11" xfId="0" applyNumberFormat="1" applyFont="1" applyFill="1" applyBorder="1" applyAlignment="1">
      <alignment vertical="center"/>
    </xf>
    <xf numFmtId="3" fontId="1" fillId="36" borderId="11" xfId="0" applyNumberFormat="1" applyFont="1" applyFill="1" applyBorder="1" applyAlignment="1">
      <alignment vertical="center"/>
    </xf>
    <xf numFmtId="0" fontId="19" fillId="36" borderId="13" xfId="0" applyFont="1" applyFill="1" applyBorder="1" applyAlignment="1">
      <alignment vertical="center"/>
    </xf>
    <xf numFmtId="0" fontId="1" fillId="36" borderId="13" xfId="0" applyFont="1" applyFill="1" applyBorder="1" applyAlignment="1">
      <alignment vertical="center"/>
    </xf>
    <xf numFmtId="3" fontId="1" fillId="36" borderId="11" xfId="0" applyNumberFormat="1" applyFont="1" applyFill="1" applyBorder="1" applyAlignment="1">
      <alignment/>
    </xf>
    <xf numFmtId="3" fontId="30" fillId="37" borderId="11" xfId="0" applyNumberFormat="1" applyFont="1" applyFill="1" applyBorder="1" applyAlignment="1">
      <alignment vertical="center"/>
    </xf>
    <xf numFmtId="0" fontId="18" fillId="37" borderId="11" xfId="62" applyFont="1" applyFill="1" applyBorder="1" applyAlignment="1">
      <alignment horizontal="left"/>
      <protection/>
    </xf>
    <xf numFmtId="3" fontId="18" fillId="37" borderId="11" xfId="62" applyNumberFormat="1" applyFont="1" applyFill="1" applyBorder="1" applyAlignment="1">
      <alignment horizontal="right"/>
      <protection/>
    </xf>
    <xf numFmtId="16" fontId="18" fillId="37" borderId="11" xfId="62" applyNumberFormat="1" applyFont="1" applyFill="1" applyBorder="1" applyAlignment="1">
      <alignment horizontal="left"/>
      <protection/>
    </xf>
    <xf numFmtId="0" fontId="11" fillId="37" borderId="11" xfId="62" applyFont="1" applyFill="1" applyBorder="1" applyAlignment="1">
      <alignment horizontal="left"/>
      <protection/>
    </xf>
    <xf numFmtId="3" fontId="11" fillId="37" borderId="11" xfId="62" applyNumberFormat="1" applyFont="1" applyFill="1" applyBorder="1" applyAlignment="1">
      <alignment horizontal="right"/>
      <protection/>
    </xf>
    <xf numFmtId="0" fontId="11" fillId="36" borderId="11" xfId="62" applyFont="1" applyFill="1" applyBorder="1" applyAlignment="1">
      <alignment horizontal="left"/>
      <protection/>
    </xf>
    <xf numFmtId="3" fontId="11" fillId="36" borderId="11" xfId="62" applyNumberFormat="1" applyFont="1" applyFill="1" applyBorder="1" applyAlignment="1">
      <alignment horizontal="right"/>
      <protection/>
    </xf>
    <xf numFmtId="49" fontId="11" fillId="37" borderId="11" xfId="62" applyNumberFormat="1" applyFont="1" applyFill="1" applyBorder="1" applyAlignment="1">
      <alignment horizontal="center"/>
      <protection/>
    </xf>
    <xf numFmtId="0" fontId="5" fillId="37" borderId="11" xfId="68" applyFont="1" applyFill="1" applyBorder="1">
      <alignment/>
      <protection/>
    </xf>
    <xf numFmtId="0" fontId="7" fillId="37" borderId="12" xfId="68" applyFont="1" applyFill="1" applyBorder="1">
      <alignment/>
      <protection/>
    </xf>
    <xf numFmtId="3" fontId="20" fillId="37" borderId="11" xfId="68" applyNumberFormat="1" applyFont="1" applyFill="1" applyBorder="1">
      <alignment/>
      <protection/>
    </xf>
    <xf numFmtId="0" fontId="35" fillId="37" borderId="12" xfId="68" applyFont="1" applyFill="1" applyBorder="1">
      <alignment/>
      <protection/>
    </xf>
    <xf numFmtId="0" fontId="7" fillId="37" borderId="12" xfId="68" applyFont="1" applyFill="1" applyBorder="1" applyAlignment="1">
      <alignment horizontal="right"/>
      <protection/>
    </xf>
    <xf numFmtId="0" fontId="7" fillId="37" borderId="12" xfId="68" applyFont="1" applyFill="1" applyBorder="1" applyAlignment="1">
      <alignment horizontal="center"/>
      <protection/>
    </xf>
    <xf numFmtId="0" fontId="7" fillId="37" borderId="11" xfId="68" applyFont="1" applyFill="1" applyBorder="1">
      <alignment/>
      <protection/>
    </xf>
    <xf numFmtId="3" fontId="7" fillId="37" borderId="11" xfId="68" applyNumberFormat="1" applyFont="1" applyFill="1" applyBorder="1">
      <alignment/>
      <protection/>
    </xf>
    <xf numFmtId="0" fontId="2" fillId="0" borderId="1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37" borderId="16" xfId="0" applyFont="1" applyFill="1" applyBorder="1" applyAlignment="1">
      <alignment horizontal="center" vertical="center"/>
    </xf>
    <xf numFmtId="3" fontId="1" fillId="37" borderId="11" xfId="0" applyNumberFormat="1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3" fontId="1" fillId="37" borderId="11" xfId="0" applyNumberFormat="1" applyFont="1" applyFill="1" applyBorder="1" applyAlignment="1">
      <alignment horizontal="center" vertical="center"/>
    </xf>
    <xf numFmtId="3" fontId="10" fillId="0" borderId="11" xfId="59" applyNumberFormat="1" applyFont="1" applyBorder="1" applyAlignment="1">
      <alignment horizontal="right" vertical="center"/>
      <protection/>
    </xf>
    <xf numFmtId="0" fontId="8" fillId="0" borderId="19" xfId="56" applyFont="1" applyBorder="1" applyAlignment="1">
      <alignment vertical="center" wrapText="1"/>
      <protection/>
    </xf>
    <xf numFmtId="0" fontId="8" fillId="0" borderId="34" xfId="56" applyFont="1" applyBorder="1" applyAlignment="1">
      <alignment vertical="center"/>
      <protection/>
    </xf>
    <xf numFmtId="0" fontId="12" fillId="0" borderId="11" xfId="64" applyFont="1" applyBorder="1" applyAlignment="1">
      <alignment horizontal="center" vertical="distributed"/>
      <protection/>
    </xf>
    <xf numFmtId="0" fontId="13" fillId="0" borderId="11" xfId="64" applyFont="1" applyFill="1" applyBorder="1" applyAlignment="1">
      <alignment horizontal="center" vertical="center"/>
      <protection/>
    </xf>
    <xf numFmtId="0" fontId="13" fillId="0" borderId="11" xfId="64" applyFont="1" applyFill="1" applyBorder="1" applyAlignment="1">
      <alignment horizontal="left" vertical="center"/>
      <protection/>
    </xf>
    <xf numFmtId="0" fontId="13" fillId="0" borderId="11" xfId="64" applyFont="1" applyFill="1" applyBorder="1" applyAlignment="1">
      <alignment horizontal="center" vertical="center"/>
      <protection/>
    </xf>
    <xf numFmtId="0" fontId="12" fillId="0" borderId="11" xfId="64" applyFont="1" applyFill="1" applyBorder="1" applyAlignment="1">
      <alignment horizontal="left" vertical="center"/>
      <protection/>
    </xf>
    <xf numFmtId="49" fontId="10" fillId="0" borderId="11" xfId="59" applyNumberFormat="1" applyFont="1" applyBorder="1" applyAlignment="1">
      <alignment horizontal="left"/>
      <protection/>
    </xf>
    <xf numFmtId="3" fontId="8" fillId="0" borderId="13" xfId="62" applyNumberFormat="1" applyBorder="1">
      <alignment/>
      <protection/>
    </xf>
    <xf numFmtId="3" fontId="8" fillId="0" borderId="11" xfId="62" applyNumberFormat="1" applyBorder="1">
      <alignment/>
      <protection/>
    </xf>
    <xf numFmtId="3" fontId="11" fillId="0" borderId="13" xfId="62" applyNumberFormat="1" applyFont="1" applyBorder="1">
      <alignment/>
      <protection/>
    </xf>
    <xf numFmtId="3" fontId="11" fillId="0" borderId="11" xfId="62" applyNumberFormat="1" applyFont="1" applyBorder="1">
      <alignment/>
      <protection/>
    </xf>
    <xf numFmtId="3" fontId="8" fillId="0" borderId="13" xfId="62" applyNumberFormat="1" applyBorder="1" applyAlignment="1">
      <alignment vertical="center"/>
      <protection/>
    </xf>
    <xf numFmtId="3" fontId="11" fillId="36" borderId="13" xfId="62" applyNumberFormat="1" applyFont="1" applyFill="1" applyBorder="1">
      <alignment/>
      <protection/>
    </xf>
    <xf numFmtId="3" fontId="11" fillId="36" borderId="11" xfId="62" applyNumberFormat="1" applyFont="1" applyFill="1" applyBorder="1">
      <alignment/>
      <protection/>
    </xf>
    <xf numFmtId="3" fontId="8" fillId="36" borderId="13" xfId="62" applyNumberFormat="1" applyFill="1" applyBorder="1">
      <alignment/>
      <protection/>
    </xf>
    <xf numFmtId="3" fontId="8" fillId="36" borderId="11" xfId="62" applyNumberFormat="1" applyFill="1" applyBorder="1">
      <alignment/>
      <protection/>
    </xf>
    <xf numFmtId="3" fontId="8" fillId="0" borderId="0" xfId="62" applyNumberFormat="1">
      <alignment/>
      <protection/>
    </xf>
    <xf numFmtId="3" fontId="10" fillId="0" borderId="13" xfId="62" applyNumberFormat="1" applyFont="1" applyBorder="1">
      <alignment/>
      <protection/>
    </xf>
    <xf numFmtId="3" fontId="10" fillId="0" borderId="11" xfId="62" applyNumberFormat="1" applyFont="1" applyBorder="1">
      <alignment/>
      <protection/>
    </xf>
    <xf numFmtId="0" fontId="0" fillId="32" borderId="17" xfId="0" applyFont="1" applyFill="1" applyBorder="1" applyAlignment="1">
      <alignment horizontal="center" vertical="center" wrapText="1"/>
    </xf>
    <xf numFmtId="0" fontId="11" fillId="32" borderId="22" xfId="60" applyFont="1" applyFill="1" applyBorder="1" applyAlignment="1">
      <alignment horizontal="right" vertical="center" wrapText="1"/>
      <protection/>
    </xf>
    <xf numFmtId="3" fontId="11" fillId="0" borderId="35" xfId="60" applyNumberFormat="1" applyFont="1" applyFill="1" applyBorder="1">
      <alignment/>
      <protection/>
    </xf>
    <xf numFmtId="3" fontId="11" fillId="0" borderId="36" xfId="60" applyNumberFormat="1" applyFont="1" applyFill="1" applyBorder="1">
      <alignment/>
      <protection/>
    </xf>
    <xf numFmtId="3" fontId="10" fillId="0" borderId="36" xfId="56" applyNumberFormat="1" applyFont="1" applyFill="1" applyBorder="1" applyAlignment="1">
      <alignment vertical="center"/>
      <protection/>
    </xf>
    <xf numFmtId="3" fontId="11" fillId="0" borderId="36" xfId="56" applyNumberFormat="1" applyFont="1" applyFill="1" applyBorder="1" applyAlignment="1">
      <alignment vertical="center"/>
      <protection/>
    </xf>
    <xf numFmtId="3" fontId="11" fillId="36" borderId="36" xfId="60" applyNumberFormat="1" applyFont="1" applyFill="1" applyBorder="1">
      <alignment/>
      <protection/>
    </xf>
    <xf numFmtId="3" fontId="10" fillId="0" borderId="36" xfId="60" applyNumberFormat="1" applyFont="1" applyFill="1" applyBorder="1">
      <alignment/>
      <protection/>
    </xf>
    <xf numFmtId="3" fontId="10" fillId="0" borderId="37" xfId="60" applyNumberFormat="1" applyFont="1" applyFill="1" applyBorder="1">
      <alignment/>
      <protection/>
    </xf>
    <xf numFmtId="3" fontId="11" fillId="36" borderId="13" xfId="60" applyNumberFormat="1" applyFont="1" applyFill="1" applyBorder="1">
      <alignment/>
      <protection/>
    </xf>
    <xf numFmtId="3" fontId="11" fillId="0" borderId="14" xfId="60" applyNumberFormat="1" applyFont="1" applyFill="1" applyBorder="1">
      <alignment/>
      <protection/>
    </xf>
    <xf numFmtId="3" fontId="10" fillId="0" borderId="13" xfId="60" applyNumberFormat="1" applyFont="1" applyFill="1" applyBorder="1">
      <alignment/>
      <protection/>
    </xf>
    <xf numFmtId="3" fontId="10" fillId="0" borderId="38" xfId="56" applyNumberFormat="1" applyFont="1" applyFill="1" applyBorder="1" applyAlignment="1">
      <alignment vertical="center"/>
      <protection/>
    </xf>
    <xf numFmtId="3" fontId="10" fillId="0" borderId="13" xfId="56" applyNumberFormat="1" applyFont="1" applyFill="1" applyBorder="1" applyAlignment="1">
      <alignment vertical="center"/>
      <protection/>
    </xf>
    <xf numFmtId="3" fontId="11" fillId="36" borderId="13" xfId="56" applyNumberFormat="1" applyFont="1" applyFill="1" applyBorder="1" applyAlignment="1">
      <alignment vertical="center"/>
      <protection/>
    </xf>
    <xf numFmtId="3" fontId="11" fillId="0" borderId="13" xfId="56" applyNumberFormat="1" applyFont="1" applyFill="1" applyBorder="1" applyAlignment="1">
      <alignment vertical="center"/>
      <protection/>
    </xf>
    <xf numFmtId="3" fontId="11" fillId="32" borderId="13" xfId="56" applyNumberFormat="1" applyFont="1" applyFill="1" applyBorder="1" applyAlignment="1">
      <alignment vertical="center"/>
      <protection/>
    </xf>
    <xf numFmtId="0" fontId="10" fillId="0" borderId="11" xfId="0" applyFont="1" applyBorder="1" applyAlignment="1">
      <alignment/>
    </xf>
    <xf numFmtId="0" fontId="10" fillId="36" borderId="11" xfId="0" applyFont="1" applyFill="1" applyBorder="1" applyAlignment="1">
      <alignment wrapText="1"/>
    </xf>
    <xf numFmtId="0" fontId="10" fillId="36" borderId="11" xfId="0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36" borderId="11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8" fillId="0" borderId="11" xfId="62" applyBorder="1">
      <alignment/>
      <protection/>
    </xf>
    <xf numFmtId="0" fontId="0" fillId="32" borderId="14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/>
    </xf>
    <xf numFmtId="3" fontId="11" fillId="37" borderId="11" xfId="62" applyNumberFormat="1" applyFont="1" applyFill="1" applyBorder="1">
      <alignment/>
      <protection/>
    </xf>
    <xf numFmtId="3" fontId="10" fillId="36" borderId="11" xfId="62" applyNumberFormat="1" applyFont="1" applyFill="1" applyBorder="1">
      <alignment/>
      <protection/>
    </xf>
    <xf numFmtId="3" fontId="2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36" borderId="11" xfId="0" applyNumberFormat="1" applyFont="1" applyFill="1" applyBorder="1" applyAlignment="1">
      <alignment horizontal="center" vertical="center"/>
    </xf>
    <xf numFmtId="3" fontId="2" fillId="38" borderId="11" xfId="0" applyNumberFormat="1" applyFont="1" applyFill="1" applyBorder="1" applyAlignment="1">
      <alignment horizontal="center" vertical="center"/>
    </xf>
    <xf numFmtId="3" fontId="1" fillId="39" borderId="11" xfId="0" applyNumberFormat="1" applyFont="1" applyFill="1" applyBorder="1" applyAlignment="1">
      <alignment horizontal="center" vertical="center"/>
    </xf>
    <xf numFmtId="0" fontId="5" fillId="37" borderId="11" xfId="68" applyFill="1" applyBorder="1">
      <alignment/>
      <protection/>
    </xf>
    <xf numFmtId="0" fontId="8" fillId="0" borderId="11" xfId="64" applyBorder="1">
      <alignment/>
      <protection/>
    </xf>
    <xf numFmtId="0" fontId="5" fillId="0" borderId="11" xfId="64" applyFont="1" applyBorder="1">
      <alignment/>
      <protection/>
    </xf>
    <xf numFmtId="0" fontId="7" fillId="0" borderId="11" xfId="64" applyFont="1" applyBorder="1">
      <alignment/>
      <protection/>
    </xf>
    <xf numFmtId="3" fontId="5" fillId="0" borderId="11" xfId="64" applyNumberFormat="1" applyFont="1" applyBorder="1">
      <alignment/>
      <protection/>
    </xf>
    <xf numFmtId="3" fontId="5" fillId="0" borderId="11" xfId="61" applyNumberFormat="1" applyFont="1" applyBorder="1">
      <alignment/>
      <protection/>
    </xf>
    <xf numFmtId="0" fontId="14" fillId="0" borderId="11" xfId="64" applyFont="1" applyBorder="1">
      <alignment/>
      <protection/>
    </xf>
    <xf numFmtId="0" fontId="15" fillId="0" borderId="11" xfId="64" applyFont="1" applyBorder="1">
      <alignment/>
      <protection/>
    </xf>
    <xf numFmtId="0" fontId="7" fillId="36" borderId="11" xfId="64" applyFont="1" applyFill="1" applyBorder="1">
      <alignment/>
      <protection/>
    </xf>
    <xf numFmtId="3" fontId="15" fillId="36" borderId="31" xfId="65" applyNumberFormat="1" applyFont="1" applyFill="1" applyBorder="1" applyAlignment="1">
      <alignment horizontal="center"/>
      <protection/>
    </xf>
    <xf numFmtId="3" fontId="8" fillId="0" borderId="11" xfId="58" applyNumberFormat="1" applyFont="1" applyBorder="1">
      <alignment/>
      <protection/>
    </xf>
    <xf numFmtId="3" fontId="9" fillId="0" borderId="11" xfId="58" applyNumberFormat="1" applyFont="1" applyBorder="1">
      <alignment/>
      <protection/>
    </xf>
    <xf numFmtId="0" fontId="12" fillId="0" borderId="11" xfId="64" applyFont="1" applyBorder="1" applyAlignment="1">
      <alignment horizontal="left" vertical="distributed"/>
      <protection/>
    </xf>
    <xf numFmtId="0" fontId="8" fillId="0" borderId="11" xfId="61" applyFont="1" applyBorder="1" applyAlignment="1">
      <alignment vertical="distributed"/>
      <protection/>
    </xf>
    <xf numFmtId="0" fontId="13" fillId="32" borderId="11" xfId="64" applyFont="1" applyFill="1" applyBorder="1" applyAlignment="1">
      <alignment horizontal="left" vertical="distributed"/>
      <protection/>
    </xf>
    <xf numFmtId="3" fontId="7" fillId="36" borderId="11" xfId="64" applyNumberFormat="1" applyFont="1" applyFill="1" applyBorder="1">
      <alignment/>
      <protection/>
    </xf>
    <xf numFmtId="0" fontId="8" fillId="36" borderId="11" xfId="64" applyFill="1" applyBorder="1">
      <alignment/>
      <protection/>
    </xf>
    <xf numFmtId="3" fontId="15" fillId="0" borderId="14" xfId="65" applyNumberFormat="1" applyFont="1" applyBorder="1" applyAlignment="1">
      <alignment horizontal="right"/>
      <protection/>
    </xf>
    <xf numFmtId="3" fontId="8" fillId="0" borderId="22" xfId="62" applyNumberFormat="1" applyBorder="1" applyAlignment="1">
      <alignment horizontal="right"/>
      <protection/>
    </xf>
    <xf numFmtId="1" fontId="2" fillId="0" borderId="11" xfId="0" applyNumberFormat="1" applyFont="1" applyBorder="1" applyAlignment="1">
      <alignment/>
    </xf>
    <xf numFmtId="3" fontId="1" fillId="36" borderId="11" xfId="70" applyNumberFormat="1" applyFont="1" applyFill="1" applyBorder="1" applyAlignment="1">
      <alignment horizontal="center" vertical="center"/>
    </xf>
    <xf numFmtId="1" fontId="2" fillId="36" borderId="11" xfId="0" applyNumberFormat="1" applyFont="1" applyFill="1" applyBorder="1" applyAlignment="1">
      <alignment/>
    </xf>
    <xf numFmtId="1" fontId="2" fillId="37" borderId="11" xfId="0" applyNumberFormat="1" applyFont="1" applyFill="1" applyBorder="1" applyAlignment="1">
      <alignment/>
    </xf>
    <xf numFmtId="0" fontId="13" fillId="37" borderId="13" xfId="64" applyFont="1" applyFill="1" applyBorder="1" applyAlignment="1">
      <alignment horizontal="center" vertical="center"/>
      <protection/>
    </xf>
    <xf numFmtId="0" fontId="13" fillId="37" borderId="11" xfId="64" applyFont="1" applyFill="1" applyBorder="1" applyAlignment="1">
      <alignment horizontal="left" vertical="center"/>
      <protection/>
    </xf>
    <xf numFmtId="0" fontId="12" fillId="37" borderId="11" xfId="64" applyFont="1" applyFill="1" applyBorder="1" applyAlignment="1">
      <alignment horizontal="center" vertical="distributed"/>
      <protection/>
    </xf>
    <xf numFmtId="0" fontId="9" fillId="37" borderId="11" xfId="61" applyFont="1" applyFill="1" applyBorder="1" applyAlignment="1">
      <alignment vertical="distributed"/>
      <protection/>
    </xf>
    <xf numFmtId="3" fontId="7" fillId="37" borderId="11" xfId="61" applyNumberFormat="1" applyFont="1" applyFill="1" applyBorder="1">
      <alignment/>
      <protection/>
    </xf>
    <xf numFmtId="0" fontId="8" fillId="37" borderId="11" xfId="64" applyFill="1" applyBorder="1">
      <alignment/>
      <protection/>
    </xf>
    <xf numFmtId="0" fontId="17" fillId="37" borderId="11" xfId="64" applyFont="1" applyFill="1" applyBorder="1" applyAlignment="1">
      <alignment horizontal="right" vertical="center"/>
      <protection/>
    </xf>
    <xf numFmtId="0" fontId="12" fillId="37" borderId="11" xfId="64" applyFont="1" applyFill="1" applyBorder="1" applyAlignment="1">
      <alignment horizontal="center" vertical="distributed"/>
      <protection/>
    </xf>
    <xf numFmtId="3" fontId="15" fillId="37" borderId="11" xfId="64" applyNumberFormat="1" applyFont="1" applyFill="1" applyBorder="1">
      <alignment/>
      <protection/>
    </xf>
    <xf numFmtId="3" fontId="7" fillId="37" borderId="11" xfId="64" applyNumberFormat="1" applyFont="1" applyFill="1" applyBorder="1">
      <alignment/>
      <protection/>
    </xf>
    <xf numFmtId="0" fontId="12" fillId="37" borderId="11" xfId="64" applyFont="1" applyFill="1" applyBorder="1" applyAlignment="1">
      <alignment horizontal="center"/>
      <protection/>
    </xf>
    <xf numFmtId="0" fontId="9" fillId="36" borderId="11" xfId="61" applyFont="1" applyFill="1" applyBorder="1" applyAlignment="1">
      <alignment vertical="distributed"/>
      <protection/>
    </xf>
    <xf numFmtId="3" fontId="8" fillId="0" borderId="11" xfId="62" applyNumberFormat="1" applyBorder="1" applyAlignment="1">
      <alignment vertical="center"/>
      <protection/>
    </xf>
    <xf numFmtId="3" fontId="11" fillId="36" borderId="13" xfId="62" applyNumberFormat="1" applyFont="1" applyFill="1" applyBorder="1" applyAlignment="1">
      <alignment vertical="center"/>
      <protection/>
    </xf>
    <xf numFmtId="3" fontId="11" fillId="36" borderId="11" xfId="62" applyNumberFormat="1" applyFont="1" applyFill="1" applyBorder="1" applyAlignment="1">
      <alignment vertical="center"/>
      <protection/>
    </xf>
    <xf numFmtId="3" fontId="10" fillId="0" borderId="13" xfId="62" applyNumberFormat="1" applyFont="1" applyBorder="1" applyAlignment="1">
      <alignment vertical="center"/>
      <protection/>
    </xf>
    <xf numFmtId="3" fontId="10" fillId="0" borderId="11" xfId="62" applyNumberFormat="1" applyFont="1" applyBorder="1" applyAlignment="1">
      <alignment vertical="center"/>
      <protection/>
    </xf>
    <xf numFmtId="3" fontId="11" fillId="0" borderId="13" xfId="62" applyNumberFormat="1" applyFont="1" applyBorder="1" applyAlignment="1">
      <alignment vertical="center"/>
      <protection/>
    </xf>
    <xf numFmtId="3" fontId="11" fillId="0" borderId="11" xfId="62" applyNumberFormat="1" applyFont="1" applyBorder="1" applyAlignment="1">
      <alignment vertical="center"/>
      <protection/>
    </xf>
    <xf numFmtId="3" fontId="10" fillId="35" borderId="11" xfId="62" applyNumberFormat="1" applyFont="1" applyFill="1" applyBorder="1">
      <alignment/>
      <protection/>
    </xf>
    <xf numFmtId="0" fontId="3" fillId="0" borderId="39" xfId="0" applyFont="1" applyFill="1" applyBorder="1" applyAlignment="1">
      <alignment horizontal="left" vertical="center"/>
    </xf>
    <xf numFmtId="0" fontId="0" fillId="32" borderId="23" xfId="0" applyFont="1" applyFill="1" applyBorder="1" applyAlignment="1">
      <alignment horizontal="center" vertical="center" wrapText="1"/>
    </xf>
    <xf numFmtId="3" fontId="11" fillId="36" borderId="0" xfId="62" applyNumberFormat="1" applyFont="1" applyFill="1">
      <alignment/>
      <protection/>
    </xf>
    <xf numFmtId="3" fontId="11" fillId="36" borderId="11" xfId="59" applyNumberFormat="1" applyFont="1" applyFill="1" applyBorder="1" applyAlignment="1">
      <alignment horizontal="right" vertical="center"/>
      <protection/>
    </xf>
    <xf numFmtId="0" fontId="11" fillId="36" borderId="11" xfId="59" applyFont="1" applyFill="1" applyBorder="1" applyAlignment="1">
      <alignment horizontal="center"/>
      <protection/>
    </xf>
    <xf numFmtId="0" fontId="18" fillId="36" borderId="13" xfId="59" applyFont="1" applyFill="1" applyBorder="1" applyAlignment="1">
      <alignment horizontal="left"/>
      <protection/>
    </xf>
    <xf numFmtId="3" fontId="23" fillId="0" borderId="16" xfId="62" applyNumberFormat="1" applyFont="1" applyBorder="1" applyAlignment="1">
      <alignment horizontal="right"/>
      <protection/>
    </xf>
    <xf numFmtId="3" fontId="30" fillId="0" borderId="13" xfId="0" applyNumberFormat="1" applyFont="1" applyBorder="1" applyAlignment="1">
      <alignment horizontal="right" vertical="center"/>
    </xf>
    <xf numFmtId="3" fontId="19" fillId="0" borderId="13" xfId="0" applyNumberFormat="1" applyFont="1" applyBorder="1" applyAlignment="1">
      <alignment horizontal="right" vertical="center"/>
    </xf>
    <xf numFmtId="3" fontId="34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30" fillId="37" borderId="13" xfId="0" applyNumberFormat="1" applyFont="1" applyFill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3" fontId="30" fillId="0" borderId="13" xfId="0" applyNumberFormat="1" applyFont="1" applyBorder="1" applyAlignment="1">
      <alignment vertical="center"/>
    </xf>
    <xf numFmtId="3" fontId="1" fillId="36" borderId="13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/>
    </xf>
    <xf numFmtId="3" fontId="2" fillId="36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0" fontId="15" fillId="33" borderId="40" xfId="65" applyFont="1" applyFill="1" applyBorder="1" applyAlignment="1">
      <alignment horizontal="center" vertical="center" wrapText="1"/>
      <protection/>
    </xf>
    <xf numFmtId="0" fontId="15" fillId="33" borderId="41" xfId="65" applyFont="1" applyFill="1" applyBorder="1" applyAlignment="1">
      <alignment horizontal="center" vertical="center" wrapText="1"/>
      <protection/>
    </xf>
    <xf numFmtId="0" fontId="15" fillId="33" borderId="42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32" borderId="11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vertical="center"/>
    </xf>
    <xf numFmtId="3" fontId="2" fillId="38" borderId="11" xfId="0" applyNumberFormat="1" applyFont="1" applyFill="1" applyBorder="1" applyAlignment="1">
      <alignment horizontal="center" vertical="center"/>
    </xf>
    <xf numFmtId="3" fontId="2" fillId="40" borderId="11" xfId="0" applyNumberFormat="1" applyFont="1" applyFill="1" applyBorder="1" applyAlignment="1">
      <alignment horizontal="center" vertical="center"/>
    </xf>
    <xf numFmtId="0" fontId="7" fillId="37" borderId="11" xfId="64" applyFont="1" applyFill="1" applyBorder="1">
      <alignment/>
      <protection/>
    </xf>
    <xf numFmtId="3" fontId="7" fillId="0" borderId="11" xfId="64" applyNumberFormat="1" applyFont="1" applyBorder="1">
      <alignment/>
      <protection/>
    </xf>
    <xf numFmtId="0" fontId="11" fillId="32" borderId="11" xfId="62" applyFont="1" applyFill="1" applyBorder="1" applyAlignment="1">
      <alignment horizontal="center" vertical="center" wrapText="1"/>
      <protection/>
    </xf>
    <xf numFmtId="0" fontId="11" fillId="32" borderId="11" xfId="62" applyFont="1" applyFill="1" applyBorder="1" applyAlignment="1">
      <alignment horizontal="center" vertical="center"/>
      <protection/>
    </xf>
    <xf numFmtId="0" fontId="11" fillId="32" borderId="10" xfId="62" applyFont="1" applyFill="1" applyBorder="1" applyAlignment="1">
      <alignment horizontal="center" vertical="center" wrapText="1"/>
      <protection/>
    </xf>
    <xf numFmtId="0" fontId="11" fillId="32" borderId="12" xfId="62" applyFont="1" applyFill="1" applyBorder="1" applyAlignment="1">
      <alignment horizontal="center" vertical="center" wrapText="1"/>
      <protection/>
    </xf>
    <xf numFmtId="3" fontId="7" fillId="32" borderId="10" xfId="59" applyNumberFormat="1" applyFont="1" applyFill="1" applyBorder="1" applyAlignment="1">
      <alignment horizontal="right" vertical="center" wrapText="1"/>
      <protection/>
    </xf>
    <xf numFmtId="3" fontId="7" fillId="32" borderId="12" xfId="59" applyNumberFormat="1" applyFont="1" applyFill="1" applyBorder="1" applyAlignment="1">
      <alignment horizontal="right" vertical="center" wrapText="1"/>
      <protection/>
    </xf>
    <xf numFmtId="0" fontId="7" fillId="32" borderId="11" xfId="59" applyFont="1" applyFill="1" applyBorder="1" applyAlignment="1">
      <alignment horizontal="center" vertical="center" wrapText="1"/>
      <protection/>
    </xf>
    <xf numFmtId="0" fontId="7" fillId="32" borderId="11" xfId="59" applyFont="1" applyFill="1" applyBorder="1" applyAlignment="1">
      <alignment horizontal="center" vertical="center"/>
      <protection/>
    </xf>
    <xf numFmtId="0" fontId="11" fillId="36" borderId="10" xfId="62" applyFont="1" applyFill="1" applyBorder="1" applyAlignment="1">
      <alignment horizontal="center" wrapText="1"/>
      <protection/>
    </xf>
    <xf numFmtId="0" fontId="11" fillId="36" borderId="12" xfId="62" applyFont="1" applyFill="1" applyBorder="1" applyAlignment="1">
      <alignment horizontal="center" wrapText="1"/>
      <protection/>
    </xf>
    <xf numFmtId="3" fontId="11" fillId="36" borderId="10" xfId="62" applyNumberFormat="1" applyFont="1" applyFill="1" applyBorder="1" applyAlignment="1">
      <alignment horizontal="center" wrapText="1"/>
      <protection/>
    </xf>
    <xf numFmtId="3" fontId="11" fillId="36" borderId="12" xfId="62" applyNumberFormat="1" applyFont="1" applyFill="1" applyBorder="1" applyAlignment="1">
      <alignment horizontal="center" wrapText="1"/>
      <protection/>
    </xf>
    <xf numFmtId="0" fontId="11" fillId="36" borderId="11" xfId="62" applyFont="1" applyFill="1" applyBorder="1" applyAlignment="1">
      <alignment horizontal="center" vertical="center" wrapText="1"/>
      <protection/>
    </xf>
    <xf numFmtId="3" fontId="11" fillId="36" borderId="12" xfId="62" applyNumberFormat="1" applyFont="1" applyFill="1" applyBorder="1" applyAlignment="1">
      <alignment horizontal="center" vertical="center" wrapText="1"/>
      <protection/>
    </xf>
    <xf numFmtId="3" fontId="11" fillId="36" borderId="11" xfId="62" applyNumberFormat="1" applyFont="1" applyFill="1" applyBorder="1" applyAlignment="1">
      <alignment horizontal="center" vertical="center" wrapText="1"/>
      <protection/>
    </xf>
    <xf numFmtId="3" fontId="7" fillId="36" borderId="13" xfId="62" applyNumberFormat="1" applyFont="1" applyFill="1" applyBorder="1" applyAlignment="1">
      <alignment horizontal="center" vertical="center"/>
      <protection/>
    </xf>
    <xf numFmtId="0" fontId="11" fillId="32" borderId="10" xfId="60" applyFont="1" applyFill="1" applyBorder="1" applyAlignment="1">
      <alignment horizontal="center" vertical="center"/>
      <protection/>
    </xf>
    <xf numFmtId="0" fontId="11" fillId="32" borderId="12" xfId="60" applyFont="1" applyFill="1" applyBorder="1" applyAlignment="1">
      <alignment horizontal="center" vertical="center"/>
      <protection/>
    </xf>
    <xf numFmtId="0" fontId="11" fillId="32" borderId="13" xfId="60" applyFont="1" applyFill="1" applyBorder="1" applyAlignment="1">
      <alignment horizontal="center" vertical="center"/>
      <protection/>
    </xf>
    <xf numFmtId="0" fontId="11" fillId="32" borderId="39" xfId="60" applyFont="1" applyFill="1" applyBorder="1" applyAlignment="1">
      <alignment horizontal="center" vertical="center"/>
      <protection/>
    </xf>
    <xf numFmtId="0" fontId="11" fillId="32" borderId="16" xfId="60" applyFont="1" applyFill="1" applyBorder="1" applyAlignment="1">
      <alignment horizontal="center" vertical="center"/>
      <protection/>
    </xf>
    <xf numFmtId="0" fontId="10" fillId="36" borderId="11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3" fillId="37" borderId="13" xfId="0" applyFont="1" applyFill="1" applyBorder="1" applyAlignment="1">
      <alignment horizontal="left" vertical="center"/>
    </xf>
    <xf numFmtId="0" fontId="3" fillId="37" borderId="16" xfId="0" applyFont="1" applyFill="1" applyBorder="1" applyAlignment="1">
      <alignment horizontal="left" vertical="center"/>
    </xf>
    <xf numFmtId="0" fontId="2" fillId="36" borderId="13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43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19" fillId="32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4" fillId="0" borderId="39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1" fillId="32" borderId="44" xfId="62" applyFont="1" applyFill="1" applyBorder="1" applyAlignment="1">
      <alignment horizontal="center" vertical="center" wrapText="1"/>
      <protection/>
    </xf>
    <xf numFmtId="0" fontId="11" fillId="32" borderId="14" xfId="62" applyFont="1" applyFill="1" applyBorder="1" applyAlignment="1">
      <alignment horizontal="center" vertical="center" wrapText="1"/>
      <protection/>
    </xf>
    <xf numFmtId="3" fontId="11" fillId="36" borderId="11" xfId="62" applyNumberFormat="1" applyFont="1" applyFill="1" applyBorder="1" applyAlignment="1">
      <alignment horizontal="center" wrapText="1"/>
      <protection/>
    </xf>
    <xf numFmtId="0" fontId="0" fillId="32" borderId="44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43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top" wrapText="1"/>
    </xf>
    <xf numFmtId="0" fontId="0" fillId="32" borderId="39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39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distributed"/>
    </xf>
    <xf numFmtId="0" fontId="29" fillId="32" borderId="10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/>
    </xf>
    <xf numFmtId="0" fontId="29" fillId="32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distributed"/>
    </xf>
    <xf numFmtId="0" fontId="3" fillId="32" borderId="39" xfId="0" applyFont="1" applyFill="1" applyBorder="1" applyAlignment="1">
      <alignment horizontal="center" vertical="distributed"/>
    </xf>
    <xf numFmtId="0" fontId="3" fillId="32" borderId="16" xfId="0" applyFont="1" applyFill="1" applyBorder="1" applyAlignment="1">
      <alignment horizontal="center" vertical="distributed"/>
    </xf>
    <xf numFmtId="0" fontId="3" fillId="32" borderId="43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0" fillId="0" borderId="39" xfId="0" applyFont="1" applyBorder="1" applyAlignment="1">
      <alignment horizontal="left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7" fillId="33" borderId="10" xfId="68" applyFont="1" applyFill="1" applyBorder="1" applyAlignment="1">
      <alignment horizontal="center" vertical="center" wrapText="1"/>
      <protection/>
    </xf>
    <xf numFmtId="0" fontId="7" fillId="33" borderId="12" xfId="68" applyFont="1" applyFill="1" applyBorder="1" applyAlignment="1">
      <alignment horizontal="center" vertical="center" wrapText="1"/>
      <protection/>
    </xf>
    <xf numFmtId="0" fontId="5" fillId="0" borderId="11" xfId="68" applyBorder="1" applyAlignment="1">
      <alignment horizontal="center" wrapText="1"/>
      <protection/>
    </xf>
    <xf numFmtId="0" fontId="9" fillId="37" borderId="11" xfId="64" applyFont="1" applyFill="1" applyBorder="1" applyAlignment="1">
      <alignment horizontal="center" wrapText="1"/>
      <protection/>
    </xf>
    <xf numFmtId="0" fontId="13" fillId="0" borderId="13" xfId="64" applyFont="1" applyFill="1" applyBorder="1" applyAlignment="1">
      <alignment horizontal="center" vertical="center"/>
      <protection/>
    </xf>
    <xf numFmtId="0" fontId="13" fillId="0" borderId="39" xfId="64" applyFont="1" applyFill="1" applyBorder="1" applyAlignment="1">
      <alignment horizontal="center" vertical="center"/>
      <protection/>
    </xf>
    <xf numFmtId="0" fontId="13" fillId="0" borderId="16" xfId="64" applyFont="1" applyFill="1" applyBorder="1" applyAlignment="1">
      <alignment horizontal="center" vertical="center"/>
      <protection/>
    </xf>
    <xf numFmtId="0" fontId="13" fillId="32" borderId="11" xfId="64" applyFont="1" applyFill="1" applyBorder="1" applyAlignment="1">
      <alignment horizontal="center" vertical="center"/>
      <protection/>
    </xf>
    <xf numFmtId="0" fontId="13" fillId="32" borderId="11" xfId="64" applyFont="1" applyFill="1" applyBorder="1" applyAlignment="1">
      <alignment horizontal="center" vertical="center" wrapText="1"/>
      <protection/>
    </xf>
    <xf numFmtId="0" fontId="13" fillId="32" borderId="10" xfId="64" applyFont="1" applyFill="1" applyBorder="1" applyAlignment="1">
      <alignment horizontal="center" vertical="center" wrapText="1"/>
      <protection/>
    </xf>
    <xf numFmtId="0" fontId="13" fillId="32" borderId="18" xfId="64" applyFont="1" applyFill="1" applyBorder="1" applyAlignment="1">
      <alignment horizontal="center" vertical="center" wrapText="1"/>
      <protection/>
    </xf>
    <xf numFmtId="0" fontId="13" fillId="32" borderId="12" xfId="64" applyFont="1" applyFill="1" applyBorder="1" applyAlignment="1">
      <alignment horizontal="center" vertical="center" wrapText="1"/>
      <protection/>
    </xf>
    <xf numFmtId="0" fontId="13" fillId="32" borderId="10" xfId="64" applyFont="1" applyFill="1" applyBorder="1" applyAlignment="1">
      <alignment horizontal="center" vertical="center" wrapText="1"/>
      <protection/>
    </xf>
    <xf numFmtId="0" fontId="9" fillId="37" borderId="10" xfId="64" applyFont="1" applyFill="1" applyBorder="1" applyAlignment="1">
      <alignment horizontal="center" wrapText="1"/>
      <protection/>
    </xf>
    <xf numFmtId="0" fontId="9" fillId="37" borderId="18" xfId="64" applyFont="1" applyFill="1" applyBorder="1" applyAlignment="1">
      <alignment horizontal="center" wrapText="1"/>
      <protection/>
    </xf>
    <xf numFmtId="0" fontId="9" fillId="37" borderId="12" xfId="64" applyFont="1" applyFill="1" applyBorder="1" applyAlignment="1">
      <alignment horizontal="center" wrapText="1"/>
      <protection/>
    </xf>
    <xf numFmtId="0" fontId="6" fillId="0" borderId="0" xfId="63" applyFont="1" applyBorder="1" applyAlignment="1">
      <alignment horizontal="right"/>
      <protection/>
    </xf>
    <xf numFmtId="0" fontId="7" fillId="32" borderId="10" xfId="63" applyFont="1" applyFill="1" applyBorder="1" applyAlignment="1">
      <alignment horizontal="center" vertical="center" wrapText="1"/>
      <protection/>
    </xf>
    <xf numFmtId="0" fontId="7" fillId="32" borderId="18" xfId="63" applyFont="1" applyFill="1" applyBorder="1" applyAlignment="1">
      <alignment horizontal="center" vertical="center" wrapText="1"/>
      <protection/>
    </xf>
    <xf numFmtId="0" fontId="7" fillId="32" borderId="12" xfId="63" applyFont="1" applyFill="1" applyBorder="1" applyAlignment="1">
      <alignment horizontal="center" vertical="center" wrapText="1"/>
      <protection/>
    </xf>
    <xf numFmtId="0" fontId="7" fillId="32" borderId="43" xfId="63" applyFont="1" applyFill="1" applyBorder="1" applyAlignment="1">
      <alignment horizontal="center" vertical="center" wrapText="1"/>
      <protection/>
    </xf>
    <xf numFmtId="0" fontId="7" fillId="32" borderId="13" xfId="63" applyFont="1" applyFill="1" applyBorder="1" applyAlignment="1">
      <alignment horizontal="center" vertical="center" wrapText="1"/>
      <protection/>
    </xf>
    <xf numFmtId="0" fontId="7" fillId="32" borderId="39" xfId="63" applyFont="1" applyFill="1" applyBorder="1" applyAlignment="1">
      <alignment horizontal="center" vertical="center" wrapText="1"/>
      <protection/>
    </xf>
    <xf numFmtId="0" fontId="7" fillId="32" borderId="16" xfId="63" applyFont="1" applyFill="1" applyBorder="1" applyAlignment="1">
      <alignment horizontal="center" vertical="center" wrapText="1"/>
      <protection/>
    </xf>
    <xf numFmtId="0" fontId="15" fillId="0" borderId="45" xfId="65" applyFont="1" applyFill="1" applyBorder="1" applyAlignment="1">
      <alignment horizontal="center" vertical="center" wrapText="1"/>
      <protection/>
    </xf>
    <xf numFmtId="0" fontId="15" fillId="33" borderId="45" xfId="65" applyFont="1" applyFill="1" applyBorder="1" applyAlignment="1">
      <alignment horizontal="center" vertical="center" wrapText="1"/>
      <protection/>
    </xf>
    <xf numFmtId="0" fontId="15" fillId="33" borderId="40" xfId="65" applyFont="1" applyFill="1" applyBorder="1" applyAlignment="1">
      <alignment horizontal="center" vertical="center" wrapText="1"/>
      <protection/>
    </xf>
    <xf numFmtId="0" fontId="15" fillId="33" borderId="41" xfId="65" applyFont="1" applyFill="1" applyBorder="1" applyAlignment="1">
      <alignment horizontal="center" vertical="center" wrapText="1"/>
      <protection/>
    </xf>
    <xf numFmtId="0" fontId="15" fillId="33" borderId="42" xfId="65" applyFont="1" applyFill="1" applyBorder="1" applyAlignment="1">
      <alignment horizontal="center" vertical="center" wrapText="1"/>
      <protection/>
    </xf>
    <xf numFmtId="0" fontId="5" fillId="0" borderId="11" xfId="66" applyFont="1" applyBorder="1" applyAlignment="1">
      <alignment horizontal="left"/>
      <protection/>
    </xf>
    <xf numFmtId="0" fontId="9" fillId="32" borderId="43" xfId="66" applyFont="1" applyFill="1" applyBorder="1" applyAlignment="1">
      <alignment horizontal="center" vertical="center" wrapText="1"/>
      <protection/>
    </xf>
    <xf numFmtId="0" fontId="9" fillId="32" borderId="24" xfId="66" applyFont="1" applyFill="1" applyBorder="1" applyAlignment="1">
      <alignment horizontal="center" vertical="center" wrapText="1"/>
      <protection/>
    </xf>
    <xf numFmtId="0" fontId="9" fillId="32" borderId="14" xfId="66" applyFont="1" applyFill="1" applyBorder="1" applyAlignment="1">
      <alignment horizontal="center" vertical="center" wrapText="1"/>
      <protection/>
    </xf>
    <xf numFmtId="0" fontId="9" fillId="32" borderId="17" xfId="66" applyFont="1" applyFill="1" applyBorder="1" applyAlignment="1">
      <alignment horizontal="center" vertical="center" wrapText="1"/>
      <protection/>
    </xf>
    <xf numFmtId="0" fontId="7" fillId="0" borderId="13" xfId="66" applyFont="1" applyBorder="1" applyAlignment="1">
      <alignment horizontal="left"/>
      <protection/>
    </xf>
    <xf numFmtId="0" fontId="7" fillId="0" borderId="39" xfId="66" applyFont="1" applyBorder="1" applyAlignment="1">
      <alignment horizontal="left"/>
      <protection/>
    </xf>
    <xf numFmtId="0" fontId="7" fillId="0" borderId="16" xfId="66" applyFont="1" applyBorder="1" applyAlignment="1">
      <alignment horizontal="left"/>
      <protection/>
    </xf>
    <xf numFmtId="0" fontId="9" fillId="32" borderId="10" xfId="66" applyFont="1" applyFill="1" applyBorder="1" applyAlignment="1">
      <alignment horizontal="center" vertical="center" wrapText="1"/>
      <protection/>
    </xf>
    <xf numFmtId="0" fontId="9" fillId="32" borderId="18" xfId="66" applyFont="1" applyFill="1" applyBorder="1" applyAlignment="1">
      <alignment horizontal="center" vertical="center" wrapText="1"/>
      <protection/>
    </xf>
    <xf numFmtId="0" fontId="9" fillId="32" borderId="12" xfId="66" applyFont="1" applyFill="1" applyBorder="1" applyAlignment="1">
      <alignment horizontal="center" vertical="center" wrapText="1"/>
      <protection/>
    </xf>
    <xf numFmtId="0" fontId="9" fillId="32" borderId="10" xfId="66" applyFont="1" applyFill="1" applyBorder="1" applyAlignment="1">
      <alignment horizontal="center" vertical="distributed"/>
      <protection/>
    </xf>
    <xf numFmtId="0" fontId="9" fillId="32" borderId="18" xfId="66" applyFont="1" applyFill="1" applyBorder="1" applyAlignment="1">
      <alignment horizontal="center" vertical="distributed"/>
      <protection/>
    </xf>
    <xf numFmtId="0" fontId="9" fillId="32" borderId="12" xfId="66" applyFont="1" applyFill="1" applyBorder="1" applyAlignment="1">
      <alignment horizontal="center" vertical="distributed"/>
      <protection/>
    </xf>
    <xf numFmtId="0" fontId="11" fillId="32" borderId="43" xfId="66" applyFont="1" applyFill="1" applyBorder="1" applyAlignment="1">
      <alignment horizontal="distributed" vertical="distributed"/>
      <protection/>
    </xf>
    <xf numFmtId="0" fontId="6" fillId="32" borderId="23" xfId="66" applyFont="1" applyFill="1" applyBorder="1" applyAlignment="1">
      <alignment horizontal="distributed" vertical="distributed"/>
      <protection/>
    </xf>
    <xf numFmtId="0" fontId="6" fillId="32" borderId="24" xfId="66" applyFont="1" applyFill="1" applyBorder="1" applyAlignment="1">
      <alignment horizontal="distributed" vertical="distributed"/>
      <protection/>
    </xf>
    <xf numFmtId="0" fontId="6" fillId="32" borderId="44" xfId="66" applyFont="1" applyFill="1" applyBorder="1" applyAlignment="1">
      <alignment horizontal="distributed" vertical="distributed"/>
      <protection/>
    </xf>
    <xf numFmtId="0" fontId="6" fillId="32" borderId="0" xfId="66" applyFont="1" applyFill="1" applyBorder="1" applyAlignment="1">
      <alignment horizontal="distributed" vertical="distributed"/>
      <protection/>
    </xf>
    <xf numFmtId="0" fontId="6" fillId="32" borderId="15" xfId="66" applyFont="1" applyFill="1" applyBorder="1" applyAlignment="1">
      <alignment horizontal="distributed" vertical="distributed"/>
      <protection/>
    </xf>
    <xf numFmtId="0" fontId="6" fillId="32" borderId="14" xfId="66" applyFont="1" applyFill="1" applyBorder="1" applyAlignment="1">
      <alignment horizontal="distributed" vertical="distributed"/>
      <protection/>
    </xf>
    <xf numFmtId="0" fontId="6" fillId="32" borderId="22" xfId="66" applyFont="1" applyFill="1" applyBorder="1" applyAlignment="1">
      <alignment horizontal="distributed" vertical="distributed"/>
      <protection/>
    </xf>
    <xf numFmtId="0" fontId="6" fillId="32" borderId="17" xfId="66" applyFont="1" applyFill="1" applyBorder="1" applyAlignment="1">
      <alignment horizontal="distributed" vertical="distributed"/>
      <protection/>
    </xf>
    <xf numFmtId="0" fontId="5" fillId="0" borderId="13" xfId="66" applyFont="1" applyBorder="1" applyAlignment="1">
      <alignment horizontal="left"/>
      <protection/>
    </xf>
    <xf numFmtId="0" fontId="5" fillId="0" borderId="39" xfId="66" applyFont="1" applyBorder="1" applyAlignment="1">
      <alignment horizontal="left"/>
      <protection/>
    </xf>
    <xf numFmtId="0" fontId="5" fillId="0" borderId="16" xfId="66" applyFont="1" applyBorder="1" applyAlignment="1">
      <alignment horizontal="left"/>
      <protection/>
    </xf>
    <xf numFmtId="0" fontId="8" fillId="0" borderId="0" xfId="57" applyAlignment="1">
      <alignment horizontal="center"/>
      <protection/>
    </xf>
    <xf numFmtId="0" fontId="8" fillId="0" borderId="11" xfId="57" applyFont="1" applyBorder="1" applyAlignment="1">
      <alignment horizontal="left" vertical="distributed"/>
      <protection/>
    </xf>
    <xf numFmtId="0" fontId="8" fillId="0" borderId="11" xfId="57" applyBorder="1" applyAlignment="1">
      <alignment horizontal="left" vertical="distributed"/>
      <protection/>
    </xf>
    <xf numFmtId="0" fontId="9" fillId="32" borderId="11" xfId="57" applyFont="1" applyFill="1" applyBorder="1" applyAlignment="1">
      <alignment horizontal="center" vertical="center" wrapText="1"/>
      <protection/>
    </xf>
    <xf numFmtId="0" fontId="9" fillId="0" borderId="13" xfId="57" applyFont="1" applyFill="1" applyBorder="1" applyAlignment="1">
      <alignment horizontal="left" vertical="center" wrapText="1"/>
      <protection/>
    </xf>
    <xf numFmtId="0" fontId="9" fillId="0" borderId="39" xfId="57" applyFont="1" applyFill="1" applyBorder="1" applyAlignment="1">
      <alignment horizontal="left" vertical="center" wrapText="1"/>
      <protection/>
    </xf>
    <xf numFmtId="0" fontId="9" fillId="0" borderId="16" xfId="57" applyFont="1" applyFill="1" applyBorder="1" applyAlignment="1">
      <alignment horizontal="left" vertical="center" wrapText="1"/>
      <protection/>
    </xf>
    <xf numFmtId="0" fontId="9" fillId="0" borderId="13" xfId="57" applyFont="1" applyBorder="1" applyAlignment="1">
      <alignment horizontal="left" vertical="distributed"/>
      <protection/>
    </xf>
    <xf numFmtId="0" fontId="9" fillId="0" borderId="39" xfId="57" applyFont="1" applyBorder="1" applyAlignment="1">
      <alignment horizontal="left" vertical="distributed"/>
      <protection/>
    </xf>
    <xf numFmtId="0" fontId="9" fillId="0" borderId="16" xfId="57" applyFont="1" applyBorder="1" applyAlignment="1">
      <alignment horizontal="left" vertical="distributed"/>
      <protection/>
    </xf>
    <xf numFmtId="0" fontId="9" fillId="0" borderId="11" xfId="57" applyFont="1" applyBorder="1" applyAlignment="1">
      <alignment horizontal="left" vertical="distributed"/>
      <protection/>
    </xf>
    <xf numFmtId="0" fontId="8" fillId="0" borderId="0" xfId="57" applyBorder="1" applyAlignment="1">
      <alignment horizontal="right"/>
      <protection/>
    </xf>
    <xf numFmtId="0" fontId="9" fillId="32" borderId="11" xfId="57" applyFont="1" applyFill="1" applyBorder="1" applyAlignment="1">
      <alignment horizontal="center" vertical="center"/>
      <protection/>
    </xf>
    <xf numFmtId="0" fontId="9" fillId="32" borderId="11" xfId="57" applyFont="1" applyFill="1" applyBorder="1" applyAlignment="1">
      <alignment horizontal="center"/>
      <protection/>
    </xf>
    <xf numFmtId="0" fontId="5" fillId="0" borderId="11" xfId="58" applyFont="1" applyBorder="1" applyAlignment="1">
      <alignment horizontal="left"/>
      <protection/>
    </xf>
    <xf numFmtId="0" fontId="7" fillId="0" borderId="11" xfId="58" applyFont="1" applyBorder="1" applyAlignment="1">
      <alignment horizontal="left"/>
      <protection/>
    </xf>
    <xf numFmtId="0" fontId="6" fillId="0" borderId="22" xfId="58" applyFont="1" applyBorder="1" applyAlignment="1">
      <alignment horizontal="right"/>
      <protection/>
    </xf>
    <xf numFmtId="0" fontId="7" fillId="32" borderId="11" xfId="58" applyFont="1" applyFill="1" applyBorder="1" applyAlignment="1">
      <alignment horizontal="center" vertical="center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  3   _2010.évi állami" xfId="56"/>
    <cellStyle name="Normál_10szm" xfId="57"/>
    <cellStyle name="Normál_11szm" xfId="58"/>
    <cellStyle name="Normál_1szm" xfId="59"/>
    <cellStyle name="Normál_2004.évi normatívák" xfId="60"/>
    <cellStyle name="Normál_2010.évi tervezett beruházás, felújítás" xfId="61"/>
    <cellStyle name="Normál_3aszm" xfId="62"/>
    <cellStyle name="Normál_5szm" xfId="63"/>
    <cellStyle name="Normál_6szm" xfId="64"/>
    <cellStyle name="Normál_7szm" xfId="65"/>
    <cellStyle name="Normál_8szm" xfId="66"/>
    <cellStyle name="Normál_költségvetés módosítás I." xfId="67"/>
    <cellStyle name="Normál_pe.átadások, támogatások 2003.évben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0"/>
  <sheetViews>
    <sheetView view="pageLayout" zoomScaleSheetLayoutView="100" workbookViewId="0" topLeftCell="A10">
      <selection activeCell="H52" sqref="H52"/>
    </sheetView>
  </sheetViews>
  <sheetFormatPr defaultColWidth="9.00390625" defaultRowHeight="12.75"/>
  <cols>
    <col min="1" max="1" width="13.125" style="24" customWidth="1"/>
    <col min="2" max="2" width="61.875" style="24" customWidth="1"/>
    <col min="3" max="3" width="15.00390625" style="24" customWidth="1"/>
    <col min="4" max="4" width="15.25390625" style="24" customWidth="1"/>
    <col min="5" max="5" width="13.125" style="24" customWidth="1"/>
    <col min="6" max="6" width="13.25390625" style="24" customWidth="1"/>
    <col min="7" max="16384" width="9.125" style="24" customWidth="1"/>
  </cols>
  <sheetData>
    <row r="1" spans="1:6" ht="15" customHeight="1">
      <c r="A1" s="593" t="s">
        <v>209</v>
      </c>
      <c r="B1" s="594" t="s">
        <v>13</v>
      </c>
      <c r="C1" s="595" t="s">
        <v>410</v>
      </c>
      <c r="D1" s="605" t="s">
        <v>561</v>
      </c>
      <c r="E1" s="605" t="s">
        <v>559</v>
      </c>
      <c r="F1" s="601" t="s">
        <v>587</v>
      </c>
    </row>
    <row r="2" spans="1:6" ht="15" customHeight="1">
      <c r="A2" s="593"/>
      <c r="B2" s="594"/>
      <c r="C2" s="596"/>
      <c r="D2" s="605"/>
      <c r="E2" s="605"/>
      <c r="F2" s="602"/>
    </row>
    <row r="3" spans="1:6" ht="24.75" customHeight="1">
      <c r="A3" s="32" t="s">
        <v>93</v>
      </c>
      <c r="B3" s="77" t="s">
        <v>253</v>
      </c>
      <c r="C3" s="25"/>
      <c r="D3" s="468"/>
      <c r="E3" s="469"/>
      <c r="F3" s="469"/>
    </row>
    <row r="4" spans="1:6" ht="19.5" customHeight="1">
      <c r="A4" s="32" t="s">
        <v>207</v>
      </c>
      <c r="B4" s="77" t="s">
        <v>341</v>
      </c>
      <c r="C4" s="26"/>
      <c r="D4" s="468"/>
      <c r="E4" s="469"/>
      <c r="F4" s="469"/>
    </row>
    <row r="5" spans="1:6" ht="19.5" customHeight="1">
      <c r="A5" s="28" t="s">
        <v>213</v>
      </c>
      <c r="B5" s="76" t="s">
        <v>214</v>
      </c>
      <c r="C5" s="26">
        <v>42380000</v>
      </c>
      <c r="D5" s="470">
        <f>SUM(D6:D9)</f>
        <v>47261887</v>
      </c>
      <c r="E5" s="471">
        <f>SUM(E6:E9)</f>
        <v>47287668</v>
      </c>
      <c r="F5" s="479">
        <v>48253266</v>
      </c>
    </row>
    <row r="6" spans="1:6" ht="19.5" customHeight="1">
      <c r="A6" s="25" t="s">
        <v>208</v>
      </c>
      <c r="B6" s="264" t="s">
        <v>335</v>
      </c>
      <c r="C6" s="373">
        <v>13939000</v>
      </c>
      <c r="D6" s="555">
        <v>15188315</v>
      </c>
      <c r="E6" s="556">
        <v>15214096</v>
      </c>
      <c r="F6" s="479">
        <v>15821629</v>
      </c>
    </row>
    <row r="7" spans="1:6" ht="19.5" customHeight="1">
      <c r="A7" s="25" t="s">
        <v>210</v>
      </c>
      <c r="B7" s="266" t="s">
        <v>336</v>
      </c>
      <c r="C7" s="373">
        <v>19590000</v>
      </c>
      <c r="D7" s="555">
        <v>20875900</v>
      </c>
      <c r="E7" s="556">
        <v>20875900</v>
      </c>
      <c r="F7" s="479">
        <v>20875900</v>
      </c>
    </row>
    <row r="8" spans="1:6" ht="19.5" customHeight="1">
      <c r="A8" s="28" t="s">
        <v>211</v>
      </c>
      <c r="B8" s="264" t="s">
        <v>418</v>
      </c>
      <c r="C8" s="373">
        <v>7651000</v>
      </c>
      <c r="D8" s="555">
        <v>9997672</v>
      </c>
      <c r="E8" s="556">
        <v>9997672</v>
      </c>
      <c r="F8" s="479">
        <v>10101142</v>
      </c>
    </row>
    <row r="9" spans="1:6" ht="19.5" customHeight="1">
      <c r="A9" s="279" t="s">
        <v>320</v>
      </c>
      <c r="B9" s="264" t="s">
        <v>337</v>
      </c>
      <c r="C9" s="373">
        <v>1200000</v>
      </c>
      <c r="D9" s="555">
        <v>1200000</v>
      </c>
      <c r="E9" s="556">
        <v>1200000</v>
      </c>
      <c r="F9" s="479">
        <v>1200000</v>
      </c>
    </row>
    <row r="10" spans="1:6" ht="19.5" customHeight="1">
      <c r="A10" s="28" t="s">
        <v>212</v>
      </c>
      <c r="B10" s="264" t="s">
        <v>338</v>
      </c>
      <c r="C10" s="373"/>
      <c r="D10" s="555"/>
      <c r="E10" s="556"/>
      <c r="F10" s="479">
        <v>254595</v>
      </c>
    </row>
    <row r="11" spans="1:6" ht="19.5" customHeight="1">
      <c r="A11" s="28" t="s">
        <v>240</v>
      </c>
      <c r="B11" s="266" t="s">
        <v>339</v>
      </c>
      <c r="C11" s="373">
        <v>5650000</v>
      </c>
      <c r="D11" s="555">
        <v>3517000</v>
      </c>
      <c r="E11" s="556">
        <v>14014022</v>
      </c>
      <c r="F11" s="479">
        <v>14014022</v>
      </c>
    </row>
    <row r="12" spans="1:6" ht="19.5" customHeight="1">
      <c r="A12" s="203"/>
      <c r="B12" s="204" t="s">
        <v>340</v>
      </c>
      <c r="C12" s="374">
        <f>SUM(C6:C11)</f>
        <v>48030000</v>
      </c>
      <c r="D12" s="473">
        <f>SUM(D6:D11)</f>
        <v>50778887</v>
      </c>
      <c r="E12" s="474">
        <f>SUM(E6:E11)</f>
        <v>61301690</v>
      </c>
      <c r="F12" s="474">
        <f>SUM(F6:F11)</f>
        <v>62267288</v>
      </c>
    </row>
    <row r="13" spans="1:6" ht="19.5" customHeight="1">
      <c r="A13" s="195" t="s">
        <v>215</v>
      </c>
      <c r="B13" s="194" t="s">
        <v>256</v>
      </c>
      <c r="C13" s="376"/>
      <c r="D13" s="468"/>
      <c r="E13" s="469"/>
      <c r="F13" s="479"/>
    </row>
    <row r="14" spans="1:6" ht="19.5" customHeight="1">
      <c r="A14" s="25" t="s">
        <v>254</v>
      </c>
      <c r="B14" s="202" t="s">
        <v>255</v>
      </c>
      <c r="C14" s="373">
        <v>26523000</v>
      </c>
      <c r="D14" s="555">
        <v>31500000</v>
      </c>
      <c r="E14" s="556">
        <v>31500000</v>
      </c>
      <c r="F14" s="479">
        <v>31500000</v>
      </c>
    </row>
    <row r="15" spans="1:6" ht="19.5" customHeight="1">
      <c r="A15" s="206"/>
      <c r="B15" s="207" t="s">
        <v>257</v>
      </c>
      <c r="C15" s="374">
        <f>C14</f>
        <v>26523000</v>
      </c>
      <c r="D15" s="553">
        <f>D14</f>
        <v>31500000</v>
      </c>
      <c r="E15" s="554">
        <f>E14</f>
        <v>31500000</v>
      </c>
      <c r="F15" s="474">
        <f>F14</f>
        <v>31500000</v>
      </c>
    </row>
    <row r="16" spans="1:6" ht="19.5" customHeight="1">
      <c r="A16" s="30" t="s">
        <v>216</v>
      </c>
      <c r="B16" s="78" t="s">
        <v>121</v>
      </c>
      <c r="C16" s="376"/>
      <c r="D16" s="472"/>
      <c r="E16" s="552"/>
      <c r="F16" s="479"/>
    </row>
    <row r="17" spans="1:6" ht="19.5" customHeight="1">
      <c r="A17" s="28" t="s">
        <v>237</v>
      </c>
      <c r="B17" s="266" t="s">
        <v>346</v>
      </c>
      <c r="C17" s="373">
        <v>4300000</v>
      </c>
      <c r="D17" s="555">
        <v>4300000</v>
      </c>
      <c r="E17" s="556">
        <v>4300000</v>
      </c>
      <c r="F17" s="479">
        <v>4300000</v>
      </c>
    </row>
    <row r="18" spans="1:6" ht="19.5" customHeight="1">
      <c r="A18" s="28" t="s">
        <v>217</v>
      </c>
      <c r="B18" s="75" t="s">
        <v>218</v>
      </c>
      <c r="C18" s="373"/>
      <c r="D18" s="555"/>
      <c r="E18" s="556"/>
      <c r="F18" s="479"/>
    </row>
    <row r="19" spans="1:6" ht="19.5" customHeight="1">
      <c r="A19" s="28" t="s">
        <v>261</v>
      </c>
      <c r="B19" s="264" t="s">
        <v>342</v>
      </c>
      <c r="C19" s="373">
        <v>3500000</v>
      </c>
      <c r="D19" s="555">
        <v>4000000</v>
      </c>
      <c r="E19" s="556">
        <v>4000000</v>
      </c>
      <c r="F19" s="479">
        <v>4000000</v>
      </c>
    </row>
    <row r="20" spans="1:6" ht="19.5" customHeight="1">
      <c r="A20" s="279" t="s">
        <v>343</v>
      </c>
      <c r="B20" s="75" t="s">
        <v>262</v>
      </c>
      <c r="C20" s="373">
        <v>1310000</v>
      </c>
      <c r="D20" s="555">
        <v>1300000</v>
      </c>
      <c r="E20" s="556">
        <v>1300000</v>
      </c>
      <c r="F20" s="479">
        <v>1300000</v>
      </c>
    </row>
    <row r="21" spans="1:6" ht="19.5" customHeight="1">
      <c r="A21" s="279" t="s">
        <v>344</v>
      </c>
      <c r="B21" s="264" t="s">
        <v>345</v>
      </c>
      <c r="C21" s="373"/>
      <c r="D21" s="468"/>
      <c r="E21" s="469"/>
      <c r="F21" s="479"/>
    </row>
    <row r="22" spans="1:6" ht="19.5" customHeight="1">
      <c r="A22" s="28" t="s">
        <v>238</v>
      </c>
      <c r="B22" s="75" t="s">
        <v>239</v>
      </c>
      <c r="C22" s="373"/>
      <c r="D22" s="468"/>
      <c r="E22" s="469"/>
      <c r="F22" s="479"/>
    </row>
    <row r="23" spans="1:6" ht="19.5" customHeight="1">
      <c r="A23" s="203"/>
      <c r="B23" s="208" t="s">
        <v>264</v>
      </c>
      <c r="C23" s="374">
        <f>C17+C19+C18+C20+C21+C22</f>
        <v>9110000</v>
      </c>
      <c r="D23" s="553">
        <f>D17+D19+D18+D20+D21+D22</f>
        <v>9600000</v>
      </c>
      <c r="E23" s="554">
        <f>E17+E19+E18+E20+E21+E22</f>
        <v>9600000</v>
      </c>
      <c r="F23" s="474">
        <f>F17+F19+F18+F20+F21+F22</f>
        <v>9600000</v>
      </c>
    </row>
    <row r="24" spans="1:6" ht="19.5" customHeight="1">
      <c r="A24" s="209" t="s">
        <v>219</v>
      </c>
      <c r="B24" s="204" t="s">
        <v>56</v>
      </c>
      <c r="C24" s="374">
        <v>24292000</v>
      </c>
      <c r="D24" s="553">
        <v>20512113</v>
      </c>
      <c r="E24" s="554">
        <v>22512113</v>
      </c>
      <c r="F24" s="474">
        <v>26777113</v>
      </c>
    </row>
    <row r="25" spans="1:6" ht="19.5" customHeight="1">
      <c r="A25" s="30" t="s">
        <v>220</v>
      </c>
      <c r="B25" s="77" t="s">
        <v>102</v>
      </c>
      <c r="C25" s="377"/>
      <c r="D25" s="468"/>
      <c r="E25" s="469"/>
      <c r="F25" s="479"/>
    </row>
    <row r="26" spans="1:6" ht="19.5" customHeight="1">
      <c r="A26" s="28" t="s">
        <v>246</v>
      </c>
      <c r="B26" s="75" t="s">
        <v>247</v>
      </c>
      <c r="C26" s="373"/>
      <c r="D26" s="468"/>
      <c r="E26" s="469"/>
      <c r="F26" s="479">
        <v>500000</v>
      </c>
    </row>
    <row r="27" spans="1:6" ht="19.5" customHeight="1">
      <c r="A27" s="279" t="s">
        <v>347</v>
      </c>
      <c r="B27" s="264" t="s">
        <v>348</v>
      </c>
      <c r="C27" s="373"/>
      <c r="D27" s="468"/>
      <c r="E27" s="469"/>
      <c r="F27" s="479"/>
    </row>
    <row r="28" spans="1:6" ht="19.5" customHeight="1">
      <c r="A28" s="203"/>
      <c r="B28" s="204" t="s">
        <v>258</v>
      </c>
      <c r="C28" s="374">
        <f>SUM(C26:C27)</f>
        <v>0</v>
      </c>
      <c r="D28" s="475">
        <f>SUM(D26:D27)</f>
        <v>0</v>
      </c>
      <c r="E28" s="476">
        <f>SUM(E26:E27)</f>
        <v>0</v>
      </c>
      <c r="F28" s="474">
        <f>SUM(F26:F27)</f>
        <v>500000</v>
      </c>
    </row>
    <row r="29" spans="1:6" ht="19.5" customHeight="1">
      <c r="A29" s="30" t="s">
        <v>221</v>
      </c>
      <c r="B29" s="77" t="s">
        <v>222</v>
      </c>
      <c r="C29" s="375"/>
      <c r="D29" s="468"/>
      <c r="E29" s="469"/>
      <c r="F29" s="479"/>
    </row>
    <row r="30" spans="1:6" ht="19.5" customHeight="1">
      <c r="A30" s="279" t="s">
        <v>349</v>
      </c>
      <c r="B30" s="264" t="s">
        <v>585</v>
      </c>
      <c r="C30" s="373"/>
      <c r="D30" s="468"/>
      <c r="E30" s="469"/>
      <c r="F30" s="479"/>
    </row>
    <row r="31" spans="1:6" ht="19.5" customHeight="1">
      <c r="A31" s="279" t="s">
        <v>350</v>
      </c>
      <c r="B31" s="264" t="s">
        <v>351</v>
      </c>
      <c r="C31" s="373"/>
      <c r="D31" s="468"/>
      <c r="E31" s="469"/>
      <c r="F31" s="479">
        <v>200000</v>
      </c>
    </row>
    <row r="32" spans="1:6" ht="19.5" customHeight="1">
      <c r="A32" s="203"/>
      <c r="B32" s="204" t="s">
        <v>259</v>
      </c>
      <c r="C32" s="374">
        <f>SUM(C30:C31)</f>
        <v>0</v>
      </c>
      <c r="D32" s="475">
        <f>SUM(D30:D31)</f>
        <v>0</v>
      </c>
      <c r="E32" s="476">
        <f>SUM(E30:E31)</f>
        <v>0</v>
      </c>
      <c r="F32" s="511">
        <f>SUM(F30:F31)</f>
        <v>200000</v>
      </c>
    </row>
    <row r="33" spans="1:6" ht="19.5" customHeight="1">
      <c r="A33" s="31" t="s">
        <v>223</v>
      </c>
      <c r="B33" s="77" t="s">
        <v>224</v>
      </c>
      <c r="C33" s="375"/>
      <c r="D33" s="468"/>
      <c r="E33" s="469"/>
      <c r="F33" s="479"/>
    </row>
    <row r="34" spans="1:6" ht="19.5" customHeight="1">
      <c r="A34" s="309" t="s">
        <v>352</v>
      </c>
      <c r="B34" s="266" t="s">
        <v>353</v>
      </c>
      <c r="C34" s="378">
        <v>26000</v>
      </c>
      <c r="D34" s="555">
        <v>26000</v>
      </c>
      <c r="E34" s="556">
        <v>26000</v>
      </c>
      <c r="F34" s="479">
        <v>126000</v>
      </c>
    </row>
    <row r="35" spans="1:6" ht="19.5" customHeight="1">
      <c r="A35" s="309" t="s">
        <v>354</v>
      </c>
      <c r="B35" s="266" t="s">
        <v>355</v>
      </c>
      <c r="C35" s="378"/>
      <c r="D35" s="468"/>
      <c r="E35" s="469"/>
      <c r="F35" s="479"/>
    </row>
    <row r="36" spans="1:6" ht="19.5" customHeight="1">
      <c r="A36" s="210"/>
      <c r="B36" s="204" t="s">
        <v>260</v>
      </c>
      <c r="C36" s="379">
        <f>SUM(C34:C35)</f>
        <v>26000</v>
      </c>
      <c r="D36" s="553">
        <f>SUM(D34:D35)</f>
        <v>26000</v>
      </c>
      <c r="E36" s="554">
        <f>SUM(E34:E35)</f>
        <v>26000</v>
      </c>
      <c r="F36" s="474">
        <f>SUM(F34:F35)</f>
        <v>126000</v>
      </c>
    </row>
    <row r="37" spans="1:6" ht="19.5" customHeight="1">
      <c r="A37" s="211" t="s">
        <v>225</v>
      </c>
      <c r="B37" s="212" t="s">
        <v>226</v>
      </c>
      <c r="C37" s="380">
        <f>C12+C15+C23+C24+C28+C32+C36</f>
        <v>107981000</v>
      </c>
      <c r="D37" s="553">
        <f>D12+D15+D23+D24+D28+D32+D36</f>
        <v>112417000</v>
      </c>
      <c r="E37" s="554">
        <f>E12+E15+E23+E24+E28+E32+E36</f>
        <v>124939803</v>
      </c>
      <c r="F37" s="474">
        <f>F12+F15+F23+F24+F28+F32+F36</f>
        <v>130970401</v>
      </c>
    </row>
    <row r="38" spans="1:6" ht="19.5" customHeight="1">
      <c r="A38" s="30" t="s">
        <v>356</v>
      </c>
      <c r="B38" s="77" t="s">
        <v>357</v>
      </c>
      <c r="C38" s="375">
        <v>8000000</v>
      </c>
      <c r="D38" s="557">
        <v>5923000</v>
      </c>
      <c r="E38" s="558">
        <v>10605000</v>
      </c>
      <c r="F38" s="479">
        <v>10605000</v>
      </c>
    </row>
    <row r="39" spans="1:6" ht="19.5" customHeight="1">
      <c r="A39" s="203"/>
      <c r="B39" s="204" t="s">
        <v>263</v>
      </c>
      <c r="C39" s="374">
        <f>C37+C38</f>
        <v>115981000</v>
      </c>
      <c r="D39" s="553">
        <f>D37+D38</f>
        <v>118340000</v>
      </c>
      <c r="E39" s="554">
        <f>E37+E38</f>
        <v>135544803</v>
      </c>
      <c r="F39" s="562">
        <f>F37+F38</f>
        <v>141575401</v>
      </c>
    </row>
    <row r="40" spans="1:5" ht="12.75" customHeight="1">
      <c r="A40" s="29"/>
      <c r="B40" s="29"/>
      <c r="C40" s="381"/>
      <c r="D40" s="477"/>
      <c r="E40" s="535" t="s">
        <v>584</v>
      </c>
    </row>
    <row r="41" spans="1:6" ht="18" customHeight="1">
      <c r="A41" s="599" t="s">
        <v>266</v>
      </c>
      <c r="B41" s="600" t="s">
        <v>13</v>
      </c>
      <c r="C41" s="597" t="s">
        <v>411</v>
      </c>
      <c r="D41" s="608" t="s">
        <v>420</v>
      </c>
      <c r="E41" s="606" t="s">
        <v>559</v>
      </c>
      <c r="F41" s="603" t="s">
        <v>588</v>
      </c>
    </row>
    <row r="42" spans="1:6" ht="15" customHeight="1">
      <c r="A42" s="599"/>
      <c r="B42" s="600"/>
      <c r="C42" s="598"/>
      <c r="D42" s="608"/>
      <c r="E42" s="607"/>
      <c r="F42" s="604"/>
    </row>
    <row r="43" spans="1:6" ht="15">
      <c r="A43" s="109" t="s">
        <v>265</v>
      </c>
      <c r="B43" s="213" t="s">
        <v>358</v>
      </c>
      <c r="C43" s="382"/>
      <c r="D43" s="468"/>
      <c r="E43" s="469"/>
      <c r="F43" s="479"/>
    </row>
    <row r="44" spans="1:6" ht="14.25">
      <c r="A44" s="153" t="s">
        <v>227</v>
      </c>
      <c r="B44" s="108" t="s">
        <v>267</v>
      </c>
      <c r="C44" s="459">
        <v>29715000</v>
      </c>
      <c r="D44" s="478">
        <v>29859845</v>
      </c>
      <c r="E44" s="479">
        <v>37637335</v>
      </c>
      <c r="F44" s="479">
        <v>37837804</v>
      </c>
    </row>
    <row r="45" spans="1:6" ht="19.5" customHeight="1">
      <c r="A45" s="153" t="s">
        <v>228</v>
      </c>
      <c r="B45" s="310" t="s">
        <v>268</v>
      </c>
      <c r="C45" s="459">
        <v>7745000</v>
      </c>
      <c r="D45" s="478">
        <v>7926907</v>
      </c>
      <c r="E45" s="479">
        <v>8979609</v>
      </c>
      <c r="F45" s="479">
        <v>9033735</v>
      </c>
    </row>
    <row r="46" spans="1:6" ht="19.5" customHeight="1">
      <c r="A46" s="154" t="s">
        <v>229</v>
      </c>
      <c r="B46" s="310" t="s">
        <v>230</v>
      </c>
      <c r="C46" s="459">
        <v>34722000</v>
      </c>
      <c r="D46" s="478">
        <v>35731248</v>
      </c>
      <c r="E46" s="479">
        <v>44238108</v>
      </c>
      <c r="F46" s="479">
        <v>44349411</v>
      </c>
    </row>
    <row r="47" spans="1:6" ht="19.5" customHeight="1">
      <c r="A47" s="154" t="s">
        <v>231</v>
      </c>
      <c r="B47" s="310" t="s">
        <v>82</v>
      </c>
      <c r="C47" s="459">
        <v>3903000</v>
      </c>
      <c r="D47" s="478">
        <v>4584000</v>
      </c>
      <c r="E47" s="479">
        <v>4584000</v>
      </c>
      <c r="F47" s="479">
        <v>4584000</v>
      </c>
    </row>
    <row r="48" spans="1:6" ht="19.5" customHeight="1">
      <c r="A48" s="154" t="s">
        <v>232</v>
      </c>
      <c r="B48" s="310" t="s">
        <v>472</v>
      </c>
      <c r="C48" s="459">
        <v>11190000</v>
      </c>
      <c r="D48" s="478">
        <v>2638000</v>
      </c>
      <c r="E48" s="479">
        <v>7633079</v>
      </c>
      <c r="F48" s="479">
        <v>12039738</v>
      </c>
    </row>
    <row r="49" spans="1:6" ht="19.5" customHeight="1">
      <c r="A49" s="154"/>
      <c r="B49" s="467" t="s">
        <v>560</v>
      </c>
      <c r="C49" s="459"/>
      <c r="D49" s="478"/>
      <c r="E49" s="559">
        <v>3360000</v>
      </c>
      <c r="F49" s="479">
        <v>7566659</v>
      </c>
    </row>
    <row r="50" spans="1:6" ht="19.5" customHeight="1">
      <c r="A50" s="110"/>
      <c r="B50" s="214" t="s">
        <v>269</v>
      </c>
      <c r="C50" s="563">
        <f>SUM(C44:C48)</f>
        <v>87275000</v>
      </c>
      <c r="D50" s="473">
        <f>SUM(D44:D48)</f>
        <v>80740000</v>
      </c>
      <c r="E50" s="474">
        <f>SUM(E44:E48)</f>
        <v>103072131</v>
      </c>
      <c r="F50" s="474">
        <f>SUM(F44:F48)</f>
        <v>107844688</v>
      </c>
    </row>
    <row r="51" spans="1:6" ht="19.5" customHeight="1">
      <c r="A51" s="110" t="s">
        <v>233</v>
      </c>
      <c r="B51" s="152" t="s">
        <v>234</v>
      </c>
      <c r="C51" s="392">
        <v>18706000</v>
      </c>
      <c r="D51" s="470">
        <v>35600000</v>
      </c>
      <c r="E51" s="471">
        <v>28887672</v>
      </c>
      <c r="F51" s="479">
        <v>1858041</v>
      </c>
    </row>
    <row r="52" spans="1:6" ht="19.5" customHeight="1">
      <c r="A52" s="110" t="s">
        <v>235</v>
      </c>
      <c r="B52" s="152" t="s">
        <v>103</v>
      </c>
      <c r="C52" s="383"/>
      <c r="D52" s="478">
        <v>2000000</v>
      </c>
      <c r="E52" s="479">
        <v>2000000</v>
      </c>
      <c r="F52" s="479">
        <v>30287672</v>
      </c>
    </row>
    <row r="53" spans="1:6" ht="19.5" customHeight="1">
      <c r="A53" s="110" t="s">
        <v>236</v>
      </c>
      <c r="B53" s="152" t="s">
        <v>521</v>
      </c>
      <c r="C53" s="383"/>
      <c r="D53" s="478"/>
      <c r="E53" s="479"/>
      <c r="F53" s="479"/>
    </row>
    <row r="54" spans="1:6" ht="19.5" customHeight="1">
      <c r="A54" s="564"/>
      <c r="B54" s="565" t="s">
        <v>270</v>
      </c>
      <c r="C54" s="563">
        <f>C51+C52+C53</f>
        <v>18706000</v>
      </c>
      <c r="D54" s="473">
        <f>D51+D52+D53</f>
        <v>37600000</v>
      </c>
      <c r="E54" s="474">
        <f>E51+E52+E53</f>
        <v>30887672</v>
      </c>
      <c r="F54" s="511">
        <f>F51+F52+F53</f>
        <v>32145713</v>
      </c>
    </row>
    <row r="55" spans="1:6" ht="19.5" customHeight="1">
      <c r="A55" s="564" t="s">
        <v>522</v>
      </c>
      <c r="B55" s="565" t="s">
        <v>523</v>
      </c>
      <c r="C55" s="563">
        <f>C50+C54</f>
        <v>105981000</v>
      </c>
      <c r="D55" s="473">
        <f>D50+D54</f>
        <v>118340000</v>
      </c>
      <c r="E55" s="474">
        <f>E50+E54</f>
        <v>133959803</v>
      </c>
      <c r="F55" s="511">
        <f>F50+F54</f>
        <v>139990401</v>
      </c>
    </row>
    <row r="56" spans="1:6" ht="19.5" customHeight="1">
      <c r="A56" s="110" t="s">
        <v>271</v>
      </c>
      <c r="B56" s="100" t="s">
        <v>272</v>
      </c>
      <c r="C56" s="383">
        <v>10000000</v>
      </c>
      <c r="D56" s="478">
        <v>0</v>
      </c>
      <c r="E56" s="479">
        <v>1585000</v>
      </c>
      <c r="F56" s="479">
        <v>1585000</v>
      </c>
    </row>
    <row r="57" spans="1:6" ht="19.5" customHeight="1">
      <c r="A57" s="215"/>
      <c r="B57" s="216" t="s">
        <v>273</v>
      </c>
      <c r="C57" s="384">
        <f>C50+C54+C56</f>
        <v>115981000</v>
      </c>
      <c r="D57" s="473">
        <f>D50+D54+D56</f>
        <v>118340000</v>
      </c>
      <c r="E57" s="474">
        <f>E50+E54+E56</f>
        <v>135544803</v>
      </c>
      <c r="F57" s="474">
        <f>F50+F54+F56</f>
        <v>141575401</v>
      </c>
    </row>
    <row r="58" spans="1:3" ht="15">
      <c r="A58" s="14"/>
      <c r="B58" s="14"/>
      <c r="C58" s="14"/>
    </row>
    <row r="59" spans="1:3" ht="14.25">
      <c r="A59" s="29"/>
      <c r="B59" s="29"/>
      <c r="C59" s="29"/>
    </row>
    <row r="60" spans="1:3" ht="14.25">
      <c r="A60" s="29"/>
      <c r="B60" s="29"/>
      <c r="C60" s="29"/>
    </row>
    <row r="61" spans="1:3" ht="14.25">
      <c r="A61" s="29"/>
      <c r="B61" s="29"/>
      <c r="C61" s="29"/>
    </row>
    <row r="62" spans="1:3" ht="14.25">
      <c r="A62" s="29"/>
      <c r="B62" s="29"/>
      <c r="C62" s="29"/>
    </row>
    <row r="63" spans="1:3" ht="14.25">
      <c r="A63" s="29"/>
      <c r="B63" s="29"/>
      <c r="C63" s="29"/>
    </row>
    <row r="64" spans="1:3" ht="14.25">
      <c r="A64" s="29"/>
      <c r="B64" s="29"/>
      <c r="C64" s="29"/>
    </row>
    <row r="65" spans="1:3" ht="14.25">
      <c r="A65" s="29"/>
      <c r="B65" s="29"/>
      <c r="C65" s="29"/>
    </row>
    <row r="66" spans="1:3" ht="14.25">
      <c r="A66" s="29"/>
      <c r="B66" s="29"/>
      <c r="C66" s="29"/>
    </row>
    <row r="67" spans="1:3" ht="14.25">
      <c r="A67" s="29"/>
      <c r="B67" s="29"/>
      <c r="C67" s="29"/>
    </row>
    <row r="68" spans="1:3" ht="14.25">
      <c r="A68" s="29"/>
      <c r="B68" s="29"/>
      <c r="C68" s="29"/>
    </row>
    <row r="69" spans="1:3" ht="14.25">
      <c r="A69" s="29"/>
      <c r="B69" s="29"/>
      <c r="C69" s="29"/>
    </row>
    <row r="70" spans="1:3" ht="14.25">
      <c r="A70" s="29"/>
      <c r="B70" s="29"/>
      <c r="C70" s="29"/>
    </row>
    <row r="71" spans="1:3" ht="14.25">
      <c r="A71" s="29"/>
      <c r="B71" s="29"/>
      <c r="C71" s="29"/>
    </row>
    <row r="72" spans="1:3" ht="14.25">
      <c r="A72" s="29"/>
      <c r="B72" s="29"/>
      <c r="C72" s="29"/>
    </row>
    <row r="73" spans="1:3" ht="14.25">
      <c r="A73" s="29"/>
      <c r="B73" s="29"/>
      <c r="C73" s="29"/>
    </row>
    <row r="74" spans="1:3" ht="14.25">
      <c r="A74" s="29"/>
      <c r="B74" s="29"/>
      <c r="C74" s="29"/>
    </row>
    <row r="75" spans="1:3" ht="14.25">
      <c r="A75" s="29"/>
      <c r="B75" s="29"/>
      <c r="C75" s="29"/>
    </row>
    <row r="76" spans="1:3" ht="14.25">
      <c r="A76" s="29"/>
      <c r="B76" s="29"/>
      <c r="C76" s="29"/>
    </row>
    <row r="77" spans="1:3" ht="14.25">
      <c r="A77" s="29"/>
      <c r="B77" s="29"/>
      <c r="C77" s="29"/>
    </row>
    <row r="78" spans="1:3" ht="14.25">
      <c r="A78" s="29"/>
      <c r="B78" s="29"/>
      <c r="C78" s="29"/>
    </row>
    <row r="79" spans="1:3" ht="14.25">
      <c r="A79" s="29"/>
      <c r="B79" s="29"/>
      <c r="C79" s="29"/>
    </row>
    <row r="80" spans="1:3" ht="14.25">
      <c r="A80" s="29"/>
      <c r="B80" s="29"/>
      <c r="C80" s="29"/>
    </row>
    <row r="81" spans="1:3" ht="14.25">
      <c r="A81" s="29"/>
      <c r="B81" s="29"/>
      <c r="C81" s="29"/>
    </row>
    <row r="82" spans="1:3" ht="14.25">
      <c r="A82" s="29"/>
      <c r="B82" s="29"/>
      <c r="C82" s="29"/>
    </row>
    <row r="83" spans="1:3" ht="14.25">
      <c r="A83" s="29"/>
      <c r="B83" s="29"/>
      <c r="C83" s="29"/>
    </row>
    <row r="84" spans="1:3" ht="14.25">
      <c r="A84" s="29"/>
      <c r="B84" s="29"/>
      <c r="C84" s="29"/>
    </row>
    <row r="85" spans="1:3" ht="14.25">
      <c r="A85" s="29"/>
      <c r="B85" s="29"/>
      <c r="C85" s="29"/>
    </row>
    <row r="86" spans="1:3" ht="14.25">
      <c r="A86" s="29"/>
      <c r="B86" s="29"/>
      <c r="C86" s="29"/>
    </row>
    <row r="87" spans="1:3" ht="14.25">
      <c r="A87" s="29"/>
      <c r="B87" s="29"/>
      <c r="C87" s="29"/>
    </row>
    <row r="88" spans="1:3" ht="14.25">
      <c r="A88" s="29"/>
      <c r="B88" s="29"/>
      <c r="C88" s="29"/>
    </row>
    <row r="89" spans="1:3" ht="14.25">
      <c r="A89" s="29"/>
      <c r="B89" s="29"/>
      <c r="C89" s="29"/>
    </row>
    <row r="90" spans="1:3" ht="14.25">
      <c r="A90" s="29"/>
      <c r="B90" s="29"/>
      <c r="C90" s="29"/>
    </row>
    <row r="91" spans="1:3" ht="14.25">
      <c r="A91" s="29"/>
      <c r="B91" s="29"/>
      <c r="C91" s="29"/>
    </row>
    <row r="92" spans="1:3" ht="14.25">
      <c r="A92" s="29"/>
      <c r="B92" s="29"/>
      <c r="C92" s="29"/>
    </row>
    <row r="93" spans="1:3" ht="14.25">
      <c r="A93" s="29"/>
      <c r="B93" s="29"/>
      <c r="C93" s="29"/>
    </row>
    <row r="94" spans="1:3" ht="14.25">
      <c r="A94" s="29"/>
      <c r="B94" s="29"/>
      <c r="C94" s="29"/>
    </row>
    <row r="95" spans="1:3" ht="14.25">
      <c r="A95" s="29"/>
      <c r="B95" s="29"/>
      <c r="C95" s="29"/>
    </row>
    <row r="96" spans="1:3" ht="14.25">
      <c r="A96" s="29"/>
      <c r="B96" s="29"/>
      <c r="C96" s="29"/>
    </row>
    <row r="97" spans="1:3" ht="14.25">
      <c r="A97" s="29"/>
      <c r="B97" s="29"/>
      <c r="C97" s="29"/>
    </row>
    <row r="98" spans="1:3" ht="14.25">
      <c r="A98" s="29"/>
      <c r="B98" s="29"/>
      <c r="C98" s="29"/>
    </row>
    <row r="99" spans="1:3" ht="14.25">
      <c r="A99" s="29"/>
      <c r="B99" s="29"/>
      <c r="C99" s="29"/>
    </row>
    <row r="100" spans="1:3" ht="14.25">
      <c r="A100" s="29"/>
      <c r="B100" s="29"/>
      <c r="C100" s="29"/>
    </row>
    <row r="101" spans="1:3" ht="14.25">
      <c r="A101" s="29"/>
      <c r="B101" s="29"/>
      <c r="C101" s="29"/>
    </row>
    <row r="102" spans="1:3" ht="14.25">
      <c r="A102" s="29"/>
      <c r="B102" s="29"/>
      <c r="C102" s="29"/>
    </row>
    <row r="103" spans="1:3" ht="14.25">
      <c r="A103" s="29"/>
      <c r="B103" s="29"/>
      <c r="C103" s="29"/>
    </row>
    <row r="104" spans="1:3" ht="14.25">
      <c r="A104" s="29"/>
      <c r="B104" s="29"/>
      <c r="C104" s="29"/>
    </row>
    <row r="105" spans="1:3" ht="14.25">
      <c r="A105" s="29"/>
      <c r="B105" s="29"/>
      <c r="C105" s="29"/>
    </row>
    <row r="106" spans="1:3" ht="14.25">
      <c r="A106" s="29"/>
      <c r="B106" s="29"/>
      <c r="C106" s="29"/>
    </row>
    <row r="107" spans="1:3" ht="14.25">
      <c r="A107" s="29"/>
      <c r="B107" s="29"/>
      <c r="C107" s="29"/>
    </row>
    <row r="108" spans="1:3" ht="14.25">
      <c r="A108" s="29"/>
      <c r="B108" s="29"/>
      <c r="C108" s="29"/>
    </row>
    <row r="109" spans="1:3" ht="14.25">
      <c r="A109" s="29"/>
      <c r="B109" s="29"/>
      <c r="C109" s="29"/>
    </row>
    <row r="110" spans="1:3" ht="14.25">
      <c r="A110" s="29"/>
      <c r="B110" s="29"/>
      <c r="C110" s="29"/>
    </row>
    <row r="111" spans="1:3" ht="14.25">
      <c r="A111" s="29"/>
      <c r="B111" s="29"/>
      <c r="C111" s="29"/>
    </row>
    <row r="112" spans="1:3" ht="14.25">
      <c r="A112" s="29"/>
      <c r="B112" s="29"/>
      <c r="C112" s="29"/>
    </row>
    <row r="113" spans="1:3" ht="14.25">
      <c r="A113" s="29"/>
      <c r="B113" s="29"/>
      <c r="C113" s="29"/>
    </row>
    <row r="114" spans="1:3" ht="14.25">
      <c r="A114" s="29"/>
      <c r="B114" s="29"/>
      <c r="C114" s="29"/>
    </row>
    <row r="115" spans="1:3" ht="14.25">
      <c r="A115" s="29"/>
      <c r="B115" s="29"/>
      <c r="C115" s="29"/>
    </row>
    <row r="116" spans="1:3" ht="14.25">
      <c r="A116" s="29"/>
      <c r="B116" s="29"/>
      <c r="C116" s="29"/>
    </row>
    <row r="117" spans="1:3" ht="14.25">
      <c r="A117" s="29"/>
      <c r="B117" s="29"/>
      <c r="C117" s="29"/>
    </row>
    <row r="118" spans="1:3" ht="14.25">
      <c r="A118" s="29"/>
      <c r="B118" s="29"/>
      <c r="C118" s="29"/>
    </row>
    <row r="119" spans="1:3" ht="14.25">
      <c r="A119" s="29"/>
      <c r="B119" s="29"/>
      <c r="C119" s="29"/>
    </row>
    <row r="120" spans="1:3" ht="14.25">
      <c r="A120" s="29"/>
      <c r="B120" s="29"/>
      <c r="C120" s="29"/>
    </row>
    <row r="121" spans="1:3" ht="14.25">
      <c r="A121" s="29"/>
      <c r="B121" s="29"/>
      <c r="C121" s="29"/>
    </row>
    <row r="122" spans="1:3" ht="14.25">
      <c r="A122" s="29"/>
      <c r="B122" s="29"/>
      <c r="C122" s="29"/>
    </row>
    <row r="123" spans="1:3" ht="14.25">
      <c r="A123" s="29"/>
      <c r="B123" s="29"/>
      <c r="C123" s="29"/>
    </row>
    <row r="124" spans="1:3" ht="14.25">
      <c r="A124" s="29"/>
      <c r="B124" s="29"/>
      <c r="C124" s="29"/>
    </row>
    <row r="125" spans="1:3" ht="14.25">
      <c r="A125" s="29"/>
      <c r="B125" s="29"/>
      <c r="C125" s="29"/>
    </row>
    <row r="126" spans="1:3" ht="14.25">
      <c r="A126" s="29"/>
      <c r="B126" s="29"/>
      <c r="C126" s="29"/>
    </row>
    <row r="127" spans="1:3" ht="14.25">
      <c r="A127" s="29"/>
      <c r="B127" s="29"/>
      <c r="C127" s="29"/>
    </row>
    <row r="128" spans="1:3" ht="14.25">
      <c r="A128" s="29"/>
      <c r="B128" s="29"/>
      <c r="C128" s="29"/>
    </row>
    <row r="129" spans="1:3" ht="14.25">
      <c r="A129" s="29"/>
      <c r="B129" s="29"/>
      <c r="C129" s="29"/>
    </row>
    <row r="130" spans="1:3" ht="14.25">
      <c r="A130" s="29"/>
      <c r="B130" s="29"/>
      <c r="C130" s="29"/>
    </row>
    <row r="131" spans="1:3" ht="14.25">
      <c r="A131" s="29"/>
      <c r="B131" s="29"/>
      <c r="C131" s="29"/>
    </row>
    <row r="132" spans="1:3" ht="14.25">
      <c r="A132" s="29"/>
      <c r="B132" s="29"/>
      <c r="C132" s="29"/>
    </row>
    <row r="133" spans="1:3" ht="14.25">
      <c r="A133" s="29"/>
      <c r="B133" s="29"/>
      <c r="C133" s="29"/>
    </row>
    <row r="134" spans="1:3" ht="14.25">
      <c r="A134" s="29"/>
      <c r="B134" s="29"/>
      <c r="C134" s="29"/>
    </row>
    <row r="135" spans="1:3" ht="14.25">
      <c r="A135" s="29"/>
      <c r="B135" s="29"/>
      <c r="C135" s="29"/>
    </row>
    <row r="136" spans="1:3" ht="14.25">
      <c r="A136" s="29"/>
      <c r="B136" s="29"/>
      <c r="C136" s="29"/>
    </row>
    <row r="137" spans="1:3" ht="14.25">
      <c r="A137" s="29"/>
      <c r="B137" s="29"/>
      <c r="C137" s="29"/>
    </row>
    <row r="138" spans="1:3" ht="14.25">
      <c r="A138" s="29"/>
      <c r="B138" s="29"/>
      <c r="C138" s="29"/>
    </row>
    <row r="139" spans="1:3" ht="14.25">
      <c r="A139" s="29"/>
      <c r="B139" s="29"/>
      <c r="C139" s="29"/>
    </row>
    <row r="140" spans="1:3" ht="14.25">
      <c r="A140" s="29"/>
      <c r="B140" s="29"/>
      <c r="C140" s="29"/>
    </row>
    <row r="141" spans="1:3" ht="14.25">
      <c r="A141" s="29"/>
      <c r="B141" s="29"/>
      <c r="C141" s="29"/>
    </row>
    <row r="142" spans="1:3" ht="14.25">
      <c r="A142" s="29"/>
      <c r="B142" s="29"/>
      <c r="C142" s="29"/>
    </row>
    <row r="143" spans="1:3" ht="14.25">
      <c r="A143" s="29"/>
      <c r="B143" s="29"/>
      <c r="C143" s="29"/>
    </row>
    <row r="144" spans="1:3" ht="14.25">
      <c r="A144" s="29"/>
      <c r="B144" s="29"/>
      <c r="C144" s="29"/>
    </row>
    <row r="145" spans="1:3" ht="14.25">
      <c r="A145" s="29"/>
      <c r="B145" s="29"/>
      <c r="C145" s="29"/>
    </row>
    <row r="146" spans="1:3" ht="14.25">
      <c r="A146" s="29"/>
      <c r="B146" s="29"/>
      <c r="C146" s="29"/>
    </row>
    <row r="147" spans="1:3" ht="14.25">
      <c r="A147" s="29"/>
      <c r="B147" s="29"/>
      <c r="C147" s="29"/>
    </row>
    <row r="148" spans="1:3" ht="14.25">
      <c r="A148" s="29"/>
      <c r="B148" s="29"/>
      <c r="C148" s="29"/>
    </row>
    <row r="149" spans="1:3" ht="14.25">
      <c r="A149" s="29"/>
      <c r="B149" s="29"/>
      <c r="C149" s="29"/>
    </row>
    <row r="150" spans="1:3" ht="14.25">
      <c r="A150" s="29"/>
      <c r="B150" s="29"/>
      <c r="C150" s="29"/>
    </row>
    <row r="151" spans="1:3" ht="14.25">
      <c r="A151" s="29"/>
      <c r="B151" s="29"/>
      <c r="C151" s="29"/>
    </row>
    <row r="152" spans="1:3" ht="14.25">
      <c r="A152" s="29"/>
      <c r="B152" s="29"/>
      <c r="C152" s="29"/>
    </row>
    <row r="153" spans="1:3" ht="14.25">
      <c r="A153" s="29"/>
      <c r="B153" s="29"/>
      <c r="C153" s="29"/>
    </row>
    <row r="154" spans="1:3" ht="14.25">
      <c r="A154" s="29"/>
      <c r="B154" s="29"/>
      <c r="C154" s="29"/>
    </row>
    <row r="155" spans="1:3" ht="14.25">
      <c r="A155" s="29"/>
      <c r="B155" s="29"/>
      <c r="C155" s="29"/>
    </row>
    <row r="156" spans="1:3" ht="14.25">
      <c r="A156" s="29"/>
      <c r="B156" s="29"/>
      <c r="C156" s="29"/>
    </row>
    <row r="157" spans="1:3" ht="14.25">
      <c r="A157" s="29"/>
      <c r="B157" s="29"/>
      <c r="C157" s="29"/>
    </row>
    <row r="158" spans="1:3" ht="14.25">
      <c r="A158" s="29"/>
      <c r="B158" s="29"/>
      <c r="C158" s="29"/>
    </row>
    <row r="159" spans="1:3" ht="14.25">
      <c r="A159" s="29"/>
      <c r="B159" s="29"/>
      <c r="C159" s="29"/>
    </row>
    <row r="160" spans="1:3" ht="14.25">
      <c r="A160" s="29"/>
      <c r="B160" s="29"/>
      <c r="C160" s="29"/>
    </row>
    <row r="161" spans="1:3" ht="14.25">
      <c r="A161" s="29"/>
      <c r="B161" s="29"/>
      <c r="C161" s="29"/>
    </row>
    <row r="162" spans="1:3" ht="14.25">
      <c r="A162" s="29"/>
      <c r="B162" s="29"/>
      <c r="C162" s="29"/>
    </row>
    <row r="163" spans="1:3" ht="14.25">
      <c r="A163" s="29"/>
      <c r="B163" s="29"/>
      <c r="C163" s="29"/>
    </row>
    <row r="164" spans="1:3" ht="14.25">
      <c r="A164" s="29"/>
      <c r="B164" s="29"/>
      <c r="C164" s="29"/>
    </row>
    <row r="165" spans="1:3" ht="14.25">
      <c r="A165" s="29"/>
      <c r="B165" s="29"/>
      <c r="C165" s="29"/>
    </row>
    <row r="166" spans="1:3" ht="14.25">
      <c r="A166" s="29"/>
      <c r="B166" s="29"/>
      <c r="C166" s="29"/>
    </row>
    <row r="167" spans="1:3" ht="14.25">
      <c r="A167" s="29"/>
      <c r="B167" s="29"/>
      <c r="C167" s="29"/>
    </row>
    <row r="168" spans="1:3" ht="14.25">
      <c r="A168" s="29"/>
      <c r="B168" s="29"/>
      <c r="C168" s="29"/>
    </row>
    <row r="169" spans="1:3" ht="14.25">
      <c r="A169" s="29"/>
      <c r="B169" s="29"/>
      <c r="C169" s="29"/>
    </row>
    <row r="170" spans="1:3" ht="14.25">
      <c r="A170" s="29"/>
      <c r="B170" s="29"/>
      <c r="C170" s="29"/>
    </row>
    <row r="171" spans="1:3" ht="14.25">
      <c r="A171" s="29"/>
      <c r="B171" s="29"/>
      <c r="C171" s="29"/>
    </row>
    <row r="172" spans="1:3" ht="14.25">
      <c r="A172" s="29"/>
      <c r="B172" s="29"/>
      <c r="C172" s="29"/>
    </row>
    <row r="173" spans="1:3" ht="14.25">
      <c r="A173" s="29"/>
      <c r="B173" s="29"/>
      <c r="C173" s="29"/>
    </row>
    <row r="174" spans="1:3" ht="14.25">
      <c r="A174" s="29"/>
      <c r="B174" s="29"/>
      <c r="C174" s="29"/>
    </row>
    <row r="175" spans="1:3" ht="14.25">
      <c r="A175" s="29"/>
      <c r="B175" s="29"/>
      <c r="C175" s="29"/>
    </row>
    <row r="176" spans="1:3" ht="14.25">
      <c r="A176" s="29"/>
      <c r="B176" s="29"/>
      <c r="C176" s="29"/>
    </row>
    <row r="177" spans="1:3" ht="14.25">
      <c r="A177" s="29"/>
      <c r="B177" s="29"/>
      <c r="C177" s="29"/>
    </row>
    <row r="178" spans="1:3" ht="14.25">
      <c r="A178" s="29"/>
      <c r="B178" s="29"/>
      <c r="C178" s="29"/>
    </row>
    <row r="179" spans="1:3" ht="14.25">
      <c r="A179" s="29"/>
      <c r="B179" s="29"/>
      <c r="C179" s="29"/>
    </row>
    <row r="180" spans="1:3" ht="14.25">
      <c r="A180" s="29"/>
      <c r="B180" s="29"/>
      <c r="C180" s="29"/>
    </row>
  </sheetData>
  <sheetProtection/>
  <mergeCells count="12">
    <mergeCell ref="F1:F2"/>
    <mergeCell ref="F41:F42"/>
    <mergeCell ref="E1:E2"/>
    <mergeCell ref="E41:E42"/>
    <mergeCell ref="D41:D42"/>
    <mergeCell ref="D1:D2"/>
    <mergeCell ref="A1:A2"/>
    <mergeCell ref="B1:B2"/>
    <mergeCell ref="C1:C2"/>
    <mergeCell ref="C41:C42"/>
    <mergeCell ref="A41:A42"/>
    <mergeCell ref="B41:B42"/>
  </mergeCells>
  <printOptions horizontalCentered="1"/>
  <pageMargins left="0.35" right="0.2362204724409449" top="1.16" bottom="0.19" header="0.37" footer="0.19"/>
  <pageSetup horizontalDpi="600" verticalDpi="600" orientation="portrait" paperSize="9" scale="70" r:id="rId1"/>
  <headerFooter alignWithMargins="0">
    <oddHeader xml:space="preserve">&amp;C,,,/2016. (II.15.) számú költségvetési rendelethez
ZALASZABAR KÖZSÉG ÖNKORMÁNYZATA ÉS INTÉZMÉNYEI BEVÉTELEI ÉS KIADÁSA ELŐIRÁNYZATAINAK ÖSSZESÍTŐJE ROVATONKÉNT
2016. ÉVBEN
&amp;R1sz. </oddHeader>
  </headerFooter>
  <rowBreaks count="1" manualBreakCount="1"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43"/>
  <sheetViews>
    <sheetView view="pageLayout" workbookViewId="0" topLeftCell="C1">
      <selection activeCell="H8" sqref="H8"/>
    </sheetView>
  </sheetViews>
  <sheetFormatPr defaultColWidth="9.00390625" defaultRowHeight="12.75"/>
  <cols>
    <col min="1" max="1" width="8.75390625" style="16" customWidth="1"/>
    <col min="2" max="2" width="49.625" style="16" customWidth="1"/>
    <col min="3" max="4" width="14.375" style="16" customWidth="1"/>
    <col min="5" max="6" width="13.25390625" style="16" customWidth="1"/>
    <col min="7" max="8" width="14.75390625" style="16" customWidth="1"/>
    <col min="9" max="9" width="13.25390625" style="16" customWidth="1"/>
    <col min="10" max="10" width="13.875" style="16" customWidth="1"/>
    <col min="11" max="16384" width="9.125" style="16" customWidth="1"/>
  </cols>
  <sheetData>
    <row r="1" spans="1:10" ht="12.75">
      <c r="A1" s="15"/>
      <c r="B1" s="15"/>
      <c r="C1" s="15"/>
      <c r="D1" s="15"/>
      <c r="E1" s="698" t="s">
        <v>18</v>
      </c>
      <c r="F1" s="698"/>
      <c r="G1" s="698"/>
      <c r="H1" s="698"/>
      <c r="I1" s="698"/>
      <c r="J1" s="698"/>
    </row>
    <row r="2" spans="1:10" ht="15" customHeight="1">
      <c r="A2" s="699" t="s">
        <v>63</v>
      </c>
      <c r="B2" s="702" t="s">
        <v>98</v>
      </c>
      <c r="C2" s="703" t="s">
        <v>324</v>
      </c>
      <c r="D2" s="704"/>
      <c r="E2" s="704"/>
      <c r="F2" s="705"/>
      <c r="G2" s="703" t="s">
        <v>65</v>
      </c>
      <c r="H2" s="704"/>
      <c r="I2" s="704"/>
      <c r="J2" s="705"/>
    </row>
    <row r="3" spans="1:10" ht="15" customHeight="1">
      <c r="A3" s="700"/>
      <c r="B3" s="700"/>
      <c r="C3" s="700" t="s">
        <v>80</v>
      </c>
      <c r="D3" s="700" t="s">
        <v>453</v>
      </c>
      <c r="E3" s="700" t="s">
        <v>428</v>
      </c>
      <c r="F3" s="700" t="s">
        <v>66</v>
      </c>
      <c r="G3" s="700" t="s">
        <v>11</v>
      </c>
      <c r="H3" s="120" t="s">
        <v>251</v>
      </c>
      <c r="I3" s="700" t="s">
        <v>429</v>
      </c>
      <c r="J3" s="700" t="s">
        <v>66</v>
      </c>
    </row>
    <row r="4" spans="1:10" ht="15" customHeight="1">
      <c r="A4" s="700"/>
      <c r="B4" s="700"/>
      <c r="C4" s="700"/>
      <c r="D4" s="700"/>
      <c r="E4" s="700"/>
      <c r="F4" s="700"/>
      <c r="G4" s="700"/>
      <c r="H4" s="120" t="s">
        <v>250</v>
      </c>
      <c r="I4" s="700"/>
      <c r="J4" s="700"/>
    </row>
    <row r="5" spans="1:10" ht="15" customHeight="1">
      <c r="A5" s="701"/>
      <c r="B5" s="701"/>
      <c r="C5" s="701"/>
      <c r="D5" s="701"/>
      <c r="E5" s="701"/>
      <c r="F5" s="701"/>
      <c r="G5" s="701"/>
      <c r="H5" s="121" t="s">
        <v>252</v>
      </c>
      <c r="I5" s="701"/>
      <c r="J5" s="701"/>
    </row>
    <row r="6" spans="1:10" ht="39.75" customHeight="1">
      <c r="A6" s="56"/>
      <c r="B6" s="143"/>
      <c r="C6" s="145"/>
      <c r="D6" s="145"/>
      <c r="E6" s="57"/>
      <c r="F6" s="57"/>
      <c r="G6" s="57"/>
      <c r="H6" s="57"/>
      <c r="I6" s="57"/>
      <c r="J6" s="57"/>
    </row>
    <row r="7" spans="1:10" ht="39.75" customHeight="1">
      <c r="A7" s="49"/>
      <c r="B7" s="144"/>
      <c r="C7" s="57"/>
      <c r="D7" s="57"/>
      <c r="E7" s="57"/>
      <c r="F7" s="57"/>
      <c r="G7" s="57"/>
      <c r="H7" s="57"/>
      <c r="I7" s="57"/>
      <c r="J7" s="57"/>
    </row>
    <row r="8" spans="1:10" ht="39.75" customHeight="1">
      <c r="A8" s="56"/>
      <c r="B8" s="141"/>
      <c r="C8" s="145"/>
      <c r="D8" s="145"/>
      <c r="E8" s="57"/>
      <c r="F8" s="57"/>
      <c r="G8" s="57"/>
      <c r="H8" s="57"/>
      <c r="I8" s="57"/>
      <c r="J8" s="57"/>
    </row>
    <row r="9" spans="1:10" ht="39.75" customHeight="1">
      <c r="A9" s="49"/>
      <c r="B9" s="142"/>
      <c r="C9" s="57"/>
      <c r="D9" s="57"/>
      <c r="E9" s="57"/>
      <c r="F9" s="57"/>
      <c r="G9" s="57"/>
      <c r="H9" s="57"/>
      <c r="I9" s="57"/>
      <c r="J9" s="57"/>
    </row>
    <row r="10" spans="1:10" ht="39.75" customHeight="1">
      <c r="A10" s="18"/>
      <c r="B10" s="157"/>
      <c r="C10" s="146"/>
      <c r="D10" s="146"/>
      <c r="E10" s="58"/>
      <c r="F10" s="58"/>
      <c r="G10" s="58"/>
      <c r="H10" s="58"/>
      <c r="I10" s="58"/>
      <c r="J10" s="58"/>
    </row>
    <row r="11" spans="2:8" ht="39.75" customHeight="1">
      <c r="B11" s="297" t="s">
        <v>327</v>
      </c>
      <c r="C11" s="297"/>
      <c r="D11" s="297"/>
      <c r="E11" s="297"/>
      <c r="F11" s="297"/>
      <c r="G11" s="297"/>
      <c r="H11" s="297"/>
    </row>
    <row r="12" ht="39.75" customHeight="1"/>
    <row r="43" ht="12.75">
      <c r="K43" s="17"/>
    </row>
  </sheetData>
  <sheetProtection/>
  <mergeCells count="12">
    <mergeCell ref="D3:D5"/>
    <mergeCell ref="F3:F5"/>
    <mergeCell ref="E1:J1"/>
    <mergeCell ref="A2:A5"/>
    <mergeCell ref="B2:B5"/>
    <mergeCell ref="G2:J2"/>
    <mergeCell ref="G3:G5"/>
    <mergeCell ref="E3:E5"/>
    <mergeCell ref="C3:C5"/>
    <mergeCell ref="J3:J5"/>
    <mergeCell ref="I3:I5"/>
    <mergeCell ref="C2:F2"/>
  </mergeCells>
  <printOptions horizontalCentered="1"/>
  <pageMargins left="0.2362204724409449" right="0.2362204724409449" top="1.3385826771653544" bottom="0.1968503937007874" header="0.5905511811023623" footer="0.1968503937007874"/>
  <pageSetup horizontalDpi="600" verticalDpi="600" orientation="landscape" paperSize="9" scale="84" r:id="rId1"/>
  <headerFooter alignWithMargins="0">
    <oddHeader>&amp;C&amp;"Garamond,Félkövér"&amp;14.../2016. (II.15.) számú költségvetési rendelethez
ZALASZABAR KÖZSÉG  ÖNKORMÁNYZAT 2016.ÉVI EURÓPAI UNIÓS PROJEKTJEINEK BEVÉTELEI ÉS KIADÁSAI&amp;R&amp;A
&amp;P.oldal
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8"/>
  <sheetViews>
    <sheetView view="pageLayout" zoomScaleSheetLayoutView="80" workbookViewId="0" topLeftCell="A1">
      <selection activeCell="F9" sqref="F9"/>
    </sheetView>
  </sheetViews>
  <sheetFormatPr defaultColWidth="9.00390625" defaultRowHeight="12.75"/>
  <cols>
    <col min="1" max="1" width="7.75390625" style="20" customWidth="1"/>
    <col min="2" max="2" width="35.625" style="20" customWidth="1"/>
    <col min="3" max="3" width="5.625" style="20" hidden="1" customWidth="1"/>
    <col min="4" max="6" width="13.375" style="20" customWidth="1"/>
    <col min="7" max="7" width="21.125" style="20" customWidth="1"/>
    <col min="8" max="16384" width="9.125" style="20" customWidth="1"/>
  </cols>
  <sheetData>
    <row r="1" spans="1:7" ht="12.75" customHeight="1">
      <c r="A1" s="21"/>
      <c r="B1" s="21"/>
      <c r="C1" s="21"/>
      <c r="D1" s="21"/>
      <c r="E1" s="21"/>
      <c r="F1" s="21"/>
      <c r="G1" s="21"/>
    </row>
    <row r="2" spans="1:7" ht="13.5" thickBot="1">
      <c r="A2" s="19"/>
      <c r="B2" s="19"/>
      <c r="C2" s="19"/>
      <c r="D2" s="19"/>
      <c r="E2" s="19"/>
      <c r="F2" s="19"/>
      <c r="G2" s="19"/>
    </row>
    <row r="3" spans="1:7" ht="15.75" customHeight="1" thickBot="1">
      <c r="A3" s="706" t="s">
        <v>19</v>
      </c>
      <c r="B3" s="707" t="s">
        <v>22</v>
      </c>
      <c r="C3" s="707"/>
      <c r="D3" s="708" t="s">
        <v>565</v>
      </c>
      <c r="E3" s="708" t="s">
        <v>576</v>
      </c>
      <c r="F3" s="579"/>
      <c r="G3" s="707" t="s">
        <v>23</v>
      </c>
    </row>
    <row r="4" spans="1:7" ht="15.75" customHeight="1" thickBot="1">
      <c r="A4" s="706"/>
      <c r="B4" s="707"/>
      <c r="C4" s="707"/>
      <c r="D4" s="709"/>
      <c r="E4" s="709"/>
      <c r="F4" s="580" t="s">
        <v>605</v>
      </c>
      <c r="G4" s="707"/>
    </row>
    <row r="5" spans="1:7" ht="15.75" customHeight="1" thickBot="1">
      <c r="A5" s="706"/>
      <c r="B5" s="707"/>
      <c r="C5" s="707"/>
      <c r="D5" s="709"/>
      <c r="E5" s="709"/>
      <c r="F5" s="580"/>
      <c r="G5" s="707"/>
    </row>
    <row r="6" spans="1:7" ht="15.75" customHeight="1" thickBot="1">
      <c r="A6" s="706"/>
      <c r="B6" s="707"/>
      <c r="C6" s="707"/>
      <c r="D6" s="710"/>
      <c r="E6" s="710"/>
      <c r="F6" s="581"/>
      <c r="G6" s="707"/>
    </row>
    <row r="7" spans="1:7" ht="30" customHeight="1">
      <c r="A7" s="270" t="s">
        <v>17</v>
      </c>
      <c r="B7" s="271" t="s">
        <v>24</v>
      </c>
      <c r="C7" s="272"/>
      <c r="D7" s="420">
        <v>0</v>
      </c>
      <c r="E7" s="534">
        <v>3360000</v>
      </c>
      <c r="F7" s="534">
        <v>7566659</v>
      </c>
      <c r="G7" s="269" t="s">
        <v>577</v>
      </c>
    </row>
    <row r="8" spans="1:7" ht="30" customHeight="1" thickBot="1">
      <c r="A8" s="396"/>
      <c r="B8" s="397" t="s">
        <v>325</v>
      </c>
      <c r="C8" s="398"/>
      <c r="D8" s="526">
        <f>SUM(D7)</f>
        <v>0</v>
      </c>
      <c r="E8" s="399">
        <f>SUM(E7)</f>
        <v>3360000</v>
      </c>
      <c r="F8" s="399">
        <v>7566659</v>
      </c>
      <c r="G8" s="400"/>
    </row>
    <row r="9" ht="16.5" customHeight="1"/>
  </sheetData>
  <sheetProtection/>
  <mergeCells count="6">
    <mergeCell ref="A3:A6"/>
    <mergeCell ref="B3:B6"/>
    <mergeCell ref="C3:C6"/>
    <mergeCell ref="G3:G6"/>
    <mergeCell ref="D3:D6"/>
    <mergeCell ref="E3:E6"/>
  </mergeCells>
  <printOptions horizontalCentered="1"/>
  <pageMargins left="0.2362204724409449" right="0.2362204724409449" top="1.25" bottom="0.19" header="0.44" footer="0.19"/>
  <pageSetup horizontalDpi="600" verticalDpi="600" orientation="portrait" paperSize="9" r:id="rId1"/>
  <headerFooter alignWithMargins="0">
    <oddHeader>&amp;C&amp;"Garamond,Félkövér"&amp;14 .../2016. (II.15.) számú költségvetési rendelethez
ZALASZABAR KÖZSÉG ÖNKORMÁNYZAT 2016.ÉVI TARTALÉKA&amp;R&amp;A
&amp;P.oldal
 Ft-ban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8"/>
  <sheetViews>
    <sheetView view="pageLayout" workbookViewId="0" topLeftCell="A1">
      <selection activeCell="G9" sqref="G9"/>
    </sheetView>
  </sheetViews>
  <sheetFormatPr defaultColWidth="9.00390625" defaultRowHeight="12.75"/>
  <cols>
    <col min="1" max="1" width="12.625" style="37" customWidth="1"/>
    <col min="2" max="2" width="8.125" style="37" customWidth="1"/>
    <col min="3" max="3" width="8.25390625" style="37" customWidth="1"/>
    <col min="4" max="4" width="48.375" style="37" customWidth="1"/>
    <col min="5" max="5" width="14.125" style="37" customWidth="1"/>
    <col min="6" max="6" width="13.25390625" style="37" customWidth="1"/>
    <col min="7" max="7" width="13.375" style="37" customWidth="1"/>
    <col min="8" max="8" width="12.25390625" style="37" customWidth="1"/>
    <col min="9" max="9" width="11.00390625" style="37" customWidth="1"/>
    <col min="10" max="16384" width="9.125" style="37" customWidth="1"/>
  </cols>
  <sheetData>
    <row r="1" ht="12.75">
      <c r="H1" s="45" t="s">
        <v>18</v>
      </c>
    </row>
    <row r="2" spans="1:8" ht="16.5" customHeight="1">
      <c r="A2" s="722" t="s">
        <v>0</v>
      </c>
      <c r="B2" s="725" t="s">
        <v>55</v>
      </c>
      <c r="C2" s="726"/>
      <c r="D2" s="727"/>
      <c r="E2" s="719" t="s">
        <v>536</v>
      </c>
      <c r="F2" s="719" t="s">
        <v>566</v>
      </c>
      <c r="G2" s="48">
        <v>2016</v>
      </c>
      <c r="H2" s="48">
        <v>2017</v>
      </c>
    </row>
    <row r="3" spans="1:8" ht="17.25" customHeight="1">
      <c r="A3" s="723"/>
      <c r="B3" s="728"/>
      <c r="C3" s="729"/>
      <c r="D3" s="730"/>
      <c r="E3" s="720"/>
      <c r="F3" s="720"/>
      <c r="G3" s="712" t="s">
        <v>328</v>
      </c>
      <c r="H3" s="713"/>
    </row>
    <row r="4" spans="1:8" ht="12" customHeight="1">
      <c r="A4" s="724"/>
      <c r="B4" s="731"/>
      <c r="C4" s="732"/>
      <c r="D4" s="733"/>
      <c r="E4" s="721"/>
      <c r="F4" s="721"/>
      <c r="G4" s="714"/>
      <c r="H4" s="715"/>
    </row>
    <row r="5" spans="1:8" ht="34.5" customHeight="1">
      <c r="A5" s="47" t="s">
        <v>2</v>
      </c>
      <c r="B5" s="711" t="s">
        <v>454</v>
      </c>
      <c r="C5" s="711"/>
      <c r="D5" s="711"/>
      <c r="E5" s="107">
        <v>37600000</v>
      </c>
      <c r="F5" s="107">
        <v>30887672</v>
      </c>
      <c r="G5" s="107"/>
      <c r="H5" s="107"/>
    </row>
    <row r="6" spans="1:8" ht="34.5" customHeight="1">
      <c r="A6" s="47" t="s">
        <v>4</v>
      </c>
      <c r="B6" s="711" t="s">
        <v>97</v>
      </c>
      <c r="C6" s="711"/>
      <c r="D6" s="711"/>
      <c r="E6" s="107">
        <v>2638000</v>
      </c>
      <c r="F6" s="107">
        <v>2638000</v>
      </c>
      <c r="G6" s="107"/>
      <c r="H6" s="107"/>
    </row>
    <row r="7" spans="1:8" ht="34.5" customHeight="1">
      <c r="A7" s="47" t="s">
        <v>5</v>
      </c>
      <c r="B7" s="734" t="s">
        <v>455</v>
      </c>
      <c r="C7" s="735"/>
      <c r="D7" s="736"/>
      <c r="E7" s="107">
        <v>0</v>
      </c>
      <c r="F7" s="107">
        <v>0</v>
      </c>
      <c r="G7" s="107"/>
      <c r="H7" s="107"/>
    </row>
    <row r="8" spans="1:8" ht="34.5" customHeight="1">
      <c r="A8" s="47"/>
      <c r="B8" s="716" t="s">
        <v>85</v>
      </c>
      <c r="C8" s="717"/>
      <c r="D8" s="718"/>
      <c r="E8" s="138">
        <f>SUM(E5:E7)</f>
        <v>40238000</v>
      </c>
      <c r="F8" s="138">
        <f>SUM(F5:F7)</f>
        <v>33525672</v>
      </c>
      <c r="G8" s="138">
        <f>SUM(G5:G7)</f>
        <v>0</v>
      </c>
      <c r="H8" s="138">
        <f>SUM(H5:H7)</f>
        <v>0</v>
      </c>
    </row>
  </sheetData>
  <sheetProtection/>
  <mergeCells count="9">
    <mergeCell ref="B6:D6"/>
    <mergeCell ref="G3:H4"/>
    <mergeCell ref="B8:D8"/>
    <mergeCell ref="E2:E4"/>
    <mergeCell ref="A2:A4"/>
    <mergeCell ref="B2:D4"/>
    <mergeCell ref="B7:D7"/>
    <mergeCell ref="B5:D5"/>
    <mergeCell ref="F2:F4"/>
  </mergeCells>
  <printOptions horizontalCentered="1"/>
  <pageMargins left="0.2362204724409449" right="0.2362204724409449" top="1.54" bottom="0.19" header="0.45" footer="0.19"/>
  <pageSetup horizontalDpi="600" verticalDpi="600" orientation="landscape" paperSize="9" r:id="rId1"/>
  <headerFooter alignWithMargins="0">
    <oddHeader>&amp;C&amp;"Garamond,Félkövér"&amp;14 4/2016. (II.15.) számú költségvetési rendelethez
ZALASZABAR KÖZSÉG ÖNKORMÁNYZAT 
TÖBB ÉVES KIHATÁSSAL JÁRÓ ELŐIRÁNYZATA ÉVES BONTÁSBAN&amp;R&amp;A
&amp;P.oldal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view="pageLayout" workbookViewId="0" topLeftCell="A1">
      <selection activeCell="B5" sqref="B5:D5"/>
    </sheetView>
  </sheetViews>
  <sheetFormatPr defaultColWidth="9.00390625" defaultRowHeight="12.75"/>
  <cols>
    <col min="1" max="1" width="3.75390625" style="34" customWidth="1"/>
    <col min="2" max="2" width="9.125" style="34" customWidth="1"/>
    <col min="3" max="3" width="8.375" style="34" customWidth="1"/>
    <col min="4" max="4" width="22.875" style="34" customWidth="1"/>
    <col min="5" max="5" width="25.625" style="34" customWidth="1"/>
    <col min="6" max="6" width="10.875" style="34" customWidth="1"/>
    <col min="7" max="7" width="11.125" style="34" customWidth="1"/>
    <col min="8" max="8" width="16.75390625" style="34" customWidth="1"/>
    <col min="9" max="9" width="9.125" style="34" customWidth="1"/>
    <col min="10" max="10" width="11.125" style="34" customWidth="1"/>
    <col min="11" max="11" width="11.375" style="34" customWidth="1"/>
    <col min="12" max="16384" width="9.125" style="34" customWidth="1"/>
  </cols>
  <sheetData>
    <row r="1" spans="10:11" ht="12.75">
      <c r="J1" s="748" t="s">
        <v>18</v>
      </c>
      <c r="K1" s="748"/>
    </row>
    <row r="2" spans="1:11" ht="24.75" customHeight="1">
      <c r="A2" s="740" t="s">
        <v>21</v>
      </c>
      <c r="B2" s="740" t="s">
        <v>27</v>
      </c>
      <c r="C2" s="740"/>
      <c r="D2" s="740"/>
      <c r="E2" s="750" t="s">
        <v>67</v>
      </c>
      <c r="F2" s="750"/>
      <c r="G2" s="750"/>
      <c r="H2" s="750" t="s">
        <v>68</v>
      </c>
      <c r="I2" s="750"/>
      <c r="J2" s="750"/>
      <c r="K2" s="35" t="s">
        <v>11</v>
      </c>
    </row>
    <row r="3" spans="1:11" ht="24.75" customHeight="1">
      <c r="A3" s="740"/>
      <c r="B3" s="740"/>
      <c r="C3" s="740"/>
      <c r="D3" s="740"/>
      <c r="E3" s="740" t="s">
        <v>28</v>
      </c>
      <c r="F3" s="740" t="s">
        <v>29</v>
      </c>
      <c r="G3" s="740" t="s">
        <v>30</v>
      </c>
      <c r="H3" s="740" t="s">
        <v>28</v>
      </c>
      <c r="I3" s="740" t="s">
        <v>29</v>
      </c>
      <c r="J3" s="740" t="s">
        <v>30</v>
      </c>
      <c r="K3" s="749" t="s">
        <v>31</v>
      </c>
    </row>
    <row r="4" spans="1:11" ht="24.75" customHeight="1">
      <c r="A4" s="740"/>
      <c r="B4" s="740"/>
      <c r="C4" s="740"/>
      <c r="D4" s="740"/>
      <c r="E4" s="740"/>
      <c r="F4" s="740"/>
      <c r="G4" s="740"/>
      <c r="H4" s="740"/>
      <c r="I4" s="740"/>
      <c r="J4" s="740"/>
      <c r="K4" s="749"/>
    </row>
    <row r="5" spans="1:11" ht="24.75" customHeight="1">
      <c r="A5" s="64" t="s">
        <v>36</v>
      </c>
      <c r="B5" s="741" t="s">
        <v>69</v>
      </c>
      <c r="C5" s="742"/>
      <c r="D5" s="743"/>
      <c r="E5" s="64"/>
      <c r="F5" s="64"/>
      <c r="G5" s="64"/>
      <c r="H5" s="64"/>
      <c r="I5" s="64"/>
      <c r="J5" s="64"/>
      <c r="K5" s="65"/>
    </row>
    <row r="6" spans="1:11" ht="49.5" customHeight="1">
      <c r="A6" s="36" t="s">
        <v>3</v>
      </c>
      <c r="B6" s="738" t="s">
        <v>32</v>
      </c>
      <c r="C6" s="739"/>
      <c r="D6" s="739"/>
      <c r="E6" s="51"/>
      <c r="F6" s="118"/>
      <c r="G6" s="123"/>
      <c r="H6" s="46" t="s">
        <v>54</v>
      </c>
      <c r="I6" s="46" t="s">
        <v>54</v>
      </c>
      <c r="J6" s="46" t="s">
        <v>54</v>
      </c>
      <c r="K6" s="123">
        <f>SUM(G6:J6)</f>
        <v>0</v>
      </c>
    </row>
    <row r="7" spans="1:11" ht="30" customHeight="1">
      <c r="A7" s="36" t="s">
        <v>10</v>
      </c>
      <c r="B7" s="738" t="s">
        <v>33</v>
      </c>
      <c r="C7" s="739"/>
      <c r="D7" s="739"/>
      <c r="E7" s="46"/>
      <c r="F7" s="46"/>
      <c r="G7" s="46"/>
      <c r="H7" s="46" t="s">
        <v>54</v>
      </c>
      <c r="I7" s="46" t="s">
        <v>54</v>
      </c>
      <c r="J7" s="46" t="s">
        <v>54</v>
      </c>
      <c r="K7" s="46" t="s">
        <v>54</v>
      </c>
    </row>
    <row r="8" spans="1:11" ht="30" customHeight="1">
      <c r="A8" s="36" t="s">
        <v>5</v>
      </c>
      <c r="B8" s="738" t="s">
        <v>34</v>
      </c>
      <c r="C8" s="739"/>
      <c r="D8" s="739"/>
      <c r="E8" s="46"/>
      <c r="F8" s="46"/>
      <c r="G8" s="46"/>
      <c r="H8" s="46" t="s">
        <v>54</v>
      </c>
      <c r="I8" s="46" t="s">
        <v>54</v>
      </c>
      <c r="J8" s="46" t="s">
        <v>54</v>
      </c>
      <c r="K8" s="51" t="s">
        <v>54</v>
      </c>
    </row>
    <row r="9" spans="1:11" ht="33" customHeight="1">
      <c r="A9" s="36" t="s">
        <v>6</v>
      </c>
      <c r="B9" s="738" t="s">
        <v>35</v>
      </c>
      <c r="C9" s="739"/>
      <c r="D9" s="739"/>
      <c r="E9" s="50"/>
      <c r="F9" s="51"/>
      <c r="G9" s="52"/>
      <c r="H9" s="50" t="s">
        <v>64</v>
      </c>
      <c r="I9" s="54">
        <v>1</v>
      </c>
      <c r="J9" s="52">
        <v>10</v>
      </c>
      <c r="K9" s="123">
        <f>SUM(G9+J9)</f>
        <v>10</v>
      </c>
    </row>
    <row r="10" spans="1:11" ht="33" customHeight="1">
      <c r="A10" s="36"/>
      <c r="B10" s="747" t="s">
        <v>494</v>
      </c>
      <c r="C10" s="747"/>
      <c r="D10" s="747"/>
      <c r="E10" s="60"/>
      <c r="F10" s="61"/>
      <c r="G10" s="122"/>
      <c r="H10" s="60"/>
      <c r="I10" s="63"/>
      <c r="J10" s="62">
        <f>SUM(J9)</f>
        <v>10</v>
      </c>
      <c r="K10" s="281">
        <f>SUM(K6:K9)</f>
        <v>10</v>
      </c>
    </row>
    <row r="11" spans="1:11" ht="33" customHeight="1">
      <c r="A11" s="36"/>
      <c r="B11" s="738"/>
      <c r="C11" s="739"/>
      <c r="D11" s="739"/>
      <c r="E11" s="50"/>
      <c r="F11" s="282"/>
      <c r="G11" s="52"/>
      <c r="H11" s="50"/>
      <c r="I11" s="54"/>
      <c r="J11" s="52"/>
      <c r="K11" s="123"/>
    </row>
    <row r="12" spans="1:11" ht="33" customHeight="1">
      <c r="A12" s="59"/>
      <c r="B12" s="744" t="s">
        <v>326</v>
      </c>
      <c r="C12" s="745"/>
      <c r="D12" s="746"/>
      <c r="E12" s="60"/>
      <c r="F12" s="61"/>
      <c r="G12" s="122"/>
      <c r="H12" s="60"/>
      <c r="I12" s="63"/>
      <c r="J12" s="62">
        <f>SUM(J10:J11)</f>
        <v>10</v>
      </c>
      <c r="K12" s="122">
        <f>SUM(K10:K11)</f>
        <v>10</v>
      </c>
    </row>
    <row r="13" spans="2:4" ht="12.75">
      <c r="B13" s="737"/>
      <c r="C13" s="737"/>
      <c r="D13" s="737"/>
    </row>
    <row r="21" ht="12.75">
      <c r="D21" s="55"/>
    </row>
  </sheetData>
  <sheetProtection/>
  <mergeCells count="21">
    <mergeCell ref="J1:K1"/>
    <mergeCell ref="J3:J4"/>
    <mergeCell ref="K3:K4"/>
    <mergeCell ref="E2:G2"/>
    <mergeCell ref="H2:J2"/>
    <mergeCell ref="F3:F4"/>
    <mergeCell ref="G3:G4"/>
    <mergeCell ref="A2:A4"/>
    <mergeCell ref="H3:H4"/>
    <mergeCell ref="I3:I4"/>
    <mergeCell ref="B12:D12"/>
    <mergeCell ref="B10:D10"/>
    <mergeCell ref="B11:D11"/>
    <mergeCell ref="B13:D13"/>
    <mergeCell ref="B8:D8"/>
    <mergeCell ref="B9:D9"/>
    <mergeCell ref="B6:D6"/>
    <mergeCell ref="B7:D7"/>
    <mergeCell ref="E3:E4"/>
    <mergeCell ref="B2:D4"/>
    <mergeCell ref="B5:D5"/>
  </mergeCells>
  <printOptions horizontalCentered="1"/>
  <pageMargins left="0.2362204724409449" right="0.2362204724409449" top="1.13" bottom="0.19" header="0.37" footer="0.19"/>
  <pageSetup horizontalDpi="600" verticalDpi="600" orientation="landscape" paperSize="9" r:id="rId1"/>
  <headerFooter alignWithMargins="0">
    <oddHeader>&amp;C&amp;"Garamond,Félkövér"&amp;14 .../2016. (II.15.) számú költségvetési rendelethez
ZALASZABAR KÖZSÉG  ÖNKORMÁNYZATA
2016.ÉVI KÖZVETETT TÁMOGATÁSAI
&amp;R&amp;A
&amp;P.oldal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Q15"/>
  <sheetViews>
    <sheetView tabSelected="1" workbookViewId="0" topLeftCell="A1">
      <selection activeCell="P5" sqref="P5"/>
    </sheetView>
  </sheetViews>
  <sheetFormatPr defaultColWidth="9.00390625" defaultRowHeight="12.75"/>
  <cols>
    <col min="1" max="1" width="3.00390625" style="39" customWidth="1"/>
    <col min="2" max="3" width="9.125" style="39" customWidth="1"/>
    <col min="4" max="4" width="8.75390625" style="39" customWidth="1"/>
    <col min="5" max="6" width="9.875" style="39" customWidth="1"/>
    <col min="7" max="7" width="10.00390625" style="39" customWidth="1"/>
    <col min="8" max="8" width="10.625" style="39" customWidth="1"/>
    <col min="9" max="9" width="11.00390625" style="39" customWidth="1"/>
    <col min="10" max="10" width="10.25390625" style="39" customWidth="1"/>
    <col min="11" max="11" width="10.875" style="39" customWidth="1"/>
    <col min="12" max="12" width="9.00390625" style="39" customWidth="1"/>
    <col min="13" max="13" width="10.25390625" style="39" customWidth="1"/>
    <col min="14" max="14" width="10.125" style="39" bestFit="1" customWidth="1"/>
    <col min="15" max="15" width="10.125" style="39" customWidth="1"/>
    <col min="16" max="16" width="10.00390625" style="39" customWidth="1"/>
    <col min="17" max="17" width="12.00390625" style="39" customWidth="1"/>
    <col min="18" max="16384" width="9.125" style="39" customWidth="1"/>
  </cols>
  <sheetData>
    <row r="1" spans="15:17" ht="12.75">
      <c r="O1" s="753" t="s">
        <v>584</v>
      </c>
      <c r="P1" s="753"/>
      <c r="Q1" s="753"/>
    </row>
    <row r="2" spans="1:17" ht="27.75" customHeight="1">
      <c r="A2" s="40" t="s">
        <v>329</v>
      </c>
      <c r="B2" s="754" t="s">
        <v>13</v>
      </c>
      <c r="C2" s="754"/>
      <c r="D2" s="754"/>
      <c r="E2" s="298" t="s">
        <v>38</v>
      </c>
      <c r="F2" s="298" t="s">
        <v>39</v>
      </c>
      <c r="G2" s="298" t="s">
        <v>40</v>
      </c>
      <c r="H2" s="298" t="s">
        <v>41</v>
      </c>
      <c r="I2" s="298" t="s">
        <v>42</v>
      </c>
      <c r="J2" s="298" t="s">
        <v>43</v>
      </c>
      <c r="K2" s="298" t="s">
        <v>44</v>
      </c>
      <c r="L2" s="298" t="s">
        <v>45</v>
      </c>
      <c r="M2" s="298" t="s">
        <v>46</v>
      </c>
      <c r="N2" s="298" t="s">
        <v>47</v>
      </c>
      <c r="O2" s="298" t="s">
        <v>48</v>
      </c>
      <c r="P2" s="298" t="s">
        <v>49</v>
      </c>
      <c r="Q2" s="298" t="s">
        <v>11</v>
      </c>
    </row>
    <row r="3" spans="1:17" ht="27.75" customHeight="1">
      <c r="A3" s="41"/>
      <c r="B3" s="752" t="s">
        <v>50</v>
      </c>
      <c r="C3" s="752"/>
      <c r="D3" s="752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</row>
    <row r="4" spans="1:17" ht="27.75" customHeight="1">
      <c r="A4" s="42" t="s">
        <v>2</v>
      </c>
      <c r="B4" s="751" t="s">
        <v>86</v>
      </c>
      <c r="C4" s="751"/>
      <c r="D4" s="751"/>
      <c r="E4" s="527">
        <v>14874000</v>
      </c>
      <c r="F4" s="527">
        <v>5874000</v>
      </c>
      <c r="G4" s="527">
        <v>22074000</v>
      </c>
      <c r="H4" s="527">
        <v>8874000</v>
      </c>
      <c r="I4" s="527">
        <v>11874000</v>
      </c>
      <c r="J4" s="527">
        <v>7874000</v>
      </c>
      <c r="K4" s="527">
        <v>7874000</v>
      </c>
      <c r="L4" s="527">
        <v>8078803</v>
      </c>
      <c r="M4" s="527">
        <v>11874000</v>
      </c>
      <c r="N4" s="527">
        <v>8874000</v>
      </c>
      <c r="O4" s="527">
        <v>8874000</v>
      </c>
      <c r="P4" s="527">
        <v>6925383</v>
      </c>
      <c r="Q4" s="528">
        <f>SUM(E4:P4)</f>
        <v>123944186</v>
      </c>
    </row>
    <row r="5" spans="1:17" ht="27.75" customHeight="1">
      <c r="A5" s="42" t="s">
        <v>4</v>
      </c>
      <c r="B5" s="751" t="s">
        <v>474</v>
      </c>
      <c r="C5" s="751"/>
      <c r="D5" s="751"/>
      <c r="E5" s="527">
        <v>1580000</v>
      </c>
      <c r="F5" s="527">
        <v>1580000</v>
      </c>
      <c r="G5" s="527">
        <v>1580000</v>
      </c>
      <c r="H5" s="527">
        <v>1580000</v>
      </c>
      <c r="I5" s="527">
        <v>1580000</v>
      </c>
      <c r="J5" s="527">
        <v>1580000</v>
      </c>
      <c r="K5" s="527">
        <v>1000000</v>
      </c>
      <c r="L5" s="527">
        <v>1000000</v>
      </c>
      <c r="M5" s="527">
        <v>1580000</v>
      </c>
      <c r="N5" s="527">
        <v>1580000</v>
      </c>
      <c r="O5" s="527">
        <v>1580000</v>
      </c>
      <c r="P5" s="527">
        <v>1411215</v>
      </c>
      <c r="Q5" s="528">
        <f>SUM(E5:P5)</f>
        <v>17631215</v>
      </c>
    </row>
    <row r="6" spans="1:17" ht="27.75" customHeight="1">
      <c r="A6" s="42"/>
      <c r="B6" s="752" t="s">
        <v>76</v>
      </c>
      <c r="C6" s="752"/>
      <c r="D6" s="752"/>
      <c r="E6" s="528">
        <f aca="true" t="shared" si="0" ref="E6:Q6">SUM(E4:E5)</f>
        <v>16454000</v>
      </c>
      <c r="F6" s="528">
        <f t="shared" si="0"/>
        <v>7454000</v>
      </c>
      <c r="G6" s="528">
        <f t="shared" si="0"/>
        <v>23654000</v>
      </c>
      <c r="H6" s="528">
        <f t="shared" si="0"/>
        <v>10454000</v>
      </c>
      <c r="I6" s="528">
        <f t="shared" si="0"/>
        <v>13454000</v>
      </c>
      <c r="J6" s="528">
        <f t="shared" si="0"/>
        <v>9454000</v>
      </c>
      <c r="K6" s="528">
        <f t="shared" si="0"/>
        <v>8874000</v>
      </c>
      <c r="L6" s="528">
        <f t="shared" si="0"/>
        <v>9078803</v>
      </c>
      <c r="M6" s="528">
        <f t="shared" si="0"/>
        <v>13454000</v>
      </c>
      <c r="N6" s="528">
        <f t="shared" si="0"/>
        <v>10454000</v>
      </c>
      <c r="O6" s="528">
        <f t="shared" si="0"/>
        <v>10454000</v>
      </c>
      <c r="P6" s="528">
        <f t="shared" si="0"/>
        <v>8336598</v>
      </c>
      <c r="Q6" s="528">
        <f t="shared" si="0"/>
        <v>141575401</v>
      </c>
    </row>
    <row r="7" spans="1:17" ht="27.75" customHeight="1">
      <c r="A7" s="41"/>
      <c r="B7" s="752" t="s">
        <v>51</v>
      </c>
      <c r="C7" s="752"/>
      <c r="D7" s="752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27.75" customHeight="1">
      <c r="A8" s="42" t="s">
        <v>5</v>
      </c>
      <c r="B8" s="751" t="s">
        <v>86</v>
      </c>
      <c r="C8" s="751"/>
      <c r="D8" s="751"/>
      <c r="E8" s="527">
        <v>3615000</v>
      </c>
      <c r="F8" s="527">
        <v>3615000</v>
      </c>
      <c r="G8" s="527">
        <v>31715000</v>
      </c>
      <c r="H8" s="527">
        <v>6615000</v>
      </c>
      <c r="I8" s="527">
        <v>6615000</v>
      </c>
      <c r="J8" s="527">
        <v>6615000</v>
      </c>
      <c r="K8" s="527">
        <v>6615000</v>
      </c>
      <c r="L8" s="527">
        <v>5615000</v>
      </c>
      <c r="M8" s="527">
        <v>4819803</v>
      </c>
      <c r="N8" s="527">
        <v>6615000</v>
      </c>
      <c r="O8" s="527">
        <v>6616000</v>
      </c>
      <c r="P8" s="527">
        <v>5434426</v>
      </c>
      <c r="Q8" s="528">
        <f>SUM(E8:P8)</f>
        <v>94505229</v>
      </c>
    </row>
    <row r="9" spans="1:17" ht="27.75" customHeight="1">
      <c r="A9" s="42" t="s">
        <v>6</v>
      </c>
      <c r="B9" s="751" t="s">
        <v>474</v>
      </c>
      <c r="C9" s="751"/>
      <c r="D9" s="751"/>
      <c r="E9" s="527">
        <v>3901000</v>
      </c>
      <c r="F9" s="527">
        <v>3901000</v>
      </c>
      <c r="G9" s="527">
        <v>3901000</v>
      </c>
      <c r="H9" s="527">
        <v>3901000</v>
      </c>
      <c r="I9" s="527">
        <v>3901000</v>
      </c>
      <c r="J9" s="527">
        <v>3901000</v>
      </c>
      <c r="K9" s="527">
        <v>3901000</v>
      </c>
      <c r="L9" s="527">
        <v>3901000</v>
      </c>
      <c r="M9" s="527">
        <v>3901000</v>
      </c>
      <c r="N9" s="527">
        <v>3901000</v>
      </c>
      <c r="O9" s="527">
        <v>4155595</v>
      </c>
      <c r="P9" s="527">
        <v>3904577</v>
      </c>
      <c r="Q9" s="528">
        <f>SUM(E9:P9)</f>
        <v>47070172</v>
      </c>
    </row>
    <row r="10" spans="1:17" ht="27.75" customHeight="1">
      <c r="A10" s="42"/>
      <c r="B10" s="752" t="s">
        <v>77</v>
      </c>
      <c r="C10" s="752"/>
      <c r="D10" s="752"/>
      <c r="E10" s="528">
        <f aca="true" t="shared" si="1" ref="E10:Q10">SUM(E8:E9)</f>
        <v>7516000</v>
      </c>
      <c r="F10" s="528">
        <f t="shared" si="1"/>
        <v>7516000</v>
      </c>
      <c r="G10" s="528">
        <f t="shared" si="1"/>
        <v>35616000</v>
      </c>
      <c r="H10" s="528">
        <f t="shared" si="1"/>
        <v>10516000</v>
      </c>
      <c r="I10" s="528">
        <f t="shared" si="1"/>
        <v>10516000</v>
      </c>
      <c r="J10" s="528">
        <f t="shared" si="1"/>
        <v>10516000</v>
      </c>
      <c r="K10" s="528">
        <f t="shared" si="1"/>
        <v>10516000</v>
      </c>
      <c r="L10" s="528">
        <f t="shared" si="1"/>
        <v>9516000</v>
      </c>
      <c r="M10" s="528">
        <f t="shared" si="1"/>
        <v>8720803</v>
      </c>
      <c r="N10" s="528">
        <f t="shared" si="1"/>
        <v>10516000</v>
      </c>
      <c r="O10" s="528">
        <f t="shared" si="1"/>
        <v>10771595</v>
      </c>
      <c r="P10" s="528">
        <f t="shared" si="1"/>
        <v>9339003</v>
      </c>
      <c r="Q10" s="528">
        <f t="shared" si="1"/>
        <v>141575401</v>
      </c>
    </row>
    <row r="15" ht="22.5" customHeight="1">
      <c r="B15" s="300"/>
    </row>
  </sheetData>
  <sheetProtection/>
  <mergeCells count="10">
    <mergeCell ref="B9:D9"/>
    <mergeCell ref="B7:D7"/>
    <mergeCell ref="B6:D6"/>
    <mergeCell ref="B8:D8"/>
    <mergeCell ref="O1:Q1"/>
    <mergeCell ref="B10:D10"/>
    <mergeCell ref="B2:D2"/>
    <mergeCell ref="B3:D3"/>
    <mergeCell ref="B4:D4"/>
    <mergeCell ref="B5:D5"/>
  </mergeCells>
  <printOptions horizontalCentered="1"/>
  <pageMargins left="0.2362204724409449" right="0.2362204724409449" top="0.9055118110236221" bottom="0.1968503937007874" header="0.35433070866141736" footer="0.1968503937007874"/>
  <pageSetup horizontalDpi="600" verticalDpi="600" orientation="landscape" paperSize="9" scale="92" r:id="rId1"/>
  <headerFooter alignWithMargins="0">
    <oddHeader>&amp;C&amp;"Garamond,Félkövér"&amp;12  4/2016. (II.15.) számú költségvetési rendelethez
ZALASZABAR KÖZSÉG  ÖNKORMÁNYZATA 2016.ÉVI ELŐIRÁNYZAT  FELHASZNÁLÁSI ÜTEMTERVE
&amp;R&amp;A
&amp;P.oldal
1000.-Ft-ban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K15"/>
  <sheetViews>
    <sheetView view="pageLayout" zoomScaleSheetLayoutView="100" workbookViewId="0" topLeftCell="A1">
      <selection activeCell="J5" sqref="J5"/>
    </sheetView>
  </sheetViews>
  <sheetFormatPr defaultColWidth="9.00390625" defaultRowHeight="12.75"/>
  <cols>
    <col min="1" max="1" width="44.375" style="0" customWidth="1"/>
    <col min="2" max="2" width="10.75390625" style="0" customWidth="1"/>
    <col min="3" max="3" width="10.125" style="0" customWidth="1"/>
    <col min="4" max="4" width="11.125" style="0" customWidth="1"/>
    <col min="5" max="5" width="11.375" style="0" customWidth="1"/>
    <col min="6" max="6" width="11.125" style="0" customWidth="1"/>
    <col min="7" max="7" width="11.375" style="0" customWidth="1"/>
    <col min="8" max="8" width="10.25390625" style="0" customWidth="1"/>
    <col min="9" max="9" width="8.625" style="0" customWidth="1"/>
    <col min="10" max="10" width="11.25390625" style="0" customWidth="1"/>
    <col min="11" max="11" width="9.875" style="0" customWidth="1"/>
  </cols>
  <sheetData>
    <row r="1" spans="1:11" ht="51">
      <c r="A1" s="283" t="s">
        <v>278</v>
      </c>
      <c r="B1" s="417" t="s">
        <v>547</v>
      </c>
      <c r="C1" s="417" t="s">
        <v>281</v>
      </c>
      <c r="D1" s="417" t="s">
        <v>282</v>
      </c>
      <c r="E1" s="417" t="s">
        <v>527</v>
      </c>
      <c r="F1" s="417" t="s">
        <v>289</v>
      </c>
      <c r="G1" s="417" t="s">
        <v>283</v>
      </c>
      <c r="H1" s="417" t="s">
        <v>287</v>
      </c>
      <c r="I1" s="417" t="s">
        <v>279</v>
      </c>
      <c r="J1" s="417" t="s">
        <v>290</v>
      </c>
      <c r="K1" s="417" t="s">
        <v>548</v>
      </c>
    </row>
    <row r="2" spans="1:11" ht="24.75" customHeight="1">
      <c r="A2" s="238" t="s">
        <v>280</v>
      </c>
      <c r="B2" s="102"/>
      <c r="C2" s="79"/>
      <c r="D2" s="79"/>
      <c r="E2" s="79"/>
      <c r="F2" s="79"/>
      <c r="G2" s="79"/>
      <c r="H2" s="79"/>
      <c r="I2" s="79"/>
      <c r="J2" s="79"/>
      <c r="K2" s="102"/>
    </row>
    <row r="3" spans="1:11" ht="24.75" customHeight="1">
      <c r="A3" s="79" t="s">
        <v>498</v>
      </c>
      <c r="B3" s="102">
        <v>0</v>
      </c>
      <c r="C3" s="79"/>
      <c r="D3" s="79"/>
      <c r="E3" s="79"/>
      <c r="F3" s="79"/>
      <c r="G3" s="79"/>
      <c r="H3" s="79"/>
      <c r="I3" s="79"/>
      <c r="J3" s="79"/>
      <c r="K3" s="102">
        <f>SUM(C3:J3)</f>
        <v>0</v>
      </c>
    </row>
    <row r="4" spans="1:11" ht="24.75" customHeight="1">
      <c r="A4" s="79" t="s">
        <v>285</v>
      </c>
      <c r="B4" s="102">
        <v>9</v>
      </c>
      <c r="C4" s="79"/>
      <c r="D4" s="79"/>
      <c r="E4" s="79"/>
      <c r="F4" s="79"/>
      <c r="G4" s="79"/>
      <c r="H4" s="79"/>
      <c r="I4" s="79"/>
      <c r="J4" s="79">
        <v>10</v>
      </c>
      <c r="K4" s="102">
        <f>SUM(C4:J4)</f>
        <v>10</v>
      </c>
    </row>
    <row r="5" spans="1:11" ht="24.75" customHeight="1">
      <c r="A5" s="79" t="s">
        <v>546</v>
      </c>
      <c r="B5" s="102">
        <v>1</v>
      </c>
      <c r="C5" s="79"/>
      <c r="D5" s="79"/>
      <c r="E5" s="79"/>
      <c r="F5" s="79">
        <v>1</v>
      </c>
      <c r="G5" s="79"/>
      <c r="H5" s="79"/>
      <c r="I5" s="79"/>
      <c r="J5" s="79"/>
      <c r="K5" s="102">
        <f>SUM(C5:J5)</f>
        <v>1</v>
      </c>
    </row>
    <row r="6" spans="1:11" s="176" customFormat="1" ht="24.75" customHeight="1">
      <c r="A6" s="275" t="s">
        <v>286</v>
      </c>
      <c r="B6" s="275">
        <f aca="true" t="shared" si="0" ref="B6:J6">SUM(B3:B4)</f>
        <v>9</v>
      </c>
      <c r="C6" s="275">
        <f t="shared" si="0"/>
        <v>0</v>
      </c>
      <c r="D6" s="275">
        <f t="shared" si="0"/>
        <v>0</v>
      </c>
      <c r="E6" s="275">
        <f t="shared" si="0"/>
        <v>0</v>
      </c>
      <c r="F6" s="275">
        <f t="shared" si="0"/>
        <v>0</v>
      </c>
      <c r="G6" s="275">
        <f t="shared" si="0"/>
        <v>0</v>
      </c>
      <c r="H6" s="275">
        <f t="shared" si="0"/>
        <v>0</v>
      </c>
      <c r="I6" s="275">
        <f t="shared" si="0"/>
        <v>0</v>
      </c>
      <c r="J6" s="275">
        <f t="shared" si="0"/>
        <v>10</v>
      </c>
      <c r="K6" s="275">
        <f>SUM(K3:K5)</f>
        <v>11</v>
      </c>
    </row>
    <row r="7" spans="1:11" s="176" customFormat="1" ht="24.75" customHeight="1">
      <c r="A7" s="276" t="s">
        <v>495</v>
      </c>
      <c r="B7" s="276"/>
      <c r="C7" s="276"/>
      <c r="D7" s="276"/>
      <c r="E7" s="276"/>
      <c r="F7" s="276"/>
      <c r="G7" s="276"/>
      <c r="H7" s="276"/>
      <c r="I7" s="276"/>
      <c r="J7" s="276"/>
      <c r="K7" s="276">
        <f>SUM(C7:J7)</f>
        <v>0</v>
      </c>
    </row>
    <row r="8" spans="1:11" ht="24.75" customHeight="1">
      <c r="A8" s="79" t="s">
        <v>284</v>
      </c>
      <c r="B8" s="102">
        <v>6</v>
      </c>
      <c r="C8" s="79"/>
      <c r="D8" s="79">
        <v>4</v>
      </c>
      <c r="E8" s="79">
        <v>2</v>
      </c>
      <c r="F8" s="79"/>
      <c r="G8" s="79"/>
      <c r="H8" s="79"/>
      <c r="I8" s="79"/>
      <c r="J8" s="79"/>
      <c r="K8" s="102">
        <f>SUM(D8:J8)</f>
        <v>6</v>
      </c>
    </row>
    <row r="9" spans="1:11" ht="24.75" customHeight="1">
      <c r="A9" s="79" t="s">
        <v>496</v>
      </c>
      <c r="B9" s="102">
        <v>4</v>
      </c>
      <c r="C9" s="79"/>
      <c r="D9" s="79"/>
      <c r="E9" s="79"/>
      <c r="F9" s="79"/>
      <c r="G9" s="79"/>
      <c r="H9" s="79"/>
      <c r="I9" s="79">
        <v>4</v>
      </c>
      <c r="J9" s="79"/>
      <c r="K9" s="102">
        <f>SUM(D9:J9)</f>
        <v>4</v>
      </c>
    </row>
    <row r="10" spans="1:11" ht="24.75" customHeight="1">
      <c r="A10" s="275" t="s">
        <v>497</v>
      </c>
      <c r="B10" s="275">
        <f aca="true" t="shared" si="1" ref="B10:K10">SUM(B8:B9)</f>
        <v>10</v>
      </c>
      <c r="C10" s="275">
        <f t="shared" si="1"/>
        <v>0</v>
      </c>
      <c r="D10" s="275">
        <f t="shared" si="1"/>
        <v>4</v>
      </c>
      <c r="E10" s="275">
        <f t="shared" si="1"/>
        <v>2</v>
      </c>
      <c r="F10" s="275">
        <f t="shared" si="1"/>
        <v>0</v>
      </c>
      <c r="G10" s="275">
        <f t="shared" si="1"/>
        <v>0</v>
      </c>
      <c r="H10" s="275">
        <f t="shared" si="1"/>
        <v>0</v>
      </c>
      <c r="I10" s="275">
        <f t="shared" si="1"/>
        <v>4</v>
      </c>
      <c r="J10" s="275">
        <f t="shared" si="1"/>
        <v>0</v>
      </c>
      <c r="K10" s="275">
        <f t="shared" si="1"/>
        <v>10</v>
      </c>
    </row>
    <row r="11" spans="1:11" s="176" customFormat="1" ht="24.75" customHeight="1">
      <c r="A11" s="276" t="s">
        <v>288</v>
      </c>
      <c r="B11" s="276">
        <f aca="true" t="shared" si="2" ref="B11:K11">SUM(B10+B7+B6)</f>
        <v>19</v>
      </c>
      <c r="C11" s="276">
        <f t="shared" si="2"/>
        <v>0</v>
      </c>
      <c r="D11" s="276">
        <f t="shared" si="2"/>
        <v>4</v>
      </c>
      <c r="E11" s="276">
        <f t="shared" si="2"/>
        <v>2</v>
      </c>
      <c r="F11" s="276">
        <f t="shared" si="2"/>
        <v>0</v>
      </c>
      <c r="G11" s="276">
        <f t="shared" si="2"/>
        <v>0</v>
      </c>
      <c r="H11" s="276">
        <f t="shared" si="2"/>
        <v>0</v>
      </c>
      <c r="I11" s="276">
        <f t="shared" si="2"/>
        <v>4</v>
      </c>
      <c r="J11" s="276">
        <f t="shared" si="2"/>
        <v>10</v>
      </c>
      <c r="K11" s="276">
        <f t="shared" si="2"/>
        <v>21</v>
      </c>
    </row>
    <row r="13" spans="1:9" ht="15.75">
      <c r="A13" s="284"/>
      <c r="B13" s="284"/>
      <c r="C13" s="284"/>
      <c r="D13" s="284"/>
      <c r="I13" s="274"/>
    </row>
    <row r="14" ht="12.75">
      <c r="A14" s="176"/>
    </row>
    <row r="15" ht="12.75">
      <c r="A15" s="176"/>
    </row>
  </sheetData>
  <sheetProtection/>
  <printOptions horizontalCentered="1"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96" r:id="rId1"/>
  <headerFooter>
    <oddHeader>&amp;C.../2016.(II.15.) számú rendelethez
ZALASZABAR  KÖZSÉG ÖNKORMÁNYZATÁNAK ÉS INTÉZMÉNYÉNEK  2016. ÉVI LÉTSZÁMÁNAK ALAKULÁSA&amp;R11.számú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5"/>
  <sheetViews>
    <sheetView view="pageLayout" zoomScale="75" zoomScaleSheetLayoutView="100" zoomScalePageLayoutView="75" workbookViewId="0" topLeftCell="A1">
      <selection activeCell="K1" sqref="K1:M1"/>
    </sheetView>
  </sheetViews>
  <sheetFormatPr defaultColWidth="9.00390625" defaultRowHeight="12.75"/>
  <cols>
    <col min="1" max="1" width="73.875" style="178" customWidth="1"/>
    <col min="2" max="2" width="9.25390625" style="178" bestFit="1" customWidth="1"/>
    <col min="3" max="3" width="11.00390625" style="178" customWidth="1"/>
    <col min="4" max="4" width="12.00390625" style="178" customWidth="1"/>
    <col min="5" max="5" width="11.125" style="178" customWidth="1"/>
    <col min="6" max="6" width="12.875" style="178" customWidth="1"/>
    <col min="7" max="7" width="11.75390625" style="178" customWidth="1"/>
    <col min="8" max="9" width="9.125" style="178" customWidth="1"/>
    <col min="10" max="10" width="12.75390625" style="178" customWidth="1"/>
    <col min="11" max="12" width="9.125" style="178" customWidth="1"/>
    <col min="13" max="13" width="10.625" style="178" customWidth="1"/>
    <col min="14" max="16384" width="9.125" style="178" customWidth="1"/>
  </cols>
  <sheetData>
    <row r="1" spans="1:13" ht="15">
      <c r="A1" s="609" t="s">
        <v>52</v>
      </c>
      <c r="B1" s="611" t="s">
        <v>534</v>
      </c>
      <c r="C1" s="612"/>
      <c r="D1" s="613"/>
      <c r="E1" s="611" t="s">
        <v>572</v>
      </c>
      <c r="F1" s="612"/>
      <c r="G1" s="612"/>
      <c r="H1" s="614" t="s">
        <v>566</v>
      </c>
      <c r="I1" s="615"/>
      <c r="J1" s="615"/>
      <c r="K1" s="614" t="s">
        <v>590</v>
      </c>
      <c r="L1" s="615"/>
      <c r="M1" s="615"/>
    </row>
    <row r="2" spans="1:13" s="223" customFormat="1" ht="30">
      <c r="A2" s="610"/>
      <c r="B2" s="225" t="s">
        <v>274</v>
      </c>
      <c r="C2" s="225" t="s">
        <v>120</v>
      </c>
      <c r="D2" s="226" t="s">
        <v>275</v>
      </c>
      <c r="E2" s="225" t="s">
        <v>274</v>
      </c>
      <c r="F2" s="225" t="s">
        <v>120</v>
      </c>
      <c r="G2" s="481" t="s">
        <v>275</v>
      </c>
      <c r="H2" s="498" t="s">
        <v>274</v>
      </c>
      <c r="I2" s="498" t="s">
        <v>120</v>
      </c>
      <c r="J2" s="498" t="s">
        <v>275</v>
      </c>
      <c r="K2" s="498" t="s">
        <v>274</v>
      </c>
      <c r="L2" s="498" t="s">
        <v>120</v>
      </c>
      <c r="M2" s="498" t="s">
        <v>275</v>
      </c>
    </row>
    <row r="3" spans="1:13" ht="15">
      <c r="A3" s="227"/>
      <c r="B3" s="228"/>
      <c r="C3" s="229" t="s">
        <v>53</v>
      </c>
      <c r="D3" s="230" t="s">
        <v>31</v>
      </c>
      <c r="E3" s="228"/>
      <c r="F3" s="229" t="s">
        <v>53</v>
      </c>
      <c r="G3" s="229" t="s">
        <v>31</v>
      </c>
      <c r="H3" s="499"/>
      <c r="I3" s="499" t="s">
        <v>53</v>
      </c>
      <c r="J3" s="499" t="s">
        <v>31</v>
      </c>
      <c r="K3" s="499"/>
      <c r="L3" s="499" t="s">
        <v>53</v>
      </c>
      <c r="M3" s="499" t="s">
        <v>31</v>
      </c>
    </row>
    <row r="4" spans="1:13" ht="15">
      <c r="A4" s="401" t="s">
        <v>104</v>
      </c>
      <c r="B4" s="402"/>
      <c r="C4" s="402"/>
      <c r="D4" s="402"/>
      <c r="E4" s="402"/>
      <c r="F4" s="402"/>
      <c r="G4" s="482"/>
      <c r="H4" s="497"/>
      <c r="I4" s="497"/>
      <c r="J4" s="497"/>
      <c r="K4" s="497"/>
      <c r="L4" s="497"/>
      <c r="M4" s="497"/>
    </row>
    <row r="5" spans="1:13" ht="15">
      <c r="A5" s="217" t="s">
        <v>105</v>
      </c>
      <c r="B5" s="403"/>
      <c r="C5" s="404"/>
      <c r="D5" s="404"/>
      <c r="E5" s="403"/>
      <c r="F5" s="404"/>
      <c r="G5" s="483"/>
      <c r="H5" s="497"/>
      <c r="I5" s="497"/>
      <c r="J5" s="497"/>
      <c r="K5" s="497"/>
      <c r="L5" s="497"/>
      <c r="M5" s="497"/>
    </row>
    <row r="6" spans="1:13" ht="15">
      <c r="A6" s="217" t="s">
        <v>106</v>
      </c>
      <c r="B6" s="404"/>
      <c r="C6" s="404"/>
      <c r="D6" s="404"/>
      <c r="E6" s="404"/>
      <c r="F6" s="404"/>
      <c r="G6" s="483"/>
      <c r="H6" s="497"/>
      <c r="I6" s="497"/>
      <c r="J6" s="497"/>
      <c r="K6" s="497"/>
      <c r="L6" s="497"/>
      <c r="M6" s="497"/>
    </row>
    <row r="7" spans="1:13" ht="15">
      <c r="A7" s="217" t="s">
        <v>333</v>
      </c>
      <c r="B7" s="404"/>
      <c r="C7" s="404"/>
      <c r="D7" s="404"/>
      <c r="E7" s="404"/>
      <c r="F7" s="404"/>
      <c r="G7" s="483"/>
      <c r="H7" s="497"/>
      <c r="I7" s="497"/>
      <c r="J7" s="497"/>
      <c r="K7" s="497"/>
      <c r="L7" s="497"/>
      <c r="M7" s="497"/>
    </row>
    <row r="8" spans="1:13" ht="14.25">
      <c r="A8" s="218" t="s">
        <v>107</v>
      </c>
      <c r="B8" s="180"/>
      <c r="C8" s="181"/>
      <c r="D8" s="182">
        <v>2322</v>
      </c>
      <c r="E8" s="180"/>
      <c r="F8" s="181"/>
      <c r="G8" s="484">
        <v>2321430</v>
      </c>
      <c r="H8" s="497"/>
      <c r="I8" s="497"/>
      <c r="J8" s="500">
        <v>2321430</v>
      </c>
      <c r="K8" s="497"/>
      <c r="L8" s="497"/>
      <c r="M8" s="497">
        <v>2321430</v>
      </c>
    </row>
    <row r="9" spans="1:13" ht="14.25">
      <c r="A9" s="218" t="s">
        <v>190</v>
      </c>
      <c r="B9" s="180"/>
      <c r="C9" s="181"/>
      <c r="D9" s="182">
        <v>0</v>
      </c>
      <c r="E9" s="180"/>
      <c r="F9" s="181"/>
      <c r="G9" s="484"/>
      <c r="H9" s="497"/>
      <c r="I9" s="497"/>
      <c r="J9" s="500"/>
      <c r="K9" s="497"/>
      <c r="L9" s="497"/>
      <c r="M9" s="497"/>
    </row>
    <row r="10" spans="1:13" ht="14.25">
      <c r="A10" s="218" t="s">
        <v>108</v>
      </c>
      <c r="B10" s="182"/>
      <c r="C10" s="182"/>
      <c r="D10" s="182">
        <v>3360</v>
      </c>
      <c r="E10" s="182"/>
      <c r="F10" s="182"/>
      <c r="G10" s="484">
        <v>3360000</v>
      </c>
      <c r="H10" s="497"/>
      <c r="I10" s="497"/>
      <c r="J10" s="500">
        <v>3360000</v>
      </c>
      <c r="K10" s="497"/>
      <c r="L10" s="497"/>
      <c r="M10" s="497">
        <v>3360000</v>
      </c>
    </row>
    <row r="11" spans="1:13" ht="14.25">
      <c r="A11" s="218" t="s">
        <v>191</v>
      </c>
      <c r="B11" s="182"/>
      <c r="C11" s="182"/>
      <c r="D11" s="182">
        <v>0</v>
      </c>
      <c r="E11" s="182"/>
      <c r="F11" s="182"/>
      <c r="G11" s="484"/>
      <c r="H11" s="497"/>
      <c r="I11" s="497"/>
      <c r="J11" s="500"/>
      <c r="K11" s="497"/>
      <c r="L11" s="497"/>
      <c r="M11" s="497"/>
    </row>
    <row r="12" spans="1:13" ht="14.25">
      <c r="A12" s="218" t="s">
        <v>109</v>
      </c>
      <c r="B12" s="182"/>
      <c r="C12" s="182"/>
      <c r="D12" s="182">
        <v>646</v>
      </c>
      <c r="E12" s="182"/>
      <c r="F12" s="182"/>
      <c r="G12" s="484">
        <v>646392</v>
      </c>
      <c r="H12" s="497"/>
      <c r="I12" s="497"/>
      <c r="J12" s="500">
        <v>646392</v>
      </c>
      <c r="K12" s="497"/>
      <c r="L12" s="497"/>
      <c r="M12" s="497">
        <v>646392</v>
      </c>
    </row>
    <row r="13" spans="1:13" ht="14.25">
      <c r="A13" s="218" t="s">
        <v>192</v>
      </c>
      <c r="B13" s="182"/>
      <c r="C13" s="182"/>
      <c r="D13" s="182">
        <v>0</v>
      </c>
      <c r="E13" s="182"/>
      <c r="F13" s="182"/>
      <c r="G13" s="484"/>
      <c r="H13" s="497"/>
      <c r="I13" s="497"/>
      <c r="J13" s="500"/>
      <c r="K13" s="497"/>
      <c r="L13" s="497"/>
      <c r="M13" s="497"/>
    </row>
    <row r="14" spans="1:13" ht="14.25">
      <c r="A14" s="218" t="s">
        <v>110</v>
      </c>
      <c r="B14" s="182"/>
      <c r="C14" s="182"/>
      <c r="D14" s="182">
        <v>792</v>
      </c>
      <c r="E14" s="182"/>
      <c r="F14" s="182"/>
      <c r="G14" s="484">
        <v>792230</v>
      </c>
      <c r="H14" s="497"/>
      <c r="I14" s="497"/>
      <c r="J14" s="500">
        <v>792230</v>
      </c>
      <c r="K14" s="497"/>
      <c r="L14" s="497"/>
      <c r="M14" s="497">
        <v>792230</v>
      </c>
    </row>
    <row r="15" spans="1:13" ht="14.25">
      <c r="A15" s="218" t="s">
        <v>110</v>
      </c>
      <c r="B15" s="182"/>
      <c r="C15" s="182"/>
      <c r="D15" s="182"/>
      <c r="E15" s="182"/>
      <c r="F15" s="182"/>
      <c r="G15" s="484"/>
      <c r="H15" s="497"/>
      <c r="I15" s="497"/>
      <c r="J15" s="500"/>
      <c r="K15" s="497"/>
      <c r="L15" s="497"/>
      <c r="M15" s="497"/>
    </row>
    <row r="16" spans="1:13" ht="15">
      <c r="A16" s="217" t="s">
        <v>444</v>
      </c>
      <c r="B16" s="183"/>
      <c r="C16" s="183"/>
      <c r="D16" s="183"/>
      <c r="E16" s="183"/>
      <c r="F16" s="183"/>
      <c r="G16" s="485"/>
      <c r="H16" s="497"/>
      <c r="I16" s="497"/>
      <c r="J16" s="500"/>
      <c r="K16" s="497"/>
      <c r="L16" s="497"/>
      <c r="M16" s="497">
        <v>607533</v>
      </c>
    </row>
    <row r="17" spans="1:13" ht="15">
      <c r="A17" s="217" t="s">
        <v>445</v>
      </c>
      <c r="B17" s="183"/>
      <c r="C17" s="183"/>
      <c r="D17" s="183">
        <v>4000</v>
      </c>
      <c r="E17" s="183"/>
      <c r="F17" s="183"/>
      <c r="G17" s="485">
        <v>5000000</v>
      </c>
      <c r="H17" s="497"/>
      <c r="I17" s="497"/>
      <c r="J17" s="500">
        <v>5000000</v>
      </c>
      <c r="K17" s="497"/>
      <c r="L17" s="497"/>
      <c r="M17" s="497">
        <v>5000000</v>
      </c>
    </row>
    <row r="18" spans="1:13" ht="14.25" customHeight="1">
      <c r="A18" s="217" t="s">
        <v>448</v>
      </c>
      <c r="B18" s="183"/>
      <c r="C18" s="183"/>
      <c r="D18" s="183"/>
      <c r="E18" s="183"/>
      <c r="F18" s="183"/>
      <c r="G18" s="485"/>
      <c r="H18" s="497"/>
      <c r="I18" s="497"/>
      <c r="J18" s="500"/>
      <c r="K18" s="497"/>
      <c r="L18" s="497"/>
      <c r="M18" s="497"/>
    </row>
    <row r="19" spans="1:13" ht="14.25" customHeight="1">
      <c r="A19" s="217" t="s">
        <v>446</v>
      </c>
      <c r="B19" s="183"/>
      <c r="C19" s="183"/>
      <c r="D19" s="183">
        <v>31</v>
      </c>
      <c r="E19" s="183"/>
      <c r="F19" s="183"/>
      <c r="G19" s="485">
        <v>30600</v>
      </c>
      <c r="H19" s="497"/>
      <c r="I19" s="497"/>
      <c r="J19" s="500">
        <v>30600</v>
      </c>
      <c r="K19" s="497"/>
      <c r="L19" s="497"/>
      <c r="M19" s="497">
        <v>30600</v>
      </c>
    </row>
    <row r="20" spans="1:13" ht="14.25" customHeight="1">
      <c r="A20" s="217" t="s">
        <v>447</v>
      </c>
      <c r="B20" s="183"/>
      <c r="C20" s="183"/>
      <c r="D20" s="183"/>
      <c r="E20" s="183"/>
      <c r="F20" s="183"/>
      <c r="G20" s="485"/>
      <c r="H20" s="497"/>
      <c r="I20" s="497"/>
      <c r="J20" s="500"/>
      <c r="K20" s="497"/>
      <c r="L20" s="497"/>
      <c r="M20" s="497"/>
    </row>
    <row r="21" spans="1:13" ht="14.25" customHeight="1">
      <c r="A21" s="217" t="s">
        <v>449</v>
      </c>
      <c r="B21" s="183"/>
      <c r="C21" s="183"/>
      <c r="D21" s="183"/>
      <c r="E21" s="183"/>
      <c r="F21" s="183"/>
      <c r="G21" s="485"/>
      <c r="H21" s="497"/>
      <c r="I21" s="497"/>
      <c r="J21" s="500"/>
      <c r="K21" s="497"/>
      <c r="L21" s="497"/>
      <c r="M21" s="497"/>
    </row>
    <row r="22" spans="1:13" ht="14.25" customHeight="1">
      <c r="A22" s="217" t="s">
        <v>450</v>
      </c>
      <c r="B22" s="183"/>
      <c r="C22" s="183"/>
      <c r="D22" s="183"/>
      <c r="E22" s="183"/>
      <c r="F22" s="183"/>
      <c r="G22" s="485"/>
      <c r="H22" s="497"/>
      <c r="I22" s="497"/>
      <c r="J22" s="500"/>
      <c r="K22" s="497"/>
      <c r="L22" s="497"/>
      <c r="M22" s="497"/>
    </row>
    <row r="23" spans="1:13" ht="14.25" customHeight="1">
      <c r="A23" s="217" t="s">
        <v>451</v>
      </c>
      <c r="B23" s="183"/>
      <c r="C23" s="183"/>
      <c r="D23" s="183">
        <v>2788</v>
      </c>
      <c r="E23" s="183"/>
      <c r="F23" s="183"/>
      <c r="G23" s="485">
        <v>3037663</v>
      </c>
      <c r="H23" s="497"/>
      <c r="I23" s="497"/>
      <c r="J23" s="501">
        <v>3037663</v>
      </c>
      <c r="K23" s="497"/>
      <c r="L23" s="497"/>
      <c r="M23" s="497">
        <v>3037663</v>
      </c>
    </row>
    <row r="24" spans="1:13" ht="15">
      <c r="A24" s="409" t="s">
        <v>111</v>
      </c>
      <c r="B24" s="410"/>
      <c r="C24" s="410"/>
      <c r="D24" s="410">
        <f>SUM(D8:D23)</f>
        <v>13939</v>
      </c>
      <c r="E24" s="410"/>
      <c r="F24" s="410"/>
      <c r="G24" s="486">
        <f>SUM(G8:G23)</f>
        <v>15188315</v>
      </c>
      <c r="H24" s="499"/>
      <c r="I24" s="499"/>
      <c r="J24" s="502">
        <f>SUM(J8:J23)</f>
        <v>15188315</v>
      </c>
      <c r="K24" s="499"/>
      <c r="L24" s="499"/>
      <c r="M24" s="499">
        <f>SUM(M8:M23)</f>
        <v>15795848</v>
      </c>
    </row>
    <row r="25" spans="1:13" ht="15">
      <c r="A25" s="217" t="s">
        <v>112</v>
      </c>
      <c r="B25" s="404"/>
      <c r="C25" s="404"/>
      <c r="D25" s="404"/>
      <c r="E25" s="404"/>
      <c r="F25" s="404"/>
      <c r="G25" s="483"/>
      <c r="H25" s="497"/>
      <c r="I25" s="497"/>
      <c r="J25" s="500"/>
      <c r="K25" s="497"/>
      <c r="L25" s="497"/>
      <c r="M25" s="497"/>
    </row>
    <row r="26" spans="1:13" ht="14.25">
      <c r="A26" s="307" t="s">
        <v>529</v>
      </c>
      <c r="B26" s="405">
        <v>3.2</v>
      </c>
      <c r="C26" s="406">
        <v>3911</v>
      </c>
      <c r="D26" s="406">
        <v>13286</v>
      </c>
      <c r="E26" s="405">
        <v>3.2</v>
      </c>
      <c r="F26" s="406"/>
      <c r="G26" s="487">
        <v>14216400</v>
      </c>
      <c r="H26" s="497"/>
      <c r="I26" s="497"/>
      <c r="J26" s="500">
        <v>14216400</v>
      </c>
      <c r="K26" s="497"/>
      <c r="L26" s="497"/>
      <c r="M26" s="497">
        <v>14216400</v>
      </c>
    </row>
    <row r="27" spans="1:13" ht="14.25">
      <c r="A27" s="307" t="s">
        <v>530</v>
      </c>
      <c r="B27" s="405"/>
      <c r="C27" s="406"/>
      <c r="D27" s="406">
        <v>464</v>
      </c>
      <c r="E27" s="405"/>
      <c r="F27" s="406"/>
      <c r="G27" s="487">
        <v>115500</v>
      </c>
      <c r="H27" s="497"/>
      <c r="I27" s="497"/>
      <c r="J27" s="500">
        <v>115500</v>
      </c>
      <c r="K27" s="497"/>
      <c r="L27" s="497"/>
      <c r="M27" s="497">
        <v>115500</v>
      </c>
    </row>
    <row r="28" spans="1:13" ht="14.25">
      <c r="A28" s="307" t="s">
        <v>531</v>
      </c>
      <c r="B28" s="405"/>
      <c r="C28" s="406"/>
      <c r="D28" s="406"/>
      <c r="E28" s="405">
        <v>1</v>
      </c>
      <c r="F28" s="406"/>
      <c r="G28" s="487">
        <v>384000</v>
      </c>
      <c r="H28" s="497"/>
      <c r="I28" s="497"/>
      <c r="J28" s="500">
        <v>384000</v>
      </c>
      <c r="K28" s="497"/>
      <c r="L28" s="497"/>
      <c r="M28" s="497">
        <v>384000</v>
      </c>
    </row>
    <row r="29" spans="1:13" ht="14.25">
      <c r="A29" s="460" t="s">
        <v>532</v>
      </c>
      <c r="B29" s="182">
        <v>2</v>
      </c>
      <c r="C29" s="406">
        <v>1800</v>
      </c>
      <c r="D29" s="406">
        <v>3600</v>
      </c>
      <c r="E29" s="182">
        <v>2</v>
      </c>
      <c r="F29" s="406"/>
      <c r="G29" s="487">
        <v>3600000</v>
      </c>
      <c r="H29" s="497"/>
      <c r="I29" s="497"/>
      <c r="J29" s="500">
        <v>3600000</v>
      </c>
      <c r="K29" s="497"/>
      <c r="L29" s="497"/>
      <c r="M29" s="497">
        <v>3600000</v>
      </c>
    </row>
    <row r="30" spans="1:13" ht="14.25">
      <c r="A30" s="461" t="s">
        <v>533</v>
      </c>
      <c r="B30" s="407">
        <v>40</v>
      </c>
      <c r="C30" s="407">
        <v>56000</v>
      </c>
      <c r="D30" s="408">
        <v>2240</v>
      </c>
      <c r="E30" s="407">
        <v>32</v>
      </c>
      <c r="F30" s="407"/>
      <c r="G30" s="488">
        <v>2560000</v>
      </c>
      <c r="H30" s="497"/>
      <c r="I30" s="497"/>
      <c r="J30" s="500">
        <v>2560000</v>
      </c>
      <c r="K30" s="497"/>
      <c r="L30" s="497"/>
      <c r="M30" s="497">
        <v>2560000</v>
      </c>
    </row>
    <row r="31" spans="1:13" ht="15">
      <c r="A31" s="411" t="s">
        <v>113</v>
      </c>
      <c r="B31" s="412"/>
      <c r="C31" s="412"/>
      <c r="D31" s="412">
        <f>SUM(D26:D30)</f>
        <v>19590</v>
      </c>
      <c r="E31" s="412"/>
      <c r="F31" s="412"/>
      <c r="G31" s="489">
        <f>SUM(G26:G30)</f>
        <v>20875900</v>
      </c>
      <c r="H31" s="499"/>
      <c r="I31" s="499"/>
      <c r="J31" s="502">
        <f>SUM(J26:J30)</f>
        <v>20875900</v>
      </c>
      <c r="K31" s="499"/>
      <c r="L31" s="499"/>
      <c r="M31" s="499">
        <f>SUM(M26:M30)</f>
        <v>20875900</v>
      </c>
    </row>
    <row r="32" spans="1:13" ht="15">
      <c r="A32" s="305" t="s">
        <v>114</v>
      </c>
      <c r="B32" s="306"/>
      <c r="C32" s="306"/>
      <c r="D32" s="306"/>
      <c r="E32" s="306"/>
      <c r="F32" s="306"/>
      <c r="G32" s="490"/>
      <c r="H32" s="497"/>
      <c r="I32" s="497"/>
      <c r="J32" s="500"/>
      <c r="K32" s="497"/>
      <c r="L32" s="497"/>
      <c r="M32" s="497"/>
    </row>
    <row r="33" spans="1:13" ht="14.25">
      <c r="A33" s="307" t="s">
        <v>334</v>
      </c>
      <c r="B33" s="184"/>
      <c r="C33" s="184"/>
      <c r="D33" s="184">
        <v>3903</v>
      </c>
      <c r="E33" s="184"/>
      <c r="F33" s="184"/>
      <c r="G33" s="491">
        <v>5188549</v>
      </c>
      <c r="H33" s="497"/>
      <c r="I33" s="497"/>
      <c r="J33" s="500">
        <v>5188549</v>
      </c>
      <c r="K33" s="497"/>
      <c r="L33" s="497"/>
      <c r="M33" s="497">
        <v>5188549</v>
      </c>
    </row>
    <row r="34" spans="1:13" ht="14.25">
      <c r="A34" s="218" t="s">
        <v>115</v>
      </c>
      <c r="B34" s="184"/>
      <c r="C34" s="182"/>
      <c r="D34" s="182"/>
      <c r="E34" s="184"/>
      <c r="F34" s="182"/>
      <c r="G34" s="484"/>
      <c r="H34" s="497"/>
      <c r="I34" s="497"/>
      <c r="J34" s="500"/>
      <c r="K34" s="497"/>
      <c r="L34" s="497"/>
      <c r="M34" s="497"/>
    </row>
    <row r="35" spans="1:13" ht="14.25">
      <c r="A35" s="218" t="s">
        <v>118</v>
      </c>
      <c r="B35" s="185">
        <v>25</v>
      </c>
      <c r="C35" s="186">
        <v>55360</v>
      </c>
      <c r="D35" s="186">
        <v>1384</v>
      </c>
      <c r="E35" s="185"/>
      <c r="F35" s="186"/>
      <c r="G35" s="492">
        <v>1273280</v>
      </c>
      <c r="H35" s="497"/>
      <c r="I35" s="497"/>
      <c r="J35" s="500">
        <v>1273280</v>
      </c>
      <c r="K35" s="497"/>
      <c r="L35" s="497"/>
      <c r="M35" s="497">
        <v>1273280</v>
      </c>
    </row>
    <row r="36" spans="1:13" ht="14.25">
      <c r="A36" s="219" t="s">
        <v>116</v>
      </c>
      <c r="B36" s="187"/>
      <c r="C36" s="188"/>
      <c r="D36" s="186">
        <f>B36*C36</f>
        <v>0</v>
      </c>
      <c r="E36" s="187"/>
      <c r="F36" s="188"/>
      <c r="G36" s="492"/>
      <c r="H36" s="497"/>
      <c r="I36" s="497"/>
      <c r="J36" s="500"/>
      <c r="K36" s="497"/>
      <c r="L36" s="497"/>
      <c r="M36" s="497"/>
    </row>
    <row r="37" spans="1:13" ht="14.25">
      <c r="A37" s="220" t="s">
        <v>193</v>
      </c>
      <c r="B37" s="187"/>
      <c r="C37" s="188"/>
      <c r="D37" s="186">
        <f>B37*C37</f>
        <v>0</v>
      </c>
      <c r="E37" s="187"/>
      <c r="F37" s="188"/>
      <c r="G37" s="492"/>
      <c r="H37" s="497"/>
      <c r="I37" s="497"/>
      <c r="J37" s="500"/>
      <c r="K37" s="497"/>
      <c r="L37" s="497"/>
      <c r="M37" s="497"/>
    </row>
    <row r="38" spans="1:13" ht="14.25">
      <c r="A38" s="222" t="s">
        <v>194</v>
      </c>
      <c r="B38" s="189"/>
      <c r="C38" s="188"/>
      <c r="D38" s="186">
        <f>B38*C38</f>
        <v>0</v>
      </c>
      <c r="E38" s="413"/>
      <c r="F38" s="188"/>
      <c r="G38" s="492"/>
      <c r="H38" s="497"/>
      <c r="I38" s="497"/>
      <c r="J38" s="500"/>
      <c r="K38" s="497"/>
      <c r="L38" s="497"/>
      <c r="M38" s="497"/>
    </row>
    <row r="39" spans="1:13" ht="14.25">
      <c r="A39" s="277" t="s">
        <v>452</v>
      </c>
      <c r="B39" s="189"/>
      <c r="C39" s="188"/>
      <c r="D39" s="192">
        <v>2364</v>
      </c>
      <c r="E39" s="189"/>
      <c r="F39" s="188"/>
      <c r="G39" s="493">
        <v>3535843</v>
      </c>
      <c r="H39" s="497"/>
      <c r="I39" s="497"/>
      <c r="J39" s="500">
        <v>3535843</v>
      </c>
      <c r="K39" s="497"/>
      <c r="L39" s="497"/>
      <c r="M39" s="497">
        <v>3601123</v>
      </c>
    </row>
    <row r="40" spans="1:13" ht="14.25">
      <c r="A40" s="277" t="s">
        <v>589</v>
      </c>
      <c r="B40" s="189"/>
      <c r="C40" s="188"/>
      <c r="D40" s="192"/>
      <c r="E40" s="189"/>
      <c r="F40" s="188"/>
      <c r="G40" s="493"/>
      <c r="H40" s="497"/>
      <c r="I40" s="497"/>
      <c r="J40" s="500"/>
      <c r="K40" s="497"/>
      <c r="L40" s="497"/>
      <c r="M40" s="497">
        <v>38190</v>
      </c>
    </row>
    <row r="41" spans="1:13" ht="14.25">
      <c r="A41" s="277" t="s">
        <v>562</v>
      </c>
      <c r="B41" s="189"/>
      <c r="C41" s="188"/>
      <c r="D41" s="192">
        <v>0</v>
      </c>
      <c r="E41" s="189"/>
      <c r="F41" s="188"/>
      <c r="G41" s="493"/>
      <c r="H41" s="497"/>
      <c r="I41" s="497"/>
      <c r="J41" s="500">
        <v>25781</v>
      </c>
      <c r="K41" s="497"/>
      <c r="L41" s="497"/>
      <c r="M41" s="497">
        <v>280376</v>
      </c>
    </row>
    <row r="42" spans="1:13" ht="15">
      <c r="A42" s="411" t="s">
        <v>117</v>
      </c>
      <c r="B42" s="414"/>
      <c r="C42" s="415"/>
      <c r="D42" s="416">
        <f>SUM(D33:D41)</f>
        <v>7651</v>
      </c>
      <c r="E42" s="414"/>
      <c r="F42" s="415"/>
      <c r="G42" s="494">
        <f>SUM(G33:G41)</f>
        <v>9997672</v>
      </c>
      <c r="H42" s="499"/>
      <c r="I42" s="499"/>
      <c r="J42" s="502">
        <f>SUM(J33:J41)</f>
        <v>10023453</v>
      </c>
      <c r="K42" s="499"/>
      <c r="L42" s="499"/>
      <c r="M42" s="499">
        <f>SUM(M33:M41)</f>
        <v>10381518</v>
      </c>
    </row>
    <row r="43" spans="1:13" ht="15">
      <c r="A43" s="221" t="s">
        <v>319</v>
      </c>
      <c r="B43" s="179"/>
      <c r="C43" s="190"/>
      <c r="D43" s="191">
        <v>1200</v>
      </c>
      <c r="E43" s="179"/>
      <c r="F43" s="190"/>
      <c r="G43" s="495">
        <v>1200000</v>
      </c>
      <c r="H43" s="497"/>
      <c r="I43" s="497"/>
      <c r="J43" s="500">
        <v>1200000</v>
      </c>
      <c r="K43" s="497"/>
      <c r="L43" s="497"/>
      <c r="M43" s="497">
        <v>1200000</v>
      </c>
    </row>
    <row r="44" spans="1:13" s="278" customFormat="1" ht="15">
      <c r="A44" s="224" t="s">
        <v>119</v>
      </c>
      <c r="B44" s="287"/>
      <c r="C44" s="288"/>
      <c r="D44" s="289">
        <f>D24+D31+D42+D43</f>
        <v>42380</v>
      </c>
      <c r="E44" s="287"/>
      <c r="F44" s="288"/>
      <c r="G44" s="496">
        <f>G24+G31+G42+G43</f>
        <v>47261887</v>
      </c>
      <c r="H44" s="499"/>
      <c r="I44" s="499"/>
      <c r="J44" s="502">
        <f>J24+J31+J42+J43</f>
        <v>47287668</v>
      </c>
      <c r="K44" s="499"/>
      <c r="L44" s="499"/>
      <c r="M44" s="499">
        <f>M24+M31+M42+M43</f>
        <v>48253266</v>
      </c>
    </row>
    <row r="45" spans="1:2" ht="14.25">
      <c r="A45" s="294"/>
      <c r="B45" s="295"/>
    </row>
  </sheetData>
  <sheetProtection/>
  <mergeCells count="5">
    <mergeCell ref="A1:A2"/>
    <mergeCell ref="B1:D1"/>
    <mergeCell ref="E1:G1"/>
    <mergeCell ref="H1:J1"/>
    <mergeCell ref="K1:M1"/>
  </mergeCells>
  <printOptions horizontalCentered="1"/>
  <pageMargins left="0.2362204724409449" right="0.2362204724409449" top="0.8069444444444445" bottom="0.19" header="0.19" footer="0.19"/>
  <pageSetup horizontalDpi="600" verticalDpi="600" orientation="landscape" paperSize="9" scale="72" r:id="rId1"/>
  <headerFooter alignWithMargins="0">
    <oddHeader>&amp;C&amp;"Garamond,Félkövér"&amp;14 /2016. (II.15.) számú rendelethez 
ZALASZABAR KÖZSÉG ÖNKORMÁNYZATÁNAK 
ÁLLAMI HOZZÁJÁRULÁSA 2016. ÉVBEN 
&amp;12
&amp;14
&amp;R&amp;A
&amp;P.oldal
Ft-ban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49"/>
  <sheetViews>
    <sheetView view="pageLayout" zoomScaleSheetLayoutView="100" workbookViewId="0" topLeftCell="B10">
      <selection activeCell="L27" sqref="L27"/>
    </sheetView>
  </sheetViews>
  <sheetFormatPr defaultColWidth="9.00390625" defaultRowHeight="12.75"/>
  <cols>
    <col min="1" max="1" width="4.625" style="0" customWidth="1"/>
    <col min="2" max="2" width="42.875" style="0" customWidth="1"/>
    <col min="3" max="3" width="10.00390625" style="0" customWidth="1"/>
    <col min="4" max="4" width="14.00390625" style="0" customWidth="1"/>
    <col min="5" max="6" width="14.375" style="0" customWidth="1"/>
    <col min="7" max="7" width="4.625" style="0" customWidth="1"/>
    <col min="8" max="8" width="45.625" style="0" customWidth="1"/>
    <col min="9" max="9" width="11.25390625" style="0" customWidth="1"/>
    <col min="10" max="10" width="14.375" style="0" customWidth="1"/>
    <col min="11" max="11" width="17.00390625" style="0" customWidth="1"/>
    <col min="12" max="12" width="13.875" style="0" customWidth="1"/>
  </cols>
  <sheetData>
    <row r="1" spans="1:12" ht="18" customHeight="1">
      <c r="A1" s="626" t="s">
        <v>14</v>
      </c>
      <c r="B1" s="624" t="s">
        <v>1</v>
      </c>
      <c r="C1" s="2" t="s">
        <v>427</v>
      </c>
      <c r="D1" s="2" t="s">
        <v>535</v>
      </c>
      <c r="E1" s="2" t="s">
        <v>535</v>
      </c>
      <c r="F1" s="2" t="s">
        <v>535</v>
      </c>
      <c r="G1" s="626" t="s">
        <v>14</v>
      </c>
      <c r="H1" s="624" t="s">
        <v>1</v>
      </c>
      <c r="I1" s="2" t="s">
        <v>427</v>
      </c>
      <c r="J1" s="2" t="s">
        <v>535</v>
      </c>
      <c r="K1" s="2" t="s">
        <v>535</v>
      </c>
      <c r="L1" s="2" t="s">
        <v>535</v>
      </c>
    </row>
    <row r="2" spans="1:12" ht="18" customHeight="1">
      <c r="A2" s="627"/>
      <c r="B2" s="625"/>
      <c r="C2" s="43" t="s">
        <v>61</v>
      </c>
      <c r="D2" s="43" t="s">
        <v>61</v>
      </c>
      <c r="E2" s="43" t="s">
        <v>563</v>
      </c>
      <c r="F2" s="43" t="s">
        <v>591</v>
      </c>
      <c r="G2" s="627"/>
      <c r="H2" s="625"/>
      <c r="I2" s="43" t="s">
        <v>61</v>
      </c>
      <c r="J2" s="43" t="s">
        <v>61</v>
      </c>
      <c r="K2" s="43" t="s">
        <v>563</v>
      </c>
      <c r="L2" s="43" t="s">
        <v>591</v>
      </c>
    </row>
    <row r="3" spans="1:11" ht="15" customHeight="1">
      <c r="A3" s="632" t="s">
        <v>62</v>
      </c>
      <c r="B3" s="633"/>
      <c r="C3" s="633"/>
      <c r="D3" s="633"/>
      <c r="E3" s="634"/>
      <c r="F3" s="560"/>
      <c r="G3" s="632" t="s">
        <v>25</v>
      </c>
      <c r="H3" s="633"/>
      <c r="I3" s="633"/>
      <c r="J3" s="633"/>
      <c r="K3" s="634"/>
    </row>
    <row r="4" spans="1:12" ht="15" customHeight="1">
      <c r="A4" s="133" t="s">
        <v>92</v>
      </c>
      <c r="B4" s="11" t="s">
        <v>86</v>
      </c>
      <c r="C4" s="3"/>
      <c r="D4" s="3"/>
      <c r="E4" s="3"/>
      <c r="F4" s="3"/>
      <c r="G4" s="126" t="s">
        <v>92</v>
      </c>
      <c r="H4" s="130" t="s">
        <v>86</v>
      </c>
      <c r="I4" s="3"/>
      <c r="J4" s="3"/>
      <c r="K4" s="3"/>
      <c r="L4" s="79"/>
    </row>
    <row r="5" spans="1:12" ht="15" customHeight="1">
      <c r="A5" s="133"/>
      <c r="B5" s="255" t="s">
        <v>457</v>
      </c>
      <c r="C5" s="256">
        <v>48030</v>
      </c>
      <c r="D5" s="256">
        <v>43744887</v>
      </c>
      <c r="E5" s="256">
        <v>57784690</v>
      </c>
      <c r="F5" s="566">
        <v>58750288</v>
      </c>
      <c r="G5" s="132"/>
      <c r="H5" s="68" t="s">
        <v>294</v>
      </c>
      <c r="I5" s="66">
        <v>24801</v>
      </c>
      <c r="J5" s="66">
        <v>27302423</v>
      </c>
      <c r="K5" s="66">
        <v>44039475</v>
      </c>
      <c r="L5" s="576">
        <v>43750778</v>
      </c>
    </row>
    <row r="6" spans="1:12" ht="15" customHeight="1">
      <c r="A6" s="133"/>
      <c r="B6" s="257" t="s">
        <v>458</v>
      </c>
      <c r="C6" s="258">
        <v>9110</v>
      </c>
      <c r="D6" s="258">
        <v>9600000</v>
      </c>
      <c r="E6" s="258">
        <v>9600000</v>
      </c>
      <c r="F6" s="258">
        <v>9600000</v>
      </c>
      <c r="G6" s="126"/>
      <c r="H6" s="254" t="s">
        <v>295</v>
      </c>
      <c r="I6" s="66">
        <v>3903</v>
      </c>
      <c r="J6" s="66">
        <v>4584000</v>
      </c>
      <c r="K6" s="66">
        <v>4584000</v>
      </c>
      <c r="L6" s="576">
        <v>4584000</v>
      </c>
    </row>
    <row r="7" spans="1:12" ht="15" customHeight="1">
      <c r="A7" s="133"/>
      <c r="B7" s="255" t="s">
        <v>459</v>
      </c>
      <c r="C7" s="258">
        <v>2800</v>
      </c>
      <c r="D7" s="258">
        <v>2880898</v>
      </c>
      <c r="E7" s="258">
        <v>4880898</v>
      </c>
      <c r="F7" s="258">
        <v>9145898</v>
      </c>
      <c r="G7" s="126"/>
      <c r="H7" s="68" t="s">
        <v>296</v>
      </c>
      <c r="I7" s="66">
        <v>1488</v>
      </c>
      <c r="J7" s="66">
        <v>2638000</v>
      </c>
      <c r="K7" s="66">
        <v>4273079</v>
      </c>
      <c r="L7" s="576">
        <v>4473079</v>
      </c>
    </row>
    <row r="8" spans="1:12" ht="15" customHeight="1">
      <c r="A8" s="133"/>
      <c r="B8" s="255" t="s">
        <v>460</v>
      </c>
      <c r="C8" s="258">
        <v>0</v>
      </c>
      <c r="D8" s="258">
        <v>3517000</v>
      </c>
      <c r="E8" s="258">
        <v>3517000</v>
      </c>
      <c r="F8" s="258">
        <v>3717000</v>
      </c>
      <c r="G8" s="126"/>
      <c r="H8" s="68" t="s">
        <v>297</v>
      </c>
      <c r="I8" s="66">
        <v>8129</v>
      </c>
      <c r="J8" s="66"/>
      <c r="K8" s="66">
        <v>0</v>
      </c>
      <c r="L8" s="576">
        <v>0</v>
      </c>
    </row>
    <row r="9" spans="1:12" ht="15" customHeight="1">
      <c r="A9" s="133"/>
      <c r="B9" s="80" t="s">
        <v>91</v>
      </c>
      <c r="C9" s="249">
        <f>SUM(C5:C8)</f>
        <v>59940</v>
      </c>
      <c r="D9" s="249">
        <f>SUM(D5:D8)</f>
        <v>59742785</v>
      </c>
      <c r="E9" s="249">
        <f>SUM(E5:E8)</f>
        <v>75782588</v>
      </c>
      <c r="F9" s="249">
        <f>SUM(F5:F8)</f>
        <v>81213186</v>
      </c>
      <c r="G9" s="126"/>
      <c r="H9" s="68" t="s">
        <v>465</v>
      </c>
      <c r="I9" s="66"/>
      <c r="J9" s="66"/>
      <c r="K9" s="66"/>
      <c r="L9" s="576"/>
    </row>
    <row r="10" spans="1:12" ht="15" customHeight="1">
      <c r="A10" s="133"/>
      <c r="B10" s="80"/>
      <c r="C10" s="249"/>
      <c r="D10" s="249"/>
      <c r="E10" s="249"/>
      <c r="F10" s="249"/>
      <c r="G10" s="126"/>
      <c r="H10" s="68" t="s">
        <v>466</v>
      </c>
      <c r="I10" s="66">
        <v>1573</v>
      </c>
      <c r="J10" s="66"/>
      <c r="K10" s="66">
        <v>3360000</v>
      </c>
      <c r="L10" s="576">
        <v>7566659</v>
      </c>
    </row>
    <row r="11" spans="1:12" ht="15" customHeight="1">
      <c r="A11" s="133"/>
      <c r="B11" s="80"/>
      <c r="C11" s="244"/>
      <c r="D11" s="244"/>
      <c r="E11" s="244"/>
      <c r="F11" s="244"/>
      <c r="G11" s="425"/>
      <c r="H11" s="11" t="s">
        <v>91</v>
      </c>
      <c r="I11" s="38">
        <f>SUM(I4:I10)</f>
        <v>39894</v>
      </c>
      <c r="J11" s="38">
        <f>SUM(J4:J10)</f>
        <v>34524423</v>
      </c>
      <c r="K11" s="38">
        <f>SUM(K4:K10)</f>
        <v>56256554</v>
      </c>
      <c r="L11" s="578">
        <f>SUM(L4:L10)</f>
        <v>60374516</v>
      </c>
    </row>
    <row r="12" spans="1:12" ht="15" customHeight="1">
      <c r="A12" s="133" t="s">
        <v>93</v>
      </c>
      <c r="B12" s="80" t="s">
        <v>474</v>
      </c>
      <c r="C12" s="244"/>
      <c r="D12" s="244"/>
      <c r="E12" s="244"/>
      <c r="F12" s="244"/>
      <c r="G12" s="126" t="s">
        <v>93</v>
      </c>
      <c r="H12" s="80" t="s">
        <v>474</v>
      </c>
      <c r="I12" s="3"/>
      <c r="J12" s="3"/>
      <c r="K12" s="3"/>
      <c r="L12" s="576"/>
    </row>
    <row r="13" spans="1:12" ht="15" customHeight="1">
      <c r="A13" s="133"/>
      <c r="B13" s="68" t="s">
        <v>473</v>
      </c>
      <c r="C13" s="248">
        <v>21492</v>
      </c>
      <c r="D13" s="248">
        <v>17631215</v>
      </c>
      <c r="E13" s="248">
        <v>17631215</v>
      </c>
      <c r="F13" s="248">
        <v>17631215</v>
      </c>
      <c r="G13" s="126"/>
      <c r="H13" s="68" t="s">
        <v>90</v>
      </c>
      <c r="I13" s="66">
        <v>47381</v>
      </c>
      <c r="J13" s="66">
        <v>46215577</v>
      </c>
      <c r="K13" s="66">
        <v>46215577</v>
      </c>
      <c r="L13" s="576">
        <v>47470172</v>
      </c>
    </row>
    <row r="14" spans="1:12" ht="15" customHeight="1">
      <c r="A14" s="133"/>
      <c r="B14" s="80" t="s">
        <v>475</v>
      </c>
      <c r="C14" s="423">
        <f>SUM(C13)</f>
        <v>21492</v>
      </c>
      <c r="D14" s="423">
        <f>SUM(D13)</f>
        <v>17631215</v>
      </c>
      <c r="E14" s="423">
        <f>SUM(E13)</f>
        <v>17631215</v>
      </c>
      <c r="F14" s="423">
        <f>SUM(F13)</f>
        <v>17631215</v>
      </c>
      <c r="G14" s="126"/>
      <c r="H14" s="80" t="s">
        <v>475</v>
      </c>
      <c r="I14" s="38">
        <f>SUM(I12:I13)</f>
        <v>47381</v>
      </c>
      <c r="J14" s="38">
        <f>SUM(J13)</f>
        <v>46215577</v>
      </c>
      <c r="K14" s="38">
        <f>SUM(K13)</f>
        <v>46215577</v>
      </c>
      <c r="L14" s="578">
        <f>SUM(L13)</f>
        <v>47470172</v>
      </c>
    </row>
    <row r="15" spans="1:12" ht="15" customHeight="1">
      <c r="A15" s="628" t="s">
        <v>516</v>
      </c>
      <c r="B15" s="629"/>
      <c r="C15" s="249">
        <f>C9+C14</f>
        <v>81432</v>
      </c>
      <c r="D15" s="249">
        <f>D9+D14</f>
        <v>77374000</v>
      </c>
      <c r="E15" s="249">
        <f>E9+E14</f>
        <v>93413803</v>
      </c>
      <c r="F15" s="567">
        <f>F9+F14</f>
        <v>98844401</v>
      </c>
      <c r="G15" s="616" t="s">
        <v>515</v>
      </c>
      <c r="H15" s="617"/>
      <c r="I15" s="128">
        <f>I11+I14</f>
        <v>87275</v>
      </c>
      <c r="J15" s="38">
        <f>J11+J14</f>
        <v>80740000</v>
      </c>
      <c r="K15" s="38">
        <f>K11+K14</f>
        <v>102472131</v>
      </c>
      <c r="L15" s="578">
        <f>L11+L14</f>
        <v>107844688</v>
      </c>
    </row>
    <row r="16" spans="1:12" ht="15" customHeight="1">
      <c r="A16" s="616" t="s">
        <v>549</v>
      </c>
      <c r="B16" s="617"/>
      <c r="C16" s="248"/>
      <c r="D16" s="248"/>
      <c r="E16" s="248">
        <v>0</v>
      </c>
      <c r="F16" s="568">
        <v>0</v>
      </c>
      <c r="G16" s="637" t="s">
        <v>550</v>
      </c>
      <c r="H16" s="638"/>
      <c r="I16" s="66"/>
      <c r="J16" s="8"/>
      <c r="K16" s="66">
        <v>0</v>
      </c>
      <c r="L16" s="576">
        <v>0</v>
      </c>
    </row>
    <row r="17" spans="1:12" ht="15" customHeight="1">
      <c r="A17" s="424" t="s">
        <v>528</v>
      </c>
      <c r="B17" s="80" t="s">
        <v>86</v>
      </c>
      <c r="C17" s="248"/>
      <c r="D17" s="248"/>
      <c r="E17" s="248"/>
      <c r="F17" s="568"/>
      <c r="G17" s="453"/>
      <c r="H17" s="503" t="s">
        <v>564</v>
      </c>
      <c r="I17" s="66"/>
      <c r="J17" s="8"/>
      <c r="K17" s="66">
        <v>1585000</v>
      </c>
      <c r="L17" s="576">
        <v>1585000</v>
      </c>
    </row>
    <row r="18" spans="1:12" ht="15" customHeight="1">
      <c r="A18" s="424"/>
      <c r="B18" s="260" t="s">
        <v>574</v>
      </c>
      <c r="C18" s="151">
        <v>8000</v>
      </c>
      <c r="D18" s="151">
        <v>5923000</v>
      </c>
      <c r="E18" s="151">
        <v>9590000</v>
      </c>
      <c r="F18" s="569">
        <v>9590000</v>
      </c>
      <c r="G18" s="453"/>
      <c r="H18" s="454"/>
      <c r="I18" s="66"/>
      <c r="J18" s="8"/>
      <c r="K18" s="66"/>
      <c r="L18" s="576"/>
    </row>
    <row r="19" spans="1:12" ht="15" customHeight="1">
      <c r="A19" s="133" t="s">
        <v>93</v>
      </c>
      <c r="B19" s="80" t="s">
        <v>474</v>
      </c>
      <c r="C19" s="151"/>
      <c r="D19" s="151"/>
      <c r="E19" s="151"/>
      <c r="F19" s="569"/>
      <c r="G19" s="453"/>
      <c r="H19" s="454"/>
      <c r="I19" s="66"/>
      <c r="J19" s="8"/>
      <c r="K19" s="66"/>
      <c r="L19" s="576"/>
    </row>
    <row r="20" spans="1:12" ht="15" customHeight="1">
      <c r="A20" s="424"/>
      <c r="B20" s="260" t="s">
        <v>574</v>
      </c>
      <c r="C20" s="151"/>
      <c r="D20" s="151"/>
      <c r="E20" s="151">
        <v>1015000</v>
      </c>
      <c r="F20" s="569">
        <v>1015000</v>
      </c>
      <c r="G20" s="453"/>
      <c r="H20" s="454"/>
      <c r="I20" s="66"/>
      <c r="J20" s="8"/>
      <c r="K20" s="66"/>
      <c r="L20" s="576"/>
    </row>
    <row r="21" spans="1:12" ht="15" customHeight="1">
      <c r="A21" s="424"/>
      <c r="B21" s="11" t="s">
        <v>520</v>
      </c>
      <c r="C21" s="38">
        <f>SUM(C18)</f>
        <v>8000</v>
      </c>
      <c r="D21" s="38">
        <f>SUM(D18)</f>
        <v>5923000</v>
      </c>
      <c r="E21" s="38">
        <f>SUM(E18:E20)</f>
        <v>10605000</v>
      </c>
      <c r="F21" s="570">
        <f>SUM(F18:F20)</f>
        <v>10605000</v>
      </c>
      <c r="G21" s="453"/>
      <c r="H21" s="454"/>
      <c r="I21" s="66"/>
      <c r="J21" s="8"/>
      <c r="K21" s="66"/>
      <c r="L21" s="576"/>
    </row>
    <row r="22" spans="1:12" ht="15" customHeight="1">
      <c r="A22" s="631" t="s">
        <v>59</v>
      </c>
      <c r="B22" s="631"/>
      <c r="C22" s="293">
        <f>C15+C21</f>
        <v>89432</v>
      </c>
      <c r="D22" s="293">
        <f>D15+D21</f>
        <v>83297000</v>
      </c>
      <c r="E22" s="293">
        <f>E15+E21</f>
        <v>104018803</v>
      </c>
      <c r="F22" s="293">
        <f>F15+F21</f>
        <v>109449401</v>
      </c>
      <c r="G22" s="631" t="s">
        <v>9</v>
      </c>
      <c r="H22" s="631" t="s">
        <v>9</v>
      </c>
      <c r="I22" s="293">
        <f>I15+I16</f>
        <v>87275</v>
      </c>
      <c r="J22" s="293">
        <f>J15+J16</f>
        <v>80740000</v>
      </c>
      <c r="K22" s="293">
        <f>K15+K16+K17</f>
        <v>104057131</v>
      </c>
      <c r="L22" s="433">
        <f>L15+L16+L17</f>
        <v>109429688</v>
      </c>
    </row>
    <row r="23" spans="1:12" ht="15" customHeight="1">
      <c r="A23" s="635" t="s">
        <v>26</v>
      </c>
      <c r="B23" s="636"/>
      <c r="C23" s="69"/>
      <c r="D23" s="69"/>
      <c r="E23" s="69"/>
      <c r="F23" s="69"/>
      <c r="G23" s="635" t="s">
        <v>100</v>
      </c>
      <c r="H23" s="636"/>
      <c r="I23" s="70"/>
      <c r="J23" s="70"/>
      <c r="K23" s="70"/>
      <c r="L23" s="79"/>
    </row>
    <row r="24" spans="1:12" ht="15" customHeight="1">
      <c r="A24" s="133" t="s">
        <v>92</v>
      </c>
      <c r="B24" s="134" t="s">
        <v>86</v>
      </c>
      <c r="C24" s="8"/>
      <c r="D24" s="8"/>
      <c r="E24" s="8"/>
      <c r="F24" s="8"/>
      <c r="G24" s="133" t="s">
        <v>92</v>
      </c>
      <c r="H24" s="130" t="s">
        <v>86</v>
      </c>
      <c r="I24" s="3"/>
      <c r="J24" s="3"/>
      <c r="K24" s="3"/>
      <c r="L24" s="79"/>
    </row>
    <row r="25" spans="1:12" ht="15" customHeight="1">
      <c r="A25" s="131"/>
      <c r="B25" s="259" t="s">
        <v>461</v>
      </c>
      <c r="C25" s="66"/>
      <c r="D25" s="66">
        <v>0</v>
      </c>
      <c r="E25" s="66"/>
      <c r="F25" s="66"/>
      <c r="G25" s="133"/>
      <c r="H25" s="68" t="s">
        <v>467</v>
      </c>
      <c r="I25" s="66">
        <v>18446</v>
      </c>
      <c r="J25" s="66">
        <v>35000000</v>
      </c>
      <c r="K25" s="66">
        <v>28887672</v>
      </c>
      <c r="L25" s="576">
        <v>1258041</v>
      </c>
    </row>
    <row r="26" spans="1:12" ht="15" customHeight="1">
      <c r="A26" s="131"/>
      <c r="B26" s="259" t="s">
        <v>462</v>
      </c>
      <c r="C26" s="66"/>
      <c r="D26" s="66">
        <v>0</v>
      </c>
      <c r="E26" s="66"/>
      <c r="F26" s="66">
        <v>500000</v>
      </c>
      <c r="G26" s="133"/>
      <c r="H26" s="67" t="s">
        <v>468</v>
      </c>
      <c r="I26" s="66"/>
      <c r="J26" s="66">
        <v>2000000</v>
      </c>
      <c r="K26" s="66">
        <v>2000000</v>
      </c>
      <c r="L26" s="576">
        <v>30287672</v>
      </c>
    </row>
    <row r="27" spans="1:12" ht="15" customHeight="1">
      <c r="A27" s="131"/>
      <c r="B27" s="259" t="s">
        <v>507</v>
      </c>
      <c r="C27" s="66">
        <v>26</v>
      </c>
      <c r="D27" s="66">
        <v>26000</v>
      </c>
      <c r="E27" s="66">
        <v>26000</v>
      </c>
      <c r="F27" s="66">
        <v>126000</v>
      </c>
      <c r="G27" s="133"/>
      <c r="H27" s="67" t="s">
        <v>469</v>
      </c>
      <c r="I27" s="66"/>
      <c r="J27" s="66"/>
      <c r="K27" s="66"/>
      <c r="L27" s="576"/>
    </row>
    <row r="28" spans="1:12" ht="15" customHeight="1">
      <c r="A28" s="131"/>
      <c r="B28" s="259" t="s">
        <v>463</v>
      </c>
      <c r="C28" s="66">
        <v>26523</v>
      </c>
      <c r="D28" s="66">
        <v>31500000</v>
      </c>
      <c r="E28" s="248">
        <v>31500000</v>
      </c>
      <c r="F28" s="248">
        <v>31500000</v>
      </c>
      <c r="G28" s="133"/>
      <c r="H28" s="11" t="s">
        <v>91</v>
      </c>
      <c r="I28" s="128">
        <f>SUM(I25:I27)</f>
        <v>18446</v>
      </c>
      <c r="J28" s="128">
        <f>SUM(J25:J27)</f>
        <v>37000000</v>
      </c>
      <c r="K28" s="128">
        <f>SUM(K25:K27)</f>
        <v>30887672</v>
      </c>
      <c r="L28" s="576">
        <f>SUM(L25:L27)</f>
        <v>31545713</v>
      </c>
    </row>
    <row r="29" spans="1:12" s="252" customFormat="1" ht="15.75">
      <c r="A29" s="250"/>
      <c r="B29" s="11" t="s">
        <v>91</v>
      </c>
      <c r="C29" s="128">
        <f>SUM(C25:C28)</f>
        <v>26549</v>
      </c>
      <c r="D29" s="128">
        <f>SUM(D25:D28)</f>
        <v>31526000</v>
      </c>
      <c r="E29" s="128">
        <f>SUM(E25:E28)</f>
        <v>31526000</v>
      </c>
      <c r="F29" s="128">
        <f>SUM(F25:F28)</f>
        <v>32126000</v>
      </c>
      <c r="G29" s="251"/>
      <c r="H29" s="11"/>
      <c r="I29" s="253"/>
      <c r="J29" s="253"/>
      <c r="K29" s="253"/>
      <c r="L29" s="576"/>
    </row>
    <row r="30" spans="1:12" ht="15" customHeight="1">
      <c r="A30" s="133"/>
      <c r="B30" s="11"/>
      <c r="C30" s="3"/>
      <c r="D30" s="3"/>
      <c r="E30" s="3"/>
      <c r="F30" s="3"/>
      <c r="G30" s="133" t="s">
        <v>93</v>
      </c>
      <c r="H30" s="80" t="s">
        <v>474</v>
      </c>
      <c r="I30" s="66"/>
      <c r="J30" s="66"/>
      <c r="K30" s="66"/>
      <c r="L30" s="576"/>
    </row>
    <row r="31" spans="1:12" ht="15" customHeight="1">
      <c r="A31" s="131"/>
      <c r="B31" s="260"/>
      <c r="C31" s="66"/>
      <c r="D31" s="66"/>
      <c r="E31" s="66"/>
      <c r="F31" s="66"/>
      <c r="G31" s="133"/>
      <c r="H31" s="67" t="s">
        <v>477</v>
      </c>
      <c r="I31" s="3">
        <v>260</v>
      </c>
      <c r="J31" s="8">
        <v>600000</v>
      </c>
      <c r="K31" s="3">
        <v>600000</v>
      </c>
      <c r="L31" s="576">
        <v>600000</v>
      </c>
    </row>
    <row r="32" spans="1:12" ht="15" customHeight="1">
      <c r="A32" s="131"/>
      <c r="B32" s="427"/>
      <c r="C32" s="128"/>
      <c r="D32" s="128"/>
      <c r="E32" s="128"/>
      <c r="F32" s="128"/>
      <c r="G32" s="133"/>
      <c r="H32" s="80" t="s">
        <v>475</v>
      </c>
      <c r="I32" s="128">
        <f>SUM(I31)</f>
        <v>260</v>
      </c>
      <c r="J32" s="128">
        <f>SUM(J31)</f>
        <v>600000</v>
      </c>
      <c r="K32" s="128">
        <f>SUM(K31)</f>
        <v>600000</v>
      </c>
      <c r="L32" s="576">
        <f>SUM(L31)</f>
        <v>600000</v>
      </c>
    </row>
    <row r="33" spans="1:12" ht="15" customHeight="1">
      <c r="A33" s="618" t="s">
        <v>552</v>
      </c>
      <c r="B33" s="619"/>
      <c r="C33" s="434">
        <f>C29+C32</f>
        <v>26549</v>
      </c>
      <c r="D33" s="434">
        <f>D29+D32</f>
        <v>31526000</v>
      </c>
      <c r="E33" s="434">
        <f>E29+E32</f>
        <v>31526000</v>
      </c>
      <c r="F33" s="571">
        <f>F29+F32</f>
        <v>32126000</v>
      </c>
      <c r="G33" s="618" t="s">
        <v>518</v>
      </c>
      <c r="H33" s="619"/>
      <c r="I33" s="434">
        <f>I28+I32</f>
        <v>18706</v>
      </c>
      <c r="J33" s="434">
        <f>J28+J32</f>
        <v>37600000</v>
      </c>
      <c r="K33" s="434">
        <f>K28+K32</f>
        <v>31487672</v>
      </c>
      <c r="L33" s="433">
        <f>L28+L32</f>
        <v>32145713</v>
      </c>
    </row>
    <row r="34" spans="1:12" ht="15" customHeight="1">
      <c r="A34" s="616" t="s">
        <v>318</v>
      </c>
      <c r="B34" s="617"/>
      <c r="C34" s="38"/>
      <c r="D34" s="38"/>
      <c r="E34" s="38"/>
      <c r="F34" s="570"/>
      <c r="G34" s="616" t="s">
        <v>551</v>
      </c>
      <c r="H34" s="617"/>
      <c r="I34" s="66"/>
      <c r="J34" s="66"/>
      <c r="K34" s="66"/>
      <c r="L34" s="576"/>
    </row>
    <row r="35" spans="1:12" ht="15" customHeight="1">
      <c r="A35" s="424" t="s">
        <v>92</v>
      </c>
      <c r="B35" s="163" t="s">
        <v>86</v>
      </c>
      <c r="C35" s="38"/>
      <c r="D35" s="38"/>
      <c r="E35" s="38"/>
      <c r="F35" s="570"/>
      <c r="G35" s="424" t="s">
        <v>92</v>
      </c>
      <c r="H35" s="80" t="s">
        <v>91</v>
      </c>
      <c r="I35" s="66"/>
      <c r="J35" s="66"/>
      <c r="K35" s="66"/>
      <c r="L35" s="576"/>
    </row>
    <row r="36" spans="1:12" ht="15" customHeight="1">
      <c r="A36" s="131"/>
      <c r="B36" s="260" t="s">
        <v>464</v>
      </c>
      <c r="C36" s="151"/>
      <c r="D36" s="151"/>
      <c r="E36" s="151"/>
      <c r="F36" s="569"/>
      <c r="G36" s="426"/>
      <c r="H36" s="68" t="s">
        <v>519</v>
      </c>
      <c r="I36" s="66">
        <v>10000</v>
      </c>
      <c r="J36" s="66">
        <v>0</v>
      </c>
      <c r="K36" s="66">
        <v>0</v>
      </c>
      <c r="L36" s="576">
        <v>0</v>
      </c>
    </row>
    <row r="37" spans="1:12" ht="15" customHeight="1">
      <c r="A37" s="131"/>
      <c r="B37" s="11" t="s">
        <v>520</v>
      </c>
      <c r="C37" s="38">
        <f>SUM(C36)</f>
        <v>0</v>
      </c>
      <c r="D37" s="38">
        <f>SUM(D36)</f>
        <v>0</v>
      </c>
      <c r="E37" s="38"/>
      <c r="F37" s="570"/>
      <c r="G37" s="426"/>
      <c r="H37" s="428" t="s">
        <v>91</v>
      </c>
      <c r="I37" s="38">
        <f>SUM(I36)</f>
        <v>10000</v>
      </c>
      <c r="J37" s="38">
        <f>SUM(J36)</f>
        <v>0</v>
      </c>
      <c r="K37" s="38">
        <f>SUM(K36)</f>
        <v>0</v>
      </c>
      <c r="L37" s="576">
        <f>SUM(L36)</f>
        <v>0</v>
      </c>
    </row>
    <row r="38" spans="1:12" ht="15" customHeight="1">
      <c r="A38" s="133" t="s">
        <v>93</v>
      </c>
      <c r="B38" s="11" t="s">
        <v>474</v>
      </c>
      <c r="C38" s="3"/>
      <c r="D38" s="3"/>
      <c r="E38" s="3"/>
      <c r="F38" s="572"/>
      <c r="G38" s="426"/>
      <c r="H38" s="428"/>
      <c r="I38" s="38"/>
      <c r="J38" s="38"/>
      <c r="K38" s="38"/>
      <c r="L38" s="576"/>
    </row>
    <row r="39" spans="1:12" ht="15" customHeight="1">
      <c r="A39" s="131"/>
      <c r="B39" s="260" t="s">
        <v>506</v>
      </c>
      <c r="C39" s="66"/>
      <c r="D39" s="66">
        <v>0</v>
      </c>
      <c r="E39" s="66"/>
      <c r="F39" s="573"/>
      <c r="G39" s="426"/>
      <c r="H39" s="428"/>
      <c r="I39" s="38"/>
      <c r="J39" s="38"/>
      <c r="K39" s="38"/>
      <c r="L39" s="576"/>
    </row>
    <row r="40" spans="1:12" ht="15" customHeight="1">
      <c r="A40" s="131"/>
      <c r="B40" s="427" t="s">
        <v>517</v>
      </c>
      <c r="C40" s="128">
        <f>SUM(C39)</f>
        <v>0</v>
      </c>
      <c r="D40" s="128">
        <f>SUM(D39)</f>
        <v>0</v>
      </c>
      <c r="E40" s="128"/>
      <c r="F40" s="574"/>
      <c r="G40" s="426"/>
      <c r="H40" s="428"/>
      <c r="I40" s="38"/>
      <c r="J40" s="38"/>
      <c r="K40" s="38"/>
      <c r="L40" s="576"/>
    </row>
    <row r="41" spans="1:12" ht="15" customHeight="1">
      <c r="A41" s="618" t="s">
        <v>553</v>
      </c>
      <c r="B41" s="619"/>
      <c r="C41" s="434">
        <f>C37+C40</f>
        <v>0</v>
      </c>
      <c r="D41" s="434">
        <f>D37+D40</f>
        <v>0</v>
      </c>
      <c r="E41" s="434">
        <f>E37+E40</f>
        <v>0</v>
      </c>
      <c r="F41" s="571">
        <f>F37+F40</f>
        <v>0</v>
      </c>
      <c r="G41" s="622" t="s">
        <v>555</v>
      </c>
      <c r="H41" s="623"/>
      <c r="I41" s="429">
        <f>I37</f>
        <v>10000</v>
      </c>
      <c r="J41" s="429">
        <f>J37</f>
        <v>0</v>
      </c>
      <c r="K41" s="429">
        <f>K37</f>
        <v>0</v>
      </c>
      <c r="L41" s="577">
        <f>L37</f>
        <v>0</v>
      </c>
    </row>
    <row r="42" spans="1:12" ht="15" customHeight="1">
      <c r="A42" s="620" t="s">
        <v>554</v>
      </c>
      <c r="B42" s="621"/>
      <c r="C42" s="430">
        <f>C33+C41</f>
        <v>26549</v>
      </c>
      <c r="D42" s="430">
        <f>D33+D41</f>
        <v>31526000</v>
      </c>
      <c r="E42" s="430">
        <f>E33+E41</f>
        <v>31526000</v>
      </c>
      <c r="F42" s="575">
        <f>F33+F41</f>
        <v>32126000</v>
      </c>
      <c r="G42" s="431"/>
      <c r="H42" s="432" t="s">
        <v>476</v>
      </c>
      <c r="I42" s="433">
        <f>I33+I37</f>
        <v>28706</v>
      </c>
      <c r="J42" s="433">
        <f>J33+J37</f>
        <v>37600000</v>
      </c>
      <c r="K42" s="433">
        <f>K33+K41</f>
        <v>31487672</v>
      </c>
      <c r="L42" s="433">
        <f>L33+L41</f>
        <v>32145713</v>
      </c>
    </row>
    <row r="43" spans="1:12" ht="15" customHeight="1">
      <c r="A43" s="630" t="s">
        <v>60</v>
      </c>
      <c r="B43" s="630"/>
      <c r="C43" s="71">
        <f>C22+C42</f>
        <v>115981</v>
      </c>
      <c r="D43" s="71">
        <f>D22+D42</f>
        <v>114823000</v>
      </c>
      <c r="E43" s="71">
        <f>E22+E42</f>
        <v>135544803</v>
      </c>
      <c r="F43" s="71">
        <f>F22+F42</f>
        <v>141575401</v>
      </c>
      <c r="G43" s="247"/>
      <c r="H43" s="247" t="s">
        <v>293</v>
      </c>
      <c r="I43" s="71">
        <f>I22+I42</f>
        <v>115981</v>
      </c>
      <c r="J43" s="71">
        <f>J22+J42</f>
        <v>118340000</v>
      </c>
      <c r="K43" s="71">
        <f>K22+K42</f>
        <v>135544803</v>
      </c>
      <c r="L43" s="433">
        <f>L22+L42</f>
        <v>141575401</v>
      </c>
    </row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>
      <c r="H49" s="53"/>
    </row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</sheetData>
  <sheetProtection/>
  <mergeCells count="22">
    <mergeCell ref="A43:B43"/>
    <mergeCell ref="A22:B22"/>
    <mergeCell ref="G22:H22"/>
    <mergeCell ref="A3:E3"/>
    <mergeCell ref="G3:K3"/>
    <mergeCell ref="A23:B23"/>
    <mergeCell ref="G23:H23"/>
    <mergeCell ref="A16:B16"/>
    <mergeCell ref="G16:H16"/>
    <mergeCell ref="A34:B34"/>
    <mergeCell ref="H1:H2"/>
    <mergeCell ref="A1:A2"/>
    <mergeCell ref="B1:B2"/>
    <mergeCell ref="G1:G2"/>
    <mergeCell ref="A15:B15"/>
    <mergeCell ref="G15:H15"/>
    <mergeCell ref="G34:H34"/>
    <mergeCell ref="A33:B33"/>
    <mergeCell ref="G33:H33"/>
    <mergeCell ref="A42:B42"/>
    <mergeCell ref="A41:B41"/>
    <mergeCell ref="G41:H41"/>
  </mergeCells>
  <printOptions horizontalCentered="1"/>
  <pageMargins left="0.2362204724409449" right="0.2362204724409449" top="1.0236220472440944" bottom="0.1968503937007874" header="0.2755905511811024" footer="0.1968503937007874"/>
  <pageSetup horizontalDpi="600" verticalDpi="600" orientation="landscape" paperSize="9" scale="79" r:id="rId1"/>
  <headerFooter alignWithMargins="0">
    <oddHeader>&amp;C&amp;"Garamond,Félkövér"&amp;12 .../2016. (II.15.) számú költségvetési rendelethez
ZALASZABAR KÖZSÉG  ÖNKORMÁNYZATA ÉS INTÉZMÉNYE
2016. ÉVI MŰKÖDÉSI ÉS FELHALMOZÁSI CÉLÚ BEVÉTELEI ÉS KIADÁSAI
&amp;R&amp;A
&amp;P.oldal
Ft-ban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206"/>
  <sheetViews>
    <sheetView view="pageLayout" zoomScaleSheetLayoutView="100" workbookViewId="0" topLeftCell="A1">
      <selection activeCell="H34" sqref="H34"/>
    </sheetView>
  </sheetViews>
  <sheetFormatPr defaultColWidth="9.00390625" defaultRowHeight="12.75"/>
  <cols>
    <col min="1" max="1" width="5.625" style="24" customWidth="1"/>
    <col min="2" max="2" width="65.25390625" style="24" customWidth="1"/>
    <col min="3" max="3" width="14.875" style="24" customWidth="1"/>
    <col min="4" max="4" width="15.875" style="24" customWidth="1"/>
    <col min="5" max="5" width="13.625" style="24" customWidth="1"/>
    <col min="6" max="6" width="13.25390625" style="24" customWidth="1"/>
    <col min="7" max="16384" width="9.125" style="24" customWidth="1"/>
  </cols>
  <sheetData>
    <row r="1" spans="3:4" ht="12.75">
      <c r="C1" s="201" t="s">
        <v>583</v>
      </c>
      <c r="D1" s="201"/>
    </row>
    <row r="2" spans="1:6" ht="15" customHeight="1">
      <c r="A2" s="593" t="s">
        <v>19</v>
      </c>
      <c r="B2" s="594" t="s">
        <v>13</v>
      </c>
      <c r="C2" s="593" t="s">
        <v>419</v>
      </c>
      <c r="D2" s="639" t="s">
        <v>565</v>
      </c>
      <c r="E2" s="593" t="s">
        <v>566</v>
      </c>
      <c r="F2" s="641" t="s">
        <v>590</v>
      </c>
    </row>
    <row r="3" spans="1:6" ht="42.75" customHeight="1">
      <c r="A3" s="593"/>
      <c r="B3" s="594"/>
      <c r="C3" s="593"/>
      <c r="D3" s="640"/>
      <c r="E3" s="593"/>
      <c r="F3" s="641"/>
    </row>
    <row r="4" spans="1:6" ht="19.5" customHeight="1">
      <c r="A4" s="32" t="s">
        <v>92</v>
      </c>
      <c r="B4" s="77" t="s">
        <v>298</v>
      </c>
      <c r="C4" s="25"/>
      <c r="D4" s="385"/>
      <c r="E4" s="504"/>
      <c r="F4" s="479"/>
    </row>
    <row r="5" spans="1:6" ht="19.5" customHeight="1">
      <c r="A5" s="32" t="s">
        <v>36</v>
      </c>
      <c r="B5" s="77" t="s">
        <v>299</v>
      </c>
      <c r="C5" s="26"/>
      <c r="D5" s="26"/>
      <c r="E5" s="504"/>
      <c r="F5" s="479"/>
    </row>
    <row r="6" spans="1:6" ht="19.5" customHeight="1">
      <c r="A6" s="32">
        <v>1</v>
      </c>
      <c r="B6" s="77" t="s">
        <v>510</v>
      </c>
      <c r="C6" s="26"/>
      <c r="D6" s="26"/>
      <c r="E6" s="504"/>
      <c r="F6" s="479"/>
    </row>
    <row r="7" spans="1:6" ht="19.5" customHeight="1">
      <c r="A7" s="32"/>
      <c r="B7" s="147" t="s">
        <v>431</v>
      </c>
      <c r="C7" s="26"/>
      <c r="D7" s="26"/>
      <c r="E7" s="504"/>
      <c r="F7" s="479"/>
    </row>
    <row r="8" spans="1:6" ht="19.5" customHeight="1">
      <c r="A8" s="32"/>
      <c r="B8" s="273" t="s">
        <v>478</v>
      </c>
      <c r="C8" s="27">
        <v>13939000</v>
      </c>
      <c r="D8" s="27">
        <v>15188315</v>
      </c>
      <c r="E8" s="479">
        <v>15214096</v>
      </c>
      <c r="F8" s="479">
        <v>15821629</v>
      </c>
    </row>
    <row r="9" spans="1:6" ht="19.5" customHeight="1">
      <c r="A9" s="32"/>
      <c r="B9" s="265" t="s">
        <v>537</v>
      </c>
      <c r="C9" s="27">
        <v>19590000</v>
      </c>
      <c r="D9" s="27">
        <v>24411743</v>
      </c>
      <c r="E9" s="479">
        <v>24411743</v>
      </c>
      <c r="F9" s="479">
        <v>24411743</v>
      </c>
    </row>
    <row r="10" spans="1:6" ht="19.5" customHeight="1">
      <c r="A10" s="32"/>
      <c r="B10" s="265" t="s">
        <v>432</v>
      </c>
      <c r="C10" s="27">
        <v>7651000</v>
      </c>
      <c r="D10" s="27">
        <v>6461829</v>
      </c>
      <c r="E10" s="479">
        <v>6461829</v>
      </c>
      <c r="F10" s="479">
        <v>6565299</v>
      </c>
    </row>
    <row r="11" spans="1:6" ht="19.5" customHeight="1">
      <c r="A11" s="32"/>
      <c r="B11" s="265" t="s">
        <v>433</v>
      </c>
      <c r="C11" s="27">
        <v>1200000</v>
      </c>
      <c r="D11" s="27">
        <v>1200000</v>
      </c>
      <c r="E11" s="479">
        <v>1200000</v>
      </c>
      <c r="F11" s="479">
        <v>1200000</v>
      </c>
    </row>
    <row r="12" spans="1:6" ht="19.5" customHeight="1">
      <c r="A12" s="32"/>
      <c r="B12" s="265" t="s">
        <v>434</v>
      </c>
      <c r="C12" s="27"/>
      <c r="D12" s="27"/>
      <c r="E12" s="479"/>
      <c r="F12" s="479">
        <v>254595</v>
      </c>
    </row>
    <row r="13" spans="1:6" ht="19.5" customHeight="1">
      <c r="A13" s="32"/>
      <c r="B13" s="435" t="s">
        <v>300</v>
      </c>
      <c r="C13" s="436">
        <f>SUM(C8:C12)</f>
        <v>42380000</v>
      </c>
      <c r="D13" s="436">
        <f>SUM(D8:D12)</f>
        <v>47261887</v>
      </c>
      <c r="E13" s="474">
        <f>SUM(E8:E12)</f>
        <v>47287668</v>
      </c>
      <c r="F13" s="474">
        <f>SUM(F8:F12)</f>
        <v>48253266</v>
      </c>
    </row>
    <row r="14" spans="1:6" ht="19.5" customHeight="1">
      <c r="A14" s="262"/>
      <c r="B14" s="261" t="s">
        <v>485</v>
      </c>
      <c r="C14" s="27"/>
      <c r="D14" s="27"/>
      <c r="E14" s="479"/>
      <c r="F14" s="479"/>
    </row>
    <row r="15" spans="1:6" ht="19.5" customHeight="1">
      <c r="A15" s="32"/>
      <c r="B15" s="267" t="s">
        <v>435</v>
      </c>
      <c r="C15" s="27">
        <v>2515000</v>
      </c>
      <c r="D15" s="27">
        <v>1617000</v>
      </c>
      <c r="E15" s="479">
        <v>11769022</v>
      </c>
      <c r="F15" s="479">
        <v>11769022</v>
      </c>
    </row>
    <row r="16" spans="1:6" ht="19.5" customHeight="1">
      <c r="A16" s="32"/>
      <c r="B16" s="267" t="s">
        <v>479</v>
      </c>
      <c r="C16" s="27">
        <v>1235000</v>
      </c>
      <c r="D16" s="27">
        <v>0</v>
      </c>
      <c r="E16" s="479">
        <v>0</v>
      </c>
      <c r="F16" s="479">
        <v>0</v>
      </c>
    </row>
    <row r="17" spans="1:6" ht="19.5" customHeight="1">
      <c r="A17" s="32"/>
      <c r="B17" s="267" t="s">
        <v>480</v>
      </c>
      <c r="C17" s="27">
        <v>1200000</v>
      </c>
      <c r="D17" s="27">
        <v>1200000</v>
      </c>
      <c r="E17" s="479">
        <v>1200000</v>
      </c>
      <c r="F17" s="479">
        <v>1200000</v>
      </c>
    </row>
    <row r="18" spans="1:6" ht="19.5" customHeight="1">
      <c r="A18" s="32"/>
      <c r="B18" s="265" t="s">
        <v>486</v>
      </c>
      <c r="C18" s="27">
        <v>700000</v>
      </c>
      <c r="D18" s="27">
        <v>700000</v>
      </c>
      <c r="E18" s="479">
        <v>700000</v>
      </c>
      <c r="F18" s="479">
        <v>700000</v>
      </c>
    </row>
    <row r="19" spans="1:6" ht="19.5" customHeight="1">
      <c r="A19" s="32"/>
      <c r="B19" s="265" t="s">
        <v>567</v>
      </c>
      <c r="C19" s="27"/>
      <c r="D19" s="27"/>
      <c r="E19" s="479">
        <v>345000</v>
      </c>
      <c r="F19" s="479">
        <v>345000</v>
      </c>
    </row>
    <row r="20" spans="1:6" ht="19.5" customHeight="1">
      <c r="A20" s="32"/>
      <c r="B20" s="437" t="s">
        <v>321</v>
      </c>
      <c r="C20" s="436">
        <f>SUM(C15:C18)</f>
        <v>5650000</v>
      </c>
      <c r="D20" s="436">
        <f>SUM(D15:D18)</f>
        <v>3517000</v>
      </c>
      <c r="E20" s="510">
        <f>SUM(E15:E19)</f>
        <v>14014022</v>
      </c>
      <c r="F20" s="474">
        <f>SUM(F15:F19)</f>
        <v>14014022</v>
      </c>
    </row>
    <row r="21" spans="1:6" ht="19.5" customHeight="1">
      <c r="A21" s="32"/>
      <c r="B21" s="440" t="s">
        <v>301</v>
      </c>
      <c r="C21" s="441">
        <f>C13+C20</f>
        <v>48030000</v>
      </c>
      <c r="D21" s="441">
        <f>D13+D20</f>
        <v>50778887</v>
      </c>
      <c r="E21" s="474">
        <f>E13+E20</f>
        <v>61301690</v>
      </c>
      <c r="F21" s="474">
        <f>F13+F20</f>
        <v>62267288</v>
      </c>
    </row>
    <row r="22" spans="1:6" ht="19.5" customHeight="1">
      <c r="A22" s="32">
        <v>2</v>
      </c>
      <c r="B22" s="77" t="s">
        <v>481</v>
      </c>
      <c r="C22" s="26"/>
      <c r="D22" s="26"/>
      <c r="E22" s="479"/>
      <c r="F22" s="479"/>
    </row>
    <row r="23" spans="1:6" ht="19.5" customHeight="1">
      <c r="A23" s="32"/>
      <c r="B23" s="264" t="s">
        <v>482</v>
      </c>
      <c r="C23" s="26">
        <v>16523000</v>
      </c>
      <c r="D23" s="419">
        <v>31500000</v>
      </c>
      <c r="E23" s="479">
        <v>31500000</v>
      </c>
      <c r="F23" s="479">
        <v>31500000</v>
      </c>
    </row>
    <row r="24" spans="1:6" ht="19.5" customHeight="1">
      <c r="A24" s="32"/>
      <c r="B24" s="264" t="s">
        <v>483</v>
      </c>
      <c r="C24" s="26">
        <v>10000000</v>
      </c>
      <c r="D24" s="263">
        <v>0</v>
      </c>
      <c r="E24" s="479">
        <v>0</v>
      </c>
      <c r="F24" s="479">
        <v>0</v>
      </c>
    </row>
    <row r="25" spans="1:6" ht="19.5" customHeight="1">
      <c r="A25" s="32"/>
      <c r="B25" s="440" t="s">
        <v>430</v>
      </c>
      <c r="C25" s="441">
        <f>SUM(C23:C24)</f>
        <v>26523000</v>
      </c>
      <c r="D25" s="441">
        <f>SUM(D23:D24)</f>
        <v>31500000</v>
      </c>
      <c r="E25" s="474">
        <f>SUM(E23:E24)</f>
        <v>31500000</v>
      </c>
      <c r="F25" s="474">
        <f>SUM(F23:F24)</f>
        <v>31500000</v>
      </c>
    </row>
    <row r="26" spans="1:6" ht="19.5" customHeight="1">
      <c r="A26" s="32" t="s">
        <v>5</v>
      </c>
      <c r="B26" s="77" t="s">
        <v>302</v>
      </c>
      <c r="C26" s="26"/>
      <c r="D26" s="26"/>
      <c r="E26" s="479"/>
      <c r="F26" s="479"/>
    </row>
    <row r="27" spans="1:6" ht="19.5" customHeight="1">
      <c r="A27" s="32"/>
      <c r="B27" s="266" t="s">
        <v>306</v>
      </c>
      <c r="C27" s="27">
        <v>2000000</v>
      </c>
      <c r="D27" s="27">
        <v>2000000</v>
      </c>
      <c r="E27" s="479">
        <v>2000000</v>
      </c>
      <c r="F27" s="479">
        <v>2000000</v>
      </c>
    </row>
    <row r="28" spans="1:6" ht="19.5" customHeight="1">
      <c r="A28" s="32"/>
      <c r="B28" s="266" t="s">
        <v>307</v>
      </c>
      <c r="C28" s="27">
        <v>2300000</v>
      </c>
      <c r="D28" s="27">
        <v>2300000</v>
      </c>
      <c r="E28" s="479">
        <v>2300000</v>
      </c>
      <c r="F28" s="479">
        <v>2300000</v>
      </c>
    </row>
    <row r="29" spans="1:6" ht="19.5" customHeight="1">
      <c r="A29" s="32"/>
      <c r="B29" s="264" t="s">
        <v>308</v>
      </c>
      <c r="C29" s="27">
        <v>3500000</v>
      </c>
      <c r="D29" s="27">
        <v>4000000</v>
      </c>
      <c r="E29" s="479">
        <v>4000000</v>
      </c>
      <c r="F29" s="479">
        <v>4000000</v>
      </c>
    </row>
    <row r="30" spans="1:6" ht="19.5" customHeight="1">
      <c r="A30" s="32"/>
      <c r="B30" s="81" t="s">
        <v>309</v>
      </c>
      <c r="C30" s="44">
        <v>1310000</v>
      </c>
      <c r="D30" s="44">
        <v>1300000</v>
      </c>
      <c r="E30" s="479">
        <v>1300000</v>
      </c>
      <c r="F30" s="479">
        <v>1300000</v>
      </c>
    </row>
    <row r="31" spans="1:6" ht="19.5" customHeight="1">
      <c r="A31" s="32"/>
      <c r="B31" s="81" t="s">
        <v>310</v>
      </c>
      <c r="C31" s="44"/>
      <c r="D31" s="44"/>
      <c r="E31" s="479"/>
      <c r="F31" s="479"/>
    </row>
    <row r="32" spans="1:6" ht="19.5" customHeight="1">
      <c r="A32" s="32"/>
      <c r="B32" s="440" t="s">
        <v>101</v>
      </c>
      <c r="C32" s="441">
        <f>SUM(C27:C31)</f>
        <v>9110000</v>
      </c>
      <c r="D32" s="441">
        <f>SUM(D27:D31)</f>
        <v>9600000</v>
      </c>
      <c r="E32" s="474">
        <f>SUM(E27:E31)</f>
        <v>9600000</v>
      </c>
      <c r="F32" s="474">
        <f>SUM(F27:F31)</f>
        <v>9600000</v>
      </c>
    </row>
    <row r="33" spans="1:6" ht="19.5" customHeight="1">
      <c r="A33" s="32" t="s">
        <v>6</v>
      </c>
      <c r="B33" s="440" t="s">
        <v>303</v>
      </c>
      <c r="C33" s="441">
        <v>2800000</v>
      </c>
      <c r="D33" s="441">
        <v>2880898</v>
      </c>
      <c r="E33" s="474">
        <v>4880898</v>
      </c>
      <c r="F33" s="474">
        <v>9145898</v>
      </c>
    </row>
    <row r="34" spans="1:6" ht="19.5" customHeight="1">
      <c r="A34" s="32" t="s">
        <v>7</v>
      </c>
      <c r="B34" s="440" t="s">
        <v>304</v>
      </c>
      <c r="C34" s="441">
        <v>0</v>
      </c>
      <c r="D34" s="441">
        <v>0</v>
      </c>
      <c r="E34" s="511">
        <v>0</v>
      </c>
      <c r="F34" s="474">
        <v>500000</v>
      </c>
    </row>
    <row r="35" spans="1:6" ht="19.5" customHeight="1">
      <c r="A35" s="32" t="s">
        <v>305</v>
      </c>
      <c r="B35" s="77" t="s">
        <v>311</v>
      </c>
      <c r="C35" s="26"/>
      <c r="D35" s="26"/>
      <c r="E35" s="479"/>
      <c r="F35" s="479">
        <v>200000</v>
      </c>
    </row>
    <row r="36" spans="1:6" ht="19.5" customHeight="1">
      <c r="A36" s="32"/>
      <c r="B36" s="77" t="s">
        <v>312</v>
      </c>
      <c r="C36" s="26">
        <v>0</v>
      </c>
      <c r="D36" s="26">
        <v>0</v>
      </c>
      <c r="E36" s="479">
        <v>0</v>
      </c>
      <c r="F36" s="479">
        <f>SUM(F35)</f>
        <v>200000</v>
      </c>
    </row>
    <row r="37" spans="1:6" ht="19.5" customHeight="1">
      <c r="A37" s="195" t="s">
        <v>15</v>
      </c>
      <c r="B37" s="268" t="s">
        <v>313</v>
      </c>
      <c r="C37" s="263"/>
      <c r="D37" s="263"/>
      <c r="E37" s="479"/>
      <c r="F37" s="479"/>
    </row>
    <row r="38" spans="1:6" ht="19.5" customHeight="1">
      <c r="A38" s="25"/>
      <c r="B38" s="264" t="s">
        <v>514</v>
      </c>
      <c r="C38" s="263">
        <v>26000</v>
      </c>
      <c r="D38" s="263">
        <v>26000</v>
      </c>
      <c r="E38" s="479">
        <v>26000</v>
      </c>
      <c r="F38" s="479">
        <v>126000</v>
      </c>
    </row>
    <row r="39" spans="1:6" ht="19.5" customHeight="1">
      <c r="A39" s="28"/>
      <c r="B39" s="268" t="s">
        <v>314</v>
      </c>
      <c r="C39" s="26">
        <f>SUM(C38:C38)</f>
        <v>26000</v>
      </c>
      <c r="D39" s="26">
        <f>SUM(D38:D38)</f>
        <v>26000</v>
      </c>
      <c r="E39" s="471">
        <f>SUM(E38:E38)</f>
        <v>26000</v>
      </c>
      <c r="F39" s="479">
        <f>SUM(F38:F38)</f>
        <v>126000</v>
      </c>
    </row>
    <row r="40" spans="1:6" ht="19.5" customHeight="1">
      <c r="A40" s="30" t="s">
        <v>20</v>
      </c>
      <c r="B40" s="77" t="s">
        <v>315</v>
      </c>
      <c r="C40" s="27"/>
      <c r="D40" s="27"/>
      <c r="E40" s="479"/>
      <c r="F40" s="479"/>
    </row>
    <row r="41" spans="1:6" ht="19.5" customHeight="1">
      <c r="A41" s="30"/>
      <c r="B41" s="77" t="s">
        <v>316</v>
      </c>
      <c r="C41" s="26">
        <v>0</v>
      </c>
      <c r="D41" s="26">
        <v>0</v>
      </c>
      <c r="E41" s="479">
        <v>0</v>
      </c>
      <c r="F41" s="479">
        <v>0</v>
      </c>
    </row>
    <row r="42" spans="1:6" ht="19.5" customHeight="1">
      <c r="A42" s="442"/>
      <c r="B42" s="438" t="s">
        <v>226</v>
      </c>
      <c r="C42" s="439">
        <f>SUM(+C39+C36+C33+C32+C25+C21)</f>
        <v>86489000</v>
      </c>
      <c r="D42" s="439">
        <f>SUM(+D39+D36+D33+D32+D25+D21)</f>
        <v>94785785</v>
      </c>
      <c r="E42" s="474">
        <f>SUM(+E39+E36+E33+E32+E25+E21)</f>
        <v>107308588</v>
      </c>
      <c r="F42" s="474">
        <f>SUM(+F39+F36+F33+F32+F25+F21)</f>
        <v>112839186</v>
      </c>
    </row>
    <row r="43" spans="1:6" ht="19.5" customHeight="1">
      <c r="A43" s="30" t="s">
        <v>124</v>
      </c>
      <c r="B43" s="77" t="s">
        <v>318</v>
      </c>
      <c r="C43" s="26"/>
      <c r="D43" s="26"/>
      <c r="E43" s="479"/>
      <c r="F43" s="479"/>
    </row>
    <row r="44" spans="1:6" ht="19.5" customHeight="1">
      <c r="A44" s="30"/>
      <c r="B44" s="77" t="s">
        <v>317</v>
      </c>
      <c r="C44" s="26">
        <v>8000000</v>
      </c>
      <c r="D44" s="26">
        <v>5923000</v>
      </c>
      <c r="E44" s="471">
        <v>9590000</v>
      </c>
      <c r="F44" s="479">
        <v>9590000</v>
      </c>
    </row>
    <row r="45" spans="1:6" ht="19.5" customHeight="1">
      <c r="A45" s="203"/>
      <c r="B45" s="204" t="s">
        <v>88</v>
      </c>
      <c r="C45" s="205">
        <f>C21+C25+C32+C33+C34+C36+C39+C41+C44</f>
        <v>94489000</v>
      </c>
      <c r="D45" s="205">
        <f>D21+D25+D32+D33+D34+D36+D39+D41+D44</f>
        <v>100708785</v>
      </c>
      <c r="E45" s="474">
        <f>E21+E25+E32+E33+E34+E36+E39+E41+E44</f>
        <v>116898588</v>
      </c>
      <c r="F45" s="474">
        <f>F21+F25+F32+F33+F34+F36+F39+F41+F44</f>
        <v>122929186</v>
      </c>
    </row>
    <row r="46" spans="1:6" ht="19.5" customHeight="1">
      <c r="A46" s="30" t="s">
        <v>93</v>
      </c>
      <c r="B46" s="83" t="s">
        <v>474</v>
      </c>
      <c r="C46" s="82"/>
      <c r="D46" s="82"/>
      <c r="E46" s="479"/>
      <c r="F46" s="479"/>
    </row>
    <row r="47" spans="1:6" ht="19.5" customHeight="1">
      <c r="A47" s="30" t="s">
        <v>36</v>
      </c>
      <c r="B47" s="77" t="s">
        <v>56</v>
      </c>
      <c r="C47" s="26"/>
      <c r="D47" s="26"/>
      <c r="E47" s="479"/>
      <c r="F47" s="479"/>
    </row>
    <row r="48" spans="1:6" ht="19.5" customHeight="1">
      <c r="A48" s="30" t="s">
        <v>2</v>
      </c>
      <c r="B48" s="75" t="s">
        <v>58</v>
      </c>
      <c r="C48" s="27">
        <v>21492000</v>
      </c>
      <c r="D48" s="27">
        <v>17631215</v>
      </c>
      <c r="E48" s="479">
        <v>17631215</v>
      </c>
      <c r="F48" s="479">
        <v>17631215</v>
      </c>
    </row>
    <row r="49" spans="1:6" ht="19.5" customHeight="1">
      <c r="A49" s="30"/>
      <c r="B49" s="77" t="s">
        <v>57</v>
      </c>
      <c r="C49" s="26">
        <f>C48</f>
        <v>21492000</v>
      </c>
      <c r="D49" s="26">
        <f>D48</f>
        <v>17631215</v>
      </c>
      <c r="E49" s="471">
        <f>E48</f>
        <v>17631215</v>
      </c>
      <c r="F49" s="479">
        <f>F48</f>
        <v>17631215</v>
      </c>
    </row>
    <row r="50" spans="1:6" ht="19.5" customHeight="1">
      <c r="A50" s="30" t="s">
        <v>124</v>
      </c>
      <c r="B50" s="77" t="s">
        <v>317</v>
      </c>
      <c r="C50" s="27">
        <v>0</v>
      </c>
      <c r="D50" s="27">
        <v>0</v>
      </c>
      <c r="E50" s="479">
        <v>1015000</v>
      </c>
      <c r="F50" s="479">
        <v>1015000</v>
      </c>
    </row>
    <row r="51" spans="1:6" ht="19.5" customHeight="1">
      <c r="A51" s="209"/>
      <c r="B51" s="204" t="s">
        <v>484</v>
      </c>
      <c r="C51" s="205">
        <f>SUM(C49:C50)</f>
        <v>21492000</v>
      </c>
      <c r="D51" s="205">
        <f>SUM(D49:D50)</f>
        <v>17631215</v>
      </c>
      <c r="E51" s="474">
        <f>SUM(E49:E50)</f>
        <v>18646215</v>
      </c>
      <c r="F51" s="474">
        <f>SUM(F49:F50)</f>
        <v>18646215</v>
      </c>
    </row>
    <row r="52" spans="1:6" ht="19.5" customHeight="1">
      <c r="A52" s="203"/>
      <c r="B52" s="204" t="s">
        <v>89</v>
      </c>
      <c r="C52" s="205">
        <f>SUM(C51+C45)</f>
        <v>115981000</v>
      </c>
      <c r="D52" s="205">
        <f>SUM(D51+D45)</f>
        <v>118340000</v>
      </c>
      <c r="E52" s="474">
        <f>SUM(E51+E45)</f>
        <v>135544803</v>
      </c>
      <c r="F52" s="474">
        <f>SUM(F51+F45)</f>
        <v>141575401</v>
      </c>
    </row>
    <row r="53" spans="1:4" ht="14.25">
      <c r="A53" s="29"/>
      <c r="B53" s="29"/>
      <c r="C53" s="29"/>
      <c r="D53" s="29"/>
    </row>
    <row r="54" spans="1:4" ht="14.25">
      <c r="A54" s="29"/>
      <c r="B54" s="29"/>
      <c r="C54" s="29"/>
      <c r="D54" s="29"/>
    </row>
    <row r="55" spans="1:4" ht="14.25">
      <c r="A55" s="29"/>
      <c r="B55" s="29"/>
      <c r="C55" s="29"/>
      <c r="D55" s="29"/>
    </row>
    <row r="56" spans="1:4" ht="14.25">
      <c r="A56" s="29"/>
      <c r="B56" s="29"/>
      <c r="C56" s="29"/>
      <c r="D56" s="29"/>
    </row>
    <row r="57" spans="1:4" ht="14.25">
      <c r="A57" s="29"/>
      <c r="B57" s="29"/>
      <c r="C57" s="29"/>
      <c r="D57" s="29"/>
    </row>
    <row r="58" spans="1:4" ht="18" customHeight="1">
      <c r="A58" s="29"/>
      <c r="B58" s="29"/>
      <c r="C58" s="29"/>
      <c r="D58" s="29"/>
    </row>
    <row r="59" spans="1:4" ht="14.25">
      <c r="A59" s="29"/>
      <c r="B59" s="29"/>
      <c r="C59" s="29"/>
      <c r="D59" s="29"/>
    </row>
    <row r="60" spans="1:4" ht="14.25">
      <c r="A60" s="29"/>
      <c r="B60" s="29"/>
      <c r="C60" s="29"/>
      <c r="D60" s="29"/>
    </row>
    <row r="61" spans="1:4" ht="13.5" customHeight="1">
      <c r="A61" s="29"/>
      <c r="B61" s="29"/>
      <c r="C61" s="29"/>
      <c r="D61" s="29"/>
    </row>
    <row r="62" spans="1:4" ht="14.25">
      <c r="A62" s="29"/>
      <c r="B62" s="29"/>
      <c r="C62" s="29"/>
      <c r="D62" s="29"/>
    </row>
    <row r="63" spans="1:4" ht="14.25">
      <c r="A63" s="29"/>
      <c r="B63" s="29"/>
      <c r="C63" s="29"/>
      <c r="D63" s="29"/>
    </row>
    <row r="64" spans="1:4" ht="14.25">
      <c r="A64" s="29"/>
      <c r="B64" s="29"/>
      <c r="C64" s="29"/>
      <c r="D64" s="29"/>
    </row>
    <row r="65" spans="1:4" ht="14.25">
      <c r="A65" s="29"/>
      <c r="B65" s="29"/>
      <c r="C65" s="29"/>
      <c r="D65" s="29"/>
    </row>
    <row r="66" spans="1:4" ht="14.25">
      <c r="A66" s="29"/>
      <c r="B66" s="29"/>
      <c r="C66" s="29"/>
      <c r="D66" s="29"/>
    </row>
    <row r="67" spans="1:4" ht="14.25">
      <c r="A67" s="29"/>
      <c r="B67" s="29"/>
      <c r="C67" s="29"/>
      <c r="D67" s="29"/>
    </row>
    <row r="68" spans="1:4" ht="14.25">
      <c r="A68" s="29"/>
      <c r="B68" s="29"/>
      <c r="C68" s="29"/>
      <c r="D68" s="29"/>
    </row>
    <row r="69" spans="1:4" ht="14.25">
      <c r="A69" s="29"/>
      <c r="B69" s="29"/>
      <c r="C69" s="29"/>
      <c r="D69" s="29"/>
    </row>
    <row r="70" spans="1:4" ht="14.25">
      <c r="A70" s="29"/>
      <c r="B70" s="29"/>
      <c r="C70" s="29"/>
      <c r="D70" s="29"/>
    </row>
    <row r="71" spans="1:4" ht="14.25">
      <c r="A71" s="29"/>
      <c r="B71" s="29"/>
      <c r="C71" s="29"/>
      <c r="D71" s="29"/>
    </row>
    <row r="72" spans="1:4" ht="14.25">
      <c r="A72" s="29"/>
      <c r="B72" s="29"/>
      <c r="C72" s="29"/>
      <c r="D72" s="29"/>
    </row>
    <row r="73" spans="1:4" ht="18" customHeight="1">
      <c r="A73" s="29"/>
      <c r="B73" s="29"/>
      <c r="C73" s="29"/>
      <c r="D73" s="29"/>
    </row>
    <row r="74" spans="1:4" ht="12.75" customHeight="1">
      <c r="A74" s="29"/>
      <c r="B74" s="29"/>
      <c r="C74" s="29"/>
      <c r="D74" s="29"/>
    </row>
    <row r="75" spans="1:4" ht="14.25">
      <c r="A75" s="29"/>
      <c r="B75" s="29"/>
      <c r="C75" s="29"/>
      <c r="D75" s="29"/>
    </row>
    <row r="76" spans="1:4" ht="14.25">
      <c r="A76" s="29"/>
      <c r="B76" s="29"/>
      <c r="C76" s="29"/>
      <c r="D76" s="29"/>
    </row>
    <row r="77" spans="1:4" ht="15" customHeight="1">
      <c r="A77" s="29"/>
      <c r="B77" s="29"/>
      <c r="C77" s="29"/>
      <c r="D77" s="29"/>
    </row>
    <row r="78" spans="1:4" ht="14.25">
      <c r="A78" s="29"/>
      <c r="B78" s="29"/>
      <c r="C78" s="29"/>
      <c r="D78" s="29"/>
    </row>
    <row r="79" spans="1:4" ht="14.25">
      <c r="A79" s="29"/>
      <c r="B79" s="29"/>
      <c r="C79" s="29"/>
      <c r="D79" s="29"/>
    </row>
    <row r="80" spans="1:4" ht="14.25">
      <c r="A80" s="29"/>
      <c r="B80" s="29"/>
      <c r="C80" s="29"/>
      <c r="D80" s="29"/>
    </row>
    <row r="81" spans="1:4" ht="14.25">
      <c r="A81" s="29"/>
      <c r="B81" s="29"/>
      <c r="C81" s="29"/>
      <c r="D81" s="29"/>
    </row>
    <row r="82" spans="1:4" ht="14.25">
      <c r="A82" s="29"/>
      <c r="B82" s="29"/>
      <c r="C82" s="29"/>
      <c r="D82" s="29"/>
    </row>
    <row r="83" spans="1:4" ht="14.25">
      <c r="A83" s="29"/>
      <c r="B83" s="29"/>
      <c r="C83" s="29"/>
      <c r="D83" s="29"/>
    </row>
    <row r="84" spans="1:4" ht="14.25">
      <c r="A84" s="29"/>
      <c r="B84" s="29"/>
      <c r="C84" s="29"/>
      <c r="D84" s="29"/>
    </row>
    <row r="85" spans="1:4" ht="14.25">
      <c r="A85" s="29"/>
      <c r="B85" s="29"/>
      <c r="C85" s="29"/>
      <c r="D85" s="29"/>
    </row>
    <row r="86" spans="1:4" ht="14.25">
      <c r="A86" s="29"/>
      <c r="B86" s="29"/>
      <c r="C86" s="29"/>
      <c r="D86" s="29"/>
    </row>
    <row r="87" spans="1:4" ht="14.25">
      <c r="A87" s="29"/>
      <c r="B87" s="29"/>
      <c r="C87" s="29"/>
      <c r="D87" s="29"/>
    </row>
    <row r="88" spans="1:4" ht="14.25">
      <c r="A88" s="29"/>
      <c r="B88" s="29"/>
      <c r="C88" s="29"/>
      <c r="D88" s="29"/>
    </row>
    <row r="89" spans="1:4" ht="14.25">
      <c r="A89" s="29"/>
      <c r="B89" s="29"/>
      <c r="C89" s="29"/>
      <c r="D89" s="29"/>
    </row>
    <row r="90" spans="1:4" ht="14.25">
      <c r="A90" s="29"/>
      <c r="B90" s="29"/>
      <c r="C90" s="29"/>
      <c r="D90" s="29"/>
    </row>
    <row r="91" spans="1:4" ht="14.25">
      <c r="A91" s="29"/>
      <c r="B91" s="29"/>
      <c r="C91" s="29"/>
      <c r="D91" s="29"/>
    </row>
    <row r="92" spans="1:4" ht="14.25">
      <c r="A92" s="29"/>
      <c r="B92" s="29"/>
      <c r="C92" s="29"/>
      <c r="D92" s="29"/>
    </row>
    <row r="93" spans="1:4" ht="14.25">
      <c r="A93" s="29"/>
      <c r="B93" s="29"/>
      <c r="C93" s="29"/>
      <c r="D93" s="29"/>
    </row>
    <row r="94" spans="1:4" ht="14.25">
      <c r="A94" s="29"/>
      <c r="B94" s="29"/>
      <c r="C94" s="29"/>
      <c r="D94" s="29"/>
    </row>
    <row r="95" spans="1:4" ht="14.25">
      <c r="A95" s="29"/>
      <c r="B95" s="29"/>
      <c r="C95" s="29"/>
      <c r="D95" s="29"/>
    </row>
    <row r="96" spans="1:4" ht="14.25">
      <c r="A96" s="29"/>
      <c r="B96" s="29"/>
      <c r="C96" s="29"/>
      <c r="D96" s="29"/>
    </row>
    <row r="97" spans="1:4" ht="14.25">
      <c r="A97" s="29"/>
      <c r="B97" s="29"/>
      <c r="C97" s="29"/>
      <c r="D97" s="29"/>
    </row>
    <row r="98" spans="1:4" ht="14.25">
      <c r="A98" s="29"/>
      <c r="B98" s="29"/>
      <c r="C98" s="29"/>
      <c r="D98" s="29"/>
    </row>
    <row r="99" spans="1:4" ht="14.25">
      <c r="A99" s="29"/>
      <c r="B99" s="29"/>
      <c r="C99" s="29"/>
      <c r="D99" s="29"/>
    </row>
    <row r="100" spans="1:4" ht="14.25">
      <c r="A100" s="29"/>
      <c r="B100" s="29"/>
      <c r="C100" s="29"/>
      <c r="D100" s="29"/>
    </row>
    <row r="101" spans="1:4" ht="14.25">
      <c r="A101" s="29"/>
      <c r="B101" s="29"/>
      <c r="C101" s="29"/>
      <c r="D101" s="29"/>
    </row>
    <row r="102" spans="1:4" ht="14.25">
      <c r="A102" s="29"/>
      <c r="B102" s="29"/>
      <c r="C102" s="29"/>
      <c r="D102" s="29"/>
    </row>
    <row r="103" spans="1:4" ht="14.25">
      <c r="A103" s="29"/>
      <c r="B103" s="29"/>
      <c r="C103" s="29"/>
      <c r="D103" s="29"/>
    </row>
    <row r="104" spans="1:4" ht="14.25">
      <c r="A104" s="29"/>
      <c r="B104" s="29"/>
      <c r="C104" s="29"/>
      <c r="D104" s="29"/>
    </row>
    <row r="105" spans="1:4" ht="14.25">
      <c r="A105" s="29"/>
      <c r="B105" s="29"/>
      <c r="C105" s="29"/>
      <c r="D105" s="29"/>
    </row>
    <row r="106" spans="1:4" ht="14.25">
      <c r="A106" s="29"/>
      <c r="B106" s="29"/>
      <c r="C106" s="29"/>
      <c r="D106" s="29"/>
    </row>
    <row r="107" spans="1:4" ht="14.25">
      <c r="A107" s="29"/>
      <c r="B107" s="29"/>
      <c r="C107" s="29"/>
      <c r="D107" s="29"/>
    </row>
    <row r="108" spans="1:4" ht="14.25">
      <c r="A108" s="29"/>
      <c r="B108" s="29"/>
      <c r="C108" s="29"/>
      <c r="D108" s="29"/>
    </row>
    <row r="109" spans="1:4" ht="14.25">
      <c r="A109" s="29"/>
      <c r="B109" s="29"/>
      <c r="C109" s="29"/>
      <c r="D109" s="29"/>
    </row>
    <row r="110" spans="1:4" ht="14.25">
      <c r="A110" s="29"/>
      <c r="B110" s="29"/>
      <c r="C110" s="29"/>
      <c r="D110" s="29"/>
    </row>
    <row r="111" spans="1:4" ht="14.25">
      <c r="A111" s="29"/>
      <c r="B111" s="29"/>
      <c r="C111" s="29"/>
      <c r="D111" s="29"/>
    </row>
    <row r="112" spans="1:4" ht="14.25">
      <c r="A112" s="29"/>
      <c r="B112" s="29"/>
      <c r="C112" s="29"/>
      <c r="D112" s="29"/>
    </row>
    <row r="113" spans="1:4" ht="14.25">
      <c r="A113" s="29"/>
      <c r="B113" s="29"/>
      <c r="C113" s="29"/>
      <c r="D113" s="29"/>
    </row>
    <row r="114" spans="1:4" ht="14.25">
      <c r="A114" s="29"/>
      <c r="B114" s="29"/>
      <c r="C114" s="29"/>
      <c r="D114" s="29"/>
    </row>
    <row r="115" spans="1:4" ht="14.25">
      <c r="A115" s="29"/>
      <c r="B115" s="29"/>
      <c r="C115" s="29"/>
      <c r="D115" s="29"/>
    </row>
    <row r="116" spans="1:4" ht="14.25">
      <c r="A116" s="29"/>
      <c r="B116" s="29"/>
      <c r="C116" s="29"/>
      <c r="D116" s="29"/>
    </row>
    <row r="117" spans="1:4" ht="14.25">
      <c r="A117" s="29"/>
      <c r="B117" s="29"/>
      <c r="C117" s="29"/>
      <c r="D117" s="29"/>
    </row>
    <row r="118" spans="1:4" ht="14.25">
      <c r="A118" s="29"/>
      <c r="B118" s="29"/>
      <c r="C118" s="29"/>
      <c r="D118" s="29"/>
    </row>
    <row r="119" spans="1:4" ht="14.25">
      <c r="A119" s="29"/>
      <c r="B119" s="29"/>
      <c r="C119" s="29"/>
      <c r="D119" s="29"/>
    </row>
    <row r="120" spans="1:4" ht="14.25">
      <c r="A120" s="29"/>
      <c r="B120" s="29"/>
      <c r="C120" s="29"/>
      <c r="D120" s="29"/>
    </row>
    <row r="121" spans="1:4" ht="14.25">
      <c r="A121" s="29"/>
      <c r="B121" s="29"/>
      <c r="C121" s="29"/>
      <c r="D121" s="29"/>
    </row>
    <row r="122" spans="1:4" ht="14.25">
      <c r="A122" s="29"/>
      <c r="B122" s="29"/>
      <c r="C122" s="29"/>
      <c r="D122" s="29"/>
    </row>
    <row r="123" spans="1:4" ht="14.25">
      <c r="A123" s="29"/>
      <c r="B123" s="29"/>
      <c r="C123" s="29"/>
      <c r="D123" s="29"/>
    </row>
    <row r="124" spans="1:4" ht="14.25">
      <c r="A124" s="29"/>
      <c r="B124" s="29"/>
      <c r="C124" s="29"/>
      <c r="D124" s="29"/>
    </row>
    <row r="125" spans="1:4" ht="14.25">
      <c r="A125" s="29"/>
      <c r="B125" s="29"/>
      <c r="C125" s="29"/>
      <c r="D125" s="29"/>
    </row>
    <row r="126" spans="1:4" ht="14.25">
      <c r="A126" s="29"/>
      <c r="B126" s="29"/>
      <c r="C126" s="29"/>
      <c r="D126" s="29"/>
    </row>
    <row r="127" spans="1:4" ht="14.25">
      <c r="A127" s="29"/>
      <c r="B127" s="29"/>
      <c r="C127" s="29"/>
      <c r="D127" s="29"/>
    </row>
    <row r="128" spans="1:4" ht="14.25">
      <c r="A128" s="29"/>
      <c r="B128" s="29"/>
      <c r="C128" s="29"/>
      <c r="D128" s="29"/>
    </row>
    <row r="129" spans="1:4" ht="14.25">
      <c r="A129" s="29"/>
      <c r="B129" s="29"/>
      <c r="C129" s="29"/>
      <c r="D129" s="29"/>
    </row>
    <row r="130" spans="1:4" ht="14.25">
      <c r="A130" s="29"/>
      <c r="B130" s="29"/>
      <c r="C130" s="29"/>
      <c r="D130" s="29"/>
    </row>
    <row r="131" spans="1:4" ht="14.25">
      <c r="A131" s="29"/>
      <c r="B131" s="29"/>
      <c r="C131" s="29"/>
      <c r="D131" s="29"/>
    </row>
    <row r="132" spans="1:4" ht="14.25">
      <c r="A132" s="29"/>
      <c r="B132" s="29"/>
      <c r="C132" s="29"/>
      <c r="D132" s="29"/>
    </row>
    <row r="133" spans="1:4" ht="14.25">
      <c r="A133" s="29"/>
      <c r="B133" s="29"/>
      <c r="C133" s="29"/>
      <c r="D133" s="29"/>
    </row>
    <row r="134" spans="1:4" ht="14.25">
      <c r="A134" s="29"/>
      <c r="B134" s="29"/>
      <c r="C134" s="29"/>
      <c r="D134" s="29"/>
    </row>
    <row r="135" spans="1:4" ht="14.25">
      <c r="A135" s="29"/>
      <c r="B135" s="29"/>
      <c r="C135" s="29"/>
      <c r="D135" s="29"/>
    </row>
    <row r="136" spans="1:4" ht="14.25">
      <c r="A136" s="29"/>
      <c r="B136" s="29"/>
      <c r="C136" s="29"/>
      <c r="D136" s="29"/>
    </row>
    <row r="137" spans="1:4" ht="14.25">
      <c r="A137" s="29"/>
      <c r="B137" s="29"/>
      <c r="C137" s="29"/>
      <c r="D137" s="29"/>
    </row>
    <row r="138" spans="1:4" ht="14.25">
      <c r="A138" s="29"/>
      <c r="B138" s="29"/>
      <c r="C138" s="29"/>
      <c r="D138" s="29"/>
    </row>
    <row r="139" spans="1:4" ht="14.25">
      <c r="A139" s="29"/>
      <c r="B139" s="29"/>
      <c r="C139" s="29"/>
      <c r="D139" s="29"/>
    </row>
    <row r="140" spans="1:4" ht="14.25">
      <c r="A140" s="29"/>
      <c r="B140" s="29"/>
      <c r="C140" s="29"/>
      <c r="D140" s="29"/>
    </row>
    <row r="141" spans="1:4" ht="14.25">
      <c r="A141" s="29"/>
      <c r="B141" s="29"/>
      <c r="C141" s="29"/>
      <c r="D141" s="29"/>
    </row>
    <row r="142" spans="1:4" ht="14.25">
      <c r="A142" s="29"/>
      <c r="B142" s="29"/>
      <c r="C142" s="29"/>
      <c r="D142" s="29"/>
    </row>
    <row r="143" spans="1:4" ht="14.25">
      <c r="A143" s="29"/>
      <c r="B143" s="29"/>
      <c r="C143" s="29"/>
      <c r="D143" s="29"/>
    </row>
    <row r="144" spans="1:4" ht="14.25">
      <c r="A144" s="29"/>
      <c r="B144" s="29"/>
      <c r="C144" s="29"/>
      <c r="D144" s="29"/>
    </row>
    <row r="145" spans="1:4" ht="14.25">
      <c r="A145" s="29"/>
      <c r="B145" s="29"/>
      <c r="C145" s="29"/>
      <c r="D145" s="29"/>
    </row>
    <row r="146" spans="1:4" ht="14.25">
      <c r="A146" s="29"/>
      <c r="B146" s="29"/>
      <c r="C146" s="29"/>
      <c r="D146" s="29"/>
    </row>
    <row r="147" spans="1:4" ht="14.25">
      <c r="A147" s="29"/>
      <c r="B147" s="29"/>
      <c r="C147" s="29"/>
      <c r="D147" s="29"/>
    </row>
    <row r="148" spans="1:4" ht="14.25">
      <c r="A148" s="29"/>
      <c r="B148" s="29"/>
      <c r="C148" s="29"/>
      <c r="D148" s="29"/>
    </row>
    <row r="149" spans="1:4" ht="14.25">
      <c r="A149" s="29"/>
      <c r="B149" s="29"/>
      <c r="C149" s="29"/>
      <c r="D149" s="29"/>
    </row>
    <row r="150" spans="1:4" ht="14.25">
      <c r="A150" s="29"/>
      <c r="B150" s="29"/>
      <c r="C150" s="29"/>
      <c r="D150" s="29"/>
    </row>
    <row r="151" spans="1:4" ht="14.25">
      <c r="A151" s="29"/>
      <c r="B151" s="29"/>
      <c r="C151" s="29"/>
      <c r="D151" s="29"/>
    </row>
    <row r="152" spans="1:4" ht="14.25">
      <c r="A152" s="29"/>
      <c r="B152" s="29"/>
      <c r="C152" s="29"/>
      <c r="D152" s="29"/>
    </row>
    <row r="153" spans="1:4" ht="14.25">
      <c r="A153" s="29"/>
      <c r="B153" s="29"/>
      <c r="C153" s="29"/>
      <c r="D153" s="29"/>
    </row>
    <row r="154" spans="1:4" ht="14.25">
      <c r="A154" s="29"/>
      <c r="B154" s="29"/>
      <c r="C154" s="29"/>
      <c r="D154" s="29"/>
    </row>
    <row r="155" spans="1:4" ht="14.25">
      <c r="A155" s="29"/>
      <c r="B155" s="29"/>
      <c r="C155" s="29"/>
      <c r="D155" s="29"/>
    </row>
    <row r="156" spans="1:4" ht="14.25">
      <c r="A156" s="29"/>
      <c r="B156" s="29"/>
      <c r="C156" s="29"/>
      <c r="D156" s="29"/>
    </row>
    <row r="157" spans="1:4" ht="14.25">
      <c r="A157" s="29"/>
      <c r="B157" s="29"/>
      <c r="C157" s="29"/>
      <c r="D157" s="29"/>
    </row>
    <row r="158" spans="1:4" ht="14.25">
      <c r="A158" s="29"/>
      <c r="B158" s="29"/>
      <c r="C158" s="29"/>
      <c r="D158" s="29"/>
    </row>
    <row r="159" spans="1:4" ht="14.25">
      <c r="A159" s="29"/>
      <c r="B159" s="29"/>
      <c r="C159" s="29"/>
      <c r="D159" s="29"/>
    </row>
    <row r="160" spans="1:4" ht="14.25">
      <c r="A160" s="29"/>
      <c r="B160" s="29"/>
      <c r="C160" s="29"/>
      <c r="D160" s="29"/>
    </row>
    <row r="161" spans="1:4" ht="14.25">
      <c r="A161" s="29"/>
      <c r="B161" s="29"/>
      <c r="C161" s="29"/>
      <c r="D161" s="29"/>
    </row>
    <row r="162" spans="1:4" ht="14.25">
      <c r="A162" s="29"/>
      <c r="B162" s="29"/>
      <c r="C162" s="29"/>
      <c r="D162" s="29"/>
    </row>
    <row r="163" spans="1:4" ht="14.25">
      <c r="A163" s="29"/>
      <c r="B163" s="29"/>
      <c r="C163" s="29"/>
      <c r="D163" s="29"/>
    </row>
    <row r="164" spans="1:4" ht="14.25">
      <c r="A164" s="29"/>
      <c r="B164" s="29"/>
      <c r="C164" s="29"/>
      <c r="D164" s="29"/>
    </row>
    <row r="165" spans="1:4" ht="14.25">
      <c r="A165" s="29"/>
      <c r="B165" s="29"/>
      <c r="C165" s="29"/>
      <c r="D165" s="29"/>
    </row>
    <row r="166" spans="1:4" ht="14.25">
      <c r="A166" s="29"/>
      <c r="B166" s="29"/>
      <c r="C166" s="29"/>
      <c r="D166" s="29"/>
    </row>
    <row r="167" spans="1:4" ht="14.25">
      <c r="A167" s="29"/>
      <c r="B167" s="29"/>
      <c r="C167" s="29"/>
      <c r="D167" s="29"/>
    </row>
    <row r="168" spans="1:4" ht="14.25">
      <c r="A168" s="29"/>
      <c r="B168" s="29"/>
      <c r="C168" s="29"/>
      <c r="D168" s="29"/>
    </row>
    <row r="169" spans="1:4" ht="14.25">
      <c r="A169" s="29"/>
      <c r="B169" s="29"/>
      <c r="C169" s="29"/>
      <c r="D169" s="29"/>
    </row>
    <row r="170" spans="1:4" ht="14.25">
      <c r="A170" s="29"/>
      <c r="B170" s="29"/>
      <c r="C170" s="29"/>
      <c r="D170" s="29"/>
    </row>
    <row r="171" spans="1:4" ht="14.25">
      <c r="A171" s="29"/>
      <c r="B171" s="29"/>
      <c r="C171" s="29"/>
      <c r="D171" s="29"/>
    </row>
    <row r="172" spans="1:4" ht="14.25">
      <c r="A172" s="29"/>
      <c r="B172" s="29"/>
      <c r="C172" s="29"/>
      <c r="D172" s="29"/>
    </row>
    <row r="173" spans="1:4" ht="14.25">
      <c r="A173" s="29"/>
      <c r="B173" s="29"/>
      <c r="C173" s="29"/>
      <c r="D173" s="29"/>
    </row>
    <row r="174" spans="1:4" ht="14.25">
      <c r="A174" s="29"/>
      <c r="B174" s="29"/>
      <c r="C174" s="29"/>
      <c r="D174" s="29"/>
    </row>
    <row r="175" spans="1:4" ht="14.25">
      <c r="A175" s="29"/>
      <c r="B175" s="29"/>
      <c r="C175" s="29"/>
      <c r="D175" s="29"/>
    </row>
    <row r="176" spans="1:4" ht="14.25">
      <c r="A176" s="29"/>
      <c r="B176" s="29"/>
      <c r="C176" s="29"/>
      <c r="D176" s="29"/>
    </row>
    <row r="177" spans="1:4" ht="14.25">
      <c r="A177" s="29"/>
      <c r="B177" s="29"/>
      <c r="C177" s="29"/>
      <c r="D177" s="29"/>
    </row>
    <row r="178" spans="1:4" ht="14.25">
      <c r="A178" s="29"/>
      <c r="B178" s="29"/>
      <c r="C178" s="29"/>
      <c r="D178" s="29"/>
    </row>
    <row r="179" spans="1:4" ht="14.25">
      <c r="A179" s="29"/>
      <c r="B179" s="29"/>
      <c r="C179" s="29"/>
      <c r="D179" s="29"/>
    </row>
    <row r="180" spans="1:4" ht="14.25">
      <c r="A180" s="29"/>
      <c r="B180" s="29"/>
      <c r="C180" s="29"/>
      <c r="D180" s="29"/>
    </row>
    <row r="181" spans="1:4" ht="14.25">
      <c r="A181" s="29"/>
      <c r="B181" s="29"/>
      <c r="C181" s="29"/>
      <c r="D181" s="29"/>
    </row>
    <row r="182" spans="1:4" ht="14.25">
      <c r="A182" s="29"/>
      <c r="B182" s="29"/>
      <c r="C182" s="29"/>
      <c r="D182" s="29"/>
    </row>
    <row r="183" spans="1:4" ht="14.25">
      <c r="A183" s="29"/>
      <c r="B183" s="29"/>
      <c r="C183" s="29"/>
      <c r="D183" s="29"/>
    </row>
    <row r="184" spans="1:4" ht="14.25">
      <c r="A184" s="29"/>
      <c r="B184" s="29"/>
      <c r="C184" s="29"/>
      <c r="D184" s="29"/>
    </row>
    <row r="185" spans="1:4" ht="14.25">
      <c r="A185" s="29"/>
      <c r="B185" s="29"/>
      <c r="C185" s="29"/>
      <c r="D185" s="29"/>
    </row>
    <row r="186" spans="1:4" ht="14.25">
      <c r="A186" s="29"/>
      <c r="B186" s="29"/>
      <c r="C186" s="29"/>
      <c r="D186" s="29"/>
    </row>
    <row r="187" spans="1:4" ht="14.25">
      <c r="A187" s="29"/>
      <c r="B187" s="29"/>
      <c r="C187" s="29"/>
      <c r="D187" s="29"/>
    </row>
    <row r="188" spans="1:4" ht="14.25">
      <c r="A188" s="29"/>
      <c r="B188" s="29"/>
      <c r="C188" s="29"/>
      <c r="D188" s="29"/>
    </row>
    <row r="189" spans="1:4" ht="14.25">
      <c r="A189" s="29"/>
      <c r="B189" s="29"/>
      <c r="C189" s="29"/>
      <c r="D189" s="29"/>
    </row>
    <row r="190" spans="1:4" ht="14.25">
      <c r="A190" s="29"/>
      <c r="B190" s="29"/>
      <c r="C190" s="29"/>
      <c r="D190" s="29"/>
    </row>
    <row r="191" spans="1:4" ht="14.25">
      <c r="A191" s="29"/>
      <c r="B191" s="29"/>
      <c r="C191" s="29"/>
      <c r="D191" s="29"/>
    </row>
    <row r="192" spans="1:4" ht="14.25">
      <c r="A192" s="29"/>
      <c r="B192" s="29"/>
      <c r="C192" s="29"/>
      <c r="D192" s="29"/>
    </row>
    <row r="193" spans="1:4" ht="14.25">
      <c r="A193" s="29"/>
      <c r="B193" s="29"/>
      <c r="C193" s="29"/>
      <c r="D193" s="29"/>
    </row>
    <row r="194" spans="1:4" ht="14.25">
      <c r="A194" s="29"/>
      <c r="B194" s="29"/>
      <c r="C194" s="29"/>
      <c r="D194" s="29"/>
    </row>
    <row r="195" spans="1:4" ht="14.25">
      <c r="A195" s="29"/>
      <c r="B195" s="29"/>
      <c r="C195" s="29"/>
      <c r="D195" s="29"/>
    </row>
    <row r="196" spans="1:4" ht="14.25">
      <c r="A196" s="29"/>
      <c r="B196" s="29"/>
      <c r="C196" s="29"/>
      <c r="D196" s="29"/>
    </row>
    <row r="197" spans="1:4" ht="14.25">
      <c r="A197" s="29"/>
      <c r="B197" s="29"/>
      <c r="C197" s="29"/>
      <c r="D197" s="29"/>
    </row>
    <row r="198" spans="1:4" ht="14.25">
      <c r="A198" s="29"/>
      <c r="B198" s="29"/>
      <c r="C198" s="29"/>
      <c r="D198" s="29"/>
    </row>
    <row r="199" spans="1:4" ht="14.25">
      <c r="A199" s="29"/>
      <c r="B199" s="29"/>
      <c r="C199" s="29"/>
      <c r="D199" s="29"/>
    </row>
    <row r="200" spans="1:4" ht="14.25">
      <c r="A200" s="29"/>
      <c r="B200" s="29"/>
      <c r="C200" s="29"/>
      <c r="D200" s="29"/>
    </row>
    <row r="201" spans="1:4" ht="14.25">
      <c r="A201" s="29"/>
      <c r="B201" s="29"/>
      <c r="C201" s="29"/>
      <c r="D201" s="29"/>
    </row>
    <row r="202" spans="1:4" ht="14.25">
      <c r="A202" s="29"/>
      <c r="B202" s="29"/>
      <c r="C202" s="29"/>
      <c r="D202" s="29"/>
    </row>
    <row r="203" spans="1:4" ht="14.25">
      <c r="A203" s="29"/>
      <c r="B203" s="29"/>
      <c r="C203" s="29"/>
      <c r="D203" s="29"/>
    </row>
    <row r="204" spans="1:4" ht="14.25">
      <c r="A204" s="29"/>
      <c r="B204" s="29"/>
      <c r="C204" s="29"/>
      <c r="D204" s="29"/>
    </row>
    <row r="205" spans="1:4" ht="14.25">
      <c r="A205" s="29"/>
      <c r="B205" s="29"/>
      <c r="C205" s="29"/>
      <c r="D205" s="29"/>
    </row>
    <row r="206" spans="1:4" ht="14.25">
      <c r="A206" s="29"/>
      <c r="B206" s="29"/>
      <c r="C206" s="29"/>
      <c r="D206" s="29"/>
    </row>
  </sheetData>
  <sheetProtection/>
  <mergeCells count="6">
    <mergeCell ref="A2:A3"/>
    <mergeCell ref="B2:B3"/>
    <mergeCell ref="C2:C3"/>
    <mergeCell ref="D2:D3"/>
    <mergeCell ref="E2:E3"/>
    <mergeCell ref="F2:F3"/>
  </mergeCells>
  <printOptions horizontalCentered="1"/>
  <pageMargins left="0.2362204724409449" right="0.2362204724409449" top="0.88" bottom="0.19" header="0.2" footer="0.19"/>
  <pageSetup horizontalDpi="600" verticalDpi="600" orientation="portrait" paperSize="9" scale="73" r:id="rId1"/>
  <headerFooter alignWithMargins="0">
    <oddHeader>&amp;C&amp;"Garamond,Félkövér"&amp;12 ../2016. (II.15.) számú költségvetési rendelethez
ZALASZABR KÖZSÉG ÖNKORMÁNYZAT ÉS INTÉZMÉNYE 2016. ÉVI BEVÉTELEI FORRÁSONKÉNT
 &amp;R&amp;A
&amp;P.oldal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CT60"/>
  <sheetViews>
    <sheetView view="pageBreakPreview" zoomScaleNormal="65" zoomScaleSheetLayoutView="100" zoomScalePageLayoutView="70" workbookViewId="0" topLeftCell="I19">
      <selection activeCell="AD9" sqref="AD9"/>
    </sheetView>
  </sheetViews>
  <sheetFormatPr defaultColWidth="9.00390625" defaultRowHeight="12.75"/>
  <cols>
    <col min="1" max="1" width="5.875" style="0" customWidth="1"/>
    <col min="2" max="2" width="11.75390625" style="0" customWidth="1"/>
    <col min="3" max="3" width="0.12890625" style="0" hidden="1" customWidth="1"/>
    <col min="4" max="4" width="43.625" style="0" customWidth="1"/>
    <col min="5" max="7" width="14.125" style="0" customWidth="1"/>
    <col min="8" max="8" width="12.00390625" style="0" customWidth="1"/>
    <col min="9" max="11" width="13.375" style="0" customWidth="1"/>
    <col min="12" max="13" width="13.625" style="0" customWidth="1"/>
    <col min="14" max="14" width="12.125" style="0" customWidth="1"/>
    <col min="15" max="16" width="11.25390625" style="0" customWidth="1"/>
    <col min="17" max="19" width="13.00390625" style="0" customWidth="1"/>
    <col min="20" max="20" width="8.875" style="0" customWidth="1"/>
    <col min="21" max="21" width="8.375" style="0" customWidth="1"/>
    <col min="22" max="22" width="10.875" style="0" customWidth="1"/>
    <col min="23" max="23" width="9.25390625" style="0" customWidth="1"/>
    <col min="24" max="24" width="9.125" style="0" customWidth="1"/>
    <col min="25" max="27" width="12.875" style="0" customWidth="1"/>
    <col min="28" max="30" width="14.00390625" style="0" customWidth="1"/>
    <col min="31" max="33" width="12.875" style="0" customWidth="1"/>
    <col min="34" max="36" width="13.125" style="0" customWidth="1"/>
    <col min="37" max="38" width="16.75390625" style="0" customWidth="1"/>
    <col min="39" max="39" width="16.875" style="0" customWidth="1"/>
    <col min="40" max="40" width="16.625" style="0" customWidth="1"/>
    <col min="41" max="41" width="14.125" style="0" bestFit="1" customWidth="1"/>
  </cols>
  <sheetData>
    <row r="1" spans="1:41" ht="21.75" customHeight="1">
      <c r="A1" s="650" t="s">
        <v>291</v>
      </c>
      <c r="B1" s="655" t="s">
        <v>131</v>
      </c>
      <c r="C1" s="655" t="s">
        <v>292</v>
      </c>
      <c r="D1" s="657" t="s">
        <v>13</v>
      </c>
      <c r="E1" s="642" t="s">
        <v>359</v>
      </c>
      <c r="F1" s="643"/>
      <c r="G1" s="643"/>
      <c r="H1" s="643"/>
      <c r="I1" s="643"/>
      <c r="J1" s="644"/>
      <c r="K1" s="642" t="s">
        <v>414</v>
      </c>
      <c r="L1" s="643"/>
      <c r="M1" s="644"/>
      <c r="N1" s="648" t="s">
        <v>132</v>
      </c>
      <c r="O1" s="649"/>
      <c r="P1" s="650"/>
      <c r="Q1" s="648" t="s">
        <v>412</v>
      </c>
      <c r="R1" s="649"/>
      <c r="S1" s="650"/>
      <c r="T1" s="648" t="s">
        <v>413</v>
      </c>
      <c r="U1" s="649"/>
      <c r="V1" s="650"/>
      <c r="W1" s="659" t="s">
        <v>360</v>
      </c>
      <c r="X1" s="660"/>
      <c r="Y1" s="660"/>
      <c r="Z1" s="661"/>
      <c r="AA1" s="561"/>
      <c r="AB1" s="648" t="s">
        <v>361</v>
      </c>
      <c r="AC1" s="649"/>
      <c r="AD1" s="649"/>
      <c r="AE1" s="649"/>
      <c r="AF1" s="649"/>
      <c r="AG1" s="650"/>
      <c r="AH1" s="648" t="s">
        <v>133</v>
      </c>
      <c r="AI1" s="649"/>
      <c r="AJ1" s="650"/>
      <c r="AK1" s="648" t="s">
        <v>134</v>
      </c>
      <c r="AL1" s="650"/>
      <c r="AM1" s="662" t="s">
        <v>11</v>
      </c>
      <c r="AN1" s="662"/>
      <c r="AO1" s="662"/>
    </row>
    <row r="2" spans="1:41" ht="36.75" customHeight="1">
      <c r="A2" s="647"/>
      <c r="B2" s="656"/>
      <c r="C2" s="656"/>
      <c r="D2" s="658"/>
      <c r="E2" s="659" t="s">
        <v>362</v>
      </c>
      <c r="F2" s="660"/>
      <c r="G2" s="661"/>
      <c r="H2" s="645" t="s">
        <v>363</v>
      </c>
      <c r="I2" s="646"/>
      <c r="J2" s="647"/>
      <c r="K2" s="645"/>
      <c r="L2" s="646"/>
      <c r="M2" s="647"/>
      <c r="N2" s="645"/>
      <c r="O2" s="646"/>
      <c r="P2" s="647"/>
      <c r="Q2" s="645"/>
      <c r="R2" s="646"/>
      <c r="S2" s="647"/>
      <c r="T2" s="645"/>
      <c r="U2" s="646"/>
      <c r="V2" s="647"/>
      <c r="W2" s="651" t="s">
        <v>364</v>
      </c>
      <c r="X2" s="653"/>
      <c r="Y2" s="651" t="s">
        <v>365</v>
      </c>
      <c r="Z2" s="652"/>
      <c r="AA2" s="653"/>
      <c r="AB2" s="659" t="s">
        <v>366</v>
      </c>
      <c r="AC2" s="660"/>
      <c r="AD2" s="661"/>
      <c r="AE2" s="654" t="s">
        <v>367</v>
      </c>
      <c r="AF2" s="654"/>
      <c r="AG2" s="654"/>
      <c r="AH2" s="645"/>
      <c r="AI2" s="646"/>
      <c r="AJ2" s="647"/>
      <c r="AK2" s="645"/>
      <c r="AL2" s="647"/>
      <c r="AM2" s="662"/>
      <c r="AN2" s="662"/>
      <c r="AO2" s="662"/>
    </row>
    <row r="3" spans="1:41" ht="26.25" customHeight="1">
      <c r="A3" s="480"/>
      <c r="B3" s="480"/>
      <c r="C3" s="480"/>
      <c r="D3" s="506"/>
      <c r="E3" s="505" t="s">
        <v>568</v>
      </c>
      <c r="F3" s="505" t="s">
        <v>569</v>
      </c>
      <c r="G3" s="505" t="s">
        <v>592</v>
      </c>
      <c r="H3" s="505" t="s">
        <v>568</v>
      </c>
      <c r="I3" s="505" t="s">
        <v>569</v>
      </c>
      <c r="J3" s="505" t="s">
        <v>592</v>
      </c>
      <c r="K3" s="505" t="s">
        <v>568</v>
      </c>
      <c r="L3" s="505" t="s">
        <v>569</v>
      </c>
      <c r="M3" s="505" t="s">
        <v>592</v>
      </c>
      <c r="N3" s="505" t="s">
        <v>568</v>
      </c>
      <c r="O3" s="505" t="s">
        <v>569</v>
      </c>
      <c r="P3" s="505" t="s">
        <v>592</v>
      </c>
      <c r="Q3" s="505" t="s">
        <v>568</v>
      </c>
      <c r="R3" s="505" t="s">
        <v>569</v>
      </c>
      <c r="S3" s="505" t="s">
        <v>592</v>
      </c>
      <c r="T3" s="505" t="s">
        <v>568</v>
      </c>
      <c r="U3" s="505" t="s">
        <v>569</v>
      </c>
      <c r="V3" s="505" t="s">
        <v>592</v>
      </c>
      <c r="W3" s="505" t="s">
        <v>568</v>
      </c>
      <c r="X3" s="505" t="s">
        <v>569</v>
      </c>
      <c r="Y3" s="505" t="s">
        <v>568</v>
      </c>
      <c r="Z3" s="505" t="s">
        <v>569</v>
      </c>
      <c r="AA3" s="505" t="s">
        <v>593</v>
      </c>
      <c r="AB3" s="505" t="s">
        <v>568</v>
      </c>
      <c r="AC3" s="505" t="s">
        <v>569</v>
      </c>
      <c r="AD3" s="505" t="s">
        <v>593</v>
      </c>
      <c r="AE3" s="505" t="s">
        <v>568</v>
      </c>
      <c r="AF3" s="505" t="s">
        <v>569</v>
      </c>
      <c r="AG3" s="505" t="s">
        <v>593</v>
      </c>
      <c r="AH3" s="505" t="s">
        <v>568</v>
      </c>
      <c r="AI3" s="505" t="s">
        <v>569</v>
      </c>
      <c r="AJ3" s="505" t="s">
        <v>593</v>
      </c>
      <c r="AK3" s="505" t="s">
        <v>568</v>
      </c>
      <c r="AL3" s="505" t="s">
        <v>569</v>
      </c>
      <c r="AM3" s="583" t="s">
        <v>568</v>
      </c>
      <c r="AN3" s="583" t="s">
        <v>569</v>
      </c>
      <c r="AO3" s="584" t="s">
        <v>593</v>
      </c>
    </row>
    <row r="4" spans="1:41" ht="15.75" customHeight="1">
      <c r="A4" s="103"/>
      <c r="B4" s="160"/>
      <c r="C4" s="104"/>
      <c r="D4" s="161" t="s">
        <v>122</v>
      </c>
      <c r="E4" s="243"/>
      <c r="F4" s="243"/>
      <c r="G4" s="243"/>
      <c r="H4" s="105"/>
      <c r="I4" s="105"/>
      <c r="J4" s="105"/>
      <c r="K4" s="105"/>
      <c r="L4" s="105"/>
      <c r="M4" s="105"/>
      <c r="N4" s="106"/>
      <c r="O4" s="106"/>
      <c r="P4" s="106"/>
      <c r="Q4" s="106"/>
      <c r="R4" s="105"/>
      <c r="S4" s="105"/>
      <c r="T4" s="105"/>
      <c r="U4" s="105"/>
      <c r="V4" s="105"/>
      <c r="W4" s="106"/>
      <c r="X4" s="106"/>
      <c r="Y4" s="106"/>
      <c r="Z4" s="106"/>
      <c r="AA4" s="106"/>
      <c r="AB4" s="106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582"/>
      <c r="AO4" s="585"/>
    </row>
    <row r="5" spans="1:41" ht="15.75" customHeight="1">
      <c r="A5" s="126" t="s">
        <v>135</v>
      </c>
      <c r="B5" s="162"/>
      <c r="C5" s="101"/>
      <c r="D5" s="163" t="s">
        <v>136</v>
      </c>
      <c r="E5" s="244"/>
      <c r="F5" s="244"/>
      <c r="G5" s="24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3"/>
      <c r="AI5" s="3"/>
      <c r="AJ5" s="3"/>
      <c r="AK5" s="3"/>
      <c r="AL5" s="3"/>
      <c r="AM5" s="246"/>
      <c r="AN5" s="79"/>
      <c r="AO5" s="585"/>
    </row>
    <row r="6" spans="1:41" ht="15.75" customHeight="1">
      <c r="A6" s="126"/>
      <c r="B6" s="353" t="s">
        <v>137</v>
      </c>
      <c r="C6" s="319"/>
      <c r="D6" s="422" t="s">
        <v>138</v>
      </c>
      <c r="E6" s="335"/>
      <c r="F6" s="335"/>
      <c r="G6" s="335"/>
      <c r="H6" s="335">
        <v>1900000</v>
      </c>
      <c r="I6" s="335">
        <v>1900000</v>
      </c>
      <c r="J6" s="335">
        <v>1900000</v>
      </c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>
        <v>200000</v>
      </c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54">
        <f aca="true" t="shared" si="0" ref="AM6:AN13">SUM(E6,H6,K6,N6,Q6,T6,W6,Y6,AB6,AE6,AH6,AK6)</f>
        <v>1900000</v>
      </c>
      <c r="AN6" s="536">
        <f t="shared" si="0"/>
        <v>1900000</v>
      </c>
      <c r="AO6" s="585">
        <f>SUM(G6,J6,M6,P6,S6,V6,AA6,AG6,AD6,AJ6)</f>
        <v>2100000</v>
      </c>
    </row>
    <row r="7" spans="1:41" ht="15.75" customHeight="1">
      <c r="A7" s="126"/>
      <c r="B7" s="355" t="s">
        <v>139</v>
      </c>
      <c r="C7" s="131">
        <v>960302</v>
      </c>
      <c r="D7" s="451" t="s">
        <v>75</v>
      </c>
      <c r="E7" s="335">
        <v>646392</v>
      </c>
      <c r="F7" s="335">
        <v>646392</v>
      </c>
      <c r="G7" s="335">
        <v>0</v>
      </c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245"/>
      <c r="AL7" s="245"/>
      <c r="AM7" s="354">
        <f t="shared" si="0"/>
        <v>646392</v>
      </c>
      <c r="AN7" s="536">
        <f t="shared" si="0"/>
        <v>646392</v>
      </c>
      <c r="AO7" s="585">
        <f aca="true" t="shared" si="1" ref="AO7:AO54">SUM(G7,J7,M7,P7,S7,V7,AA7,AG7,AD7,AJ7)</f>
        <v>0</v>
      </c>
    </row>
    <row r="8" spans="1:41" ht="15.75" customHeight="1">
      <c r="A8" s="126"/>
      <c r="B8" s="356" t="s">
        <v>140</v>
      </c>
      <c r="C8" s="324"/>
      <c r="D8" s="452" t="s">
        <v>141</v>
      </c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>
        <v>575000</v>
      </c>
      <c r="R8" s="335">
        <v>2575000</v>
      </c>
      <c r="S8" s="335">
        <v>6375000</v>
      </c>
      <c r="T8" s="335"/>
      <c r="U8" s="335"/>
      <c r="V8" s="335">
        <v>500000</v>
      </c>
      <c r="W8" s="335"/>
      <c r="X8" s="335"/>
      <c r="Y8" s="335"/>
      <c r="Z8" s="335"/>
      <c r="AA8" s="335">
        <v>0</v>
      </c>
      <c r="AB8" s="335"/>
      <c r="AC8" s="335"/>
      <c r="AD8" s="335">
        <v>100000</v>
      </c>
      <c r="AE8" s="335"/>
      <c r="AF8" s="335"/>
      <c r="AG8" s="335"/>
      <c r="AH8" s="335"/>
      <c r="AI8" s="335"/>
      <c r="AJ8" s="335"/>
      <c r="AK8" s="335"/>
      <c r="AL8" s="335"/>
      <c r="AM8" s="354">
        <f t="shared" si="0"/>
        <v>575000</v>
      </c>
      <c r="AN8" s="536">
        <f t="shared" si="0"/>
        <v>2575000</v>
      </c>
      <c r="AO8" s="585">
        <f t="shared" si="1"/>
        <v>6975000</v>
      </c>
    </row>
    <row r="9" spans="1:41" ht="15.75" customHeight="1">
      <c r="A9" s="135"/>
      <c r="B9" s="353" t="s">
        <v>142</v>
      </c>
      <c r="C9" s="319"/>
      <c r="D9" s="422" t="s">
        <v>368</v>
      </c>
      <c r="E9" s="337">
        <v>0</v>
      </c>
      <c r="F9" s="337">
        <v>25781</v>
      </c>
      <c r="G9" s="337">
        <v>48253266</v>
      </c>
      <c r="H9" s="337"/>
      <c r="I9" s="337"/>
      <c r="J9" s="337"/>
      <c r="K9" s="337"/>
      <c r="L9" s="342"/>
      <c r="M9" s="337">
        <v>31500000</v>
      </c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54">
        <f t="shared" si="0"/>
        <v>0</v>
      </c>
      <c r="AN9" s="536">
        <f t="shared" si="0"/>
        <v>25781</v>
      </c>
      <c r="AO9" s="585">
        <f t="shared" si="1"/>
        <v>79753266</v>
      </c>
    </row>
    <row r="10" spans="1:41" ht="15.75" customHeight="1">
      <c r="A10" s="135"/>
      <c r="B10" s="357" t="s">
        <v>513</v>
      </c>
      <c r="C10" s="319"/>
      <c r="D10" s="422" t="s">
        <v>501</v>
      </c>
      <c r="E10" s="337">
        <v>30600</v>
      </c>
      <c r="F10" s="337">
        <v>30600</v>
      </c>
      <c r="G10" s="337">
        <v>0</v>
      </c>
      <c r="H10" s="337"/>
      <c r="I10" s="337"/>
      <c r="J10" s="337"/>
      <c r="K10" s="337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54">
        <f t="shared" si="0"/>
        <v>30600</v>
      </c>
      <c r="AN10" s="536">
        <f t="shared" si="0"/>
        <v>30600</v>
      </c>
      <c r="AO10" s="585">
        <f t="shared" si="1"/>
        <v>0</v>
      </c>
    </row>
    <row r="11" spans="1:41" ht="15.75" customHeight="1">
      <c r="A11" s="135"/>
      <c r="B11" s="357" t="s">
        <v>513</v>
      </c>
      <c r="C11" s="319"/>
      <c r="D11" s="422" t="s">
        <v>502</v>
      </c>
      <c r="E11" s="337">
        <v>5000000</v>
      </c>
      <c r="F11" s="337">
        <v>5000000</v>
      </c>
      <c r="G11" s="337">
        <v>0</v>
      </c>
      <c r="H11" s="337"/>
      <c r="I11" s="337"/>
      <c r="J11" s="337"/>
      <c r="K11" s="337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54">
        <f t="shared" si="0"/>
        <v>5000000</v>
      </c>
      <c r="AN11" s="536">
        <f t="shared" si="0"/>
        <v>5000000</v>
      </c>
      <c r="AO11" s="585">
        <f t="shared" si="1"/>
        <v>0</v>
      </c>
    </row>
    <row r="12" spans="1:41" ht="15.75" customHeight="1">
      <c r="A12" s="135"/>
      <c r="B12" s="357" t="s">
        <v>513</v>
      </c>
      <c r="C12" s="319"/>
      <c r="D12" s="422" t="s">
        <v>503</v>
      </c>
      <c r="E12" s="337">
        <v>3037663</v>
      </c>
      <c r="F12" s="337">
        <v>3037663</v>
      </c>
      <c r="G12" s="337">
        <v>0</v>
      </c>
      <c r="H12" s="337"/>
      <c r="I12" s="337"/>
      <c r="J12" s="337"/>
      <c r="K12" s="337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54">
        <f t="shared" si="0"/>
        <v>3037663</v>
      </c>
      <c r="AN12" s="536">
        <f t="shared" si="0"/>
        <v>3037663</v>
      </c>
      <c r="AO12" s="585">
        <f t="shared" si="1"/>
        <v>0</v>
      </c>
    </row>
    <row r="13" spans="1:41" ht="15.75" customHeight="1">
      <c r="A13" s="135"/>
      <c r="B13" s="357" t="s">
        <v>177</v>
      </c>
      <c r="C13" s="319"/>
      <c r="D13" s="422" t="s">
        <v>186</v>
      </c>
      <c r="E13" s="337"/>
      <c r="F13" s="337"/>
      <c r="G13" s="337"/>
      <c r="H13" s="337"/>
      <c r="I13" s="337"/>
      <c r="J13" s="337"/>
      <c r="K13" s="337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37">
        <v>5923000</v>
      </c>
      <c r="AI13" s="337">
        <v>9590000</v>
      </c>
      <c r="AJ13" s="337">
        <v>9590000</v>
      </c>
      <c r="AK13" s="342"/>
      <c r="AL13" s="342"/>
      <c r="AM13" s="354">
        <f t="shared" si="0"/>
        <v>5923000</v>
      </c>
      <c r="AN13" s="536">
        <f t="shared" si="0"/>
        <v>9590000</v>
      </c>
      <c r="AO13" s="585">
        <f t="shared" si="1"/>
        <v>9590000</v>
      </c>
    </row>
    <row r="14" spans="1:41" ht="15.75" customHeight="1">
      <c r="A14" s="135"/>
      <c r="B14" s="358"/>
      <c r="C14" s="319"/>
      <c r="D14" s="323" t="s">
        <v>143</v>
      </c>
      <c r="E14" s="359">
        <f aca="true" t="shared" si="2" ref="E14:AK14">SUM(E6:E13)</f>
        <v>8714655</v>
      </c>
      <c r="F14" s="359">
        <f t="shared" si="2"/>
        <v>8740436</v>
      </c>
      <c r="G14" s="359">
        <f>SUM(G6:G13)</f>
        <v>48253266</v>
      </c>
      <c r="H14" s="359">
        <f t="shared" si="2"/>
        <v>1900000</v>
      </c>
      <c r="I14" s="359">
        <f t="shared" si="2"/>
        <v>1900000</v>
      </c>
      <c r="J14" s="359">
        <f>SUM(J6:J13)</f>
        <v>1900000</v>
      </c>
      <c r="K14" s="359"/>
      <c r="L14" s="359">
        <f t="shared" si="2"/>
        <v>0</v>
      </c>
      <c r="M14" s="359">
        <f>SUM(M6:M13)</f>
        <v>31500000</v>
      </c>
      <c r="N14" s="359">
        <f t="shared" si="2"/>
        <v>0</v>
      </c>
      <c r="O14" s="359">
        <f t="shared" si="2"/>
        <v>0</v>
      </c>
      <c r="P14" s="359">
        <f>SUM(P6:P13)</f>
        <v>0</v>
      </c>
      <c r="Q14" s="359">
        <f t="shared" si="2"/>
        <v>575000</v>
      </c>
      <c r="R14" s="359">
        <f t="shared" si="2"/>
        <v>2575000</v>
      </c>
      <c r="S14" s="359">
        <f>SUM(S6:S13)</f>
        <v>6375000</v>
      </c>
      <c r="T14" s="359">
        <f t="shared" si="2"/>
        <v>0</v>
      </c>
      <c r="U14" s="359">
        <f>SUM(U6:U13)</f>
        <v>0</v>
      </c>
      <c r="V14" s="359">
        <f>SUM(V6:V13)</f>
        <v>500000</v>
      </c>
      <c r="W14" s="359">
        <f t="shared" si="2"/>
        <v>0</v>
      </c>
      <c r="X14" s="359">
        <f>SUM(X6:X13)</f>
        <v>0</v>
      </c>
      <c r="Y14" s="359">
        <f t="shared" si="2"/>
        <v>0</v>
      </c>
      <c r="Z14" s="359">
        <f>SUM(Z6:Z13)</f>
        <v>0</v>
      </c>
      <c r="AA14" s="359">
        <f>SUM(AA6:AA13)</f>
        <v>200000</v>
      </c>
      <c r="AB14" s="359">
        <f t="shared" si="2"/>
        <v>0</v>
      </c>
      <c r="AC14" s="359">
        <f>SUM(AC6:AC13)</f>
        <v>0</v>
      </c>
      <c r="AD14" s="359">
        <f>SUM(AD6:AD13)</f>
        <v>100000</v>
      </c>
      <c r="AE14" s="359">
        <f t="shared" si="2"/>
        <v>0</v>
      </c>
      <c r="AF14" s="359">
        <f>SUM(AF6:AF13)</f>
        <v>0</v>
      </c>
      <c r="AG14" s="359">
        <f>SUM(AG6:AG13)</f>
        <v>0</v>
      </c>
      <c r="AH14" s="359">
        <f t="shared" si="2"/>
        <v>5923000</v>
      </c>
      <c r="AI14" s="359">
        <f>SUM(AI5:AI13)</f>
        <v>9590000</v>
      </c>
      <c r="AJ14" s="359">
        <f>SUM(AJ5:AJ13)</f>
        <v>9590000</v>
      </c>
      <c r="AK14" s="359">
        <f t="shared" si="2"/>
        <v>0</v>
      </c>
      <c r="AL14" s="359">
        <f>SUM(AL6:AL13)</f>
        <v>0</v>
      </c>
      <c r="AM14" s="537">
        <f>SUM(AM6:AM13)</f>
        <v>17112655</v>
      </c>
      <c r="AN14" s="538">
        <f>SUM(AN6:AN13)</f>
        <v>22805436</v>
      </c>
      <c r="AO14" s="585">
        <f t="shared" si="1"/>
        <v>98418266</v>
      </c>
    </row>
    <row r="15" spans="1:41" ht="15.75" customHeight="1">
      <c r="A15" s="133" t="s">
        <v>144</v>
      </c>
      <c r="B15" s="131"/>
      <c r="C15" s="360"/>
      <c r="D15" s="325" t="s">
        <v>145</v>
      </c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54">
        <f aca="true" t="shared" si="3" ref="AM15:AN18">SUM(E15,H15,K15,N15,Q15,T15,W15,Y15,AB15,AE15,AH15,AK15)</f>
        <v>0</v>
      </c>
      <c r="AN15" s="536">
        <f t="shared" si="3"/>
        <v>0</v>
      </c>
      <c r="AO15" s="585">
        <f t="shared" si="1"/>
        <v>0</v>
      </c>
    </row>
    <row r="16" spans="1:41" ht="15.75" customHeight="1">
      <c r="A16" s="79"/>
      <c r="B16" s="353" t="s">
        <v>146</v>
      </c>
      <c r="C16" s="319"/>
      <c r="D16" s="451" t="s">
        <v>147</v>
      </c>
      <c r="E16" s="335"/>
      <c r="F16" s="335"/>
      <c r="G16" s="335"/>
      <c r="H16" s="335">
        <v>1617000</v>
      </c>
      <c r="I16" s="335">
        <v>11769022</v>
      </c>
      <c r="J16" s="335">
        <v>11769022</v>
      </c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54">
        <f t="shared" si="3"/>
        <v>1617000</v>
      </c>
      <c r="AN16" s="536">
        <f t="shared" si="3"/>
        <v>11769022</v>
      </c>
      <c r="AO16" s="585">
        <f t="shared" si="1"/>
        <v>11769022</v>
      </c>
    </row>
    <row r="17" spans="1:41" ht="15.75" customHeight="1">
      <c r="A17" s="79"/>
      <c r="B17" s="353" t="s">
        <v>369</v>
      </c>
      <c r="C17" s="319"/>
      <c r="D17" s="451" t="s">
        <v>370</v>
      </c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54">
        <f t="shared" si="3"/>
        <v>0</v>
      </c>
      <c r="AN17" s="536">
        <f t="shared" si="3"/>
        <v>0</v>
      </c>
      <c r="AO17" s="585">
        <f t="shared" si="1"/>
        <v>0</v>
      </c>
    </row>
    <row r="18" spans="1:41" ht="15.75" customHeight="1">
      <c r="A18" s="79"/>
      <c r="B18" s="353" t="s">
        <v>148</v>
      </c>
      <c r="C18" s="319"/>
      <c r="D18" s="451" t="s">
        <v>149</v>
      </c>
      <c r="E18" s="335">
        <v>792230</v>
      </c>
      <c r="F18" s="335">
        <v>792230</v>
      </c>
      <c r="G18" s="335">
        <v>0</v>
      </c>
      <c r="H18" s="335"/>
      <c r="I18" s="335"/>
      <c r="J18" s="335"/>
      <c r="K18" s="335">
        <v>31500000</v>
      </c>
      <c r="L18" s="335">
        <v>31500000</v>
      </c>
      <c r="M18" s="335">
        <v>0</v>
      </c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>
        <v>0</v>
      </c>
      <c r="AI18" s="335"/>
      <c r="AJ18" s="335"/>
      <c r="AK18" s="335"/>
      <c r="AL18" s="335"/>
      <c r="AM18" s="354">
        <f t="shared" si="3"/>
        <v>32292230</v>
      </c>
      <c r="AN18" s="536">
        <f t="shared" si="3"/>
        <v>32292230</v>
      </c>
      <c r="AO18" s="585">
        <f t="shared" si="1"/>
        <v>0</v>
      </c>
    </row>
    <row r="19" spans="1:41" ht="15.75" customHeight="1">
      <c r="A19" s="79"/>
      <c r="B19" s="361"/>
      <c r="C19" s="319"/>
      <c r="D19" s="323" t="s">
        <v>151</v>
      </c>
      <c r="E19" s="341">
        <f aca="true" t="shared" si="4" ref="E19:AB19">SUM(E16:E18)</f>
        <v>792230</v>
      </c>
      <c r="F19" s="341">
        <f t="shared" si="4"/>
        <v>792230</v>
      </c>
      <c r="G19" s="341">
        <f>SUM(G16:G18)</f>
        <v>0</v>
      </c>
      <c r="H19" s="341">
        <f t="shared" si="4"/>
        <v>1617000</v>
      </c>
      <c r="I19" s="341">
        <f t="shared" si="4"/>
        <v>11769022</v>
      </c>
      <c r="J19" s="341">
        <f>SUM(J16:J18)</f>
        <v>11769022</v>
      </c>
      <c r="K19" s="341">
        <f t="shared" si="4"/>
        <v>31500000</v>
      </c>
      <c r="L19" s="341">
        <f t="shared" si="4"/>
        <v>31500000</v>
      </c>
      <c r="M19" s="341">
        <f>SUM(M16:M18)</f>
        <v>0</v>
      </c>
      <c r="N19" s="341">
        <f t="shared" si="4"/>
        <v>0</v>
      </c>
      <c r="O19" s="341"/>
      <c r="P19" s="341"/>
      <c r="Q19" s="341">
        <f t="shared" si="4"/>
        <v>0</v>
      </c>
      <c r="R19" s="341"/>
      <c r="S19" s="341"/>
      <c r="T19" s="341">
        <f t="shared" si="4"/>
        <v>0</v>
      </c>
      <c r="U19" s="341">
        <f>SUM(U16:U18)</f>
        <v>0</v>
      </c>
      <c r="V19" s="341">
        <f>SUM(V16:V18)</f>
        <v>0</v>
      </c>
      <c r="W19" s="341">
        <f t="shared" si="4"/>
        <v>0</v>
      </c>
      <c r="X19" s="341">
        <f>SUM(X16:X18)</f>
        <v>0</v>
      </c>
      <c r="Y19" s="341">
        <f t="shared" si="4"/>
        <v>0</v>
      </c>
      <c r="Z19" s="341">
        <f>SUM(Z16:Z18)</f>
        <v>0</v>
      </c>
      <c r="AA19" s="341">
        <f>SUM(AA16:AA18)</f>
        <v>0</v>
      </c>
      <c r="AB19" s="341">
        <f t="shared" si="4"/>
        <v>0</v>
      </c>
      <c r="AC19" s="341">
        <f>SUM(AC16:AC18)</f>
        <v>0</v>
      </c>
      <c r="AD19" s="341">
        <f>SUM(AD16:AD18)</f>
        <v>0</v>
      </c>
      <c r="AE19" s="341">
        <v>0</v>
      </c>
      <c r="AF19" s="341">
        <v>0</v>
      </c>
      <c r="AG19" s="341">
        <v>0</v>
      </c>
      <c r="AH19" s="341">
        <f aca="true" t="shared" si="5" ref="AH19:AN19">SUM(AH16:AH18)</f>
        <v>0</v>
      </c>
      <c r="AI19" s="341">
        <f t="shared" si="5"/>
        <v>0</v>
      </c>
      <c r="AJ19" s="341">
        <f>SUM(AJ16:AJ18)</f>
        <v>0</v>
      </c>
      <c r="AK19" s="341">
        <f t="shared" si="5"/>
        <v>0</v>
      </c>
      <c r="AL19" s="341">
        <f t="shared" si="5"/>
        <v>0</v>
      </c>
      <c r="AM19" s="341">
        <f t="shared" si="5"/>
        <v>33909230</v>
      </c>
      <c r="AN19" s="538">
        <f t="shared" si="5"/>
        <v>44061252</v>
      </c>
      <c r="AO19" s="585">
        <f t="shared" si="1"/>
        <v>11769022</v>
      </c>
    </row>
    <row r="20" spans="1:41" ht="15.75" customHeight="1">
      <c r="A20" s="133" t="s">
        <v>152</v>
      </c>
      <c r="B20" s="319"/>
      <c r="C20" s="362"/>
      <c r="D20" s="133" t="s">
        <v>153</v>
      </c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54">
        <f>SUM(E20,H20,K20,N20,Q20,T20,W20,Y20,AB20,AE20,AH20,AK20)</f>
        <v>0</v>
      </c>
      <c r="AN20" s="536">
        <f>SUM(F20,I20,L20,O20,R20,U20,X20,Z20,AC20,AF20,AI20,AL20)</f>
        <v>0</v>
      </c>
      <c r="AO20" s="585">
        <f t="shared" si="1"/>
        <v>0</v>
      </c>
    </row>
    <row r="21" spans="1:41" ht="15.75" customHeight="1">
      <c r="A21" s="79"/>
      <c r="B21" s="353" t="s">
        <v>154</v>
      </c>
      <c r="C21" s="319"/>
      <c r="D21" s="451" t="s">
        <v>155</v>
      </c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54">
        <f>SUM(E21,H21,K21,N21,Q21,T21,W21,Y21,AB21,AE21,AH21,AK21)</f>
        <v>0</v>
      </c>
      <c r="AN21" s="536">
        <f>SUM(F21,I21,L21,O21,R21,U21,X21,Z21,AC21,AF21,AI21,AL21)</f>
        <v>0</v>
      </c>
      <c r="AO21" s="585">
        <f t="shared" si="1"/>
        <v>0</v>
      </c>
    </row>
    <row r="22" spans="1:41" ht="15.75" customHeight="1">
      <c r="A22" s="79"/>
      <c r="B22" s="361"/>
      <c r="C22" s="319"/>
      <c r="D22" s="323" t="s">
        <v>158</v>
      </c>
      <c r="E22" s="345">
        <f>SUM(E21:E21)</f>
        <v>0</v>
      </c>
      <c r="F22" s="345">
        <f>SUM(F21:F21)</f>
        <v>0</v>
      </c>
      <c r="G22" s="345">
        <f>SUM(G21:G21)</f>
        <v>0</v>
      </c>
      <c r="H22" s="345"/>
      <c r="I22" s="345"/>
      <c r="J22" s="345"/>
      <c r="K22" s="345"/>
      <c r="L22" s="345">
        <f>SUM(L21:L21)</f>
        <v>0</v>
      </c>
      <c r="M22" s="345">
        <f>SUM(M21:M21)</f>
        <v>0</v>
      </c>
      <c r="N22" s="345">
        <f>SUM(N21:N21)</f>
        <v>0</v>
      </c>
      <c r="O22" s="345"/>
      <c r="P22" s="345"/>
      <c r="Q22" s="345">
        <f>SUM(Q21:Q21)</f>
        <v>0</v>
      </c>
      <c r="R22" s="345"/>
      <c r="S22" s="345"/>
      <c r="T22" s="345">
        <f aca="true" t="shared" si="6" ref="T22:AN22">SUM(T21:T21)</f>
        <v>0</v>
      </c>
      <c r="U22" s="345">
        <f t="shared" si="6"/>
        <v>0</v>
      </c>
      <c r="V22" s="345">
        <f t="shared" si="6"/>
        <v>0</v>
      </c>
      <c r="W22" s="345">
        <f t="shared" si="6"/>
        <v>0</v>
      </c>
      <c r="X22" s="345">
        <f t="shared" si="6"/>
        <v>0</v>
      </c>
      <c r="Y22" s="345">
        <f t="shared" si="6"/>
        <v>0</v>
      </c>
      <c r="Z22" s="345">
        <f t="shared" si="6"/>
        <v>0</v>
      </c>
      <c r="AA22" s="345">
        <f t="shared" si="6"/>
        <v>0</v>
      </c>
      <c r="AB22" s="345">
        <f t="shared" si="6"/>
        <v>0</v>
      </c>
      <c r="AC22" s="345">
        <f t="shared" si="6"/>
        <v>0</v>
      </c>
      <c r="AD22" s="345">
        <f t="shared" si="6"/>
        <v>0</v>
      </c>
      <c r="AE22" s="345">
        <f t="shared" si="6"/>
        <v>0</v>
      </c>
      <c r="AF22" s="345">
        <f t="shared" si="6"/>
        <v>0</v>
      </c>
      <c r="AG22" s="345">
        <f t="shared" si="6"/>
        <v>0</v>
      </c>
      <c r="AH22" s="345">
        <f t="shared" si="6"/>
        <v>0</v>
      </c>
      <c r="AI22" s="345">
        <f t="shared" si="6"/>
        <v>0</v>
      </c>
      <c r="AJ22" s="345">
        <f t="shared" si="6"/>
        <v>0</v>
      </c>
      <c r="AK22" s="345">
        <f t="shared" si="6"/>
        <v>0</v>
      </c>
      <c r="AL22" s="345">
        <f t="shared" si="6"/>
        <v>0</v>
      </c>
      <c r="AM22" s="345">
        <f t="shared" si="6"/>
        <v>0</v>
      </c>
      <c r="AN22" s="538">
        <f t="shared" si="6"/>
        <v>0</v>
      </c>
      <c r="AO22" s="585">
        <f t="shared" si="1"/>
        <v>0</v>
      </c>
    </row>
    <row r="23" spans="1:41" ht="15.75" customHeight="1">
      <c r="A23" s="167" t="s">
        <v>159</v>
      </c>
      <c r="B23" s="131"/>
      <c r="C23" s="360"/>
      <c r="D23" s="133" t="s">
        <v>160</v>
      </c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54">
        <f aca="true" t="shared" si="7" ref="AM23:AN26">SUM(E23,H23,K23,N23,Q23,T23,W23,Y23,AB23,AE23,AH23,AK23)</f>
        <v>0</v>
      </c>
      <c r="AN23" s="536">
        <f t="shared" si="7"/>
        <v>0</v>
      </c>
      <c r="AO23" s="585">
        <f t="shared" si="1"/>
        <v>0</v>
      </c>
    </row>
    <row r="24" spans="1:41" ht="15.75" customHeight="1">
      <c r="A24" s="79"/>
      <c r="B24" s="353" t="s">
        <v>163</v>
      </c>
      <c r="C24" s="319"/>
      <c r="D24" s="451" t="s">
        <v>70</v>
      </c>
      <c r="E24" s="335">
        <v>3360000</v>
      </c>
      <c r="F24" s="335">
        <v>3360000</v>
      </c>
      <c r="G24" s="335">
        <v>0</v>
      </c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54">
        <f t="shared" si="7"/>
        <v>3360000</v>
      </c>
      <c r="AN24" s="536">
        <f t="shared" si="7"/>
        <v>3360000</v>
      </c>
      <c r="AO24" s="585">
        <f t="shared" si="1"/>
        <v>0</v>
      </c>
    </row>
    <row r="25" spans="1:41" ht="15.75" customHeight="1">
      <c r="A25" s="79"/>
      <c r="B25" s="353" t="s">
        <v>164</v>
      </c>
      <c r="C25" s="319">
        <v>813000</v>
      </c>
      <c r="D25" s="451" t="s">
        <v>71</v>
      </c>
      <c r="E25" s="335">
        <v>2321430</v>
      </c>
      <c r="F25" s="335">
        <v>2321430</v>
      </c>
      <c r="G25" s="335">
        <v>0</v>
      </c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54">
        <f t="shared" si="7"/>
        <v>2321430</v>
      </c>
      <c r="AN25" s="536">
        <f t="shared" si="7"/>
        <v>2321430</v>
      </c>
      <c r="AO25" s="585">
        <f t="shared" si="1"/>
        <v>0</v>
      </c>
    </row>
    <row r="26" spans="1:41" ht="15.75" customHeight="1">
      <c r="A26" s="79"/>
      <c r="B26" s="353" t="s">
        <v>165</v>
      </c>
      <c r="C26" s="319"/>
      <c r="D26" s="451" t="s">
        <v>166</v>
      </c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5"/>
      <c r="AM26" s="354">
        <f t="shared" si="7"/>
        <v>0</v>
      </c>
      <c r="AN26" s="536">
        <f t="shared" si="7"/>
        <v>0</v>
      </c>
      <c r="AO26" s="585">
        <f t="shared" si="1"/>
        <v>0</v>
      </c>
    </row>
    <row r="27" spans="1:41" ht="15.75" customHeight="1">
      <c r="A27" s="79"/>
      <c r="B27" s="361"/>
      <c r="C27" s="319"/>
      <c r="D27" s="363" t="s">
        <v>167</v>
      </c>
      <c r="E27" s="345">
        <f>SUM(E24:E26)</f>
        <v>5681430</v>
      </c>
      <c r="F27" s="345">
        <f>SUM(F24:F26)</f>
        <v>5681430</v>
      </c>
      <c r="G27" s="345">
        <f>SUM(G24:G26)</f>
        <v>0</v>
      </c>
      <c r="H27" s="345"/>
      <c r="I27" s="345"/>
      <c r="J27" s="345"/>
      <c r="K27" s="345"/>
      <c r="L27" s="345">
        <f>SUM(L24:L26)</f>
        <v>0</v>
      </c>
      <c r="M27" s="345">
        <f>SUM(M24:M26)</f>
        <v>0</v>
      </c>
      <c r="N27" s="345">
        <f>SUM(N24:N26)</f>
        <v>0</v>
      </c>
      <c r="O27" s="345"/>
      <c r="P27" s="345"/>
      <c r="Q27" s="345">
        <f>SUM(Q24:Q26)</f>
        <v>0</v>
      </c>
      <c r="R27" s="345"/>
      <c r="S27" s="345"/>
      <c r="T27" s="345">
        <f aca="true" t="shared" si="8" ref="T27:AN27">SUM(T24:T26)</f>
        <v>0</v>
      </c>
      <c r="U27" s="345">
        <f t="shared" si="8"/>
        <v>0</v>
      </c>
      <c r="V27" s="345">
        <f t="shared" si="8"/>
        <v>0</v>
      </c>
      <c r="W27" s="345">
        <f t="shared" si="8"/>
        <v>0</v>
      </c>
      <c r="X27" s="345">
        <f t="shared" si="8"/>
        <v>0</v>
      </c>
      <c r="Y27" s="345">
        <f t="shared" si="8"/>
        <v>0</v>
      </c>
      <c r="Z27" s="345">
        <f t="shared" si="8"/>
        <v>0</v>
      </c>
      <c r="AA27" s="345">
        <f t="shared" si="8"/>
        <v>0</v>
      </c>
      <c r="AB27" s="345">
        <f t="shared" si="8"/>
        <v>0</v>
      </c>
      <c r="AC27" s="345">
        <f t="shared" si="8"/>
        <v>0</v>
      </c>
      <c r="AD27" s="345">
        <f t="shared" si="8"/>
        <v>0</v>
      </c>
      <c r="AE27" s="345">
        <f t="shared" si="8"/>
        <v>0</v>
      </c>
      <c r="AF27" s="345">
        <f t="shared" si="8"/>
        <v>0</v>
      </c>
      <c r="AG27" s="345">
        <f t="shared" si="8"/>
        <v>0</v>
      </c>
      <c r="AH27" s="345">
        <f t="shared" si="8"/>
        <v>0</v>
      </c>
      <c r="AI27" s="345">
        <f t="shared" si="8"/>
        <v>0</v>
      </c>
      <c r="AJ27" s="345">
        <f t="shared" si="8"/>
        <v>0</v>
      </c>
      <c r="AK27" s="345">
        <f t="shared" si="8"/>
        <v>0</v>
      </c>
      <c r="AL27" s="345">
        <f t="shared" si="8"/>
        <v>0</v>
      </c>
      <c r="AM27" s="345">
        <f t="shared" si="8"/>
        <v>5681430</v>
      </c>
      <c r="AN27" s="538">
        <f t="shared" si="8"/>
        <v>5681430</v>
      </c>
      <c r="AO27" s="585">
        <f t="shared" si="1"/>
        <v>0</v>
      </c>
    </row>
    <row r="28" spans="1:41" ht="15.75" customHeight="1">
      <c r="A28" s="167" t="s">
        <v>168</v>
      </c>
      <c r="B28" s="131"/>
      <c r="C28" s="360"/>
      <c r="D28" s="133" t="s">
        <v>169</v>
      </c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54">
        <f>SUM(E28,H28,K28,N28,Q28,T28,W28,Y28,AB28,AE28,AH28,AK28)</f>
        <v>0</v>
      </c>
      <c r="AN28" s="536">
        <f>SUM(F28,I28,L28,O28,R28,U28,X28,Z28,AC28,AF28,AI28,AL28)</f>
        <v>0</v>
      </c>
      <c r="AO28" s="585">
        <f t="shared" si="1"/>
        <v>0</v>
      </c>
    </row>
    <row r="29" spans="1:98" ht="15.75" customHeight="1">
      <c r="A29" s="79"/>
      <c r="B29" s="353" t="s">
        <v>170</v>
      </c>
      <c r="C29" s="319"/>
      <c r="D29" s="451" t="s">
        <v>72</v>
      </c>
      <c r="E29" s="335"/>
      <c r="F29" s="335"/>
      <c r="G29" s="335"/>
      <c r="H29" s="337"/>
      <c r="I29" s="337"/>
      <c r="J29" s="337"/>
      <c r="K29" s="337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335"/>
      <c r="AL29" s="335"/>
      <c r="AM29" s="354">
        <f>SUM(E29,H29,K29,N29,Q29,T29,W29,Y29,AB29,AE29,AH29,AK29)</f>
        <v>0</v>
      </c>
      <c r="AN29" s="536">
        <f>SUM(F29,I29,L29,O29,R29,U29,X29,Z29,AC29,AF29,AI29,AL29)</f>
        <v>0</v>
      </c>
      <c r="AO29" s="586">
        <f t="shared" si="1"/>
        <v>0</v>
      </c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1:41" ht="15.75" customHeight="1">
      <c r="A30" s="79"/>
      <c r="B30" s="361"/>
      <c r="C30" s="319"/>
      <c r="D30" s="363" t="s">
        <v>171</v>
      </c>
      <c r="E30" s="345">
        <f>SUM(E29:E29)</f>
        <v>0</v>
      </c>
      <c r="F30" s="345"/>
      <c r="G30" s="345"/>
      <c r="H30" s="345">
        <f>SUM(H29:H29)</f>
        <v>0</v>
      </c>
      <c r="I30" s="345"/>
      <c r="J30" s="345"/>
      <c r="K30" s="345"/>
      <c r="L30" s="345">
        <f>SUM(L29:L29)</f>
        <v>0</v>
      </c>
      <c r="M30" s="345">
        <f>SUM(M29:M29)</f>
        <v>0</v>
      </c>
      <c r="N30" s="345">
        <f>SUM(N29:N29)</f>
        <v>0</v>
      </c>
      <c r="O30" s="345"/>
      <c r="P30" s="345"/>
      <c r="Q30" s="345">
        <f>SUM(Q29:Q29)</f>
        <v>0</v>
      </c>
      <c r="R30" s="345"/>
      <c r="S30" s="345"/>
      <c r="T30" s="345">
        <f aca="true" t="shared" si="9" ref="T30:AN30">SUM(T29:T29)</f>
        <v>0</v>
      </c>
      <c r="U30" s="345">
        <f t="shared" si="9"/>
        <v>0</v>
      </c>
      <c r="V30" s="345">
        <f t="shared" si="9"/>
        <v>0</v>
      </c>
      <c r="W30" s="345">
        <f t="shared" si="9"/>
        <v>0</v>
      </c>
      <c r="X30" s="345">
        <f t="shared" si="9"/>
        <v>0</v>
      </c>
      <c r="Y30" s="345">
        <f t="shared" si="9"/>
        <v>0</v>
      </c>
      <c r="Z30" s="345">
        <f t="shared" si="9"/>
        <v>0</v>
      </c>
      <c r="AA30" s="345">
        <f t="shared" si="9"/>
        <v>0</v>
      </c>
      <c r="AB30" s="345">
        <f t="shared" si="9"/>
        <v>0</v>
      </c>
      <c r="AC30" s="345">
        <f t="shared" si="9"/>
        <v>0</v>
      </c>
      <c r="AD30" s="345">
        <f t="shared" si="9"/>
        <v>0</v>
      </c>
      <c r="AE30" s="345">
        <f t="shared" si="9"/>
        <v>0</v>
      </c>
      <c r="AF30" s="345">
        <f t="shared" si="9"/>
        <v>0</v>
      </c>
      <c r="AG30" s="345">
        <f t="shared" si="9"/>
        <v>0</v>
      </c>
      <c r="AH30" s="345">
        <f t="shared" si="9"/>
        <v>0</v>
      </c>
      <c r="AI30" s="345">
        <f t="shared" si="9"/>
        <v>0</v>
      </c>
      <c r="AJ30" s="345">
        <f t="shared" si="9"/>
        <v>0</v>
      </c>
      <c r="AK30" s="345">
        <f t="shared" si="9"/>
        <v>0</v>
      </c>
      <c r="AL30" s="345">
        <f t="shared" si="9"/>
        <v>0</v>
      </c>
      <c r="AM30" s="345">
        <f t="shared" si="9"/>
        <v>0</v>
      </c>
      <c r="AN30" s="538">
        <f t="shared" si="9"/>
        <v>0</v>
      </c>
      <c r="AO30" s="585">
        <f t="shared" si="1"/>
        <v>0</v>
      </c>
    </row>
    <row r="31" spans="1:41" ht="15.75" customHeight="1">
      <c r="A31" s="167" t="s">
        <v>172</v>
      </c>
      <c r="B31" s="131"/>
      <c r="C31" s="360"/>
      <c r="D31" s="133" t="s">
        <v>173</v>
      </c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5"/>
      <c r="AK31" s="335"/>
      <c r="AL31" s="335"/>
      <c r="AM31" s="354">
        <f>SUM(E31,H31,K31,N31,Q31,T31,W31,Y31,AB31,AE31,AH31,AK31)</f>
        <v>0</v>
      </c>
      <c r="AN31" s="536">
        <f>SUM(F31,I31,L31,O31,R31,U31,X31,Z31,AC31,AF31,AI31,AL31)</f>
        <v>0</v>
      </c>
      <c r="AO31" s="585">
        <f t="shared" si="1"/>
        <v>0</v>
      </c>
    </row>
    <row r="32" spans="1:41" ht="15.75" customHeight="1">
      <c r="A32" s="79"/>
      <c r="B32" s="353" t="s">
        <v>178</v>
      </c>
      <c r="C32" s="319">
        <v>910110</v>
      </c>
      <c r="D32" s="451" t="s">
        <v>179</v>
      </c>
      <c r="E32" s="335">
        <v>1200000</v>
      </c>
      <c r="F32" s="335">
        <v>1200000</v>
      </c>
      <c r="G32" s="335">
        <v>0</v>
      </c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5"/>
      <c r="AI32" s="335"/>
      <c r="AJ32" s="335"/>
      <c r="AK32" s="335"/>
      <c r="AL32" s="335"/>
      <c r="AM32" s="354">
        <f>SUM(E32,H32,K32,N32,Q32,T32,W32,Y32,AB32,AE32,AH32,AK32)</f>
        <v>1200000</v>
      </c>
      <c r="AN32" s="536">
        <f>SUM(F32,I32,L32,O32,R32,U32,X32,Z32,AC32,AF32,AI32,AL32)</f>
        <v>1200000</v>
      </c>
      <c r="AO32" s="585">
        <f t="shared" si="1"/>
        <v>0</v>
      </c>
    </row>
    <row r="33" spans="1:41" ht="15.75" customHeight="1">
      <c r="A33" s="79"/>
      <c r="B33" s="353" t="s">
        <v>570</v>
      </c>
      <c r="C33" s="319"/>
      <c r="D33" s="451" t="s">
        <v>571</v>
      </c>
      <c r="E33" s="335"/>
      <c r="F33" s="335"/>
      <c r="G33" s="335"/>
      <c r="H33" s="335"/>
      <c r="I33" s="335">
        <v>345000</v>
      </c>
      <c r="J33" s="335">
        <v>345000</v>
      </c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  <c r="AH33" s="335"/>
      <c r="AI33" s="335"/>
      <c r="AJ33" s="335"/>
      <c r="AK33" s="335"/>
      <c r="AL33" s="335"/>
      <c r="AM33" s="354"/>
      <c r="AN33" s="536">
        <f>SUM(F33,I33,L33,O33,R33,U33,X33,Z33,AC33,AF33,AI33,AL33)</f>
        <v>345000</v>
      </c>
      <c r="AO33" s="585">
        <f t="shared" si="1"/>
        <v>345000</v>
      </c>
    </row>
    <row r="34" spans="1:41" ht="15.75" customHeight="1">
      <c r="A34" s="135"/>
      <c r="B34" s="361"/>
      <c r="C34" s="364"/>
      <c r="D34" s="323" t="s">
        <v>174</v>
      </c>
      <c r="E34" s="345">
        <f>SUM(E32:E32)</f>
        <v>1200000</v>
      </c>
      <c r="F34" s="345">
        <f>SUM(F32:F32)</f>
        <v>1200000</v>
      </c>
      <c r="G34" s="345">
        <f>SUM(G32:G32)</f>
        <v>0</v>
      </c>
      <c r="H34" s="345">
        <f>SUM(H31:H33)</f>
        <v>0</v>
      </c>
      <c r="I34" s="345">
        <f>SUM(I31:I33)</f>
        <v>345000</v>
      </c>
      <c r="J34" s="345">
        <f>SUM(J31:J33)</f>
        <v>345000</v>
      </c>
      <c r="K34" s="345"/>
      <c r="L34" s="345">
        <f>SUM(L32:L32)</f>
        <v>0</v>
      </c>
      <c r="M34" s="345">
        <f>SUM(M32:M32)</f>
        <v>0</v>
      </c>
      <c r="N34" s="345">
        <f>SUM(N32:N32)</f>
        <v>0</v>
      </c>
      <c r="O34" s="345"/>
      <c r="P34" s="345"/>
      <c r="Q34" s="345">
        <f>SUM(Q32:Q32)</f>
        <v>0</v>
      </c>
      <c r="R34" s="345"/>
      <c r="S34" s="345"/>
      <c r="T34" s="345">
        <f aca="true" t="shared" si="10" ref="T34:AC34">SUM(T32:T32)</f>
        <v>0</v>
      </c>
      <c r="U34" s="345">
        <f t="shared" si="10"/>
        <v>0</v>
      </c>
      <c r="V34" s="345">
        <f t="shared" si="10"/>
        <v>0</v>
      </c>
      <c r="W34" s="345">
        <f t="shared" si="10"/>
        <v>0</v>
      </c>
      <c r="X34" s="345">
        <f t="shared" si="10"/>
        <v>0</v>
      </c>
      <c r="Y34" s="345">
        <f t="shared" si="10"/>
        <v>0</v>
      </c>
      <c r="Z34" s="345">
        <f t="shared" si="10"/>
        <v>0</v>
      </c>
      <c r="AA34" s="345">
        <f t="shared" si="10"/>
        <v>0</v>
      </c>
      <c r="AB34" s="345">
        <f t="shared" si="10"/>
        <v>0</v>
      </c>
      <c r="AC34" s="345">
        <f t="shared" si="10"/>
        <v>0</v>
      </c>
      <c r="AD34" s="345">
        <f>SUM(AD32:AD32)</f>
        <v>0</v>
      </c>
      <c r="AE34" s="345">
        <v>0</v>
      </c>
      <c r="AF34" s="345">
        <v>0</v>
      </c>
      <c r="AG34" s="345">
        <v>0</v>
      </c>
      <c r="AH34" s="345">
        <f>SUM(AH32:AH32)</f>
        <v>0</v>
      </c>
      <c r="AI34" s="345">
        <f>SUM(AI32:AI32)</f>
        <v>0</v>
      </c>
      <c r="AJ34" s="345">
        <f>SUM(AJ32:AJ32)</f>
        <v>0</v>
      </c>
      <c r="AK34" s="345">
        <f>SUM(AK32:AK32)</f>
        <v>0</v>
      </c>
      <c r="AL34" s="345">
        <f>SUM(AL32:AL32)</f>
        <v>0</v>
      </c>
      <c r="AM34" s="345">
        <f>SUM(AM31:AM33)</f>
        <v>1200000</v>
      </c>
      <c r="AN34" s="538">
        <f>SUM(AN31:AN33)</f>
        <v>1545000</v>
      </c>
      <c r="AO34" s="585">
        <f t="shared" si="1"/>
        <v>345000</v>
      </c>
    </row>
    <row r="35" spans="1:41" ht="15.75" customHeight="1">
      <c r="A35" s="167" t="s">
        <v>373</v>
      </c>
      <c r="B35" s="353"/>
      <c r="C35" s="365"/>
      <c r="D35" s="366" t="s">
        <v>374</v>
      </c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8"/>
      <c r="AH35" s="338"/>
      <c r="AI35" s="338"/>
      <c r="AJ35" s="338"/>
      <c r="AK35" s="338"/>
      <c r="AL35" s="338"/>
      <c r="AM35" s="338">
        <f aca="true" t="shared" si="11" ref="AM35:AN37">SUM(E35,H35,K35,N35,Q35,T35,W35,Y35,AB35,AE35,AH35,AK35)</f>
        <v>0</v>
      </c>
      <c r="AN35" s="536">
        <f t="shared" si="11"/>
        <v>0</v>
      </c>
      <c r="AO35" s="585">
        <f t="shared" si="1"/>
        <v>0</v>
      </c>
    </row>
    <row r="36" spans="1:41" ht="15.75" customHeight="1">
      <c r="A36" s="135"/>
      <c r="B36" s="353" t="s">
        <v>181</v>
      </c>
      <c r="C36" s="365"/>
      <c r="D36" s="452" t="s">
        <v>182</v>
      </c>
      <c r="E36" s="337">
        <v>20875900</v>
      </c>
      <c r="F36" s="337">
        <v>20875900</v>
      </c>
      <c r="G36" s="337">
        <v>0</v>
      </c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54">
        <f t="shared" si="11"/>
        <v>20875900</v>
      </c>
      <c r="AN36" s="536">
        <f t="shared" si="11"/>
        <v>20875900</v>
      </c>
      <c r="AO36" s="585">
        <f t="shared" si="1"/>
        <v>0</v>
      </c>
    </row>
    <row r="37" spans="1:41" ht="15.75" customHeight="1">
      <c r="A37" s="135"/>
      <c r="B37" s="353" t="s">
        <v>470</v>
      </c>
      <c r="C37" s="365" t="s">
        <v>377</v>
      </c>
      <c r="D37" s="452" t="s">
        <v>524</v>
      </c>
      <c r="E37" s="337">
        <v>3535843</v>
      </c>
      <c r="F37" s="337">
        <v>3535843</v>
      </c>
      <c r="G37" s="337">
        <v>0</v>
      </c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338"/>
      <c r="AF37" s="338"/>
      <c r="AG37" s="338"/>
      <c r="AH37" s="338"/>
      <c r="AI37" s="338"/>
      <c r="AJ37" s="338"/>
      <c r="AK37" s="338"/>
      <c r="AL37" s="338"/>
      <c r="AM37" s="354">
        <f t="shared" si="11"/>
        <v>3535843</v>
      </c>
      <c r="AN37" s="536">
        <f t="shared" si="11"/>
        <v>3535843</v>
      </c>
      <c r="AO37" s="585">
        <f t="shared" si="1"/>
        <v>0</v>
      </c>
    </row>
    <row r="38" spans="1:41" ht="15.75" customHeight="1">
      <c r="A38" s="167"/>
      <c r="B38" s="323"/>
      <c r="C38" s="367"/>
      <c r="D38" s="323" t="s">
        <v>375</v>
      </c>
      <c r="E38" s="345">
        <f>SUM(E36:E37)</f>
        <v>24411743</v>
      </c>
      <c r="F38" s="345">
        <f>SUM(F36:F37)</f>
        <v>24411743</v>
      </c>
      <c r="G38" s="345">
        <f>SUM(G36:G37)</f>
        <v>0</v>
      </c>
      <c r="H38" s="345">
        <f>SUM(H36:H37)</f>
        <v>0</v>
      </c>
      <c r="I38" s="345"/>
      <c r="J38" s="345"/>
      <c r="K38" s="345"/>
      <c r="L38" s="345">
        <f>SUM(L36:L37)</f>
        <v>0</v>
      </c>
      <c r="M38" s="345">
        <f>SUM(M36:M37)</f>
        <v>0</v>
      </c>
      <c r="N38" s="345">
        <f>SUM(N36:N37)</f>
        <v>0</v>
      </c>
      <c r="O38" s="345"/>
      <c r="P38" s="345"/>
      <c r="Q38" s="345">
        <f>SUM(Q36:Q37)</f>
        <v>0</v>
      </c>
      <c r="R38" s="345"/>
      <c r="S38" s="345"/>
      <c r="T38" s="345">
        <f aca="true" t="shared" si="12" ref="T38:AN38">SUM(T36:T37)</f>
        <v>0</v>
      </c>
      <c r="U38" s="345">
        <f t="shared" si="12"/>
        <v>0</v>
      </c>
      <c r="V38" s="345">
        <f t="shared" si="12"/>
        <v>0</v>
      </c>
      <c r="W38" s="345">
        <f t="shared" si="12"/>
        <v>0</v>
      </c>
      <c r="X38" s="345">
        <f t="shared" si="12"/>
        <v>0</v>
      </c>
      <c r="Y38" s="345">
        <f t="shared" si="12"/>
        <v>0</v>
      </c>
      <c r="Z38" s="345">
        <f t="shared" si="12"/>
        <v>0</v>
      </c>
      <c r="AA38" s="345">
        <f t="shared" si="12"/>
        <v>0</v>
      </c>
      <c r="AB38" s="345">
        <f t="shared" si="12"/>
        <v>0</v>
      </c>
      <c r="AC38" s="345">
        <f t="shared" si="12"/>
        <v>0</v>
      </c>
      <c r="AD38" s="345">
        <f t="shared" si="12"/>
        <v>0</v>
      </c>
      <c r="AE38" s="345">
        <f t="shared" si="12"/>
        <v>0</v>
      </c>
      <c r="AF38" s="345">
        <f t="shared" si="12"/>
        <v>0</v>
      </c>
      <c r="AG38" s="345">
        <f t="shared" si="12"/>
        <v>0</v>
      </c>
      <c r="AH38" s="345">
        <f t="shared" si="12"/>
        <v>0</v>
      </c>
      <c r="AI38" s="345">
        <f t="shared" si="12"/>
        <v>0</v>
      </c>
      <c r="AJ38" s="345">
        <f t="shared" si="12"/>
        <v>0</v>
      </c>
      <c r="AK38" s="345">
        <f t="shared" si="12"/>
        <v>0</v>
      </c>
      <c r="AL38" s="345">
        <f t="shared" si="12"/>
        <v>0</v>
      </c>
      <c r="AM38" s="345">
        <f t="shared" si="12"/>
        <v>24411743</v>
      </c>
      <c r="AN38" s="538">
        <f t="shared" si="12"/>
        <v>24411743</v>
      </c>
      <c r="AO38" s="585">
        <f t="shared" si="1"/>
        <v>0</v>
      </c>
    </row>
    <row r="39" spans="1:41" ht="15.75" customHeight="1">
      <c r="A39" s="167" t="s">
        <v>16</v>
      </c>
      <c r="B39" s="131"/>
      <c r="C39" s="360"/>
      <c r="D39" s="133" t="s">
        <v>376</v>
      </c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54">
        <f aca="true" t="shared" si="13" ref="AM39:AN43">SUM(E39,H39,K39,N39,Q39,T39,W39,Y39,AB39,AE39,AH39,AK39)</f>
        <v>0</v>
      </c>
      <c r="AN39" s="536">
        <f t="shared" si="13"/>
        <v>0</v>
      </c>
      <c r="AO39" s="585">
        <f t="shared" si="1"/>
        <v>0</v>
      </c>
    </row>
    <row r="40" spans="1:41" ht="15.75" customHeight="1">
      <c r="A40" s="167"/>
      <c r="B40" s="319">
        <v>101150</v>
      </c>
      <c r="C40" s="360"/>
      <c r="D40" s="422" t="s">
        <v>438</v>
      </c>
      <c r="E40" s="337">
        <v>5188549</v>
      </c>
      <c r="F40" s="337">
        <v>5188549</v>
      </c>
      <c r="G40" s="337">
        <v>0</v>
      </c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54">
        <f t="shared" si="13"/>
        <v>5188549</v>
      </c>
      <c r="AN40" s="536">
        <f t="shared" si="13"/>
        <v>5188549</v>
      </c>
      <c r="AO40" s="585">
        <f t="shared" si="1"/>
        <v>0</v>
      </c>
    </row>
    <row r="41" spans="1:41" ht="15.75" customHeight="1">
      <c r="A41" s="167"/>
      <c r="B41" s="319">
        <v>105010</v>
      </c>
      <c r="C41" s="360"/>
      <c r="D41" s="422" t="s">
        <v>439</v>
      </c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54">
        <f t="shared" si="13"/>
        <v>0</v>
      </c>
      <c r="AN41" s="536">
        <f t="shared" si="13"/>
        <v>0</v>
      </c>
      <c r="AO41" s="585">
        <f t="shared" si="1"/>
        <v>0</v>
      </c>
    </row>
    <row r="42" spans="1:41" ht="15.75" customHeight="1">
      <c r="A42" s="167"/>
      <c r="B42" s="319">
        <v>107051</v>
      </c>
      <c r="C42" s="360"/>
      <c r="D42" s="422" t="s">
        <v>525</v>
      </c>
      <c r="E42" s="337">
        <v>1273280</v>
      </c>
      <c r="F42" s="337">
        <v>1273280</v>
      </c>
      <c r="G42" s="337">
        <v>0</v>
      </c>
      <c r="H42" s="337"/>
      <c r="I42" s="337"/>
      <c r="J42" s="337"/>
      <c r="K42" s="337"/>
      <c r="L42" s="337"/>
      <c r="M42" s="337"/>
      <c r="N42" s="337"/>
      <c r="O42" s="337"/>
      <c r="P42" s="337"/>
      <c r="Q42" s="337">
        <v>2306000</v>
      </c>
      <c r="R42" s="337">
        <v>2306000</v>
      </c>
      <c r="S42" s="337">
        <v>2771000</v>
      </c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54">
        <f t="shared" si="13"/>
        <v>3579280</v>
      </c>
      <c r="AN42" s="536">
        <f t="shared" si="13"/>
        <v>3579280</v>
      </c>
      <c r="AO42" s="585">
        <f t="shared" si="1"/>
        <v>2771000</v>
      </c>
    </row>
    <row r="43" spans="1:41" ht="15.75" customHeight="1">
      <c r="A43" s="167"/>
      <c r="B43" s="319">
        <v>106020</v>
      </c>
      <c r="C43" s="360"/>
      <c r="D43" s="422" t="s">
        <v>526</v>
      </c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>
        <v>26000</v>
      </c>
      <c r="AC43" s="337">
        <v>26000</v>
      </c>
      <c r="AD43" s="337">
        <v>26000</v>
      </c>
      <c r="AE43" s="337"/>
      <c r="AF43" s="337"/>
      <c r="AG43" s="337"/>
      <c r="AH43" s="337"/>
      <c r="AI43" s="337"/>
      <c r="AJ43" s="337"/>
      <c r="AK43" s="337"/>
      <c r="AL43" s="337"/>
      <c r="AM43" s="354">
        <f t="shared" si="13"/>
        <v>26000</v>
      </c>
      <c r="AN43" s="536">
        <f t="shared" si="13"/>
        <v>26000</v>
      </c>
      <c r="AO43" s="585">
        <f t="shared" si="1"/>
        <v>26000</v>
      </c>
    </row>
    <row r="44" spans="1:41" ht="15.75" customHeight="1">
      <c r="A44" s="135"/>
      <c r="B44" s="361"/>
      <c r="C44" s="364"/>
      <c r="D44" s="364" t="s">
        <v>176</v>
      </c>
      <c r="E44" s="345">
        <f>SUM(E40:E43)</f>
        <v>6461829</v>
      </c>
      <c r="F44" s="345">
        <f>SUM(F40:F43)</f>
        <v>6461829</v>
      </c>
      <c r="G44" s="345">
        <f>SUM(G40:G43)</f>
        <v>0</v>
      </c>
      <c r="H44" s="345">
        <f>SUM(H40:H43)</f>
        <v>0</v>
      </c>
      <c r="I44" s="345"/>
      <c r="J44" s="345"/>
      <c r="K44" s="345"/>
      <c r="L44" s="345">
        <f>SUM(L40:L43)</f>
        <v>0</v>
      </c>
      <c r="M44" s="345">
        <f>SUM(M40:M43)</f>
        <v>0</v>
      </c>
      <c r="N44" s="345">
        <f>SUM(N40:N43)</f>
        <v>0</v>
      </c>
      <c r="O44" s="345"/>
      <c r="P44" s="345"/>
      <c r="Q44" s="345">
        <f aca="true" t="shared" si="14" ref="Q44:AG44">SUM(Q40:Q43)</f>
        <v>2306000</v>
      </c>
      <c r="R44" s="345">
        <f t="shared" si="14"/>
        <v>2306000</v>
      </c>
      <c r="S44" s="345">
        <f t="shared" si="14"/>
        <v>2771000</v>
      </c>
      <c r="T44" s="345">
        <f t="shared" si="14"/>
        <v>0</v>
      </c>
      <c r="U44" s="345">
        <f t="shared" si="14"/>
        <v>0</v>
      </c>
      <c r="V44" s="345">
        <f t="shared" si="14"/>
        <v>0</v>
      </c>
      <c r="W44" s="345">
        <f t="shared" si="14"/>
        <v>0</v>
      </c>
      <c r="X44" s="345">
        <f t="shared" si="14"/>
        <v>0</v>
      </c>
      <c r="Y44" s="345">
        <f t="shared" si="14"/>
        <v>0</v>
      </c>
      <c r="Z44" s="345">
        <f t="shared" si="14"/>
        <v>0</v>
      </c>
      <c r="AA44" s="345">
        <f t="shared" si="14"/>
        <v>0</v>
      </c>
      <c r="AB44" s="345">
        <f t="shared" si="14"/>
        <v>26000</v>
      </c>
      <c r="AC44" s="345">
        <f t="shared" si="14"/>
        <v>26000</v>
      </c>
      <c r="AD44" s="345">
        <f t="shared" si="14"/>
        <v>26000</v>
      </c>
      <c r="AE44" s="345">
        <f t="shared" si="14"/>
        <v>0</v>
      </c>
      <c r="AF44" s="345"/>
      <c r="AG44" s="345">
        <f t="shared" si="14"/>
        <v>0</v>
      </c>
      <c r="AH44" s="345">
        <f aca="true" t="shared" si="15" ref="AH44:AN44">SUM(AH40:AH43)</f>
        <v>0</v>
      </c>
      <c r="AI44" s="345">
        <f t="shared" si="15"/>
        <v>0</v>
      </c>
      <c r="AJ44" s="345">
        <f t="shared" si="15"/>
        <v>0</v>
      </c>
      <c r="AK44" s="345">
        <f t="shared" si="15"/>
        <v>0</v>
      </c>
      <c r="AL44" s="345">
        <f t="shared" si="15"/>
        <v>0</v>
      </c>
      <c r="AM44" s="345">
        <f t="shared" si="15"/>
        <v>8793829</v>
      </c>
      <c r="AN44" s="538">
        <f t="shared" si="15"/>
        <v>8793829</v>
      </c>
      <c r="AO44" s="585">
        <f t="shared" si="1"/>
        <v>2797000</v>
      </c>
    </row>
    <row r="45" spans="1:41" ht="15.75" customHeight="1">
      <c r="A45" s="135"/>
      <c r="B45" s="361" t="s">
        <v>380</v>
      </c>
      <c r="C45" s="364"/>
      <c r="D45" s="364" t="s">
        <v>381</v>
      </c>
      <c r="E45" s="345"/>
      <c r="F45" s="345"/>
      <c r="G45" s="345"/>
      <c r="H45" s="345"/>
      <c r="I45" s="345"/>
      <c r="J45" s="345"/>
      <c r="K45" s="345"/>
      <c r="L45" s="345"/>
      <c r="M45" s="345"/>
      <c r="N45" s="345">
        <v>9600000</v>
      </c>
      <c r="O45" s="345">
        <v>9600000</v>
      </c>
      <c r="P45" s="345">
        <v>9600000</v>
      </c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>
        <f>SUM(E45,H45,K45,N45,Q45,T45,W45,Y45,AB45,AE45,AH45,AK45)</f>
        <v>9600000</v>
      </c>
      <c r="AN45" s="538">
        <f>SUM(F45,I45,L45,O45,R45,U45,X45,Z45,AC45,AF45,AI45,AL45)</f>
        <v>9600000</v>
      </c>
      <c r="AO45" s="585">
        <f t="shared" si="1"/>
        <v>9600000</v>
      </c>
    </row>
    <row r="46" spans="1:41" s="177" customFormat="1" ht="15.75" customHeight="1">
      <c r="A46" s="351"/>
      <c r="B46" s="368"/>
      <c r="C46" s="369"/>
      <c r="D46" s="455" t="s">
        <v>84</v>
      </c>
      <c r="E46" s="456">
        <f aca="true" t="shared" si="16" ref="E46:AE46">SUM(E14,E19,E22,E27,E30,E34,E44,E38,E45)</f>
        <v>47261887</v>
      </c>
      <c r="F46" s="456">
        <f t="shared" si="16"/>
        <v>47287668</v>
      </c>
      <c r="G46" s="456">
        <f>SUM(G14,G19,G22,G27,G30,G34,G44,G38,G45)</f>
        <v>48253266</v>
      </c>
      <c r="H46" s="456">
        <f t="shared" si="16"/>
        <v>3517000</v>
      </c>
      <c r="I46" s="456">
        <f t="shared" si="16"/>
        <v>14014022</v>
      </c>
      <c r="J46" s="456">
        <f>SUM(J14,J19,J22,J27,J30,J34,J44,J38,J45)</f>
        <v>14014022</v>
      </c>
      <c r="K46" s="456">
        <f t="shared" si="16"/>
        <v>31500000</v>
      </c>
      <c r="L46" s="456">
        <f t="shared" si="16"/>
        <v>31500000</v>
      </c>
      <c r="M46" s="456">
        <f>SUM(M14,M19,M22,M27,M30,M34,M44,M38,M45)</f>
        <v>31500000</v>
      </c>
      <c r="N46" s="456">
        <f t="shared" si="16"/>
        <v>9600000</v>
      </c>
      <c r="O46" s="456">
        <f t="shared" si="16"/>
        <v>9600000</v>
      </c>
      <c r="P46" s="456">
        <f>SUM(P14,P19,P22,P27,P30,P34,P44,P38,P45)</f>
        <v>9600000</v>
      </c>
      <c r="Q46" s="456">
        <f t="shared" si="16"/>
        <v>2881000</v>
      </c>
      <c r="R46" s="456">
        <f t="shared" si="16"/>
        <v>4881000</v>
      </c>
      <c r="S46" s="456">
        <f>SUM(S14,S19,S22,S27,S30,S34,S44,S38,S45)</f>
        <v>9146000</v>
      </c>
      <c r="T46" s="456">
        <f t="shared" si="16"/>
        <v>0</v>
      </c>
      <c r="U46" s="456">
        <f t="shared" si="16"/>
        <v>0</v>
      </c>
      <c r="V46" s="456">
        <f>SUM(V14,V19,V22,V27,V30,V34,V44,V38,V45)</f>
        <v>500000</v>
      </c>
      <c r="W46" s="456">
        <f t="shared" si="16"/>
        <v>0</v>
      </c>
      <c r="X46" s="456">
        <f t="shared" si="16"/>
        <v>0</v>
      </c>
      <c r="Y46" s="456">
        <f t="shared" si="16"/>
        <v>0</v>
      </c>
      <c r="Z46" s="456">
        <f t="shared" si="16"/>
        <v>0</v>
      </c>
      <c r="AA46" s="456">
        <f>SUM(AA14,AA19,AA22,AA27,AA30,AA34,AA44,AA38,AA45)</f>
        <v>200000</v>
      </c>
      <c r="AB46" s="456">
        <f t="shared" si="16"/>
        <v>26000</v>
      </c>
      <c r="AC46" s="456">
        <f t="shared" si="16"/>
        <v>26000</v>
      </c>
      <c r="AD46" s="456">
        <f>SUM(AD14,AD19,AD22,AD27,AD30,AD34,AD44,AD38,AD45)</f>
        <v>126000</v>
      </c>
      <c r="AE46" s="456">
        <f t="shared" si="16"/>
        <v>0</v>
      </c>
      <c r="AF46" s="456"/>
      <c r="AG46" s="456">
        <f>SUM(AG14,AG19,AG22,AG27,AG30,AG34,AG44,AG38,AG45)</f>
        <v>0</v>
      </c>
      <c r="AH46" s="456">
        <f aca="true" t="shared" si="17" ref="AH46:AN46">SUM(AH14,AH19,AH22,AH27,AH30,AH34,AH44,AH38,AH45)</f>
        <v>5923000</v>
      </c>
      <c r="AI46" s="456">
        <f t="shared" si="17"/>
        <v>9590000</v>
      </c>
      <c r="AJ46" s="456">
        <f>SUM(AJ14,AJ19,AJ22,AJ27,AJ30,AJ34,AJ44,AJ38,AJ45)</f>
        <v>9590000</v>
      </c>
      <c r="AK46" s="456">
        <f t="shared" si="17"/>
        <v>0</v>
      </c>
      <c r="AL46" s="456">
        <f t="shared" si="17"/>
        <v>0</v>
      </c>
      <c r="AM46" s="456">
        <f t="shared" si="17"/>
        <v>100708887</v>
      </c>
      <c r="AN46" s="539">
        <f t="shared" si="17"/>
        <v>116898690</v>
      </c>
      <c r="AO46" s="587">
        <f t="shared" si="1"/>
        <v>122929288</v>
      </c>
    </row>
    <row r="47" spans="1:41" s="177" customFormat="1" ht="15.75" customHeight="1">
      <c r="A47" s="126"/>
      <c r="B47" s="353"/>
      <c r="C47" s="319"/>
      <c r="D47" s="421" t="s">
        <v>499</v>
      </c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  <c r="AH47" s="354"/>
      <c r="AI47" s="354"/>
      <c r="AJ47" s="354"/>
      <c r="AK47" s="354"/>
      <c r="AL47" s="354"/>
      <c r="AM47" s="354">
        <f aca="true" t="shared" si="18" ref="AM47:AN52">SUM(E47,H47,K47,N47,Q47,T47,W47,Y47,AB47,AE47,AH47,AK47)</f>
        <v>0</v>
      </c>
      <c r="AN47" s="536">
        <f t="shared" si="18"/>
        <v>0</v>
      </c>
      <c r="AO47" s="587">
        <f t="shared" si="1"/>
        <v>0</v>
      </c>
    </row>
    <row r="48" spans="1:41" s="177" customFormat="1" ht="15.75" customHeight="1">
      <c r="A48" s="79"/>
      <c r="B48" s="353" t="s">
        <v>181</v>
      </c>
      <c r="C48" s="319">
        <v>561000</v>
      </c>
      <c r="D48" s="422" t="s">
        <v>383</v>
      </c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54"/>
      <c r="AL48" s="354"/>
      <c r="AM48" s="354">
        <f t="shared" si="18"/>
        <v>0</v>
      </c>
      <c r="AN48" s="536">
        <f t="shared" si="18"/>
        <v>0</v>
      </c>
      <c r="AO48" s="587">
        <f t="shared" si="1"/>
        <v>0</v>
      </c>
    </row>
    <row r="49" spans="1:41" s="177" customFormat="1" ht="15.75" customHeight="1">
      <c r="A49" s="79"/>
      <c r="B49" s="168" t="s">
        <v>470</v>
      </c>
      <c r="C49" s="319" t="s">
        <v>183</v>
      </c>
      <c r="D49" s="422" t="s">
        <v>471</v>
      </c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>
        <v>0</v>
      </c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54"/>
      <c r="AL49" s="354"/>
      <c r="AM49" s="354">
        <f t="shared" si="18"/>
        <v>0</v>
      </c>
      <c r="AN49" s="536">
        <f t="shared" si="18"/>
        <v>0</v>
      </c>
      <c r="AO49" s="587">
        <f t="shared" si="1"/>
        <v>0</v>
      </c>
    </row>
    <row r="50" spans="1:41" s="177" customFormat="1" ht="15.75" customHeight="1">
      <c r="A50" s="79"/>
      <c r="B50" s="353" t="s">
        <v>508</v>
      </c>
      <c r="C50" s="319"/>
      <c r="D50" s="422" t="s">
        <v>512</v>
      </c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>
        <v>1236000</v>
      </c>
      <c r="R50" s="349">
        <v>1236000</v>
      </c>
      <c r="S50" s="349">
        <v>1236000</v>
      </c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54"/>
      <c r="AL50" s="354"/>
      <c r="AM50" s="354">
        <f t="shared" si="18"/>
        <v>1236000</v>
      </c>
      <c r="AN50" s="536">
        <f t="shared" si="18"/>
        <v>1236000</v>
      </c>
      <c r="AO50" s="587">
        <f t="shared" si="1"/>
        <v>1236000</v>
      </c>
    </row>
    <row r="51" spans="1:41" s="177" customFormat="1" ht="15.75" customHeight="1">
      <c r="A51" s="79"/>
      <c r="B51" s="353" t="s">
        <v>380</v>
      </c>
      <c r="C51" s="319"/>
      <c r="D51" s="422" t="s">
        <v>381</v>
      </c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>
        <v>16395113</v>
      </c>
      <c r="R51" s="349">
        <v>16395113</v>
      </c>
      <c r="S51" s="349">
        <v>16395113</v>
      </c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54"/>
      <c r="AL51" s="354"/>
      <c r="AM51" s="354">
        <f t="shared" si="18"/>
        <v>16395113</v>
      </c>
      <c r="AN51" s="536">
        <f t="shared" si="18"/>
        <v>16395113</v>
      </c>
      <c r="AO51" s="587">
        <f t="shared" si="1"/>
        <v>16395113</v>
      </c>
    </row>
    <row r="52" spans="1:41" s="177" customFormat="1" ht="15.75" customHeight="1">
      <c r="A52" s="79"/>
      <c r="B52" s="353" t="s">
        <v>177</v>
      </c>
      <c r="C52" s="319"/>
      <c r="D52" s="422" t="s">
        <v>186</v>
      </c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>
        <v>1015000</v>
      </c>
      <c r="AJ52" s="349">
        <v>1015000</v>
      </c>
      <c r="AK52" s="354"/>
      <c r="AL52" s="354"/>
      <c r="AM52" s="354">
        <f t="shared" si="18"/>
        <v>0</v>
      </c>
      <c r="AN52" s="536">
        <f t="shared" si="18"/>
        <v>1015000</v>
      </c>
      <c r="AO52" s="587">
        <f t="shared" si="1"/>
        <v>1015000</v>
      </c>
    </row>
    <row r="53" spans="1:41" s="177" customFormat="1" ht="15.75" customHeight="1">
      <c r="A53" s="352"/>
      <c r="B53" s="368"/>
      <c r="C53" s="369"/>
      <c r="D53" s="457" t="s">
        <v>500</v>
      </c>
      <c r="E53" s="458">
        <f>SUM(E48:E51)</f>
        <v>0</v>
      </c>
      <c r="F53" s="458"/>
      <c r="G53" s="458"/>
      <c r="H53" s="458"/>
      <c r="I53" s="458"/>
      <c r="J53" s="458"/>
      <c r="K53" s="458"/>
      <c r="L53" s="458">
        <f aca="true" t="shared" si="19" ref="L53:AC53">SUM(L48:L51)</f>
        <v>0</v>
      </c>
      <c r="M53" s="458">
        <f>SUM(M48:M51)</f>
        <v>0</v>
      </c>
      <c r="N53" s="458">
        <f t="shared" si="19"/>
        <v>0</v>
      </c>
      <c r="O53" s="458">
        <f t="shared" si="19"/>
        <v>0</v>
      </c>
      <c r="P53" s="458">
        <f>SUM(P48:P51)</f>
        <v>0</v>
      </c>
      <c r="Q53" s="458">
        <f t="shared" si="19"/>
        <v>17631113</v>
      </c>
      <c r="R53" s="458">
        <f t="shared" si="19"/>
        <v>17631113</v>
      </c>
      <c r="S53" s="458">
        <f>SUM(S48:S51)</f>
        <v>17631113</v>
      </c>
      <c r="T53" s="458">
        <f t="shared" si="19"/>
        <v>0</v>
      </c>
      <c r="U53" s="458">
        <f>SUM(U48:U51)</f>
        <v>0</v>
      </c>
      <c r="V53" s="458">
        <f>SUM(V48:V51)</f>
        <v>0</v>
      </c>
      <c r="W53" s="458">
        <f t="shared" si="19"/>
        <v>0</v>
      </c>
      <c r="X53" s="458">
        <f t="shared" si="19"/>
        <v>0</v>
      </c>
      <c r="Y53" s="458">
        <f t="shared" si="19"/>
        <v>0</v>
      </c>
      <c r="Z53" s="458">
        <f t="shared" si="19"/>
        <v>0</v>
      </c>
      <c r="AA53" s="458">
        <f>SUM(AA48:AA51)</f>
        <v>0</v>
      </c>
      <c r="AB53" s="458">
        <f t="shared" si="19"/>
        <v>0</v>
      </c>
      <c r="AC53" s="458">
        <f t="shared" si="19"/>
        <v>0</v>
      </c>
      <c r="AD53" s="458">
        <f>SUM(AD48:AD51)</f>
        <v>0</v>
      </c>
      <c r="AE53" s="458">
        <v>0</v>
      </c>
      <c r="AF53" s="458"/>
      <c r="AG53" s="458">
        <v>0</v>
      </c>
      <c r="AH53" s="458">
        <f>SUM(AH47:AH52)</f>
        <v>0</v>
      </c>
      <c r="AI53" s="458">
        <f>SUM(AI47:AI52)</f>
        <v>1015000</v>
      </c>
      <c r="AJ53" s="458">
        <f>SUM(AJ47:AJ52)</f>
        <v>1015000</v>
      </c>
      <c r="AK53" s="458">
        <f>SUM(AK48:AK51)</f>
        <v>0</v>
      </c>
      <c r="AL53" s="458">
        <f>SUM(AL48:AL51)</f>
        <v>0</v>
      </c>
      <c r="AM53" s="458">
        <f>SUM(AM48:AM51)</f>
        <v>17631113</v>
      </c>
      <c r="AN53" s="539">
        <f>SUM(AN48:AN52)</f>
        <v>18646113</v>
      </c>
      <c r="AO53" s="587">
        <f t="shared" si="1"/>
        <v>18646113</v>
      </c>
    </row>
    <row r="54" spans="1:41" ht="15.75" customHeight="1">
      <c r="A54" s="102"/>
      <c r="B54" s="370"/>
      <c r="C54" s="364"/>
      <c r="D54" s="371" t="s">
        <v>37</v>
      </c>
      <c r="E54" s="372">
        <f>E46+E53</f>
        <v>47261887</v>
      </c>
      <c r="F54" s="372">
        <f>F46+F53</f>
        <v>47287668</v>
      </c>
      <c r="G54" s="372">
        <f>G46+G53</f>
        <v>48253266</v>
      </c>
      <c r="H54" s="372">
        <f aca="true" t="shared" si="20" ref="H54:AK54">H46+H53</f>
        <v>3517000</v>
      </c>
      <c r="I54" s="372">
        <f t="shared" si="20"/>
        <v>14014022</v>
      </c>
      <c r="J54" s="372">
        <f>J46+J53</f>
        <v>14014022</v>
      </c>
      <c r="K54" s="372">
        <f>K46+K53</f>
        <v>31500000</v>
      </c>
      <c r="L54" s="372">
        <f t="shared" si="20"/>
        <v>31500000</v>
      </c>
      <c r="M54" s="372">
        <f>M46+M53</f>
        <v>31500000</v>
      </c>
      <c r="N54" s="372">
        <f t="shared" si="20"/>
        <v>9600000</v>
      </c>
      <c r="O54" s="372">
        <f t="shared" si="20"/>
        <v>9600000</v>
      </c>
      <c r="P54" s="372">
        <f>P46+P53</f>
        <v>9600000</v>
      </c>
      <c r="Q54" s="372">
        <f t="shared" si="20"/>
        <v>20512113</v>
      </c>
      <c r="R54" s="372">
        <f t="shared" si="20"/>
        <v>22512113</v>
      </c>
      <c r="S54" s="372">
        <f>S46+S53</f>
        <v>26777113</v>
      </c>
      <c r="T54" s="372">
        <f t="shared" si="20"/>
        <v>0</v>
      </c>
      <c r="U54" s="372">
        <f t="shared" si="20"/>
        <v>0</v>
      </c>
      <c r="V54" s="372">
        <f>V46+V53</f>
        <v>500000</v>
      </c>
      <c r="W54" s="372">
        <f t="shared" si="20"/>
        <v>0</v>
      </c>
      <c r="X54" s="372">
        <f t="shared" si="20"/>
        <v>0</v>
      </c>
      <c r="Y54" s="372">
        <f t="shared" si="20"/>
        <v>0</v>
      </c>
      <c r="Z54" s="372">
        <f t="shared" si="20"/>
        <v>0</v>
      </c>
      <c r="AA54" s="372">
        <f>AA46+AA53</f>
        <v>200000</v>
      </c>
      <c r="AB54" s="372">
        <f t="shared" si="20"/>
        <v>26000</v>
      </c>
      <c r="AC54" s="372">
        <f t="shared" si="20"/>
        <v>26000</v>
      </c>
      <c r="AD54" s="372">
        <f>AD46+AD53</f>
        <v>126000</v>
      </c>
      <c r="AE54" s="372">
        <f t="shared" si="20"/>
        <v>0</v>
      </c>
      <c r="AF54" s="372"/>
      <c r="AG54" s="372">
        <f>AG46+AG53</f>
        <v>0</v>
      </c>
      <c r="AH54" s="372">
        <f t="shared" si="20"/>
        <v>5923000</v>
      </c>
      <c r="AI54" s="372">
        <f>AI46+AI53</f>
        <v>10605000</v>
      </c>
      <c r="AJ54" s="372">
        <f>AJ46+AJ53</f>
        <v>10605000</v>
      </c>
      <c r="AK54" s="372">
        <f t="shared" si="20"/>
        <v>0</v>
      </c>
      <c r="AL54" s="372">
        <f>AL46+AL53</f>
        <v>0</v>
      </c>
      <c r="AM54" s="372">
        <f>AM46+AM53</f>
        <v>118340000</v>
      </c>
      <c r="AN54" s="538">
        <f>AN46+AN53</f>
        <v>135544803</v>
      </c>
      <c r="AO54" s="585">
        <f t="shared" si="1"/>
        <v>141575401</v>
      </c>
    </row>
    <row r="55" ht="13.5" customHeight="1"/>
    <row r="56" ht="13.5" customHeight="1"/>
    <row r="57" ht="13.5" customHeight="1"/>
    <row r="58" ht="13.5" customHeight="1"/>
    <row r="59" ht="13.5" customHeight="1"/>
    <row r="60" ht="15.75">
      <c r="AM60" s="354">
        <f>SUM(E60,H60,K60,N60,Q60,T60,W60,Y60,AB60,AE60,AH60,AK60)</f>
        <v>0</v>
      </c>
    </row>
  </sheetData>
  <sheetProtection/>
  <mergeCells count="20">
    <mergeCell ref="AK1:AL2"/>
    <mergeCell ref="W2:X2"/>
    <mergeCell ref="W1:Z1"/>
    <mergeCell ref="AM1:AO2"/>
    <mergeCell ref="AB2:AD2"/>
    <mergeCell ref="AH1:AJ2"/>
    <mergeCell ref="A1:A2"/>
    <mergeCell ref="B1:B2"/>
    <mergeCell ref="C1:C2"/>
    <mergeCell ref="D1:D2"/>
    <mergeCell ref="E2:G2"/>
    <mergeCell ref="E1:J1"/>
    <mergeCell ref="H2:J2"/>
    <mergeCell ref="K1:M2"/>
    <mergeCell ref="N1:P2"/>
    <mergeCell ref="Q1:S2"/>
    <mergeCell ref="T1:V2"/>
    <mergeCell ref="Y2:AA2"/>
    <mergeCell ref="AB1:AG1"/>
    <mergeCell ref="AE2:AG2"/>
  </mergeCells>
  <printOptions/>
  <pageMargins left="0.7125" right="0.7086614173228347" top="0.7480314960629921" bottom="0.7480314960629921" header="0.31496062992125984" footer="0.31496062992125984"/>
  <pageSetup horizontalDpi="300" verticalDpi="300" orientation="landscape" paperSize="9" scale="50" r:id="rId1"/>
  <headerFooter>
    <oddHeader>&amp;C&amp;"Arial CE,Félkövér" .../2016. (II.15.) számú költségvetési rendelethez
ZALASZABAR KÖZSÉG  ÖNKORMÁNYZATA ÉS INTÉZMÉNYE 
2016. ÉVI BEVÉTELI ELŐIRÁNYZATAI 
&amp;"Arial CE,Normál" &amp;R&amp;A
&amp;P.oldal
FT-ban</oddHeader>
  </headerFooter>
  <colBreaks count="1" manualBreakCount="1">
    <brk id="25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CM59"/>
  <sheetViews>
    <sheetView view="pageBreakPreview" zoomScale="65" zoomScaleNormal="60" zoomScaleSheetLayoutView="65" zoomScalePageLayoutView="32" workbookViewId="0" topLeftCell="H1">
      <selection activeCell="Y13" sqref="Y13"/>
    </sheetView>
  </sheetViews>
  <sheetFormatPr defaultColWidth="9.00390625" defaultRowHeight="12.75"/>
  <cols>
    <col min="1" max="1" width="15.125" style="0" customWidth="1"/>
    <col min="2" max="2" width="58.25390625" style="0" customWidth="1"/>
    <col min="3" max="3" width="6.875" style="303" customWidth="1"/>
    <col min="4" max="4" width="10.625" style="303" bestFit="1" customWidth="1"/>
    <col min="5" max="7" width="16.25390625" style="0" customWidth="1"/>
    <col min="8" max="10" width="15.00390625" style="0" customWidth="1"/>
    <col min="11" max="13" width="17.75390625" style="0" customWidth="1"/>
    <col min="14" max="14" width="16.00390625" style="0" customWidth="1"/>
    <col min="15" max="16" width="15.25390625" style="0" customWidth="1"/>
    <col min="17" max="19" width="12.75390625" style="0" customWidth="1"/>
    <col min="20" max="22" width="15.75390625" style="0" customWidth="1"/>
    <col min="23" max="23" width="13.00390625" style="0" customWidth="1"/>
    <col min="24" max="25" width="13.625" style="0" customWidth="1"/>
    <col min="26" max="26" width="16.125" style="0" customWidth="1"/>
    <col min="27" max="28" width="13.75390625" style="0" customWidth="1"/>
    <col min="29" max="31" width="14.00390625" style="0" customWidth="1"/>
    <col min="32" max="32" width="14.25390625" style="0" customWidth="1"/>
    <col min="33" max="34" width="15.125" style="0" customWidth="1"/>
    <col min="35" max="37" width="13.25390625" style="0" customWidth="1"/>
    <col min="38" max="38" width="17.125" style="0" customWidth="1"/>
    <col min="39" max="40" width="14.875" style="0" customWidth="1"/>
    <col min="41" max="41" width="13.625" style="0" customWidth="1"/>
    <col min="42" max="42" width="12.875" style="0" customWidth="1"/>
    <col min="43" max="44" width="15.375" style="0" customWidth="1"/>
    <col min="45" max="45" width="18.00390625" style="0" customWidth="1"/>
    <col min="46" max="46" width="12.375" style="0" customWidth="1"/>
    <col min="47" max="47" width="13.625" style="0" customWidth="1"/>
    <col min="48" max="49" width="16.75390625" style="0" customWidth="1"/>
    <col min="50" max="50" width="14.25390625" style="0" customWidth="1"/>
    <col min="51" max="51" width="13.875" style="0" customWidth="1"/>
    <col min="52" max="52" width="18.125" style="0" customWidth="1"/>
    <col min="53" max="53" width="26.625" style="0" customWidth="1"/>
    <col min="54" max="54" width="18.375" style="0" customWidth="1"/>
    <col min="55" max="55" width="45.125" style="0" customWidth="1"/>
    <col min="56" max="56" width="10.75390625" style="0" customWidth="1"/>
    <col min="57" max="57" width="12.875" style="0" customWidth="1"/>
    <col min="58" max="61" width="10.75390625" style="0" customWidth="1"/>
    <col min="62" max="64" width="12.625" style="0" customWidth="1"/>
    <col min="65" max="66" width="6.875" style="0" customWidth="1"/>
    <col min="67" max="67" width="8.625" style="0" customWidth="1"/>
  </cols>
  <sheetData>
    <row r="1" spans="1:67" ht="60" customHeight="1">
      <c r="A1" s="663" t="s">
        <v>131</v>
      </c>
      <c r="B1" s="665" t="s">
        <v>13</v>
      </c>
      <c r="C1" s="301" t="s">
        <v>415</v>
      </c>
      <c r="D1" s="663" t="s">
        <v>456</v>
      </c>
      <c r="E1" s="672" t="s">
        <v>384</v>
      </c>
      <c r="F1" s="673"/>
      <c r="G1" s="674"/>
      <c r="H1" s="672" t="s">
        <v>385</v>
      </c>
      <c r="I1" s="673"/>
      <c r="J1" s="674"/>
      <c r="K1" s="672" t="s">
        <v>184</v>
      </c>
      <c r="L1" s="673"/>
      <c r="M1" s="674"/>
      <c r="N1" s="672" t="s">
        <v>185</v>
      </c>
      <c r="O1" s="673"/>
      <c r="P1" s="674"/>
      <c r="Q1" s="672" t="s">
        <v>386</v>
      </c>
      <c r="R1" s="673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4"/>
      <c r="AF1" s="672" t="s">
        <v>594</v>
      </c>
      <c r="AG1" s="673"/>
      <c r="AH1" s="674"/>
      <c r="AI1" s="672" t="s">
        <v>391</v>
      </c>
      <c r="AJ1" s="673"/>
      <c r="AK1" s="674"/>
      <c r="AL1" s="672" t="s">
        <v>396</v>
      </c>
      <c r="AM1" s="673"/>
      <c r="AN1" s="673"/>
      <c r="AO1" s="673"/>
      <c r="AP1" s="673"/>
      <c r="AQ1" s="673"/>
      <c r="AR1" s="673"/>
      <c r="AS1" s="673"/>
      <c r="AT1" s="674"/>
      <c r="AU1" s="672" t="s">
        <v>573</v>
      </c>
      <c r="AV1" s="673"/>
      <c r="AW1" s="674"/>
      <c r="AX1" s="672" t="s">
        <v>398</v>
      </c>
      <c r="AY1" s="674"/>
      <c r="AZ1" s="668" t="s">
        <v>87</v>
      </c>
      <c r="BA1" s="668"/>
      <c r="BB1" s="668"/>
      <c r="BC1" s="87"/>
      <c r="BD1" s="667"/>
      <c r="BE1" s="667"/>
      <c r="BF1" s="667"/>
      <c r="BG1" s="667"/>
      <c r="BH1" s="667"/>
      <c r="BI1" s="667"/>
      <c r="BJ1" s="667"/>
      <c r="BK1" s="667"/>
      <c r="BL1" s="667"/>
      <c r="BM1" s="667"/>
      <c r="BN1" s="667"/>
      <c r="BO1" s="667"/>
    </row>
    <row r="2" spans="1:67" ht="49.5" customHeight="1">
      <c r="A2" s="664"/>
      <c r="B2" s="666"/>
      <c r="C2" s="301" t="s">
        <v>416</v>
      </c>
      <c r="D2" s="664"/>
      <c r="E2" s="675"/>
      <c r="F2" s="676"/>
      <c r="G2" s="677"/>
      <c r="H2" s="675"/>
      <c r="I2" s="676"/>
      <c r="J2" s="677"/>
      <c r="K2" s="675"/>
      <c r="L2" s="676"/>
      <c r="M2" s="677"/>
      <c r="N2" s="675"/>
      <c r="O2" s="676"/>
      <c r="P2" s="677"/>
      <c r="Q2" s="679" t="s">
        <v>387</v>
      </c>
      <c r="R2" s="680"/>
      <c r="S2" s="681"/>
      <c r="T2" s="669" t="s">
        <v>388</v>
      </c>
      <c r="U2" s="670"/>
      <c r="V2" s="671"/>
      <c r="W2" s="669" t="s">
        <v>389</v>
      </c>
      <c r="X2" s="670"/>
      <c r="Y2" s="671"/>
      <c r="Z2" s="669" t="s">
        <v>390</v>
      </c>
      <c r="AA2" s="670"/>
      <c r="AB2" s="671"/>
      <c r="AC2" s="669" t="s">
        <v>397</v>
      </c>
      <c r="AD2" s="670"/>
      <c r="AE2" s="671"/>
      <c r="AF2" s="675"/>
      <c r="AG2" s="676"/>
      <c r="AH2" s="677"/>
      <c r="AI2" s="675"/>
      <c r="AJ2" s="676"/>
      <c r="AK2" s="677"/>
      <c r="AL2" s="669" t="s">
        <v>392</v>
      </c>
      <c r="AM2" s="670"/>
      <c r="AN2" s="671"/>
      <c r="AO2" s="669" t="s">
        <v>393</v>
      </c>
      <c r="AP2" s="671"/>
      <c r="AQ2" s="669" t="s">
        <v>394</v>
      </c>
      <c r="AR2" s="671"/>
      <c r="AS2" s="669" t="s">
        <v>395</v>
      </c>
      <c r="AT2" s="671"/>
      <c r="AU2" s="675"/>
      <c r="AV2" s="676"/>
      <c r="AW2" s="677"/>
      <c r="AX2" s="675"/>
      <c r="AY2" s="677"/>
      <c r="AZ2" s="668"/>
      <c r="BA2" s="668"/>
      <c r="BB2" s="668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</row>
    <row r="3" spans="1:67" ht="49.5" customHeight="1">
      <c r="A3" s="508"/>
      <c r="B3" s="509"/>
      <c r="C3" s="301"/>
      <c r="D3" s="508"/>
      <c r="E3" s="507" t="s">
        <v>572</v>
      </c>
      <c r="F3" s="507" t="s">
        <v>569</v>
      </c>
      <c r="G3" s="507" t="s">
        <v>593</v>
      </c>
      <c r="H3" s="507" t="s">
        <v>572</v>
      </c>
      <c r="I3" s="507" t="s">
        <v>569</v>
      </c>
      <c r="J3" s="507" t="s">
        <v>593</v>
      </c>
      <c r="K3" s="507" t="s">
        <v>572</v>
      </c>
      <c r="L3" s="507" t="s">
        <v>569</v>
      </c>
      <c r="M3" s="507" t="s">
        <v>593</v>
      </c>
      <c r="N3" s="507" t="s">
        <v>572</v>
      </c>
      <c r="O3" s="507" t="s">
        <v>569</v>
      </c>
      <c r="P3" s="507" t="s">
        <v>593</v>
      </c>
      <c r="Q3" s="507" t="s">
        <v>572</v>
      </c>
      <c r="R3" s="507" t="s">
        <v>569</v>
      </c>
      <c r="S3" s="507" t="s">
        <v>593</v>
      </c>
      <c r="T3" s="507" t="s">
        <v>572</v>
      </c>
      <c r="U3" s="507" t="s">
        <v>569</v>
      </c>
      <c r="V3" s="507" t="s">
        <v>593</v>
      </c>
      <c r="W3" s="507" t="s">
        <v>572</v>
      </c>
      <c r="X3" s="507" t="s">
        <v>569</v>
      </c>
      <c r="Y3" s="507" t="s">
        <v>593</v>
      </c>
      <c r="Z3" s="507" t="s">
        <v>572</v>
      </c>
      <c r="AA3" s="507" t="s">
        <v>586</v>
      </c>
      <c r="AB3" s="507" t="s">
        <v>593</v>
      </c>
      <c r="AC3" s="507" t="s">
        <v>572</v>
      </c>
      <c r="AD3" s="507" t="s">
        <v>569</v>
      </c>
      <c r="AE3" s="507" t="s">
        <v>593</v>
      </c>
      <c r="AF3" s="507" t="s">
        <v>572</v>
      </c>
      <c r="AG3" s="507" t="s">
        <v>569</v>
      </c>
      <c r="AH3" s="507" t="s">
        <v>593</v>
      </c>
      <c r="AI3" s="507" t="s">
        <v>572</v>
      </c>
      <c r="AJ3" s="507" t="s">
        <v>569</v>
      </c>
      <c r="AK3" s="507" t="s">
        <v>593</v>
      </c>
      <c r="AL3" s="507" t="s">
        <v>572</v>
      </c>
      <c r="AM3" s="507" t="s">
        <v>569</v>
      </c>
      <c r="AN3" s="507" t="s">
        <v>593</v>
      </c>
      <c r="AO3" s="507" t="s">
        <v>572</v>
      </c>
      <c r="AP3" s="507" t="s">
        <v>569</v>
      </c>
      <c r="AQ3" s="507" t="s">
        <v>572</v>
      </c>
      <c r="AR3" s="507" t="s">
        <v>569</v>
      </c>
      <c r="AS3" s="507" t="s">
        <v>572</v>
      </c>
      <c r="AT3" s="507" t="s">
        <v>569</v>
      </c>
      <c r="AU3" s="507" t="s">
        <v>572</v>
      </c>
      <c r="AV3" s="507" t="s">
        <v>569</v>
      </c>
      <c r="AW3" s="507" t="s">
        <v>593</v>
      </c>
      <c r="AX3" s="507" t="s">
        <v>572</v>
      </c>
      <c r="AY3" s="507" t="s">
        <v>569</v>
      </c>
      <c r="AZ3" s="507" t="s">
        <v>572</v>
      </c>
      <c r="BA3" s="507" t="s">
        <v>569</v>
      </c>
      <c r="BB3" s="507" t="s">
        <v>569</v>
      </c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</row>
    <row r="4" spans="1:67" ht="18" customHeight="1">
      <c r="A4" s="79"/>
      <c r="B4" s="125" t="s">
        <v>86</v>
      </c>
      <c r="C4" s="125"/>
      <c r="D4" s="125"/>
      <c r="E4" s="3"/>
      <c r="F4" s="3"/>
      <c r="G4" s="3"/>
      <c r="H4" s="4"/>
      <c r="I4" s="4"/>
      <c r="J4" s="4"/>
      <c r="K4" s="4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27"/>
      <c r="BA4" s="512"/>
      <c r="BB4" s="588"/>
      <c r="BC4" s="98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</row>
    <row r="5" spans="1:67" ht="18" customHeight="1">
      <c r="A5" s="126" t="s">
        <v>135</v>
      </c>
      <c r="B5" s="133" t="s">
        <v>136</v>
      </c>
      <c r="C5" s="133"/>
      <c r="D5" s="133"/>
      <c r="E5" s="335"/>
      <c r="F5" s="335"/>
      <c r="G5" s="335"/>
      <c r="H5" s="320"/>
      <c r="I5" s="320"/>
      <c r="J5" s="320"/>
      <c r="K5" s="320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>
        <v>200000</v>
      </c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133"/>
      <c r="BA5" s="512"/>
      <c r="BB5" s="588"/>
      <c r="BC5" s="98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</row>
    <row r="6" spans="1:67" ht="19.5" customHeight="1">
      <c r="A6" s="164" t="s">
        <v>137</v>
      </c>
      <c r="B6" s="319" t="s">
        <v>138</v>
      </c>
      <c r="C6" s="319" t="s">
        <v>265</v>
      </c>
      <c r="D6" s="319"/>
      <c r="E6" s="337">
        <v>1870000</v>
      </c>
      <c r="F6" s="337">
        <v>1870000</v>
      </c>
      <c r="G6" s="337">
        <v>1870000</v>
      </c>
      <c r="H6" s="337">
        <v>510000</v>
      </c>
      <c r="I6" s="337">
        <v>510000</v>
      </c>
      <c r="J6" s="337">
        <v>510000</v>
      </c>
      <c r="K6" s="337">
        <v>3660000</v>
      </c>
      <c r="L6" s="337">
        <v>3660000</v>
      </c>
      <c r="M6" s="337">
        <v>4267533</v>
      </c>
      <c r="N6" s="337"/>
      <c r="O6" s="337"/>
      <c r="P6" s="337"/>
      <c r="Q6" s="337"/>
      <c r="R6" s="337"/>
      <c r="S6" s="337"/>
      <c r="T6" s="337">
        <v>2018000</v>
      </c>
      <c r="U6" s="337">
        <v>2018000</v>
      </c>
      <c r="V6" s="337">
        <v>2018000</v>
      </c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8">
        <f aca="true" t="shared" si="0" ref="AZ6:BA10">SUM(E6,H6,K6,N6,Q6,T6,W6,Z6,AC6,AF6,AI6,AL6,AO6,AQ6,AS6,AX6)</f>
        <v>8058000</v>
      </c>
      <c r="BA6" s="513">
        <f t="shared" si="0"/>
        <v>8058000</v>
      </c>
      <c r="BB6" s="513">
        <f>SUM(G6,J6,M6,P6,S6,V6,Y6,AB6,AE6,AH6,AK6,AN6,AW6,)</f>
        <v>8665533</v>
      </c>
      <c r="BC6" s="89"/>
      <c r="BD6" s="90"/>
      <c r="BE6" s="90"/>
      <c r="BF6" s="90"/>
      <c r="BG6" s="91"/>
      <c r="BH6" s="91"/>
      <c r="BI6" s="91"/>
      <c r="BJ6" s="91"/>
      <c r="BK6" s="91"/>
      <c r="BL6" s="91"/>
      <c r="BM6" s="91"/>
      <c r="BN6" s="91"/>
      <c r="BO6" s="91"/>
    </row>
    <row r="7" spans="1:67" ht="19.5" customHeight="1">
      <c r="A7" s="164" t="s">
        <v>137</v>
      </c>
      <c r="B7" s="319" t="s">
        <v>399</v>
      </c>
      <c r="C7" s="319" t="s">
        <v>332</v>
      </c>
      <c r="D7" s="319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  <c r="AO7" s="337"/>
      <c r="AP7" s="337"/>
      <c r="AQ7" s="337"/>
      <c r="AR7" s="337"/>
      <c r="AS7" s="337"/>
      <c r="AT7" s="337"/>
      <c r="AU7" s="337"/>
      <c r="AV7" s="337"/>
      <c r="AW7" s="337"/>
      <c r="AX7" s="337"/>
      <c r="AY7" s="337"/>
      <c r="AZ7" s="338">
        <f t="shared" si="0"/>
        <v>0</v>
      </c>
      <c r="BA7" s="513">
        <f t="shared" si="0"/>
        <v>0</v>
      </c>
      <c r="BB7" s="513">
        <f aca="true" t="shared" si="1" ref="BB7:BB56">SUM(G7,J7,M7,P7,S7,V7,Y7,AB7,AE7,AH7,AK7,AN7,AW7,)</f>
        <v>0</v>
      </c>
      <c r="BC7" s="89"/>
      <c r="BD7" s="90"/>
      <c r="BE7" s="90"/>
      <c r="BF7" s="90"/>
      <c r="BG7" s="91"/>
      <c r="BH7" s="91"/>
      <c r="BI7" s="91"/>
      <c r="BJ7" s="91"/>
      <c r="BK7" s="91"/>
      <c r="BL7" s="91"/>
      <c r="BM7" s="91"/>
      <c r="BN7" s="91"/>
      <c r="BO7" s="91"/>
    </row>
    <row r="8" spans="1:67" ht="19.5" customHeight="1">
      <c r="A8" s="165" t="s">
        <v>417</v>
      </c>
      <c r="B8" s="320" t="s">
        <v>400</v>
      </c>
      <c r="C8" s="320" t="s">
        <v>265</v>
      </c>
      <c r="D8" s="320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7"/>
      <c r="AQ8" s="337"/>
      <c r="AR8" s="337"/>
      <c r="AS8" s="337"/>
      <c r="AT8" s="337"/>
      <c r="AU8" s="337"/>
      <c r="AV8" s="337"/>
      <c r="AW8" s="337"/>
      <c r="AX8" s="337"/>
      <c r="AY8" s="337"/>
      <c r="AZ8" s="338">
        <f t="shared" si="0"/>
        <v>0</v>
      </c>
      <c r="BA8" s="513">
        <f t="shared" si="0"/>
        <v>0</v>
      </c>
      <c r="BB8" s="513">
        <f t="shared" si="1"/>
        <v>0</v>
      </c>
      <c r="BC8" s="88"/>
      <c r="BD8" s="90"/>
      <c r="BE8" s="90"/>
      <c r="BF8" s="92"/>
      <c r="BG8" s="91"/>
      <c r="BH8" s="91"/>
      <c r="BI8" s="92"/>
      <c r="BJ8" s="91"/>
      <c r="BK8" s="93"/>
      <c r="BL8" s="92"/>
      <c r="BM8" s="91"/>
      <c r="BN8" s="91"/>
      <c r="BO8" s="92"/>
    </row>
    <row r="9" spans="1:67" ht="19.5" customHeight="1">
      <c r="A9" s="308" t="s">
        <v>139</v>
      </c>
      <c r="B9" s="324" t="s">
        <v>401</v>
      </c>
      <c r="C9" s="320" t="s">
        <v>265</v>
      </c>
      <c r="D9" s="320"/>
      <c r="E9" s="337"/>
      <c r="F9" s="337"/>
      <c r="G9" s="337"/>
      <c r="H9" s="337"/>
      <c r="I9" s="337"/>
      <c r="J9" s="337"/>
      <c r="K9" s="337">
        <v>900000</v>
      </c>
      <c r="L9" s="337">
        <v>900000</v>
      </c>
      <c r="M9" s="337">
        <v>900000</v>
      </c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7"/>
      <c r="AV9" s="337"/>
      <c r="AW9" s="337"/>
      <c r="AX9" s="337"/>
      <c r="AY9" s="337"/>
      <c r="AZ9" s="338">
        <f t="shared" si="0"/>
        <v>900000</v>
      </c>
      <c r="BA9" s="513">
        <f t="shared" si="0"/>
        <v>900000</v>
      </c>
      <c r="BB9" s="513">
        <f t="shared" si="1"/>
        <v>900000</v>
      </c>
      <c r="BC9" s="84"/>
      <c r="BD9" s="94"/>
      <c r="BE9" s="94"/>
      <c r="BF9" s="92"/>
      <c r="BG9" s="94"/>
      <c r="BH9" s="94"/>
      <c r="BI9" s="92"/>
      <c r="BJ9" s="95"/>
      <c r="BK9" s="95"/>
      <c r="BL9" s="96"/>
      <c r="BM9" s="99"/>
      <c r="BN9" s="99"/>
      <c r="BO9" s="92"/>
    </row>
    <row r="10" spans="1:67" ht="19.5" customHeight="1">
      <c r="A10" s="166" t="s">
        <v>140</v>
      </c>
      <c r="B10" s="339" t="s">
        <v>402</v>
      </c>
      <c r="C10" s="321" t="s">
        <v>265</v>
      </c>
      <c r="D10" s="321"/>
      <c r="E10" s="337"/>
      <c r="F10" s="337"/>
      <c r="G10" s="337"/>
      <c r="H10" s="337"/>
      <c r="I10" s="337"/>
      <c r="J10" s="337"/>
      <c r="K10" s="337">
        <v>180000</v>
      </c>
      <c r="L10" s="337">
        <v>180000</v>
      </c>
      <c r="M10" s="337">
        <v>180000</v>
      </c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/>
      <c r="AO10" s="337"/>
      <c r="AP10" s="337"/>
      <c r="AQ10" s="337"/>
      <c r="AR10" s="337"/>
      <c r="AS10" s="337"/>
      <c r="AT10" s="337"/>
      <c r="AU10" s="337"/>
      <c r="AV10" s="337"/>
      <c r="AW10" s="337"/>
      <c r="AX10" s="337"/>
      <c r="AY10" s="337"/>
      <c r="AZ10" s="338">
        <f t="shared" si="0"/>
        <v>180000</v>
      </c>
      <c r="BA10" s="513">
        <f t="shared" si="0"/>
        <v>180000</v>
      </c>
      <c r="BB10" s="513">
        <f t="shared" si="1"/>
        <v>180000</v>
      </c>
      <c r="BC10" s="84"/>
      <c r="BD10" s="94"/>
      <c r="BE10" s="94"/>
      <c r="BF10" s="92"/>
      <c r="BG10" s="94"/>
      <c r="BH10" s="94"/>
      <c r="BI10" s="92"/>
      <c r="BJ10" s="95"/>
      <c r="BK10" s="95"/>
      <c r="BL10" s="96"/>
      <c r="BM10" s="99"/>
      <c r="BN10" s="99"/>
      <c r="BO10" s="92"/>
    </row>
    <row r="11" spans="1:67" s="176" customFormat="1" ht="19.5" customHeight="1">
      <c r="A11" s="239" t="s">
        <v>177</v>
      </c>
      <c r="B11" s="322" t="s">
        <v>186</v>
      </c>
      <c r="C11" s="322" t="s">
        <v>265</v>
      </c>
      <c r="D11" s="322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>
        <v>1635079</v>
      </c>
      <c r="S11" s="340">
        <v>1635079</v>
      </c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>
        <v>3360000</v>
      </c>
      <c r="AE11" s="340">
        <v>7566659</v>
      </c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>
        <v>1585000</v>
      </c>
      <c r="AW11" s="340">
        <v>1585000</v>
      </c>
      <c r="AX11" s="340"/>
      <c r="AY11" s="340"/>
      <c r="AZ11" s="338">
        <f>SUM(E11,H11,K11,N11,Q11,T11,W11,Z11,AC11,AF11,AI11,AL11,AO11,AQ11,AS11,AX11)</f>
        <v>0</v>
      </c>
      <c r="BA11" s="343">
        <f>SUM(F11,I11,L11,O11,R11,U11,X11,AA11,AD11,AG11,AJ11,AM11,AP11,AR11,AT11,AY11,AV11)</f>
        <v>6580079</v>
      </c>
      <c r="BB11" s="343">
        <f t="shared" si="1"/>
        <v>10786738</v>
      </c>
      <c r="BC11" s="240"/>
      <c r="BD11" s="171"/>
      <c r="BE11" s="171"/>
      <c r="BF11" s="171"/>
      <c r="BG11" s="173"/>
      <c r="BH11" s="173"/>
      <c r="BI11" s="173"/>
      <c r="BJ11" s="173"/>
      <c r="BK11" s="173"/>
      <c r="BL11" s="173"/>
      <c r="BM11" s="173"/>
      <c r="BN11" s="173"/>
      <c r="BO11" s="173"/>
    </row>
    <row r="12" spans="1:67" ht="19.5" customHeight="1">
      <c r="A12" s="311"/>
      <c r="B12" s="323" t="s">
        <v>143</v>
      </c>
      <c r="C12" s="323"/>
      <c r="D12" s="341">
        <f aca="true" t="shared" si="2" ref="D12:W12">SUM(D6:D11)</f>
        <v>0</v>
      </c>
      <c r="E12" s="341">
        <f t="shared" si="2"/>
        <v>1870000</v>
      </c>
      <c r="F12" s="341">
        <f t="shared" si="2"/>
        <v>1870000</v>
      </c>
      <c r="G12" s="341">
        <f>SUM(G6:G11)</f>
        <v>1870000</v>
      </c>
      <c r="H12" s="341">
        <f t="shared" si="2"/>
        <v>510000</v>
      </c>
      <c r="I12" s="341">
        <f t="shared" si="2"/>
        <v>510000</v>
      </c>
      <c r="J12" s="341">
        <f>SUM(J6:J11)</f>
        <v>510000</v>
      </c>
      <c r="K12" s="341">
        <f t="shared" si="2"/>
        <v>4740000</v>
      </c>
      <c r="L12" s="341">
        <f t="shared" si="2"/>
        <v>4740000</v>
      </c>
      <c r="M12" s="341">
        <f>SUM(M6:M11)</f>
        <v>5347533</v>
      </c>
      <c r="N12" s="341">
        <f t="shared" si="2"/>
        <v>0</v>
      </c>
      <c r="O12" s="341">
        <f t="shared" si="2"/>
        <v>0</v>
      </c>
      <c r="P12" s="341">
        <f>SUM(P6:P11)</f>
        <v>0</v>
      </c>
      <c r="Q12" s="341">
        <f t="shared" si="2"/>
        <v>0</v>
      </c>
      <c r="R12" s="341">
        <f t="shared" si="2"/>
        <v>1635079</v>
      </c>
      <c r="S12" s="341">
        <f>SUM(S6:S11)</f>
        <v>1635079</v>
      </c>
      <c r="T12" s="341">
        <f t="shared" si="2"/>
        <v>2018000</v>
      </c>
      <c r="U12" s="341">
        <f t="shared" si="2"/>
        <v>2018000</v>
      </c>
      <c r="V12" s="341">
        <f>SUM(V5:V11)</f>
        <v>2018000</v>
      </c>
      <c r="W12" s="341">
        <f t="shared" si="2"/>
        <v>0</v>
      </c>
      <c r="X12" s="341">
        <f>SUM(X6:X11)</f>
        <v>0</v>
      </c>
      <c r="Y12" s="341">
        <f>SUM(Y5:Y11)</f>
        <v>200000</v>
      </c>
      <c r="Z12" s="341">
        <f>SUM(Z6:Z11)</f>
        <v>0</v>
      </c>
      <c r="AA12" s="341">
        <f>SUM(AA6:AA11)</f>
        <v>0</v>
      </c>
      <c r="AB12" s="341">
        <f>SUM(AB6:AB11)</f>
        <v>0</v>
      </c>
      <c r="AC12" s="341">
        <f aca="true" t="shared" si="3" ref="AC12:AL12">SUM(AC6:AC11)</f>
        <v>0</v>
      </c>
      <c r="AD12" s="341">
        <f t="shared" si="3"/>
        <v>3360000</v>
      </c>
      <c r="AE12" s="341">
        <f>SUM(AE6:AE11)</f>
        <v>7566659</v>
      </c>
      <c r="AF12" s="341">
        <f t="shared" si="3"/>
        <v>0</v>
      </c>
      <c r="AG12" s="341">
        <f t="shared" si="3"/>
        <v>0</v>
      </c>
      <c r="AH12" s="341">
        <f>SUM(AH6:AH11)</f>
        <v>0</v>
      </c>
      <c r="AI12" s="341">
        <f t="shared" si="3"/>
        <v>0</v>
      </c>
      <c r="AJ12" s="341">
        <f t="shared" si="3"/>
        <v>0</v>
      </c>
      <c r="AK12" s="341">
        <f>SUM(AK6:AK11)</f>
        <v>0</v>
      </c>
      <c r="AL12" s="341">
        <f t="shared" si="3"/>
        <v>0</v>
      </c>
      <c r="AM12" s="341">
        <f>SUM(AM6:AM11)</f>
        <v>0</v>
      </c>
      <c r="AN12" s="341">
        <f>SUM(AN6:AN11)</f>
        <v>0</v>
      </c>
      <c r="AO12" s="341">
        <f>SUM(AO6:AO11)</f>
        <v>0</v>
      </c>
      <c r="AP12" s="341"/>
      <c r="AQ12" s="341">
        <f>SUM(AQ6:AQ11)</f>
        <v>0</v>
      </c>
      <c r="AR12" s="341"/>
      <c r="AS12" s="341">
        <f>SUM(AS6:AS11)</f>
        <v>0</v>
      </c>
      <c r="AT12" s="341"/>
      <c r="AU12" s="341"/>
      <c r="AV12" s="341">
        <f aca="true" t="shared" si="4" ref="AV12:BA12">SUM(AV6:AV11)</f>
        <v>1585000</v>
      </c>
      <c r="AW12" s="341">
        <f t="shared" si="4"/>
        <v>1585000</v>
      </c>
      <c r="AX12" s="341">
        <f t="shared" si="4"/>
        <v>0</v>
      </c>
      <c r="AY12" s="341">
        <f t="shared" si="4"/>
        <v>0</v>
      </c>
      <c r="AZ12" s="341">
        <f t="shared" si="4"/>
        <v>9138000</v>
      </c>
      <c r="BA12" s="514">
        <f t="shared" si="4"/>
        <v>15718079</v>
      </c>
      <c r="BB12" s="514">
        <f t="shared" si="1"/>
        <v>20732271</v>
      </c>
      <c r="BC12" s="84"/>
      <c r="BD12" s="94"/>
      <c r="BE12" s="94"/>
      <c r="BF12" s="92"/>
      <c r="BG12" s="94"/>
      <c r="BH12" s="94"/>
      <c r="BI12" s="92"/>
      <c r="BJ12" s="95"/>
      <c r="BK12" s="95"/>
      <c r="BL12" s="96"/>
      <c r="BM12" s="99"/>
      <c r="BN12" s="99"/>
      <c r="BO12" s="92"/>
    </row>
    <row r="13" spans="1:67" ht="19.5" customHeight="1">
      <c r="A13" s="133" t="s">
        <v>144</v>
      </c>
      <c r="B13" s="325" t="s">
        <v>145</v>
      </c>
      <c r="C13" s="325"/>
      <c r="D13" s="32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8">
        <f aca="true" t="shared" si="5" ref="AZ13:BA17">SUM(E13,H13,K13,N13,Q13,T13,W13,Z13,AC13,AF13,AI13,AL13,AO13,AQ13,AS13,AX13)</f>
        <v>0</v>
      </c>
      <c r="BA13" s="513">
        <f t="shared" si="5"/>
        <v>0</v>
      </c>
      <c r="BB13" s="513">
        <f t="shared" si="1"/>
        <v>0</v>
      </c>
      <c r="BC13" s="88"/>
      <c r="BD13" s="90"/>
      <c r="BE13" s="90"/>
      <c r="BF13" s="92"/>
      <c r="BG13" s="91"/>
      <c r="BH13" s="91"/>
      <c r="BI13" s="92"/>
      <c r="BJ13" s="91"/>
      <c r="BK13" s="93"/>
      <c r="BL13" s="92"/>
      <c r="BM13" s="91"/>
      <c r="BN13" s="91"/>
      <c r="BO13" s="92"/>
    </row>
    <row r="14" spans="1:91" ht="19.5" customHeight="1">
      <c r="A14" s="169" t="s">
        <v>146</v>
      </c>
      <c r="B14" s="326" t="s">
        <v>147</v>
      </c>
      <c r="C14" s="320" t="s">
        <v>265</v>
      </c>
      <c r="D14" s="320"/>
      <c r="E14" s="335">
        <v>1425000</v>
      </c>
      <c r="F14" s="335">
        <v>9182190</v>
      </c>
      <c r="G14" s="335">
        <v>9182190</v>
      </c>
      <c r="H14" s="335">
        <v>192000</v>
      </c>
      <c r="I14" s="335">
        <v>1239221</v>
      </c>
      <c r="J14" s="335">
        <v>1239221</v>
      </c>
      <c r="K14" s="335"/>
      <c r="L14" s="335">
        <v>1347611</v>
      </c>
      <c r="M14" s="335">
        <v>747911</v>
      </c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8">
        <f t="shared" si="5"/>
        <v>1617000</v>
      </c>
      <c r="BA14" s="513">
        <f t="shared" si="5"/>
        <v>11769022</v>
      </c>
      <c r="BB14" s="513">
        <f t="shared" si="1"/>
        <v>11169322</v>
      </c>
      <c r="BC14" s="88"/>
      <c r="BD14" s="90"/>
      <c r="BE14" s="90"/>
      <c r="BF14" s="92"/>
      <c r="BG14" s="91"/>
      <c r="BH14" s="91"/>
      <c r="BI14" s="92"/>
      <c r="BJ14" s="91"/>
      <c r="BK14" s="95"/>
      <c r="BL14" s="92"/>
      <c r="BM14" s="91"/>
      <c r="BN14" s="91"/>
      <c r="BO14" s="92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</row>
    <row r="15" spans="1:67" s="176" customFormat="1" ht="19.5" customHeight="1">
      <c r="A15" s="169" t="s">
        <v>369</v>
      </c>
      <c r="B15" s="326" t="s">
        <v>370</v>
      </c>
      <c r="C15" s="326" t="s">
        <v>265</v>
      </c>
      <c r="D15" s="326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38">
        <f t="shared" si="5"/>
        <v>0</v>
      </c>
      <c r="BA15" s="343">
        <f t="shared" si="5"/>
        <v>0</v>
      </c>
      <c r="BB15" s="343">
        <f t="shared" si="1"/>
        <v>0</v>
      </c>
      <c r="BC15" s="170"/>
      <c r="BD15" s="171"/>
      <c r="BE15" s="171"/>
      <c r="BF15" s="172"/>
      <c r="BG15" s="173"/>
      <c r="BH15" s="173"/>
      <c r="BI15" s="172"/>
      <c r="BJ15" s="173"/>
      <c r="BK15" s="174"/>
      <c r="BL15" s="172"/>
      <c r="BM15" s="173"/>
      <c r="BN15" s="173"/>
      <c r="BO15" s="172"/>
    </row>
    <row r="16" spans="1:67" ht="19.5" customHeight="1">
      <c r="A16" s="165" t="s">
        <v>148</v>
      </c>
      <c r="B16" s="320" t="s">
        <v>403</v>
      </c>
      <c r="C16" s="320" t="s">
        <v>265</v>
      </c>
      <c r="D16" s="320"/>
      <c r="E16" s="335"/>
      <c r="F16" s="335"/>
      <c r="G16" s="335"/>
      <c r="H16" s="335"/>
      <c r="I16" s="335"/>
      <c r="J16" s="335"/>
      <c r="K16" s="335"/>
      <c r="L16" s="335">
        <v>6712328</v>
      </c>
      <c r="M16" s="335">
        <v>6712328</v>
      </c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>
        <v>35000000</v>
      </c>
      <c r="AG16" s="335">
        <v>28287672</v>
      </c>
      <c r="AH16" s="335">
        <v>1258041</v>
      </c>
      <c r="AI16" s="335">
        <v>2000000</v>
      </c>
      <c r="AJ16" s="335">
        <v>2000000</v>
      </c>
      <c r="AK16" s="335">
        <v>30287672</v>
      </c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8">
        <f t="shared" si="5"/>
        <v>37000000</v>
      </c>
      <c r="BA16" s="513">
        <f t="shared" si="5"/>
        <v>37000000</v>
      </c>
      <c r="BB16" s="513">
        <f t="shared" si="1"/>
        <v>38258041</v>
      </c>
      <c r="BC16" s="88"/>
      <c r="BD16" s="90"/>
      <c r="BE16" s="90"/>
      <c r="BF16" s="92"/>
      <c r="BG16" s="91"/>
      <c r="BH16" s="91"/>
      <c r="BI16" s="92"/>
      <c r="BJ16" s="91"/>
      <c r="BK16" s="93"/>
      <c r="BL16" s="92"/>
      <c r="BM16" s="91"/>
      <c r="BN16" s="91"/>
      <c r="BO16" s="92"/>
    </row>
    <row r="17" spans="1:67" ht="19.5" customHeight="1">
      <c r="A17" s="165" t="s">
        <v>150</v>
      </c>
      <c r="B17" s="320" t="s">
        <v>74</v>
      </c>
      <c r="C17" s="320" t="s">
        <v>265</v>
      </c>
      <c r="D17" s="320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8">
        <f t="shared" si="5"/>
        <v>0</v>
      </c>
      <c r="BA17" s="513">
        <f t="shared" si="5"/>
        <v>0</v>
      </c>
      <c r="BB17" s="513">
        <f t="shared" si="1"/>
        <v>0</v>
      </c>
      <c r="BC17" s="89"/>
      <c r="BD17" s="90"/>
      <c r="BE17" s="90"/>
      <c r="BF17" s="92"/>
      <c r="BG17" s="90"/>
      <c r="BH17" s="90"/>
      <c r="BI17" s="92"/>
      <c r="BJ17" s="91"/>
      <c r="BK17" s="91"/>
      <c r="BL17" s="92"/>
      <c r="BM17" s="90"/>
      <c r="BN17" s="90"/>
      <c r="BO17" s="92"/>
    </row>
    <row r="18" spans="1:67" ht="19.5" customHeight="1">
      <c r="A18" s="311"/>
      <c r="B18" s="327" t="s">
        <v>151</v>
      </c>
      <c r="C18" s="327"/>
      <c r="D18" s="341">
        <f aca="true" t="shared" si="6" ref="D18:W18">SUM(D14:D17)</f>
        <v>0</v>
      </c>
      <c r="E18" s="341">
        <f t="shared" si="6"/>
        <v>1425000</v>
      </c>
      <c r="F18" s="341">
        <f t="shared" si="6"/>
        <v>9182190</v>
      </c>
      <c r="G18" s="341">
        <f>SUM(G14:G17)</f>
        <v>9182190</v>
      </c>
      <c r="H18" s="341">
        <f t="shared" si="6"/>
        <v>192000</v>
      </c>
      <c r="I18" s="341">
        <f t="shared" si="6"/>
        <v>1239221</v>
      </c>
      <c r="J18" s="341">
        <f>SUM(J14:J17)</f>
        <v>1239221</v>
      </c>
      <c r="K18" s="341">
        <f t="shared" si="6"/>
        <v>0</v>
      </c>
      <c r="L18" s="341">
        <f t="shared" si="6"/>
        <v>8059939</v>
      </c>
      <c r="M18" s="341">
        <f>SUM(M14:M17)</f>
        <v>7460239</v>
      </c>
      <c r="N18" s="341">
        <f t="shared" si="6"/>
        <v>0</v>
      </c>
      <c r="O18" s="341">
        <f t="shared" si="6"/>
        <v>0</v>
      </c>
      <c r="P18" s="341">
        <f>SUM(P14:P17)</f>
        <v>0</v>
      </c>
      <c r="Q18" s="341">
        <f t="shared" si="6"/>
        <v>0</v>
      </c>
      <c r="R18" s="341">
        <f t="shared" si="6"/>
        <v>0</v>
      </c>
      <c r="S18" s="341">
        <f>SUM(S14:S17)</f>
        <v>0</v>
      </c>
      <c r="T18" s="341">
        <f t="shared" si="6"/>
        <v>0</v>
      </c>
      <c r="U18" s="341">
        <f t="shared" si="6"/>
        <v>0</v>
      </c>
      <c r="V18" s="341">
        <f>SUM(V14:V17)</f>
        <v>0</v>
      </c>
      <c r="W18" s="341">
        <f t="shared" si="6"/>
        <v>0</v>
      </c>
      <c r="X18" s="341">
        <f>SUM(X14:X17)</f>
        <v>0</v>
      </c>
      <c r="Y18" s="341">
        <f>SUM(Y14:Y17)</f>
        <v>0</v>
      </c>
      <c r="Z18" s="341">
        <f>SUM(Z14:Z17)</f>
        <v>0</v>
      </c>
      <c r="AA18" s="341">
        <f>SUM(AA14:AA17)</f>
        <v>0</v>
      </c>
      <c r="AB18" s="341">
        <f>SUM(AB14:AB17)</f>
        <v>0</v>
      </c>
      <c r="AC18" s="341">
        <f aca="true" t="shared" si="7" ref="AC18:AL18">SUM(AC14:AC17)</f>
        <v>0</v>
      </c>
      <c r="AD18" s="341">
        <f t="shared" si="7"/>
        <v>0</v>
      </c>
      <c r="AE18" s="341">
        <f>SUM(AE14:AE17)</f>
        <v>0</v>
      </c>
      <c r="AF18" s="341">
        <f t="shared" si="7"/>
        <v>35000000</v>
      </c>
      <c r="AG18" s="341">
        <f t="shared" si="7"/>
        <v>28287672</v>
      </c>
      <c r="AH18" s="341">
        <f>SUM(AH14:AH17)</f>
        <v>1258041</v>
      </c>
      <c r="AI18" s="341">
        <f t="shared" si="7"/>
        <v>2000000</v>
      </c>
      <c r="AJ18" s="341">
        <f t="shared" si="7"/>
        <v>2000000</v>
      </c>
      <c r="AK18" s="341">
        <f>SUM(AK14:AK17)</f>
        <v>30287672</v>
      </c>
      <c r="AL18" s="341">
        <f t="shared" si="7"/>
        <v>0</v>
      </c>
      <c r="AM18" s="341">
        <f>SUM(AM14:AM17)</f>
        <v>0</v>
      </c>
      <c r="AN18" s="341">
        <f>SUM(AN14:AN17)</f>
        <v>0</v>
      </c>
      <c r="AO18" s="341">
        <f>SUM(AO14:AO17)</f>
        <v>0</v>
      </c>
      <c r="AP18" s="341"/>
      <c r="AQ18" s="341">
        <f>SUM(AQ14:AQ17)</f>
        <v>0</v>
      </c>
      <c r="AR18" s="341"/>
      <c r="AS18" s="341">
        <f>SUM(AS14:AS17)</f>
        <v>0</v>
      </c>
      <c r="AT18" s="341"/>
      <c r="AU18" s="341"/>
      <c r="AV18" s="341">
        <f>SUM(AV14:AV17)</f>
        <v>0</v>
      </c>
      <c r="AW18" s="341">
        <f>SUM(AW14:AW17)</f>
        <v>0</v>
      </c>
      <c r="AX18" s="341">
        <f>SUM(AX14:AX17)</f>
        <v>0</v>
      </c>
      <c r="AY18" s="341">
        <f>SUM(AY14:AY17)</f>
        <v>0</v>
      </c>
      <c r="AZ18" s="341">
        <f>SUM(AZ13:AZ17)</f>
        <v>38617000</v>
      </c>
      <c r="BA18" s="514">
        <f>SUM(BA13:BA17)</f>
        <v>48769022</v>
      </c>
      <c r="BB18" s="514">
        <f t="shared" si="1"/>
        <v>49427363</v>
      </c>
      <c r="BC18" s="89"/>
      <c r="BD18" s="90"/>
      <c r="BE18" s="90"/>
      <c r="BF18" s="92"/>
      <c r="BG18" s="90"/>
      <c r="BH18" s="90"/>
      <c r="BI18" s="92"/>
      <c r="BJ18" s="91"/>
      <c r="BK18" s="91"/>
      <c r="BL18" s="92"/>
      <c r="BM18" s="90"/>
      <c r="BN18" s="90"/>
      <c r="BO18" s="92"/>
    </row>
    <row r="19" spans="1:67" ht="19.5" customHeight="1">
      <c r="A19" s="167" t="s">
        <v>152</v>
      </c>
      <c r="B19" s="133" t="s">
        <v>153</v>
      </c>
      <c r="C19" s="133"/>
      <c r="D19" s="133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338">
        <f aca="true" t="shared" si="8" ref="AZ19:BA21">SUM(E19,H19,K19,N19,Q19,T19,W19,Z19,AC19,AF19,AI19,AL19,AO19,AQ19,AS19,AX19)</f>
        <v>0</v>
      </c>
      <c r="BA19" s="513">
        <f t="shared" si="8"/>
        <v>0</v>
      </c>
      <c r="BB19" s="513">
        <f t="shared" si="1"/>
        <v>0</v>
      </c>
      <c r="BC19" s="89"/>
      <c r="BD19" s="90"/>
      <c r="BE19" s="90"/>
      <c r="BF19" s="92"/>
      <c r="BG19" s="90"/>
      <c r="BH19" s="90"/>
      <c r="BI19" s="92"/>
      <c r="BJ19" s="91"/>
      <c r="BK19" s="91"/>
      <c r="BL19" s="92"/>
      <c r="BM19" s="90"/>
      <c r="BN19" s="90"/>
      <c r="BO19" s="92"/>
    </row>
    <row r="20" spans="1:67" ht="19.5" customHeight="1">
      <c r="A20" s="165" t="s">
        <v>154</v>
      </c>
      <c r="B20" s="320" t="s">
        <v>155</v>
      </c>
      <c r="C20" s="320" t="s">
        <v>265</v>
      </c>
      <c r="D20" s="320"/>
      <c r="E20" s="342"/>
      <c r="F20" s="342"/>
      <c r="G20" s="342"/>
      <c r="H20" s="342"/>
      <c r="I20" s="342"/>
      <c r="J20" s="342"/>
      <c r="K20" s="337"/>
      <c r="L20" s="337"/>
      <c r="M20" s="337"/>
      <c r="N20" s="335"/>
      <c r="O20" s="335"/>
      <c r="P20" s="335"/>
      <c r="Q20" s="335"/>
      <c r="R20" s="335"/>
      <c r="S20" s="335"/>
      <c r="T20" s="338"/>
      <c r="U20" s="338"/>
      <c r="V20" s="338"/>
      <c r="W20" s="338"/>
      <c r="X20" s="338"/>
      <c r="Y20" s="338"/>
      <c r="Z20" s="337"/>
      <c r="AA20" s="337"/>
      <c r="AB20" s="337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  <c r="AZ20" s="338">
        <f t="shared" si="8"/>
        <v>0</v>
      </c>
      <c r="BA20" s="334">
        <f t="shared" si="8"/>
        <v>0</v>
      </c>
      <c r="BB20" s="334">
        <f t="shared" si="1"/>
        <v>0</v>
      </c>
      <c r="BC20" s="97"/>
      <c r="BD20" s="94"/>
      <c r="BE20" s="94"/>
      <c r="BF20" s="92"/>
      <c r="BG20" s="94"/>
      <c r="BH20" s="94"/>
      <c r="BI20" s="92"/>
      <c r="BJ20" s="95"/>
      <c r="BK20" s="95"/>
      <c r="BL20" s="96"/>
      <c r="BM20" s="94"/>
      <c r="BN20" s="94"/>
      <c r="BO20" s="92"/>
    </row>
    <row r="21" spans="1:91" s="176" customFormat="1" ht="19.5" customHeight="1">
      <c r="A21" s="169" t="s">
        <v>156</v>
      </c>
      <c r="B21" s="326" t="s">
        <v>157</v>
      </c>
      <c r="C21" s="326" t="s">
        <v>265</v>
      </c>
      <c r="D21" s="326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343"/>
      <c r="AQ21" s="343"/>
      <c r="AR21" s="343"/>
      <c r="AS21" s="343"/>
      <c r="AT21" s="343"/>
      <c r="AU21" s="343"/>
      <c r="AV21" s="343"/>
      <c r="AW21" s="343"/>
      <c r="AX21" s="343"/>
      <c r="AY21" s="343"/>
      <c r="AZ21" s="344">
        <f t="shared" si="8"/>
        <v>0</v>
      </c>
      <c r="BA21" s="343">
        <f t="shared" si="8"/>
        <v>0</v>
      </c>
      <c r="BB21" s="343">
        <f t="shared" si="1"/>
        <v>0</v>
      </c>
      <c r="BC21" s="170"/>
      <c r="BD21" s="171"/>
      <c r="BE21" s="171"/>
      <c r="BF21" s="172"/>
      <c r="BG21" s="173"/>
      <c r="BH21" s="173"/>
      <c r="BI21" s="172"/>
      <c r="BJ21" s="173"/>
      <c r="BK21" s="174"/>
      <c r="BL21" s="172"/>
      <c r="BM21" s="173"/>
      <c r="BN21" s="173"/>
      <c r="BO21" s="172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</row>
    <row r="22" spans="1:91" s="176" customFormat="1" ht="19.5" customHeight="1">
      <c r="A22" s="311"/>
      <c r="B22" s="327" t="s">
        <v>158</v>
      </c>
      <c r="C22" s="327"/>
      <c r="D22" s="327"/>
      <c r="E22" s="345">
        <f aca="true" t="shared" si="9" ref="E22:W22">SUM(E20:E21)</f>
        <v>0</v>
      </c>
      <c r="F22" s="345">
        <f t="shared" si="9"/>
        <v>0</v>
      </c>
      <c r="G22" s="345">
        <f>SUM(G20:G21)</f>
        <v>0</v>
      </c>
      <c r="H22" s="345">
        <f t="shared" si="9"/>
        <v>0</v>
      </c>
      <c r="I22" s="345">
        <f t="shared" si="9"/>
        <v>0</v>
      </c>
      <c r="J22" s="345">
        <f>SUM(J20:J21)</f>
        <v>0</v>
      </c>
      <c r="K22" s="345">
        <f t="shared" si="9"/>
        <v>0</v>
      </c>
      <c r="L22" s="345">
        <f t="shared" si="9"/>
        <v>0</v>
      </c>
      <c r="M22" s="345">
        <f>SUM(M20:M21)</f>
        <v>0</v>
      </c>
      <c r="N22" s="345">
        <f t="shared" si="9"/>
        <v>0</v>
      </c>
      <c r="O22" s="345">
        <f t="shared" si="9"/>
        <v>0</v>
      </c>
      <c r="P22" s="345">
        <f>SUM(P20:P21)</f>
        <v>0</v>
      </c>
      <c r="Q22" s="345">
        <f t="shared" si="9"/>
        <v>0</v>
      </c>
      <c r="R22" s="345">
        <f t="shared" si="9"/>
        <v>0</v>
      </c>
      <c r="S22" s="345">
        <f>SUM(S20:S21)</f>
        <v>0</v>
      </c>
      <c r="T22" s="345">
        <f t="shared" si="9"/>
        <v>0</v>
      </c>
      <c r="U22" s="345">
        <f t="shared" si="9"/>
        <v>0</v>
      </c>
      <c r="V22" s="345">
        <f>SUM(V20:V21)</f>
        <v>0</v>
      </c>
      <c r="W22" s="345">
        <f t="shared" si="9"/>
        <v>0</v>
      </c>
      <c r="X22" s="345">
        <f>SUM(X20:X21)</f>
        <v>0</v>
      </c>
      <c r="Y22" s="345">
        <f>SUM(Y20:Y21)</f>
        <v>0</v>
      </c>
      <c r="Z22" s="345">
        <f>SUM(Z20:Z21)</f>
        <v>0</v>
      </c>
      <c r="AA22" s="345">
        <f>SUM(AA20:AA21)</f>
        <v>0</v>
      </c>
      <c r="AB22" s="345">
        <f>SUM(AB20:AB21)</f>
        <v>0</v>
      </c>
      <c r="AC22" s="345">
        <f aca="true" t="shared" si="10" ref="AC22:AL22">SUM(AC20:AC21)</f>
        <v>0</v>
      </c>
      <c r="AD22" s="345">
        <f t="shared" si="10"/>
        <v>0</v>
      </c>
      <c r="AE22" s="345">
        <f>SUM(AE20:AE21)</f>
        <v>0</v>
      </c>
      <c r="AF22" s="345">
        <f t="shared" si="10"/>
        <v>0</v>
      </c>
      <c r="AG22" s="345">
        <f t="shared" si="10"/>
        <v>0</v>
      </c>
      <c r="AH22" s="345">
        <f>SUM(AH20:AH21)</f>
        <v>0</v>
      </c>
      <c r="AI22" s="345">
        <f t="shared" si="10"/>
        <v>0</v>
      </c>
      <c r="AJ22" s="345">
        <f t="shared" si="10"/>
        <v>0</v>
      </c>
      <c r="AK22" s="345">
        <f>SUM(AK20:AK21)</f>
        <v>0</v>
      </c>
      <c r="AL22" s="345">
        <f t="shared" si="10"/>
        <v>0</v>
      </c>
      <c r="AM22" s="345">
        <f>SUM(AM20:AM21)</f>
        <v>0</v>
      </c>
      <c r="AN22" s="345">
        <f>SUM(AN20:AN21)</f>
        <v>0</v>
      </c>
      <c r="AO22" s="345">
        <f>SUM(AO20:AO21)</f>
        <v>0</v>
      </c>
      <c r="AP22" s="345"/>
      <c r="AQ22" s="345">
        <f>SUM(AQ20:AQ21)</f>
        <v>0</v>
      </c>
      <c r="AR22" s="345"/>
      <c r="AS22" s="345">
        <f>SUM(AS20:AS21)</f>
        <v>0</v>
      </c>
      <c r="AT22" s="345"/>
      <c r="AU22" s="345"/>
      <c r="AV22" s="345">
        <f>SUM(AV20:AV21)</f>
        <v>0</v>
      </c>
      <c r="AW22" s="345">
        <f>SUM(AW20:AW21)</f>
        <v>0</v>
      </c>
      <c r="AX22" s="345">
        <f>SUM(AX20:AX21)</f>
        <v>0</v>
      </c>
      <c r="AY22" s="345">
        <f>SUM(AY20:AY21)</f>
        <v>0</v>
      </c>
      <c r="AZ22" s="345">
        <f>SUM(AZ19:AZ21)</f>
        <v>0</v>
      </c>
      <c r="BA22" s="514">
        <f>SUM(BA19:BA21)</f>
        <v>0</v>
      </c>
      <c r="BB22" s="514">
        <f t="shared" si="1"/>
        <v>0</v>
      </c>
      <c r="BC22" s="170"/>
      <c r="BD22" s="171"/>
      <c r="BE22" s="171"/>
      <c r="BF22" s="172"/>
      <c r="BG22" s="173"/>
      <c r="BH22" s="173"/>
      <c r="BI22" s="172"/>
      <c r="BJ22" s="173"/>
      <c r="BK22" s="174"/>
      <c r="BL22" s="172"/>
      <c r="BM22" s="173"/>
      <c r="BN22" s="173"/>
      <c r="BO22" s="172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</row>
    <row r="23" spans="1:67" ht="19.5" customHeight="1">
      <c r="A23" s="167" t="s">
        <v>159</v>
      </c>
      <c r="B23" s="133" t="s">
        <v>160</v>
      </c>
      <c r="C23" s="133"/>
      <c r="D23" s="133"/>
      <c r="E23" s="342"/>
      <c r="F23" s="342"/>
      <c r="G23" s="342"/>
      <c r="H23" s="342"/>
      <c r="I23" s="342"/>
      <c r="J23" s="342"/>
      <c r="K23" s="337"/>
      <c r="L23" s="337"/>
      <c r="M23" s="337"/>
      <c r="N23" s="335"/>
      <c r="O23" s="335"/>
      <c r="P23" s="335"/>
      <c r="Q23" s="335"/>
      <c r="R23" s="335"/>
      <c r="S23" s="335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>
        <f aca="true" t="shared" si="11" ref="AZ23:BA27">SUM(E23,H23,K23,N23,Q23,T23,W23,Z23,AC23,AF23,AI23,AL23,AO23,AQ23,AS23,AX23)</f>
        <v>0</v>
      </c>
      <c r="BA23" s="334">
        <f t="shared" si="11"/>
        <v>0</v>
      </c>
      <c r="BB23" s="334">
        <f t="shared" si="1"/>
        <v>0</v>
      </c>
      <c r="BC23" s="97"/>
      <c r="BD23" s="94"/>
      <c r="BE23" s="94"/>
      <c r="BF23" s="92"/>
      <c r="BG23" s="94"/>
      <c r="BH23" s="94"/>
      <c r="BI23" s="92"/>
      <c r="BJ23" s="95"/>
      <c r="BK23" s="95"/>
      <c r="BL23" s="96"/>
      <c r="BM23" s="94"/>
      <c r="BN23" s="94"/>
      <c r="BO23" s="92"/>
    </row>
    <row r="24" spans="1:91" s="176" customFormat="1" ht="19.5" customHeight="1">
      <c r="A24" s="169" t="s">
        <v>161</v>
      </c>
      <c r="B24" s="326" t="s">
        <v>162</v>
      </c>
      <c r="C24" s="326" t="s">
        <v>265</v>
      </c>
      <c r="D24" s="326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3"/>
      <c r="AV24" s="343"/>
      <c r="AW24" s="343"/>
      <c r="AX24" s="343"/>
      <c r="AY24" s="343"/>
      <c r="AZ24" s="338">
        <f t="shared" si="11"/>
        <v>0</v>
      </c>
      <c r="BA24" s="343">
        <f t="shared" si="11"/>
        <v>0</v>
      </c>
      <c r="BB24" s="343">
        <f t="shared" si="1"/>
        <v>0</v>
      </c>
      <c r="BC24" s="170"/>
      <c r="BD24" s="171"/>
      <c r="BE24" s="171"/>
      <c r="BF24" s="172"/>
      <c r="BG24" s="173"/>
      <c r="BH24" s="173"/>
      <c r="BI24" s="172"/>
      <c r="BJ24" s="173"/>
      <c r="BK24" s="174"/>
      <c r="BL24" s="172"/>
      <c r="BM24" s="173"/>
      <c r="BN24" s="173"/>
      <c r="BO24" s="172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</row>
    <row r="25" spans="1:67" ht="19.5" customHeight="1">
      <c r="A25" s="165" t="s">
        <v>163</v>
      </c>
      <c r="B25" s="320" t="s">
        <v>70</v>
      </c>
      <c r="C25" s="320" t="s">
        <v>265</v>
      </c>
      <c r="D25" s="320"/>
      <c r="E25" s="335"/>
      <c r="F25" s="335"/>
      <c r="G25" s="335"/>
      <c r="H25" s="335"/>
      <c r="I25" s="335"/>
      <c r="J25" s="335"/>
      <c r="K25" s="335">
        <v>3660000</v>
      </c>
      <c r="L25" s="335">
        <v>3660000</v>
      </c>
      <c r="M25" s="335">
        <v>3660000</v>
      </c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335"/>
      <c r="AZ25" s="338">
        <f t="shared" si="11"/>
        <v>3660000</v>
      </c>
      <c r="BA25" s="513">
        <f t="shared" si="11"/>
        <v>3660000</v>
      </c>
      <c r="BB25" s="513">
        <f t="shared" si="1"/>
        <v>3660000</v>
      </c>
      <c r="BC25" s="89"/>
      <c r="BD25" s="90"/>
      <c r="BE25" s="90"/>
      <c r="BF25" s="92"/>
      <c r="BG25" s="91"/>
      <c r="BH25" s="91"/>
      <c r="BI25" s="92"/>
      <c r="BJ25" s="91"/>
      <c r="BK25" s="91"/>
      <c r="BL25" s="92"/>
      <c r="BM25" s="91"/>
      <c r="BN25" s="91"/>
      <c r="BO25" s="92"/>
    </row>
    <row r="26" spans="1:91" ht="19.5" customHeight="1">
      <c r="A26" s="165" t="s">
        <v>164</v>
      </c>
      <c r="B26" s="320" t="s">
        <v>71</v>
      </c>
      <c r="C26" s="320" t="s">
        <v>265</v>
      </c>
      <c r="D26" s="320"/>
      <c r="E26" s="335"/>
      <c r="F26" s="335"/>
      <c r="G26" s="335"/>
      <c r="H26" s="335"/>
      <c r="I26" s="335"/>
      <c r="J26" s="335"/>
      <c r="K26" s="335">
        <v>2331000</v>
      </c>
      <c r="L26" s="335">
        <v>2331000</v>
      </c>
      <c r="M26" s="335">
        <v>2331000</v>
      </c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338">
        <f t="shared" si="11"/>
        <v>2331000</v>
      </c>
      <c r="BA26" s="513">
        <f t="shared" si="11"/>
        <v>2331000</v>
      </c>
      <c r="BB26" s="513">
        <f t="shared" si="1"/>
        <v>2331000</v>
      </c>
      <c r="BC26" s="88"/>
      <c r="BD26" s="90"/>
      <c r="BE26" s="90"/>
      <c r="BF26" s="92"/>
      <c r="BG26" s="91"/>
      <c r="BH26" s="91"/>
      <c r="BI26" s="92"/>
      <c r="BJ26" s="91"/>
      <c r="BK26" s="95"/>
      <c r="BL26" s="92"/>
      <c r="BM26" s="91"/>
      <c r="BN26" s="91"/>
      <c r="BO26" s="92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</row>
    <row r="27" spans="1:67" ht="19.5" customHeight="1">
      <c r="A27" s="165" t="s">
        <v>165</v>
      </c>
      <c r="B27" s="320" t="s">
        <v>166</v>
      </c>
      <c r="C27" s="320" t="s">
        <v>265</v>
      </c>
      <c r="D27" s="320"/>
      <c r="E27" s="335"/>
      <c r="F27" s="335"/>
      <c r="G27" s="335"/>
      <c r="H27" s="335"/>
      <c r="I27" s="335"/>
      <c r="J27" s="335"/>
      <c r="K27" s="335">
        <v>4000423</v>
      </c>
      <c r="L27" s="335">
        <v>4447344</v>
      </c>
      <c r="M27" s="335">
        <v>4447344</v>
      </c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338">
        <f t="shared" si="11"/>
        <v>4000423</v>
      </c>
      <c r="BA27" s="513">
        <f t="shared" si="11"/>
        <v>4447344</v>
      </c>
      <c r="BB27" s="513">
        <f t="shared" si="1"/>
        <v>4447344</v>
      </c>
      <c r="BC27" s="88"/>
      <c r="BD27" s="90"/>
      <c r="BE27" s="90"/>
      <c r="BF27" s="92"/>
      <c r="BG27" s="91"/>
      <c r="BH27" s="91"/>
      <c r="BI27" s="92"/>
      <c r="BJ27" s="91"/>
      <c r="BK27" s="93"/>
      <c r="BL27" s="92"/>
      <c r="BM27" s="91"/>
      <c r="BN27" s="91"/>
      <c r="BO27" s="92"/>
    </row>
    <row r="28" spans="1:67" ht="19.5" customHeight="1">
      <c r="A28" s="311"/>
      <c r="B28" s="327" t="s">
        <v>167</v>
      </c>
      <c r="C28" s="327"/>
      <c r="D28" s="327"/>
      <c r="E28" s="345">
        <f aca="true" t="shared" si="12" ref="E28:W28">SUM(E24:E27)</f>
        <v>0</v>
      </c>
      <c r="F28" s="345">
        <f t="shared" si="12"/>
        <v>0</v>
      </c>
      <c r="G28" s="345">
        <f>SUM(G24:G27)</f>
        <v>0</v>
      </c>
      <c r="H28" s="345">
        <f t="shared" si="12"/>
        <v>0</v>
      </c>
      <c r="I28" s="345">
        <f t="shared" si="12"/>
        <v>0</v>
      </c>
      <c r="J28" s="345">
        <f>SUM(J24:J27)</f>
        <v>0</v>
      </c>
      <c r="K28" s="345">
        <f t="shared" si="12"/>
        <v>9991423</v>
      </c>
      <c r="L28" s="345">
        <f t="shared" si="12"/>
        <v>10438344</v>
      </c>
      <c r="M28" s="345">
        <f>SUM(M24:M27)</f>
        <v>10438344</v>
      </c>
      <c r="N28" s="345">
        <f t="shared" si="12"/>
        <v>0</v>
      </c>
      <c r="O28" s="345">
        <f t="shared" si="12"/>
        <v>0</v>
      </c>
      <c r="P28" s="345">
        <f>SUM(P24:P27)</f>
        <v>0</v>
      </c>
      <c r="Q28" s="345">
        <f t="shared" si="12"/>
        <v>0</v>
      </c>
      <c r="R28" s="345">
        <f t="shared" si="12"/>
        <v>0</v>
      </c>
      <c r="S28" s="345">
        <f>SUM(S24:S27)</f>
        <v>0</v>
      </c>
      <c r="T28" s="345">
        <f t="shared" si="12"/>
        <v>0</v>
      </c>
      <c r="U28" s="345">
        <f t="shared" si="12"/>
        <v>0</v>
      </c>
      <c r="V28" s="345">
        <f>SUM(V24:V27)</f>
        <v>0</v>
      </c>
      <c r="W28" s="345">
        <f t="shared" si="12"/>
        <v>0</v>
      </c>
      <c r="X28" s="345">
        <f>SUM(X24:X27)</f>
        <v>0</v>
      </c>
      <c r="Y28" s="345">
        <f>SUM(Y24:Y27)</f>
        <v>0</v>
      </c>
      <c r="Z28" s="345">
        <f>SUM(Z24:Z27)</f>
        <v>0</v>
      </c>
      <c r="AA28" s="345">
        <f>SUM(AA24:AA27)</f>
        <v>0</v>
      </c>
      <c r="AB28" s="345">
        <f>SUM(AB24:AB27)</f>
        <v>0</v>
      </c>
      <c r="AC28" s="345">
        <f aca="true" t="shared" si="13" ref="AC28:AL28">SUM(AC24:AC27)</f>
        <v>0</v>
      </c>
      <c r="AD28" s="345">
        <f t="shared" si="13"/>
        <v>0</v>
      </c>
      <c r="AE28" s="345">
        <f>SUM(AE24:AE27)</f>
        <v>0</v>
      </c>
      <c r="AF28" s="345">
        <f t="shared" si="13"/>
        <v>0</v>
      </c>
      <c r="AG28" s="345">
        <f t="shared" si="13"/>
        <v>0</v>
      </c>
      <c r="AH28" s="345">
        <f>SUM(AH24:AH27)</f>
        <v>0</v>
      </c>
      <c r="AI28" s="345">
        <f t="shared" si="13"/>
        <v>0</v>
      </c>
      <c r="AJ28" s="345">
        <f t="shared" si="13"/>
        <v>0</v>
      </c>
      <c r="AK28" s="345">
        <f>SUM(AK24:AK27)</f>
        <v>0</v>
      </c>
      <c r="AL28" s="345">
        <f t="shared" si="13"/>
        <v>0</v>
      </c>
      <c r="AM28" s="345">
        <f>SUM(AM24:AM27)</f>
        <v>0</v>
      </c>
      <c r="AN28" s="345">
        <f>SUM(AN24:AN27)</f>
        <v>0</v>
      </c>
      <c r="AO28" s="345">
        <f>SUM(AO24:AO27)</f>
        <v>0</v>
      </c>
      <c r="AP28" s="345"/>
      <c r="AQ28" s="345">
        <f>SUM(AQ24:AQ27)</f>
        <v>0</v>
      </c>
      <c r="AR28" s="345"/>
      <c r="AS28" s="345">
        <f>SUM(AS24:AS27)</f>
        <v>0</v>
      </c>
      <c r="AT28" s="345"/>
      <c r="AU28" s="345"/>
      <c r="AV28" s="345">
        <f>SUM(AV24:AV27)</f>
        <v>0</v>
      </c>
      <c r="AW28" s="345">
        <f>SUM(AW24:AW27)</f>
        <v>0</v>
      </c>
      <c r="AX28" s="345">
        <f>SUM(AX24:AX27)</f>
        <v>0</v>
      </c>
      <c r="AY28" s="345">
        <f>SUM(AY24:AY27)</f>
        <v>0</v>
      </c>
      <c r="AZ28" s="345">
        <f>SUM(AZ23:AZ27)</f>
        <v>9991423</v>
      </c>
      <c r="BA28" s="514">
        <f>SUM(BA23:BA27)</f>
        <v>10438344</v>
      </c>
      <c r="BB28" s="514">
        <f t="shared" si="1"/>
        <v>10438344</v>
      </c>
      <c r="BC28" s="88"/>
      <c r="BD28" s="90"/>
      <c r="BE28" s="90"/>
      <c r="BF28" s="92"/>
      <c r="BG28" s="91"/>
      <c r="BH28" s="91"/>
      <c r="BI28" s="92"/>
      <c r="BJ28" s="91"/>
      <c r="BK28" s="93"/>
      <c r="BL28" s="92"/>
      <c r="BM28" s="91"/>
      <c r="BN28" s="91"/>
      <c r="BO28" s="92"/>
    </row>
    <row r="29" spans="1:67" ht="19.5" customHeight="1">
      <c r="A29" s="167" t="s">
        <v>168</v>
      </c>
      <c r="B29" s="133" t="s">
        <v>169</v>
      </c>
      <c r="C29" s="133"/>
      <c r="D29" s="133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335"/>
      <c r="AL29" s="335"/>
      <c r="AM29" s="335"/>
      <c r="AN29" s="335"/>
      <c r="AO29" s="335"/>
      <c r="AP29" s="335"/>
      <c r="AQ29" s="335"/>
      <c r="AR29" s="335"/>
      <c r="AS29" s="335"/>
      <c r="AT29" s="335"/>
      <c r="AU29" s="335"/>
      <c r="AV29" s="335"/>
      <c r="AW29" s="335"/>
      <c r="AX29" s="335"/>
      <c r="AY29" s="335"/>
      <c r="AZ29" s="338">
        <f aca="true" t="shared" si="14" ref="AZ29:BA31">SUM(E29,H29,K29,N29,Q29,T29,W29,Z29,AC29,AF29,AI29,AL29,AO29,AQ29,AS29,AX29)</f>
        <v>0</v>
      </c>
      <c r="BA29" s="513">
        <f t="shared" si="14"/>
        <v>0</v>
      </c>
      <c r="BB29" s="513">
        <f t="shared" si="1"/>
        <v>0</v>
      </c>
      <c r="BC29" s="88"/>
      <c r="BD29" s="90"/>
      <c r="BE29" s="90"/>
      <c r="BF29" s="92"/>
      <c r="BG29" s="91"/>
      <c r="BH29" s="91"/>
      <c r="BI29" s="92"/>
      <c r="BJ29" s="91"/>
      <c r="BK29" s="93"/>
      <c r="BL29" s="92"/>
      <c r="BM29" s="91"/>
      <c r="BN29" s="91"/>
      <c r="BO29" s="92"/>
    </row>
    <row r="30" spans="1:67" ht="19.5" customHeight="1">
      <c r="A30" s="164" t="s">
        <v>170</v>
      </c>
      <c r="B30" s="321" t="s">
        <v>72</v>
      </c>
      <c r="C30" s="319" t="s">
        <v>265</v>
      </c>
      <c r="D30" s="319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  <c r="AL30" s="335"/>
      <c r="AM30" s="335"/>
      <c r="AN30" s="335"/>
      <c r="AO30" s="335"/>
      <c r="AP30" s="335"/>
      <c r="AQ30" s="335"/>
      <c r="AR30" s="335"/>
      <c r="AS30" s="335"/>
      <c r="AT30" s="335"/>
      <c r="AU30" s="335"/>
      <c r="AV30" s="335"/>
      <c r="AW30" s="335"/>
      <c r="AX30" s="335"/>
      <c r="AY30" s="335"/>
      <c r="AZ30" s="338">
        <f t="shared" si="14"/>
        <v>0</v>
      </c>
      <c r="BA30" s="513">
        <f t="shared" si="14"/>
        <v>0</v>
      </c>
      <c r="BB30" s="513">
        <f t="shared" si="1"/>
        <v>0</v>
      </c>
      <c r="BC30" s="88"/>
      <c r="BD30" s="91"/>
      <c r="BE30" s="91"/>
      <c r="BF30" s="92"/>
      <c r="BG30" s="91"/>
      <c r="BH30" s="91"/>
      <c r="BI30" s="92"/>
      <c r="BJ30" s="91"/>
      <c r="BK30" s="93"/>
      <c r="BL30" s="92"/>
      <c r="BM30" s="91"/>
      <c r="BN30" s="91"/>
      <c r="BO30" s="92"/>
    </row>
    <row r="31" spans="1:67" ht="19.5" customHeight="1">
      <c r="A31" s="164" t="s">
        <v>371</v>
      </c>
      <c r="B31" s="321" t="s">
        <v>372</v>
      </c>
      <c r="C31" s="319" t="s">
        <v>265</v>
      </c>
      <c r="D31" s="319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5"/>
      <c r="AK31" s="335"/>
      <c r="AL31" s="335"/>
      <c r="AM31" s="335"/>
      <c r="AN31" s="335"/>
      <c r="AO31" s="335"/>
      <c r="AP31" s="335"/>
      <c r="AQ31" s="335"/>
      <c r="AR31" s="335"/>
      <c r="AS31" s="335"/>
      <c r="AT31" s="335"/>
      <c r="AU31" s="335"/>
      <c r="AV31" s="335"/>
      <c r="AW31" s="335"/>
      <c r="AX31" s="335"/>
      <c r="AY31" s="335"/>
      <c r="AZ31" s="338">
        <f t="shared" si="14"/>
        <v>0</v>
      </c>
      <c r="BA31" s="513">
        <f t="shared" si="14"/>
        <v>0</v>
      </c>
      <c r="BB31" s="513">
        <f t="shared" si="1"/>
        <v>0</v>
      </c>
      <c r="BC31" s="88"/>
      <c r="BD31" s="91"/>
      <c r="BE31" s="91"/>
      <c r="BF31" s="92"/>
      <c r="BG31" s="91"/>
      <c r="BH31" s="91"/>
      <c r="BI31" s="92"/>
      <c r="BJ31" s="91"/>
      <c r="BK31" s="93"/>
      <c r="BL31" s="92"/>
      <c r="BM31" s="91"/>
      <c r="BN31" s="91"/>
      <c r="BO31" s="92"/>
    </row>
    <row r="32" spans="1:67" ht="19.5" customHeight="1">
      <c r="A32" s="311"/>
      <c r="B32" s="327" t="s">
        <v>171</v>
      </c>
      <c r="C32" s="327"/>
      <c r="D32" s="345">
        <f aca="true" t="shared" si="15" ref="D32:W32">SUM(D30:D31)</f>
        <v>0</v>
      </c>
      <c r="E32" s="345">
        <f t="shared" si="15"/>
        <v>0</v>
      </c>
      <c r="F32" s="345">
        <f t="shared" si="15"/>
        <v>0</v>
      </c>
      <c r="G32" s="345">
        <f>SUM(G30:G31)</f>
        <v>0</v>
      </c>
      <c r="H32" s="345">
        <f t="shared" si="15"/>
        <v>0</v>
      </c>
      <c r="I32" s="345">
        <f t="shared" si="15"/>
        <v>0</v>
      </c>
      <c r="J32" s="345">
        <f>SUM(J30:J31)</f>
        <v>0</v>
      </c>
      <c r="K32" s="345">
        <f t="shared" si="15"/>
        <v>0</v>
      </c>
      <c r="L32" s="345">
        <f t="shared" si="15"/>
        <v>0</v>
      </c>
      <c r="M32" s="345">
        <f>SUM(M30:M31)</f>
        <v>0</v>
      </c>
      <c r="N32" s="345">
        <f t="shared" si="15"/>
        <v>0</v>
      </c>
      <c r="O32" s="345">
        <f t="shared" si="15"/>
        <v>0</v>
      </c>
      <c r="P32" s="345">
        <f>SUM(P30:P31)</f>
        <v>0</v>
      </c>
      <c r="Q32" s="345">
        <f t="shared" si="15"/>
        <v>0</v>
      </c>
      <c r="R32" s="345">
        <f t="shared" si="15"/>
        <v>0</v>
      </c>
      <c r="S32" s="345">
        <f>SUM(S30:S31)</f>
        <v>0</v>
      </c>
      <c r="T32" s="345">
        <f t="shared" si="15"/>
        <v>0</v>
      </c>
      <c r="U32" s="345">
        <f t="shared" si="15"/>
        <v>0</v>
      </c>
      <c r="V32" s="345">
        <f>SUM(V30:V31)</f>
        <v>0</v>
      </c>
      <c r="W32" s="345">
        <f t="shared" si="15"/>
        <v>0</v>
      </c>
      <c r="X32" s="345">
        <f>SUM(X30:X31)</f>
        <v>0</v>
      </c>
      <c r="Y32" s="345">
        <f>SUM(Y30:Y31)</f>
        <v>0</v>
      </c>
      <c r="Z32" s="345">
        <f>SUM(Z30:Z31)</f>
        <v>0</v>
      </c>
      <c r="AA32" s="345">
        <f>SUM(AA30:AA31)</f>
        <v>0</v>
      </c>
      <c r="AB32" s="345">
        <f>SUM(AB30:AB31)</f>
        <v>0</v>
      </c>
      <c r="AC32" s="345">
        <f aca="true" t="shared" si="16" ref="AC32:AL32">SUM(AC30:AC31)</f>
        <v>0</v>
      </c>
      <c r="AD32" s="345">
        <f t="shared" si="16"/>
        <v>0</v>
      </c>
      <c r="AE32" s="345">
        <f>SUM(AE30:AE31)</f>
        <v>0</v>
      </c>
      <c r="AF32" s="345">
        <f t="shared" si="16"/>
        <v>0</v>
      </c>
      <c r="AG32" s="345">
        <f t="shared" si="16"/>
        <v>0</v>
      </c>
      <c r="AH32" s="345">
        <f>SUM(AH30:AH31)</f>
        <v>0</v>
      </c>
      <c r="AI32" s="345">
        <f t="shared" si="16"/>
        <v>0</v>
      </c>
      <c r="AJ32" s="345">
        <f t="shared" si="16"/>
        <v>0</v>
      </c>
      <c r="AK32" s="345">
        <f>SUM(AK30:AK31)</f>
        <v>0</v>
      </c>
      <c r="AL32" s="345">
        <f t="shared" si="16"/>
        <v>0</v>
      </c>
      <c r="AM32" s="345">
        <f>SUM(AM30:AM31)</f>
        <v>0</v>
      </c>
      <c r="AN32" s="345">
        <f>SUM(AN30:AN31)</f>
        <v>0</v>
      </c>
      <c r="AO32" s="345">
        <f>SUM(AO30:AO31)</f>
        <v>0</v>
      </c>
      <c r="AP32" s="345"/>
      <c r="AQ32" s="345">
        <f>SUM(AQ30:AQ31)</f>
        <v>0</v>
      </c>
      <c r="AR32" s="345"/>
      <c r="AS32" s="345">
        <f>SUM(AS30:AS31)</f>
        <v>0</v>
      </c>
      <c r="AT32" s="345"/>
      <c r="AU32" s="345"/>
      <c r="AV32" s="345">
        <f aca="true" t="shared" si="17" ref="AV32:BA32">SUM(AV30:AV31)</f>
        <v>0</v>
      </c>
      <c r="AW32" s="345">
        <f t="shared" si="17"/>
        <v>0</v>
      </c>
      <c r="AX32" s="345">
        <f t="shared" si="17"/>
        <v>0</v>
      </c>
      <c r="AY32" s="345">
        <f t="shared" si="17"/>
        <v>0</v>
      </c>
      <c r="AZ32" s="345">
        <f t="shared" si="17"/>
        <v>0</v>
      </c>
      <c r="BA32" s="514">
        <f t="shared" si="17"/>
        <v>0</v>
      </c>
      <c r="BB32" s="514">
        <f t="shared" si="1"/>
        <v>0</v>
      </c>
      <c r="BC32" s="88"/>
      <c r="BD32" s="91"/>
      <c r="BE32" s="91"/>
      <c r="BF32" s="92"/>
      <c r="BG32" s="91"/>
      <c r="BH32" s="91"/>
      <c r="BI32" s="92"/>
      <c r="BJ32" s="91"/>
      <c r="BK32" s="93"/>
      <c r="BL32" s="92"/>
      <c r="BM32" s="91"/>
      <c r="BN32" s="91"/>
      <c r="BO32" s="92"/>
    </row>
    <row r="33" spans="1:67" ht="19.5" customHeight="1">
      <c r="A33" s="167" t="s">
        <v>172</v>
      </c>
      <c r="B33" s="133" t="s">
        <v>173</v>
      </c>
      <c r="C33" s="133"/>
      <c r="D33" s="133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  <c r="AO33" s="335"/>
      <c r="AP33" s="335"/>
      <c r="AQ33" s="335"/>
      <c r="AR33" s="335"/>
      <c r="AS33" s="335"/>
      <c r="AT33" s="335"/>
      <c r="AU33" s="335"/>
      <c r="AV33" s="335"/>
      <c r="AW33" s="335"/>
      <c r="AX33" s="335"/>
      <c r="AY33" s="335"/>
      <c r="AZ33" s="338">
        <f>SUM(E33,H33,K33,N33,Q33,T33,W33,Z33,AC33,AF33,AI33,AL33,AO33,AQ33,AS33,AX33)</f>
        <v>0</v>
      </c>
      <c r="BA33" s="513">
        <f>SUM(F33,I33,L33,O33,R33,U33,X33,AA33,AD33,AG33,AJ33,AM33,AP33,AR33,AT33,AY33)</f>
        <v>0</v>
      </c>
      <c r="BB33" s="513">
        <f t="shared" si="1"/>
        <v>0</v>
      </c>
      <c r="BC33" s="88"/>
      <c r="BD33" s="91"/>
      <c r="BE33" s="91"/>
      <c r="BF33" s="92"/>
      <c r="BG33" s="91"/>
      <c r="BH33" s="91"/>
      <c r="BI33" s="92"/>
      <c r="BJ33" s="91"/>
      <c r="BK33" s="93"/>
      <c r="BL33" s="92"/>
      <c r="BM33" s="91"/>
      <c r="BN33" s="91"/>
      <c r="BO33" s="92"/>
    </row>
    <row r="34" spans="1:67" ht="19.5" customHeight="1">
      <c r="A34" s="164" t="s">
        <v>178</v>
      </c>
      <c r="B34" s="321" t="s">
        <v>179</v>
      </c>
      <c r="C34" s="320" t="s">
        <v>265</v>
      </c>
      <c r="D34" s="320"/>
      <c r="E34" s="335">
        <v>2040000</v>
      </c>
      <c r="F34" s="335">
        <v>2040000</v>
      </c>
      <c r="G34" s="335">
        <v>2040000</v>
      </c>
      <c r="H34" s="335">
        <v>558000</v>
      </c>
      <c r="I34" s="335">
        <v>558000</v>
      </c>
      <c r="J34" s="335">
        <v>558000</v>
      </c>
      <c r="K34" s="335">
        <v>1976000</v>
      </c>
      <c r="L34" s="335">
        <v>1976000</v>
      </c>
      <c r="M34" s="335">
        <v>1976000</v>
      </c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335"/>
      <c r="AY34" s="335"/>
      <c r="AZ34" s="338">
        <f>SUM(E34,H34,K34,N34,Q34,T34,W34,Z34,AC34,AF34,AI34,AL34,AO34,AQ34,AS34,AX34)</f>
        <v>4574000</v>
      </c>
      <c r="BA34" s="513">
        <f>SUM(F34,I34,L34,O34,R34,U34,X34,AA34,AD34,AG34,AJ34,AM34,AP34,AR34,AT34,AY34)</f>
        <v>4574000</v>
      </c>
      <c r="BB34" s="513">
        <f t="shared" si="1"/>
        <v>4574000</v>
      </c>
      <c r="BC34" s="88"/>
      <c r="BD34" s="90"/>
      <c r="BE34" s="90"/>
      <c r="BF34" s="92"/>
      <c r="BG34" s="91"/>
      <c r="BH34" s="91"/>
      <c r="BI34" s="92"/>
      <c r="BJ34" s="91"/>
      <c r="BK34" s="93"/>
      <c r="BL34" s="92"/>
      <c r="BM34" s="91"/>
      <c r="BN34" s="91"/>
      <c r="BO34" s="92"/>
    </row>
    <row r="35" spans="1:67" s="177" customFormat="1" ht="19.5" customHeight="1">
      <c r="A35" s="311"/>
      <c r="B35" s="323" t="s">
        <v>174</v>
      </c>
      <c r="C35" s="323"/>
      <c r="D35" s="323"/>
      <c r="E35" s="341">
        <f aca="true" t="shared" si="18" ref="E35:W35">SUM(E34:E34)</f>
        <v>2040000</v>
      </c>
      <c r="F35" s="341">
        <f t="shared" si="18"/>
        <v>2040000</v>
      </c>
      <c r="G35" s="341">
        <f>SUM(G34:G34)</f>
        <v>2040000</v>
      </c>
      <c r="H35" s="341">
        <f t="shared" si="18"/>
        <v>558000</v>
      </c>
      <c r="I35" s="341">
        <f t="shared" si="18"/>
        <v>558000</v>
      </c>
      <c r="J35" s="341">
        <f>SUM(J34:J34)</f>
        <v>558000</v>
      </c>
      <c r="K35" s="341">
        <f t="shared" si="18"/>
        <v>1976000</v>
      </c>
      <c r="L35" s="341">
        <f t="shared" si="18"/>
        <v>1976000</v>
      </c>
      <c r="M35" s="341">
        <f>SUM(M34:M34)</f>
        <v>1976000</v>
      </c>
      <c r="N35" s="341">
        <f t="shared" si="18"/>
        <v>0</v>
      </c>
      <c r="O35" s="341">
        <f t="shared" si="18"/>
        <v>0</v>
      </c>
      <c r="P35" s="341">
        <f>SUM(P34:P34)</f>
        <v>0</v>
      </c>
      <c r="Q35" s="341">
        <f t="shared" si="18"/>
        <v>0</v>
      </c>
      <c r="R35" s="341">
        <f t="shared" si="18"/>
        <v>0</v>
      </c>
      <c r="S35" s="341">
        <f>SUM(S34:S34)</f>
        <v>0</v>
      </c>
      <c r="T35" s="341">
        <f t="shared" si="18"/>
        <v>0</v>
      </c>
      <c r="U35" s="341">
        <f t="shared" si="18"/>
        <v>0</v>
      </c>
      <c r="V35" s="341">
        <f>SUM(V34:V34)</f>
        <v>0</v>
      </c>
      <c r="W35" s="341">
        <f t="shared" si="18"/>
        <v>0</v>
      </c>
      <c r="X35" s="341">
        <f>SUM(X34:X34)</f>
        <v>0</v>
      </c>
      <c r="Y35" s="341">
        <f>SUM(Y34:Y34)</f>
        <v>0</v>
      </c>
      <c r="Z35" s="341">
        <f>SUM(Z34:Z34)</f>
        <v>0</v>
      </c>
      <c r="AA35" s="341">
        <f>SUM(AA34:AA34)</f>
        <v>0</v>
      </c>
      <c r="AB35" s="341">
        <f>SUM(AB34:AB34)</f>
        <v>0</v>
      </c>
      <c r="AC35" s="341">
        <f aca="true" t="shared" si="19" ref="AC35:AL35">SUM(AC34:AC34)</f>
        <v>0</v>
      </c>
      <c r="AD35" s="341">
        <f t="shared" si="19"/>
        <v>0</v>
      </c>
      <c r="AE35" s="341">
        <f>SUM(AE34:AE34)</f>
        <v>0</v>
      </c>
      <c r="AF35" s="341">
        <f t="shared" si="19"/>
        <v>0</v>
      </c>
      <c r="AG35" s="341">
        <f t="shared" si="19"/>
        <v>0</v>
      </c>
      <c r="AH35" s="341">
        <f>SUM(AH34:AH34)</f>
        <v>0</v>
      </c>
      <c r="AI35" s="341">
        <f t="shared" si="19"/>
        <v>0</v>
      </c>
      <c r="AJ35" s="341">
        <f t="shared" si="19"/>
        <v>0</v>
      </c>
      <c r="AK35" s="341">
        <f>SUM(AK34:AK34)</f>
        <v>0</v>
      </c>
      <c r="AL35" s="341">
        <f t="shared" si="19"/>
        <v>0</v>
      </c>
      <c r="AM35" s="341">
        <f>SUM(AM34:AM34)</f>
        <v>0</v>
      </c>
      <c r="AN35" s="341">
        <f>SUM(AN34:AN34)</f>
        <v>0</v>
      </c>
      <c r="AO35" s="341">
        <f>SUM(AO34:AO34)</f>
        <v>0</v>
      </c>
      <c r="AP35" s="341"/>
      <c r="AQ35" s="341">
        <f>SUM(AQ34:AQ34)</f>
        <v>0</v>
      </c>
      <c r="AR35" s="341"/>
      <c r="AS35" s="341">
        <f>SUM(AS34:AS34)</f>
        <v>0</v>
      </c>
      <c r="AT35" s="341"/>
      <c r="AU35" s="341"/>
      <c r="AV35" s="341">
        <f>SUM(AV34:AV34)</f>
        <v>0</v>
      </c>
      <c r="AW35" s="341">
        <f>SUM(AW34:AW34)</f>
        <v>0</v>
      </c>
      <c r="AX35" s="341">
        <f>SUM(AX34:AX34)</f>
        <v>0</v>
      </c>
      <c r="AY35" s="341">
        <f>SUM(AY34:AY34)</f>
        <v>0</v>
      </c>
      <c r="AZ35" s="341">
        <f>SUM(AZ33:AZ34)</f>
        <v>4574000</v>
      </c>
      <c r="BA35" s="514">
        <f>SUM(BA33:BA34)</f>
        <v>4574000</v>
      </c>
      <c r="BB35" s="514">
        <f t="shared" si="1"/>
        <v>4574000</v>
      </c>
      <c r="BC35" s="84"/>
      <c r="BD35" s="94"/>
      <c r="BE35" s="94"/>
      <c r="BF35" s="92"/>
      <c r="BG35" s="94"/>
      <c r="BH35" s="94"/>
      <c r="BI35" s="92"/>
      <c r="BJ35" s="95"/>
      <c r="BK35" s="95"/>
      <c r="BL35" s="92"/>
      <c r="BM35" s="99"/>
      <c r="BN35" s="99"/>
      <c r="BO35" s="92"/>
    </row>
    <row r="36" spans="1:67" ht="19.5" customHeight="1">
      <c r="A36" s="167" t="s">
        <v>16</v>
      </c>
      <c r="B36" s="133" t="s">
        <v>175</v>
      </c>
      <c r="C36" s="133"/>
      <c r="D36" s="133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5"/>
      <c r="AE36" s="335"/>
      <c r="AF36" s="335"/>
      <c r="AG36" s="335"/>
      <c r="AH36" s="335"/>
      <c r="AI36" s="335"/>
      <c r="AJ36" s="335"/>
      <c r="AK36" s="335"/>
      <c r="AL36" s="335"/>
      <c r="AM36" s="335"/>
      <c r="AN36" s="335"/>
      <c r="AO36" s="335"/>
      <c r="AP36" s="335"/>
      <c r="AQ36" s="335"/>
      <c r="AR36" s="335"/>
      <c r="AS36" s="335"/>
      <c r="AT36" s="335"/>
      <c r="AU36" s="335"/>
      <c r="AV36" s="335"/>
      <c r="AW36" s="335"/>
      <c r="AX36" s="335"/>
      <c r="AY36" s="335"/>
      <c r="AZ36" s="338">
        <f>SUM(E36,H36,K36,N36,Q36,T36,W36,Z36,AC36,AF36,AI36,AL36,AO36,AQ36,AS36,AX36)</f>
        <v>0</v>
      </c>
      <c r="BA36" s="513">
        <f>SUM(F36,I36,L36,O36,R36,U36,X36,AA36,AD36,AG36,AJ36,AM36,AP36,AR36,AT36,AY36)</f>
        <v>0</v>
      </c>
      <c r="BB36" s="513">
        <f t="shared" si="1"/>
        <v>0</v>
      </c>
      <c r="BC36" s="88"/>
      <c r="BD36" s="90"/>
      <c r="BE36" s="90"/>
      <c r="BF36" s="92"/>
      <c r="BG36" s="91"/>
      <c r="BH36" s="91"/>
      <c r="BI36" s="92"/>
      <c r="BJ36" s="91"/>
      <c r="BK36" s="93"/>
      <c r="BL36" s="92"/>
      <c r="BM36" s="91"/>
      <c r="BN36" s="91"/>
      <c r="BO36" s="92"/>
    </row>
    <row r="37" spans="1:67" ht="19.5" customHeight="1">
      <c r="A37" s="165" t="s">
        <v>241</v>
      </c>
      <c r="B37" s="131" t="s">
        <v>404</v>
      </c>
      <c r="C37" s="131" t="s">
        <v>265</v>
      </c>
      <c r="D37" s="131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  <c r="AK37" s="335"/>
      <c r="AL37" s="335"/>
      <c r="AM37" s="335"/>
      <c r="AN37" s="335"/>
      <c r="AO37" s="335"/>
      <c r="AP37" s="335"/>
      <c r="AQ37" s="335"/>
      <c r="AR37" s="335"/>
      <c r="AS37" s="335"/>
      <c r="AT37" s="335"/>
      <c r="AU37" s="335"/>
      <c r="AV37" s="335"/>
      <c r="AW37" s="335"/>
      <c r="AX37" s="335"/>
      <c r="AY37" s="335"/>
      <c r="AZ37" s="338">
        <f>SUM(E37,H37,K37,N37,Q37,T37,W37,Z37,AC37,AF37,AI37,AL37,AO37,AQ37,AS37,AX37)</f>
        <v>0</v>
      </c>
      <c r="BA37" s="513">
        <f>SUM(F37,I37,L37,O37,R37,U37,X37,AA37,AD37,AG37,AJ37,AM37,AP37,AR37,AT37,AY37)</f>
        <v>0</v>
      </c>
      <c r="BB37" s="513">
        <f t="shared" si="1"/>
        <v>0</v>
      </c>
      <c r="BC37" s="88"/>
      <c r="BD37" s="90"/>
      <c r="BE37" s="90"/>
      <c r="BF37" s="92"/>
      <c r="BG37" s="91"/>
      <c r="BH37" s="91"/>
      <c r="BI37" s="92"/>
      <c r="BJ37" s="91"/>
      <c r="BK37" s="93"/>
      <c r="BL37" s="92"/>
      <c r="BM37" s="91"/>
      <c r="BN37" s="91"/>
      <c r="BO37" s="92"/>
    </row>
    <row r="38" spans="1:67" ht="19.5" customHeight="1">
      <c r="A38" s="165" t="s">
        <v>595</v>
      </c>
      <c r="B38" s="319" t="s">
        <v>596</v>
      </c>
      <c r="C38" s="131"/>
      <c r="D38" s="131"/>
      <c r="E38" s="335"/>
      <c r="F38" s="335"/>
      <c r="G38" s="335"/>
      <c r="H38" s="335"/>
      <c r="I38" s="335"/>
      <c r="J38" s="335"/>
      <c r="K38" s="335"/>
      <c r="L38" s="335"/>
      <c r="M38" s="335">
        <v>103470</v>
      </c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335"/>
      <c r="AM38" s="335"/>
      <c r="AN38" s="335"/>
      <c r="AO38" s="335"/>
      <c r="AP38" s="335"/>
      <c r="AQ38" s="335"/>
      <c r="AR38" s="335"/>
      <c r="AS38" s="335"/>
      <c r="AT38" s="335"/>
      <c r="AU38" s="335"/>
      <c r="AV38" s="335"/>
      <c r="AW38" s="335"/>
      <c r="AX38" s="335"/>
      <c r="AY38" s="335"/>
      <c r="AZ38" s="338"/>
      <c r="BA38" s="513"/>
      <c r="BB38" s="513"/>
      <c r="BC38" s="88"/>
      <c r="BD38" s="90"/>
      <c r="BE38" s="90"/>
      <c r="BF38" s="92"/>
      <c r="BG38" s="91"/>
      <c r="BH38" s="91"/>
      <c r="BI38" s="92"/>
      <c r="BJ38" s="91"/>
      <c r="BK38" s="93"/>
      <c r="BL38" s="92"/>
      <c r="BM38" s="91"/>
      <c r="BN38" s="91"/>
      <c r="BO38" s="92"/>
    </row>
    <row r="39" spans="1:67" ht="19.5" customHeight="1">
      <c r="A39" s="165" t="s">
        <v>407</v>
      </c>
      <c r="B39" s="319" t="s">
        <v>378</v>
      </c>
      <c r="C39" s="131" t="s">
        <v>265</v>
      </c>
      <c r="D39" s="131"/>
      <c r="E39" s="335"/>
      <c r="F39" s="335"/>
      <c r="G39" s="335"/>
      <c r="H39" s="335"/>
      <c r="I39" s="335"/>
      <c r="J39" s="335"/>
      <c r="K39" s="335"/>
      <c r="L39" s="335"/>
      <c r="M39" s="335"/>
      <c r="N39" s="335">
        <v>580000</v>
      </c>
      <c r="O39" s="335">
        <v>580000</v>
      </c>
      <c r="P39" s="335">
        <v>580000</v>
      </c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335"/>
      <c r="AM39" s="335"/>
      <c r="AN39" s="335"/>
      <c r="AO39" s="335"/>
      <c r="AP39" s="335"/>
      <c r="AQ39" s="335"/>
      <c r="AR39" s="335"/>
      <c r="AS39" s="335"/>
      <c r="AT39" s="335"/>
      <c r="AU39" s="335"/>
      <c r="AV39" s="335"/>
      <c r="AW39" s="335"/>
      <c r="AX39" s="335"/>
      <c r="AY39" s="335"/>
      <c r="AZ39" s="338">
        <f aca="true" t="shared" si="20" ref="AZ39:BA45">SUM(E39,H39,K39,N39,Q39,T39,W39,Z39,AC39,AF39,AI39,AL39,AO39,AQ39,AS39,AX39)</f>
        <v>580000</v>
      </c>
      <c r="BA39" s="513">
        <f t="shared" si="20"/>
        <v>580000</v>
      </c>
      <c r="BB39" s="513">
        <f t="shared" si="1"/>
        <v>580000</v>
      </c>
      <c r="BC39" s="88"/>
      <c r="BD39" s="90"/>
      <c r="BE39" s="90"/>
      <c r="BF39" s="92"/>
      <c r="BG39" s="91"/>
      <c r="BH39" s="91"/>
      <c r="BI39" s="92"/>
      <c r="BJ39" s="91"/>
      <c r="BK39" s="93"/>
      <c r="BL39" s="92"/>
      <c r="BM39" s="91"/>
      <c r="BN39" s="91"/>
      <c r="BO39" s="92"/>
    </row>
    <row r="40" spans="1:67" ht="19.5" customHeight="1">
      <c r="A40" s="165" t="s">
        <v>242</v>
      </c>
      <c r="B40" s="131" t="s">
        <v>405</v>
      </c>
      <c r="C40" s="131" t="s">
        <v>265</v>
      </c>
      <c r="D40" s="131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5"/>
      <c r="AT40" s="335"/>
      <c r="AU40" s="335"/>
      <c r="AV40" s="335"/>
      <c r="AW40" s="335"/>
      <c r="AX40" s="335"/>
      <c r="AY40" s="335"/>
      <c r="AZ40" s="338">
        <f t="shared" si="20"/>
        <v>0</v>
      </c>
      <c r="BA40" s="513">
        <f t="shared" si="20"/>
        <v>0</v>
      </c>
      <c r="BB40" s="513">
        <f t="shared" si="1"/>
        <v>0</v>
      </c>
      <c r="BC40" s="88"/>
      <c r="BD40" s="90"/>
      <c r="BE40" s="90"/>
      <c r="BF40" s="92"/>
      <c r="BG40" s="91"/>
      <c r="BH40" s="91"/>
      <c r="BI40" s="92"/>
      <c r="BJ40" s="91"/>
      <c r="BK40" s="93"/>
      <c r="BL40" s="92"/>
      <c r="BM40" s="91"/>
      <c r="BN40" s="91"/>
      <c r="BO40" s="92"/>
    </row>
    <row r="41" spans="1:67" ht="19.5" customHeight="1">
      <c r="A41" s="165" t="s">
        <v>243</v>
      </c>
      <c r="B41" s="131" t="s">
        <v>244</v>
      </c>
      <c r="C41" s="131" t="s">
        <v>265</v>
      </c>
      <c r="D41" s="131"/>
      <c r="E41" s="335"/>
      <c r="F41" s="335"/>
      <c r="G41" s="335"/>
      <c r="H41" s="335"/>
      <c r="I41" s="335"/>
      <c r="J41" s="335"/>
      <c r="K41" s="335"/>
      <c r="L41" s="335"/>
      <c r="M41" s="335"/>
      <c r="N41" s="335">
        <v>603000</v>
      </c>
      <c r="O41" s="335">
        <v>603000</v>
      </c>
      <c r="P41" s="335">
        <v>603000</v>
      </c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335"/>
      <c r="AY41" s="335"/>
      <c r="AZ41" s="338">
        <f t="shared" si="20"/>
        <v>603000</v>
      </c>
      <c r="BA41" s="513">
        <f t="shared" si="20"/>
        <v>603000</v>
      </c>
      <c r="BB41" s="513">
        <f t="shared" si="1"/>
        <v>603000</v>
      </c>
      <c r="BC41" s="88"/>
      <c r="BD41" s="90"/>
      <c r="BE41" s="90"/>
      <c r="BF41" s="92"/>
      <c r="BG41" s="91"/>
      <c r="BH41" s="91"/>
      <c r="BI41" s="92"/>
      <c r="BJ41" s="91"/>
      <c r="BK41" s="93"/>
      <c r="BL41" s="92"/>
      <c r="BM41" s="91"/>
      <c r="BN41" s="91"/>
      <c r="BO41" s="92"/>
    </row>
    <row r="42" spans="1:67" ht="19.5" customHeight="1">
      <c r="A42" s="165" t="s">
        <v>245</v>
      </c>
      <c r="B42" s="131" t="s">
        <v>406</v>
      </c>
      <c r="C42" s="131" t="s">
        <v>265</v>
      </c>
      <c r="D42" s="131"/>
      <c r="E42" s="335"/>
      <c r="F42" s="335"/>
      <c r="G42" s="335"/>
      <c r="H42" s="335"/>
      <c r="I42" s="335"/>
      <c r="J42" s="335"/>
      <c r="K42" s="335"/>
      <c r="L42" s="335"/>
      <c r="M42" s="335"/>
      <c r="N42" s="335">
        <v>1401000</v>
      </c>
      <c r="O42" s="335">
        <v>0</v>
      </c>
      <c r="P42" s="335">
        <v>0</v>
      </c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335"/>
      <c r="AQ42" s="335"/>
      <c r="AR42" s="335"/>
      <c r="AS42" s="335"/>
      <c r="AT42" s="335"/>
      <c r="AU42" s="335"/>
      <c r="AV42" s="335"/>
      <c r="AW42" s="335"/>
      <c r="AX42" s="335"/>
      <c r="AY42" s="335"/>
      <c r="AZ42" s="338">
        <f t="shared" si="20"/>
        <v>1401000</v>
      </c>
      <c r="BA42" s="513">
        <f t="shared" si="20"/>
        <v>0</v>
      </c>
      <c r="BB42" s="513">
        <f t="shared" si="1"/>
        <v>0</v>
      </c>
      <c r="BC42" s="88"/>
      <c r="BD42" s="90"/>
      <c r="BE42" s="90"/>
      <c r="BF42" s="92"/>
      <c r="BG42" s="91"/>
      <c r="BH42" s="91"/>
      <c r="BI42" s="92"/>
      <c r="BJ42" s="91"/>
      <c r="BK42" s="93"/>
      <c r="BL42" s="92"/>
      <c r="BM42" s="91"/>
      <c r="BN42" s="91"/>
      <c r="BO42" s="92"/>
    </row>
    <row r="43" spans="1:67" ht="19.5" customHeight="1">
      <c r="A43" s="101">
        <v>107051</v>
      </c>
      <c r="B43" s="320" t="s">
        <v>73</v>
      </c>
      <c r="C43" s="320" t="s">
        <v>265</v>
      </c>
      <c r="D43" s="320"/>
      <c r="E43" s="335"/>
      <c r="F43" s="335"/>
      <c r="G43" s="335"/>
      <c r="H43" s="335"/>
      <c r="I43" s="335"/>
      <c r="J43" s="335"/>
      <c r="K43" s="335">
        <v>4000000</v>
      </c>
      <c r="L43" s="335">
        <v>4000000</v>
      </c>
      <c r="M43" s="335">
        <v>4000000</v>
      </c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35"/>
      <c r="AX43" s="335"/>
      <c r="AY43" s="335"/>
      <c r="AZ43" s="338">
        <f t="shared" si="20"/>
        <v>4000000</v>
      </c>
      <c r="BA43" s="513">
        <f t="shared" si="20"/>
        <v>4000000</v>
      </c>
      <c r="BB43" s="513">
        <f t="shared" si="1"/>
        <v>4000000</v>
      </c>
      <c r="BC43" s="88"/>
      <c r="BD43" s="91"/>
      <c r="BE43" s="91"/>
      <c r="BF43" s="92"/>
      <c r="BG43" s="91"/>
      <c r="BH43" s="91"/>
      <c r="BI43" s="92"/>
      <c r="BJ43" s="91"/>
      <c r="BK43" s="93"/>
      <c r="BL43" s="92"/>
      <c r="BM43" s="92"/>
      <c r="BN43" s="92"/>
      <c r="BO43" s="92"/>
    </row>
    <row r="44" spans="1:67" ht="19.5" customHeight="1">
      <c r="A44" s="164" t="s">
        <v>408</v>
      </c>
      <c r="B44" s="319" t="s">
        <v>379</v>
      </c>
      <c r="C44" s="328" t="s">
        <v>265</v>
      </c>
      <c r="D44" s="328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>
        <v>620000</v>
      </c>
      <c r="U44" s="346">
        <v>620000</v>
      </c>
      <c r="V44" s="346">
        <v>620000</v>
      </c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  <c r="AJ44" s="346"/>
      <c r="AK44" s="346"/>
      <c r="AL44" s="346"/>
      <c r="AM44" s="346"/>
      <c r="AN44" s="346"/>
      <c r="AO44" s="346"/>
      <c r="AP44" s="346"/>
      <c r="AQ44" s="346"/>
      <c r="AR44" s="346"/>
      <c r="AS44" s="346"/>
      <c r="AT44" s="346"/>
      <c r="AU44" s="346"/>
      <c r="AV44" s="346"/>
      <c r="AW44" s="346"/>
      <c r="AX44" s="346"/>
      <c r="AY44" s="346"/>
      <c r="AZ44" s="338">
        <f t="shared" si="20"/>
        <v>620000</v>
      </c>
      <c r="BA44" s="513">
        <f t="shared" si="20"/>
        <v>620000</v>
      </c>
      <c r="BB44" s="513">
        <f t="shared" si="1"/>
        <v>620000</v>
      </c>
      <c r="BC44" s="88"/>
      <c r="BD44" s="91"/>
      <c r="BE44" s="91"/>
      <c r="BF44" s="92"/>
      <c r="BG44" s="91"/>
      <c r="BH44" s="91"/>
      <c r="BI44" s="92"/>
      <c r="BJ44" s="91"/>
      <c r="BK44" s="93"/>
      <c r="BL44" s="92"/>
      <c r="BM44" s="92"/>
      <c r="BN44" s="92"/>
      <c r="BO44" s="92"/>
    </row>
    <row r="45" spans="1:67" s="176" customFormat="1" ht="19.5" customHeight="1">
      <c r="A45" s="318">
        <v>107060</v>
      </c>
      <c r="B45" s="321" t="s">
        <v>409</v>
      </c>
      <c r="C45" s="329" t="s">
        <v>265</v>
      </c>
      <c r="D45" s="329"/>
      <c r="E45" s="347"/>
      <c r="F45" s="347"/>
      <c r="G45" s="347"/>
      <c r="H45" s="347"/>
      <c r="I45" s="347"/>
      <c r="J45" s="347"/>
      <c r="K45" s="347"/>
      <c r="L45" s="347"/>
      <c r="M45" s="347"/>
      <c r="N45" s="347">
        <v>2000000</v>
      </c>
      <c r="O45" s="347">
        <v>3401000</v>
      </c>
      <c r="P45" s="347">
        <v>3401000</v>
      </c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347"/>
      <c r="AJ45" s="347"/>
      <c r="AK45" s="347"/>
      <c r="AL45" s="347"/>
      <c r="AM45" s="347"/>
      <c r="AN45" s="347"/>
      <c r="AO45" s="347"/>
      <c r="AP45" s="347"/>
      <c r="AQ45" s="347"/>
      <c r="AR45" s="347"/>
      <c r="AS45" s="347"/>
      <c r="AT45" s="347"/>
      <c r="AU45" s="347"/>
      <c r="AV45" s="347"/>
      <c r="AW45" s="347"/>
      <c r="AX45" s="347"/>
      <c r="AY45" s="347"/>
      <c r="AZ45" s="338">
        <f t="shared" si="20"/>
        <v>2000000</v>
      </c>
      <c r="BA45" s="343">
        <f t="shared" si="20"/>
        <v>3401000</v>
      </c>
      <c r="BB45" s="343">
        <f t="shared" si="1"/>
        <v>3401000</v>
      </c>
      <c r="BC45" s="170"/>
      <c r="BD45" s="173"/>
      <c r="BE45" s="173"/>
      <c r="BF45" s="172"/>
      <c r="BG45" s="173"/>
      <c r="BH45" s="173"/>
      <c r="BI45" s="172"/>
      <c r="BJ45" s="173"/>
      <c r="BK45" s="242"/>
      <c r="BL45" s="172"/>
      <c r="BM45" s="173"/>
      <c r="BN45" s="173"/>
      <c r="BO45" s="172"/>
    </row>
    <row r="46" spans="1:67" ht="19.5" customHeight="1">
      <c r="A46" s="102"/>
      <c r="B46" s="327" t="s">
        <v>176</v>
      </c>
      <c r="C46" s="327"/>
      <c r="D46" s="345">
        <f aca="true" t="shared" si="21" ref="D46:AO46">SUM(D37:D45)</f>
        <v>0</v>
      </c>
      <c r="E46" s="345">
        <f t="shared" si="21"/>
        <v>0</v>
      </c>
      <c r="F46" s="345">
        <f t="shared" si="21"/>
        <v>0</v>
      </c>
      <c r="G46" s="345">
        <f t="shared" si="21"/>
        <v>0</v>
      </c>
      <c r="H46" s="345">
        <f t="shared" si="21"/>
        <v>0</v>
      </c>
      <c r="I46" s="345">
        <f t="shared" si="21"/>
        <v>0</v>
      </c>
      <c r="J46" s="345">
        <f t="shared" si="21"/>
        <v>0</v>
      </c>
      <c r="K46" s="345">
        <f t="shared" si="21"/>
        <v>4000000</v>
      </c>
      <c r="L46" s="345">
        <f t="shared" si="21"/>
        <v>4000000</v>
      </c>
      <c r="M46" s="345">
        <f t="shared" si="21"/>
        <v>4103470</v>
      </c>
      <c r="N46" s="345">
        <f t="shared" si="21"/>
        <v>4584000</v>
      </c>
      <c r="O46" s="345">
        <f t="shared" si="21"/>
        <v>4584000</v>
      </c>
      <c r="P46" s="345">
        <f t="shared" si="21"/>
        <v>4584000</v>
      </c>
      <c r="Q46" s="345">
        <f t="shared" si="21"/>
        <v>0</v>
      </c>
      <c r="R46" s="345">
        <f t="shared" si="21"/>
        <v>0</v>
      </c>
      <c r="S46" s="345">
        <f t="shared" si="21"/>
        <v>0</v>
      </c>
      <c r="T46" s="345">
        <f t="shared" si="21"/>
        <v>620000</v>
      </c>
      <c r="U46" s="345">
        <f t="shared" si="21"/>
        <v>620000</v>
      </c>
      <c r="V46" s="345">
        <f t="shared" si="21"/>
        <v>620000</v>
      </c>
      <c r="W46" s="345">
        <f t="shared" si="21"/>
        <v>0</v>
      </c>
      <c r="X46" s="345">
        <f t="shared" si="21"/>
        <v>0</v>
      </c>
      <c r="Y46" s="345">
        <f t="shared" si="21"/>
        <v>0</v>
      </c>
      <c r="Z46" s="345">
        <f t="shared" si="21"/>
        <v>0</v>
      </c>
      <c r="AA46" s="345">
        <f t="shared" si="21"/>
        <v>0</v>
      </c>
      <c r="AB46" s="345">
        <f t="shared" si="21"/>
        <v>0</v>
      </c>
      <c r="AC46" s="345">
        <f t="shared" si="21"/>
        <v>0</v>
      </c>
      <c r="AD46" s="345">
        <f t="shared" si="21"/>
        <v>0</v>
      </c>
      <c r="AE46" s="345">
        <f t="shared" si="21"/>
        <v>0</v>
      </c>
      <c r="AF46" s="345">
        <f t="shared" si="21"/>
        <v>0</v>
      </c>
      <c r="AG46" s="345">
        <f t="shared" si="21"/>
        <v>0</v>
      </c>
      <c r="AH46" s="345">
        <f t="shared" si="21"/>
        <v>0</v>
      </c>
      <c r="AI46" s="345">
        <f t="shared" si="21"/>
        <v>0</v>
      </c>
      <c r="AJ46" s="345">
        <f t="shared" si="21"/>
        <v>0</v>
      </c>
      <c r="AK46" s="345">
        <f t="shared" si="21"/>
        <v>0</v>
      </c>
      <c r="AL46" s="345">
        <f t="shared" si="21"/>
        <v>0</v>
      </c>
      <c r="AM46" s="345">
        <f t="shared" si="21"/>
        <v>0</v>
      </c>
      <c r="AN46" s="345">
        <f t="shared" si="21"/>
        <v>0</v>
      </c>
      <c r="AO46" s="345">
        <f t="shared" si="21"/>
        <v>0</v>
      </c>
      <c r="AP46" s="345"/>
      <c r="AQ46" s="345">
        <f>SUM(AQ37:AQ45)</f>
        <v>0</v>
      </c>
      <c r="AR46" s="345"/>
      <c r="AS46" s="345">
        <f>SUM(AS37:AS45)</f>
        <v>0</v>
      </c>
      <c r="AT46" s="345"/>
      <c r="AU46" s="345"/>
      <c r="AV46" s="345">
        <f aca="true" t="shared" si="22" ref="AV46:BA46">SUM(AV37:AV45)</f>
        <v>0</v>
      </c>
      <c r="AW46" s="345">
        <f t="shared" si="22"/>
        <v>0</v>
      </c>
      <c r="AX46" s="345">
        <f t="shared" si="22"/>
        <v>0</v>
      </c>
      <c r="AY46" s="345">
        <f t="shared" si="22"/>
        <v>0</v>
      </c>
      <c r="AZ46" s="345">
        <f t="shared" si="22"/>
        <v>9204000</v>
      </c>
      <c r="BA46" s="514">
        <f t="shared" si="22"/>
        <v>9204000</v>
      </c>
      <c r="BB46" s="514">
        <f t="shared" si="1"/>
        <v>9307470</v>
      </c>
      <c r="BC46" s="88"/>
      <c r="BD46" s="91"/>
      <c r="BE46" s="91"/>
      <c r="BF46" s="92"/>
      <c r="BG46" s="91"/>
      <c r="BH46" s="91"/>
      <c r="BI46" s="92"/>
      <c r="BJ46" s="91"/>
      <c r="BK46" s="93"/>
      <c r="BL46" s="92"/>
      <c r="BM46" s="91"/>
      <c r="BN46" s="91"/>
      <c r="BO46" s="92"/>
    </row>
    <row r="47" spans="1:67" s="176" customFormat="1" ht="19.5" customHeight="1">
      <c r="A47" s="285" t="s">
        <v>187</v>
      </c>
      <c r="B47" s="323" t="s">
        <v>188</v>
      </c>
      <c r="C47" s="330"/>
      <c r="D47" s="330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345"/>
      <c r="AL47" s="345"/>
      <c r="AM47" s="345"/>
      <c r="AN47" s="345"/>
      <c r="AO47" s="345"/>
      <c r="AP47" s="345"/>
      <c r="AQ47" s="345"/>
      <c r="AR47" s="345"/>
      <c r="AS47" s="345"/>
      <c r="AT47" s="345"/>
      <c r="AU47" s="345"/>
      <c r="AV47" s="345"/>
      <c r="AW47" s="345"/>
      <c r="AX47" s="345"/>
      <c r="AY47" s="345"/>
      <c r="AZ47" s="345">
        <f>SUM(E47,H47,K47,N47,Q47,T47,W47,Z47,AC47,AF47,AI47,AL47,AO47,AQ47,AS47,AX47)</f>
        <v>0</v>
      </c>
      <c r="BA47" s="514">
        <f>SUM(F47,I47,L47,O47,R47,U47,X47,AA47,AD47,AG47,AJ47,AM47,AP47,AR47,AT47,AY47)</f>
        <v>0</v>
      </c>
      <c r="BB47" s="514">
        <f t="shared" si="1"/>
        <v>0</v>
      </c>
      <c r="BC47" s="240"/>
      <c r="BD47" s="171"/>
      <c r="BE47" s="171"/>
      <c r="BF47" s="171"/>
      <c r="BG47" s="173"/>
      <c r="BH47" s="173"/>
      <c r="BI47" s="173"/>
      <c r="BJ47" s="173"/>
      <c r="BK47" s="173"/>
      <c r="BL47" s="173"/>
      <c r="BM47" s="173"/>
      <c r="BN47" s="173"/>
      <c r="BO47" s="173"/>
    </row>
    <row r="48" spans="1:67" s="176" customFormat="1" ht="19.5" customHeight="1">
      <c r="A48" s="315"/>
      <c r="B48" s="331" t="s">
        <v>83</v>
      </c>
      <c r="C48" s="331"/>
      <c r="D48" s="348">
        <f aca="true" t="shared" si="23" ref="D48:AO48">SUM(D12,D18,D22,D28,D32,D35,D46,D47)</f>
        <v>0</v>
      </c>
      <c r="E48" s="348">
        <f t="shared" si="23"/>
        <v>5335000</v>
      </c>
      <c r="F48" s="348">
        <f t="shared" si="23"/>
        <v>13092190</v>
      </c>
      <c r="G48" s="348">
        <f t="shared" si="23"/>
        <v>13092190</v>
      </c>
      <c r="H48" s="348">
        <f t="shared" si="23"/>
        <v>1260000</v>
      </c>
      <c r="I48" s="348">
        <f t="shared" si="23"/>
        <v>2307221</v>
      </c>
      <c r="J48" s="348">
        <f t="shared" si="23"/>
        <v>2307221</v>
      </c>
      <c r="K48" s="348">
        <f t="shared" si="23"/>
        <v>20707423</v>
      </c>
      <c r="L48" s="348">
        <f t="shared" si="23"/>
        <v>29214283</v>
      </c>
      <c r="M48" s="348">
        <f t="shared" si="23"/>
        <v>29325586</v>
      </c>
      <c r="N48" s="348">
        <f t="shared" si="23"/>
        <v>4584000</v>
      </c>
      <c r="O48" s="348">
        <f t="shared" si="23"/>
        <v>4584000</v>
      </c>
      <c r="P48" s="348">
        <f t="shared" si="23"/>
        <v>4584000</v>
      </c>
      <c r="Q48" s="348">
        <f t="shared" si="23"/>
        <v>0</v>
      </c>
      <c r="R48" s="348">
        <f t="shared" si="23"/>
        <v>1635079</v>
      </c>
      <c r="S48" s="348">
        <f t="shared" si="23"/>
        <v>1635079</v>
      </c>
      <c r="T48" s="348">
        <f t="shared" si="23"/>
        <v>2638000</v>
      </c>
      <c r="U48" s="348">
        <f t="shared" si="23"/>
        <v>2638000</v>
      </c>
      <c r="V48" s="348">
        <f t="shared" si="23"/>
        <v>2638000</v>
      </c>
      <c r="W48" s="348">
        <f t="shared" si="23"/>
        <v>0</v>
      </c>
      <c r="X48" s="348">
        <f t="shared" si="23"/>
        <v>0</v>
      </c>
      <c r="Y48" s="348">
        <f t="shared" si="23"/>
        <v>200000</v>
      </c>
      <c r="Z48" s="348">
        <f t="shared" si="23"/>
        <v>0</v>
      </c>
      <c r="AA48" s="348">
        <f t="shared" si="23"/>
        <v>0</v>
      </c>
      <c r="AB48" s="348">
        <f t="shared" si="23"/>
        <v>0</v>
      </c>
      <c r="AC48" s="348">
        <f t="shared" si="23"/>
        <v>0</v>
      </c>
      <c r="AD48" s="348">
        <f t="shared" si="23"/>
        <v>3360000</v>
      </c>
      <c r="AE48" s="348">
        <f t="shared" si="23"/>
        <v>7566659</v>
      </c>
      <c r="AF48" s="348">
        <f t="shared" si="23"/>
        <v>35000000</v>
      </c>
      <c r="AG48" s="348">
        <f t="shared" si="23"/>
        <v>28287672</v>
      </c>
      <c r="AH48" s="348">
        <f t="shared" si="23"/>
        <v>1258041</v>
      </c>
      <c r="AI48" s="348">
        <f t="shared" si="23"/>
        <v>2000000</v>
      </c>
      <c r="AJ48" s="348">
        <f t="shared" si="23"/>
        <v>2000000</v>
      </c>
      <c r="AK48" s="348">
        <f t="shared" si="23"/>
        <v>30287672</v>
      </c>
      <c r="AL48" s="348">
        <f t="shared" si="23"/>
        <v>0</v>
      </c>
      <c r="AM48" s="348">
        <f t="shared" si="23"/>
        <v>0</v>
      </c>
      <c r="AN48" s="348">
        <f t="shared" si="23"/>
        <v>0</v>
      </c>
      <c r="AO48" s="348">
        <f t="shared" si="23"/>
        <v>0</v>
      </c>
      <c r="AP48" s="348"/>
      <c r="AQ48" s="348">
        <f>SUM(AQ12,AQ18,AQ22,AQ28,AQ32,AQ35,AQ46,AQ47)</f>
        <v>0</v>
      </c>
      <c r="AR48" s="348"/>
      <c r="AS48" s="348">
        <f>SUM(AS12,AS18,AS22,AS28,AS32,AS35,AS46,AS47)</f>
        <v>0</v>
      </c>
      <c r="AT48" s="348"/>
      <c r="AU48" s="348"/>
      <c r="AV48" s="348">
        <f aca="true" t="shared" si="24" ref="AV48:BA48">SUM(AV12,AV18,AV22,AV28,AV32,AV35,AV46,AV47)</f>
        <v>1585000</v>
      </c>
      <c r="AW48" s="348">
        <f t="shared" si="24"/>
        <v>1585000</v>
      </c>
      <c r="AX48" s="348">
        <f t="shared" si="24"/>
        <v>0</v>
      </c>
      <c r="AY48" s="348">
        <f t="shared" si="24"/>
        <v>0</v>
      </c>
      <c r="AZ48" s="348">
        <f t="shared" si="24"/>
        <v>71524423</v>
      </c>
      <c r="BA48" s="515">
        <f t="shared" si="24"/>
        <v>88703445</v>
      </c>
      <c r="BB48" s="515">
        <f t="shared" si="1"/>
        <v>94479448</v>
      </c>
      <c r="BC48" s="240"/>
      <c r="BD48" s="171"/>
      <c r="BE48" s="171"/>
      <c r="BF48" s="171"/>
      <c r="BG48" s="173"/>
      <c r="BH48" s="173"/>
      <c r="BI48" s="173"/>
      <c r="BJ48" s="173"/>
      <c r="BK48" s="173"/>
      <c r="BL48" s="173"/>
      <c r="BM48" s="173"/>
      <c r="BN48" s="173"/>
      <c r="BO48" s="173"/>
    </row>
    <row r="49" spans="1:67" ht="19.5" customHeight="1">
      <c r="A49" s="79"/>
      <c r="B49" s="628" t="s">
        <v>504</v>
      </c>
      <c r="C49" s="678"/>
      <c r="D49" s="678"/>
      <c r="E49" s="629"/>
      <c r="F49" s="421"/>
      <c r="G49" s="421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>
        <f aca="true" t="shared" si="25" ref="AZ49:BA54">SUM(E49,H49,K49,N49,Q49,T49,W49,Z49,AC49,AF49,AI49,AL49,AO49,AQ49,AS49,AX49)</f>
        <v>0</v>
      </c>
      <c r="BA49" s="513">
        <f t="shared" si="25"/>
        <v>0</v>
      </c>
      <c r="BB49" s="513">
        <f t="shared" si="1"/>
        <v>0</v>
      </c>
      <c r="BC49" s="84"/>
      <c r="BD49" s="85"/>
      <c r="BE49" s="85"/>
      <c r="BF49" s="92"/>
      <c r="BG49" s="85"/>
      <c r="BH49" s="85"/>
      <c r="BI49" s="96"/>
      <c r="BJ49" s="95"/>
      <c r="BK49" s="95"/>
      <c r="BL49" s="96"/>
      <c r="BM49" s="86"/>
      <c r="BN49" s="86"/>
      <c r="BO49" s="96"/>
    </row>
    <row r="50" spans="1:67" ht="19.5" customHeight="1">
      <c r="A50" s="168" t="s">
        <v>180</v>
      </c>
      <c r="B50" s="319" t="s">
        <v>382</v>
      </c>
      <c r="C50" s="131" t="s">
        <v>265</v>
      </c>
      <c r="D50" s="131"/>
      <c r="E50" s="349">
        <v>18097000</v>
      </c>
      <c r="F50" s="349">
        <v>18117300</v>
      </c>
      <c r="G50" s="349">
        <v>18117300</v>
      </c>
      <c r="H50" s="349">
        <v>4893000</v>
      </c>
      <c r="I50" s="349">
        <v>4898481</v>
      </c>
      <c r="J50" s="349">
        <v>4898481</v>
      </c>
      <c r="K50" s="349">
        <v>295000</v>
      </c>
      <c r="L50" s="349">
        <v>295000</v>
      </c>
      <c r="M50" s="349">
        <v>295000</v>
      </c>
      <c r="N50" s="334"/>
      <c r="O50" s="334"/>
      <c r="P50" s="334"/>
      <c r="Q50" s="334"/>
      <c r="R50" s="334"/>
      <c r="S50" s="334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>
        <v>600000</v>
      </c>
      <c r="AG50" s="338">
        <v>600000</v>
      </c>
      <c r="AH50" s="338">
        <v>600000</v>
      </c>
      <c r="AI50" s="338"/>
      <c r="AJ50" s="338"/>
      <c r="AK50" s="338"/>
      <c r="AL50" s="338"/>
      <c r="AM50" s="338"/>
      <c r="AN50" s="338"/>
      <c r="AO50" s="338"/>
      <c r="AP50" s="338"/>
      <c r="AQ50" s="338"/>
      <c r="AR50" s="338"/>
      <c r="AS50" s="338"/>
      <c r="AT50" s="338"/>
      <c r="AU50" s="338"/>
      <c r="AV50" s="338"/>
      <c r="AW50" s="338"/>
      <c r="AX50" s="338"/>
      <c r="AY50" s="338"/>
      <c r="AZ50" s="338">
        <f t="shared" si="25"/>
        <v>23885000</v>
      </c>
      <c r="BA50" s="513">
        <f t="shared" si="25"/>
        <v>23910781</v>
      </c>
      <c r="BB50" s="513">
        <f t="shared" si="1"/>
        <v>23910781</v>
      </c>
      <c r="BC50" s="84"/>
      <c r="BD50" s="85"/>
      <c r="BE50" s="85"/>
      <c r="BF50" s="92"/>
      <c r="BG50" s="85"/>
      <c r="BH50" s="85"/>
      <c r="BI50" s="96"/>
      <c r="BJ50" s="95"/>
      <c r="BK50" s="95"/>
      <c r="BL50" s="96"/>
      <c r="BM50" s="86"/>
      <c r="BN50" s="86"/>
      <c r="BO50" s="96"/>
    </row>
    <row r="51" spans="1:67" ht="19.5" customHeight="1">
      <c r="A51" s="168" t="s">
        <v>181</v>
      </c>
      <c r="B51" s="319" t="s">
        <v>383</v>
      </c>
      <c r="C51" s="131" t="s">
        <v>265</v>
      </c>
      <c r="D51" s="131"/>
      <c r="E51" s="349"/>
      <c r="F51" s="349"/>
      <c r="G51" s="349"/>
      <c r="H51" s="349"/>
      <c r="I51" s="349"/>
      <c r="J51" s="349"/>
      <c r="K51" s="349">
        <v>1811000</v>
      </c>
      <c r="L51" s="349">
        <v>1811000</v>
      </c>
      <c r="M51" s="349">
        <v>1811000</v>
      </c>
      <c r="N51" s="334"/>
      <c r="O51" s="334"/>
      <c r="P51" s="334"/>
      <c r="Q51" s="334"/>
      <c r="R51" s="334"/>
      <c r="S51" s="334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7"/>
      <c r="AG51" s="337"/>
      <c r="AH51" s="337"/>
      <c r="AI51" s="338"/>
      <c r="AJ51" s="338"/>
      <c r="AK51" s="338"/>
      <c r="AL51" s="338"/>
      <c r="AM51" s="338"/>
      <c r="AN51" s="338"/>
      <c r="AO51" s="338"/>
      <c r="AP51" s="338"/>
      <c r="AQ51" s="338"/>
      <c r="AR51" s="338"/>
      <c r="AS51" s="338"/>
      <c r="AT51" s="338"/>
      <c r="AU51" s="338"/>
      <c r="AV51" s="338"/>
      <c r="AW51" s="338"/>
      <c r="AX51" s="338"/>
      <c r="AY51" s="338"/>
      <c r="AZ51" s="338">
        <f t="shared" si="25"/>
        <v>1811000</v>
      </c>
      <c r="BA51" s="513">
        <f t="shared" si="25"/>
        <v>1811000</v>
      </c>
      <c r="BB51" s="513">
        <f t="shared" si="1"/>
        <v>1811000</v>
      </c>
      <c r="BC51" s="84"/>
      <c r="BD51" s="85"/>
      <c r="BE51" s="85"/>
      <c r="BF51" s="92"/>
      <c r="BG51" s="85"/>
      <c r="BH51" s="85"/>
      <c r="BI51" s="96"/>
      <c r="BJ51" s="95"/>
      <c r="BK51" s="95"/>
      <c r="BL51" s="96"/>
      <c r="BM51" s="86"/>
      <c r="BN51" s="86"/>
      <c r="BO51" s="96"/>
    </row>
    <row r="52" spans="1:67" ht="19.5" customHeight="1">
      <c r="A52" s="168" t="s">
        <v>470</v>
      </c>
      <c r="B52" s="319" t="s">
        <v>471</v>
      </c>
      <c r="C52" s="131" t="s">
        <v>265</v>
      </c>
      <c r="D52" s="131"/>
      <c r="E52" s="349">
        <v>951000</v>
      </c>
      <c r="F52" s="349">
        <v>951000</v>
      </c>
      <c r="G52" s="349">
        <v>1151469</v>
      </c>
      <c r="H52" s="349">
        <v>262000</v>
      </c>
      <c r="I52" s="349">
        <v>262000</v>
      </c>
      <c r="J52" s="349">
        <v>316126</v>
      </c>
      <c r="K52" s="349">
        <v>1912000</v>
      </c>
      <c r="L52" s="349">
        <v>1912000</v>
      </c>
      <c r="M52" s="349">
        <v>1912000</v>
      </c>
      <c r="N52" s="334"/>
      <c r="O52" s="334"/>
      <c r="P52" s="13"/>
      <c r="Q52" s="334"/>
      <c r="R52" s="334"/>
      <c r="S52" s="334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7"/>
      <c r="AG52" s="337"/>
      <c r="AH52" s="337"/>
      <c r="AI52" s="338"/>
      <c r="AJ52" s="338"/>
      <c r="AK52" s="338"/>
      <c r="AL52" s="338"/>
      <c r="AM52" s="338"/>
      <c r="AN52" s="338"/>
      <c r="AO52" s="338"/>
      <c r="AP52" s="338"/>
      <c r="AQ52" s="338"/>
      <c r="AR52" s="338"/>
      <c r="AS52" s="338"/>
      <c r="AT52" s="338"/>
      <c r="AU52" s="338"/>
      <c r="AV52" s="338"/>
      <c r="AW52" s="338"/>
      <c r="AX52" s="338"/>
      <c r="AY52" s="338"/>
      <c r="AZ52" s="338">
        <f t="shared" si="25"/>
        <v>3125000</v>
      </c>
      <c r="BA52" s="513">
        <f t="shared" si="25"/>
        <v>3125000</v>
      </c>
      <c r="BB52" s="513">
        <f t="shared" si="1"/>
        <v>3379595</v>
      </c>
      <c r="BC52" s="84"/>
      <c r="BD52" s="85"/>
      <c r="BE52" s="85"/>
      <c r="BF52" s="92"/>
      <c r="BG52" s="85"/>
      <c r="BH52" s="85"/>
      <c r="BI52" s="96"/>
      <c r="BJ52" s="95"/>
      <c r="BK52" s="95"/>
      <c r="BL52" s="96"/>
      <c r="BM52" s="86"/>
      <c r="BN52" s="86"/>
      <c r="BO52" s="96"/>
    </row>
    <row r="53" spans="1:67" ht="19.5" customHeight="1">
      <c r="A53" s="168" t="s">
        <v>538</v>
      </c>
      <c r="B53" s="322" t="s">
        <v>539</v>
      </c>
      <c r="C53" s="131" t="s">
        <v>265</v>
      </c>
      <c r="D53" s="131"/>
      <c r="E53" s="349">
        <v>5123000</v>
      </c>
      <c r="F53" s="349">
        <v>5123000</v>
      </c>
      <c r="G53" s="349">
        <v>5123000</v>
      </c>
      <c r="H53" s="349">
        <v>1414000</v>
      </c>
      <c r="I53" s="349">
        <v>1414000</v>
      </c>
      <c r="J53" s="349">
        <v>1414000</v>
      </c>
      <c r="K53" s="349">
        <v>10296000</v>
      </c>
      <c r="L53" s="349">
        <v>10296000</v>
      </c>
      <c r="M53" s="349">
        <v>10296000</v>
      </c>
      <c r="N53" s="334"/>
      <c r="O53" s="334"/>
      <c r="P53" s="336"/>
      <c r="Q53" s="334"/>
      <c r="R53" s="334"/>
      <c r="S53" s="334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8"/>
      <c r="AE53" s="338"/>
      <c r="AF53" s="338"/>
      <c r="AG53" s="338"/>
      <c r="AH53" s="338"/>
      <c r="AI53" s="338"/>
      <c r="AJ53" s="338"/>
      <c r="AK53" s="338"/>
      <c r="AL53" s="338"/>
      <c r="AM53" s="338"/>
      <c r="AN53" s="338"/>
      <c r="AO53" s="338"/>
      <c r="AP53" s="338"/>
      <c r="AQ53" s="338"/>
      <c r="AR53" s="338"/>
      <c r="AS53" s="338"/>
      <c r="AT53" s="338"/>
      <c r="AU53" s="338"/>
      <c r="AV53" s="338"/>
      <c r="AW53" s="338"/>
      <c r="AX53" s="338"/>
      <c r="AY53" s="338"/>
      <c r="AZ53" s="338">
        <f t="shared" si="25"/>
        <v>16833000</v>
      </c>
      <c r="BA53" s="513">
        <f t="shared" si="25"/>
        <v>16833000</v>
      </c>
      <c r="BB53" s="513">
        <f t="shared" si="1"/>
        <v>16833000</v>
      </c>
      <c r="BC53" s="84"/>
      <c r="BD53" s="85"/>
      <c r="BE53" s="85"/>
      <c r="BF53" s="92"/>
      <c r="BG53" s="85"/>
      <c r="BH53" s="85"/>
      <c r="BI53" s="96"/>
      <c r="BJ53" s="95"/>
      <c r="BK53" s="95"/>
      <c r="BL53" s="96"/>
      <c r="BM53" s="86"/>
      <c r="BN53" s="86"/>
      <c r="BO53" s="96"/>
    </row>
    <row r="54" spans="1:67" ht="19.5" customHeight="1">
      <c r="A54" s="168" t="s">
        <v>508</v>
      </c>
      <c r="B54" s="319" t="s">
        <v>509</v>
      </c>
      <c r="C54" s="131" t="s">
        <v>265</v>
      </c>
      <c r="D54" s="131"/>
      <c r="E54" s="349">
        <v>353845</v>
      </c>
      <c r="F54" s="349">
        <v>353845</v>
      </c>
      <c r="G54" s="349">
        <v>353845</v>
      </c>
      <c r="H54" s="349">
        <v>97907</v>
      </c>
      <c r="I54" s="349">
        <v>97907</v>
      </c>
      <c r="J54" s="349">
        <v>97907</v>
      </c>
      <c r="K54" s="349">
        <v>709825</v>
      </c>
      <c r="L54" s="349">
        <v>709825</v>
      </c>
      <c r="M54" s="349">
        <v>709825</v>
      </c>
      <c r="N54" s="334"/>
      <c r="O54" s="334"/>
      <c r="P54" s="337"/>
      <c r="Q54" s="334"/>
      <c r="R54" s="334"/>
      <c r="S54" s="334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8"/>
      <c r="AE54" s="338"/>
      <c r="AF54" s="338"/>
      <c r="AG54" s="338"/>
      <c r="AH54" s="338"/>
      <c r="AI54" s="338"/>
      <c r="AJ54" s="338"/>
      <c r="AK54" s="338"/>
      <c r="AL54" s="338"/>
      <c r="AM54" s="338"/>
      <c r="AN54" s="338"/>
      <c r="AO54" s="338"/>
      <c r="AP54" s="338"/>
      <c r="AQ54" s="338"/>
      <c r="AR54" s="338"/>
      <c r="AS54" s="338"/>
      <c r="AT54" s="338"/>
      <c r="AU54" s="338"/>
      <c r="AV54" s="338"/>
      <c r="AW54" s="338"/>
      <c r="AX54" s="338"/>
      <c r="AY54" s="338"/>
      <c r="AZ54" s="338">
        <f t="shared" si="25"/>
        <v>1161577</v>
      </c>
      <c r="BA54" s="513">
        <f t="shared" si="25"/>
        <v>1161577</v>
      </c>
      <c r="BB54" s="513">
        <f t="shared" si="1"/>
        <v>1161577</v>
      </c>
      <c r="BC54" s="84"/>
      <c r="BD54" s="85"/>
      <c r="BE54" s="85"/>
      <c r="BF54" s="92"/>
      <c r="BG54" s="85"/>
      <c r="BH54" s="85"/>
      <c r="BI54" s="96"/>
      <c r="BJ54" s="95"/>
      <c r="BK54" s="95"/>
      <c r="BL54" s="96"/>
      <c r="BM54" s="86"/>
      <c r="BN54" s="86"/>
      <c r="BO54" s="96"/>
    </row>
    <row r="55" spans="1:67" s="176" customFormat="1" ht="19.5" customHeight="1">
      <c r="A55" s="316"/>
      <c r="B55" s="332" t="s">
        <v>505</v>
      </c>
      <c r="C55" s="332"/>
      <c r="D55" s="418">
        <f aca="true" t="shared" si="26" ref="D55:Z55">SUM(D50:D54)</f>
        <v>0</v>
      </c>
      <c r="E55" s="348">
        <f t="shared" si="26"/>
        <v>24524845</v>
      </c>
      <c r="F55" s="348">
        <f t="shared" si="26"/>
        <v>24545145</v>
      </c>
      <c r="G55" s="348">
        <f>SUM(G50:G54)</f>
        <v>24745614</v>
      </c>
      <c r="H55" s="348">
        <f t="shared" si="26"/>
        <v>6666907</v>
      </c>
      <c r="I55" s="348">
        <f t="shared" si="26"/>
        <v>6672388</v>
      </c>
      <c r="J55" s="348">
        <f>SUM(J50:J54)</f>
        <v>6726514</v>
      </c>
      <c r="K55" s="348">
        <f t="shared" si="26"/>
        <v>15023825</v>
      </c>
      <c r="L55" s="348">
        <f t="shared" si="26"/>
        <v>15023825</v>
      </c>
      <c r="M55" s="348">
        <f>SUM(M50:M54)</f>
        <v>15023825</v>
      </c>
      <c r="N55" s="348">
        <f t="shared" si="26"/>
        <v>0</v>
      </c>
      <c r="O55" s="348">
        <f t="shared" si="26"/>
        <v>0</v>
      </c>
      <c r="P55" s="589">
        <f>SUM(P50:P54)</f>
        <v>0</v>
      </c>
      <c r="Q55" s="348">
        <f t="shared" si="26"/>
        <v>0</v>
      </c>
      <c r="R55" s="348">
        <f t="shared" si="26"/>
        <v>0</v>
      </c>
      <c r="S55" s="348">
        <f>SUM(S50:S54)</f>
        <v>0</v>
      </c>
      <c r="T55" s="348">
        <f t="shared" si="26"/>
        <v>0</v>
      </c>
      <c r="U55" s="348">
        <f t="shared" si="26"/>
        <v>0</v>
      </c>
      <c r="V55" s="348">
        <f>SUM(V50:V54)</f>
        <v>0</v>
      </c>
      <c r="W55" s="348">
        <f t="shared" si="26"/>
        <v>0</v>
      </c>
      <c r="X55" s="348">
        <f>SUM(X50:X54)</f>
        <v>0</v>
      </c>
      <c r="Y55" s="348">
        <f>SUM(Y50:Y54)</f>
        <v>0</v>
      </c>
      <c r="Z55" s="348">
        <f t="shared" si="26"/>
        <v>0</v>
      </c>
      <c r="AA55" s="348">
        <f>SUM(AA50:AA54)</f>
        <v>0</v>
      </c>
      <c r="AB55" s="348">
        <f>SUM(AB50:AB54)</f>
        <v>0</v>
      </c>
      <c r="AC55" s="348">
        <f aca="true" t="shared" si="27" ref="AC55:AL55">SUM(AC50:AC54)</f>
        <v>0</v>
      </c>
      <c r="AD55" s="348">
        <f t="shared" si="27"/>
        <v>0</v>
      </c>
      <c r="AE55" s="348">
        <f>SUM(AE50:AE54)</f>
        <v>0</v>
      </c>
      <c r="AF55" s="348">
        <f t="shared" si="27"/>
        <v>600000</v>
      </c>
      <c r="AG55" s="348">
        <f t="shared" si="27"/>
        <v>600000</v>
      </c>
      <c r="AH55" s="348">
        <f>SUM(AH50:AH54)</f>
        <v>600000</v>
      </c>
      <c r="AI55" s="348">
        <f t="shared" si="27"/>
        <v>0</v>
      </c>
      <c r="AJ55" s="348">
        <f t="shared" si="27"/>
        <v>0</v>
      </c>
      <c r="AK55" s="348">
        <f>SUM(AK50:AK54)</f>
        <v>0</v>
      </c>
      <c r="AL55" s="348">
        <f t="shared" si="27"/>
        <v>0</v>
      </c>
      <c r="AM55" s="348">
        <f>SUM(AM50:AM54)</f>
        <v>0</v>
      </c>
      <c r="AN55" s="348">
        <f>SUM(AN50:AN54)</f>
        <v>0</v>
      </c>
      <c r="AO55" s="348">
        <f>SUM(AO50:AO54)</f>
        <v>0</v>
      </c>
      <c r="AP55" s="348"/>
      <c r="AQ55" s="348">
        <f>SUM(AQ50:AQ54)</f>
        <v>0</v>
      </c>
      <c r="AR55" s="348"/>
      <c r="AS55" s="348">
        <f>SUM(AS50:AS54)</f>
        <v>0</v>
      </c>
      <c r="AT55" s="348"/>
      <c r="AU55" s="348"/>
      <c r="AV55" s="348">
        <f aca="true" t="shared" si="28" ref="AV55:BA55">SUM(AV50:AV54)</f>
        <v>0</v>
      </c>
      <c r="AW55" s="348">
        <f t="shared" si="28"/>
        <v>0</v>
      </c>
      <c r="AX55" s="348">
        <f t="shared" si="28"/>
        <v>0</v>
      </c>
      <c r="AY55" s="348">
        <f t="shared" si="28"/>
        <v>0</v>
      </c>
      <c r="AZ55" s="348">
        <f t="shared" si="28"/>
        <v>46815577</v>
      </c>
      <c r="BA55" s="515">
        <f t="shared" si="28"/>
        <v>46841358</v>
      </c>
      <c r="BB55" s="515">
        <f t="shared" si="1"/>
        <v>47095953</v>
      </c>
      <c r="BC55" s="241"/>
      <c r="BD55" s="312"/>
      <c r="BE55" s="312"/>
      <c r="BF55" s="172"/>
      <c r="BG55" s="312"/>
      <c r="BH55" s="312"/>
      <c r="BI55" s="313"/>
      <c r="BJ55" s="174"/>
      <c r="BK55" s="174"/>
      <c r="BL55" s="313"/>
      <c r="BM55" s="314"/>
      <c r="BN55" s="314"/>
      <c r="BO55" s="313"/>
    </row>
    <row r="56" spans="1:67" s="286" customFormat="1" ht="24.75" customHeight="1">
      <c r="A56" s="317"/>
      <c r="B56" s="333" t="s">
        <v>189</v>
      </c>
      <c r="C56" s="333"/>
      <c r="D56" s="350">
        <f aca="true" t="shared" si="29" ref="D56:AO56">D48+D55</f>
        <v>0</v>
      </c>
      <c r="E56" s="350">
        <f t="shared" si="29"/>
        <v>29859845</v>
      </c>
      <c r="F56" s="350">
        <f t="shared" si="29"/>
        <v>37637335</v>
      </c>
      <c r="G56" s="350">
        <f t="shared" si="29"/>
        <v>37837804</v>
      </c>
      <c r="H56" s="350">
        <f t="shared" si="29"/>
        <v>7926907</v>
      </c>
      <c r="I56" s="350">
        <f t="shared" si="29"/>
        <v>8979609</v>
      </c>
      <c r="J56" s="350">
        <f t="shared" si="29"/>
        <v>9033735</v>
      </c>
      <c r="K56" s="350">
        <f t="shared" si="29"/>
        <v>35731248</v>
      </c>
      <c r="L56" s="350">
        <f t="shared" si="29"/>
        <v>44238108</v>
      </c>
      <c r="M56" s="350">
        <f t="shared" si="29"/>
        <v>44349411</v>
      </c>
      <c r="N56" s="350">
        <f t="shared" si="29"/>
        <v>4584000</v>
      </c>
      <c r="O56" s="350">
        <f t="shared" si="29"/>
        <v>4584000</v>
      </c>
      <c r="P56" s="590">
        <f t="shared" si="29"/>
        <v>4584000</v>
      </c>
      <c r="Q56" s="350">
        <f t="shared" si="29"/>
        <v>0</v>
      </c>
      <c r="R56" s="350">
        <f t="shared" si="29"/>
        <v>1635079</v>
      </c>
      <c r="S56" s="350">
        <f t="shared" si="29"/>
        <v>1635079</v>
      </c>
      <c r="T56" s="350">
        <f t="shared" si="29"/>
        <v>2638000</v>
      </c>
      <c r="U56" s="350">
        <f t="shared" si="29"/>
        <v>2638000</v>
      </c>
      <c r="V56" s="350">
        <f t="shared" si="29"/>
        <v>2638000</v>
      </c>
      <c r="W56" s="350">
        <f t="shared" si="29"/>
        <v>0</v>
      </c>
      <c r="X56" s="350">
        <f t="shared" si="29"/>
        <v>0</v>
      </c>
      <c r="Y56" s="350">
        <f t="shared" si="29"/>
        <v>200000</v>
      </c>
      <c r="Z56" s="350">
        <f t="shared" si="29"/>
        <v>0</v>
      </c>
      <c r="AA56" s="350">
        <f t="shared" si="29"/>
        <v>0</v>
      </c>
      <c r="AB56" s="350">
        <f t="shared" si="29"/>
        <v>0</v>
      </c>
      <c r="AC56" s="350">
        <f t="shared" si="29"/>
        <v>0</v>
      </c>
      <c r="AD56" s="350">
        <f t="shared" si="29"/>
        <v>3360000</v>
      </c>
      <c r="AE56" s="350">
        <f t="shared" si="29"/>
        <v>7566659</v>
      </c>
      <c r="AF56" s="350">
        <f t="shared" si="29"/>
        <v>35600000</v>
      </c>
      <c r="AG56" s="350">
        <f t="shared" si="29"/>
        <v>28887672</v>
      </c>
      <c r="AH56" s="350">
        <f t="shared" si="29"/>
        <v>1858041</v>
      </c>
      <c r="AI56" s="350">
        <f t="shared" si="29"/>
        <v>2000000</v>
      </c>
      <c r="AJ56" s="350">
        <f t="shared" si="29"/>
        <v>2000000</v>
      </c>
      <c r="AK56" s="350">
        <f t="shared" si="29"/>
        <v>30287672</v>
      </c>
      <c r="AL56" s="350">
        <f t="shared" si="29"/>
        <v>0</v>
      </c>
      <c r="AM56" s="350">
        <f t="shared" si="29"/>
        <v>0</v>
      </c>
      <c r="AN56" s="350">
        <f t="shared" si="29"/>
        <v>0</v>
      </c>
      <c r="AO56" s="350">
        <f t="shared" si="29"/>
        <v>0</v>
      </c>
      <c r="AP56" s="350"/>
      <c r="AQ56" s="350">
        <f>AQ48+AQ55</f>
        <v>0</v>
      </c>
      <c r="AR56" s="350"/>
      <c r="AS56" s="350">
        <f>AS48+AS55</f>
        <v>0</v>
      </c>
      <c r="AT56" s="350"/>
      <c r="AU56" s="350"/>
      <c r="AV56" s="350">
        <f aca="true" t="shared" si="30" ref="AV56:BA56">AV48+AV55</f>
        <v>1585000</v>
      </c>
      <c r="AW56" s="350">
        <f t="shared" si="30"/>
        <v>1585000</v>
      </c>
      <c r="AX56" s="350">
        <f t="shared" si="30"/>
        <v>0</v>
      </c>
      <c r="AY56" s="350">
        <f t="shared" si="30"/>
        <v>0</v>
      </c>
      <c r="AZ56" s="350">
        <f t="shared" si="30"/>
        <v>118340000</v>
      </c>
      <c r="BA56" s="516">
        <f t="shared" si="30"/>
        <v>135544803</v>
      </c>
      <c r="BB56" s="516">
        <f t="shared" si="1"/>
        <v>141575401</v>
      </c>
      <c r="BC56" s="292"/>
      <c r="BD56" s="291"/>
      <c r="BE56" s="291"/>
      <c r="BF56" s="290"/>
      <c r="BG56" s="291"/>
      <c r="BH56" s="291"/>
      <c r="BI56" s="290"/>
      <c r="BJ56" s="291"/>
      <c r="BK56" s="291"/>
      <c r="BL56" s="290"/>
      <c r="BM56" s="290"/>
      <c r="BN56" s="291"/>
      <c r="BO56" s="290"/>
    </row>
    <row r="57" spans="2:52" ht="24.75" customHeight="1">
      <c r="B57" s="97" t="s">
        <v>331</v>
      </c>
      <c r="C57" s="302"/>
      <c r="D57" s="302"/>
      <c r="E57" s="296"/>
      <c r="F57" s="296"/>
      <c r="G57" s="296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</row>
    <row r="58" ht="13.5" customHeight="1"/>
    <row r="59" spans="2:10" ht="13.5" customHeight="1">
      <c r="B59" s="119"/>
      <c r="C59" s="304"/>
      <c r="D59" s="304"/>
      <c r="E59" s="119"/>
      <c r="F59" s="119"/>
      <c r="G59" s="119"/>
      <c r="H59" s="119"/>
      <c r="I59" s="119"/>
      <c r="J59" s="119"/>
    </row>
    <row r="60" ht="13.5" customHeight="1"/>
    <row r="61" ht="13.5" customHeight="1"/>
    <row r="62" ht="13.5" customHeight="1"/>
  </sheetData>
  <sheetProtection/>
  <mergeCells count="28">
    <mergeCell ref="AX1:AY2"/>
    <mergeCell ref="AO2:AP2"/>
    <mergeCell ref="AL2:AN2"/>
    <mergeCell ref="AU1:AW2"/>
    <mergeCell ref="E1:G2"/>
    <mergeCell ref="H1:J2"/>
    <mergeCell ref="K1:M2"/>
    <mergeCell ref="N1:P2"/>
    <mergeCell ref="Q2:S2"/>
    <mergeCell ref="T2:V2"/>
    <mergeCell ref="AF1:AH2"/>
    <mergeCell ref="AI1:AK2"/>
    <mergeCell ref="B49:E49"/>
    <mergeCell ref="AQ2:AR2"/>
    <mergeCell ref="AS2:AT2"/>
    <mergeCell ref="AL1:AT1"/>
    <mergeCell ref="Q1:AE1"/>
    <mergeCell ref="AC2:AE2"/>
    <mergeCell ref="A1:A2"/>
    <mergeCell ref="B1:B2"/>
    <mergeCell ref="D1:D2"/>
    <mergeCell ref="BM1:BO1"/>
    <mergeCell ref="BG1:BI1"/>
    <mergeCell ref="BJ1:BL1"/>
    <mergeCell ref="BD1:BF1"/>
    <mergeCell ref="AZ1:BB2"/>
    <mergeCell ref="W2:Y2"/>
    <mergeCell ref="Z2:AB2"/>
  </mergeCells>
  <printOptions horizontalCentered="1"/>
  <pageMargins left="0.1968503937007874" right="0.2362204724409449" top="0.9448818897637796" bottom="0.1968503937007874" header="0.31496062992125984" footer="0.1968503937007874"/>
  <pageSetup horizontalDpi="600" verticalDpi="600" orientation="landscape" paperSize="9" scale="38" r:id="rId1"/>
  <headerFooter alignWithMargins="0">
    <oddHeader>&amp;C&amp;"Garamond,Félkövér"&amp;12 .42016. (II.15.) számú költségvetési rendelethez
ZALASZABAR KÖZSÉG  ÖNKORMÁNYZATA ÉS INTÉZMÉNYE
2016. ÉVI KIADÁSI ELŐIRÁNYZATAI 
 &amp;R&amp;A
&amp;P.oldal
Ft-ban
</oddHeader>
  </headerFooter>
  <colBreaks count="1" manualBreakCount="1">
    <brk id="31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35"/>
  <sheetViews>
    <sheetView view="pageLayout" zoomScaleSheetLayoutView="100" workbookViewId="0" topLeftCell="A1">
      <selection activeCell="G3" sqref="G3"/>
    </sheetView>
  </sheetViews>
  <sheetFormatPr defaultColWidth="11.375" defaultRowHeight="12.75"/>
  <cols>
    <col min="1" max="1" width="5.625" style="5" customWidth="1"/>
    <col min="2" max="2" width="73.875" style="5" customWidth="1"/>
    <col min="3" max="3" width="14.375" style="5" customWidth="1"/>
    <col min="4" max="4" width="12.00390625" style="5" customWidth="1"/>
    <col min="5" max="16384" width="11.375" style="5" customWidth="1"/>
  </cols>
  <sheetData>
    <row r="1" spans="1:6" ht="19.5" customHeight="1">
      <c r="A1" s="196" t="s">
        <v>14</v>
      </c>
      <c r="B1" s="197" t="s">
        <v>13</v>
      </c>
      <c r="C1" s="682" t="s">
        <v>540</v>
      </c>
      <c r="D1" s="682" t="s">
        <v>420</v>
      </c>
      <c r="E1" s="684" t="s">
        <v>566</v>
      </c>
      <c r="F1" s="684" t="s">
        <v>590</v>
      </c>
    </row>
    <row r="2" spans="1:6" ht="19.5" customHeight="1">
      <c r="A2" s="198"/>
      <c r="B2" s="199"/>
      <c r="C2" s="683"/>
      <c r="D2" s="683"/>
      <c r="E2" s="684"/>
      <c r="F2" s="684"/>
    </row>
    <row r="3" spans="1:6" ht="30" customHeight="1">
      <c r="A3" s="444"/>
      <c r="B3" s="446" t="s">
        <v>277</v>
      </c>
      <c r="C3" s="447"/>
      <c r="D3" s="448"/>
      <c r="E3" s="517"/>
      <c r="F3" s="517"/>
    </row>
    <row r="4" spans="1:6" ht="24.75" customHeight="1">
      <c r="A4" s="9" t="s">
        <v>92</v>
      </c>
      <c r="B4" s="231" t="s">
        <v>94</v>
      </c>
      <c r="C4" s="7"/>
      <c r="D4" s="12"/>
      <c r="E4" s="7"/>
      <c r="F4" s="7"/>
    </row>
    <row r="5" spans="1:6" ht="24.75" customHeight="1">
      <c r="A5" s="9" t="s">
        <v>2</v>
      </c>
      <c r="B5" s="9" t="s">
        <v>123</v>
      </c>
      <c r="C5" s="7"/>
      <c r="D5" s="7"/>
      <c r="E5" s="7"/>
      <c r="F5" s="7"/>
    </row>
    <row r="6" spans="1:6" ht="24.75" customHeight="1">
      <c r="A6" s="9"/>
      <c r="B6" s="112" t="s">
        <v>249</v>
      </c>
      <c r="C6" s="280">
        <v>3500000</v>
      </c>
      <c r="D6" s="73">
        <v>650000</v>
      </c>
      <c r="E6" s="7">
        <v>650000</v>
      </c>
      <c r="F6" s="7">
        <v>650000</v>
      </c>
    </row>
    <row r="7" spans="1:6" ht="24.75" customHeight="1">
      <c r="A7" s="9"/>
      <c r="B7" s="10" t="s">
        <v>421</v>
      </c>
      <c r="C7" s="73">
        <v>189000</v>
      </c>
      <c r="D7" s="73">
        <v>680000</v>
      </c>
      <c r="E7" s="7">
        <v>680000</v>
      </c>
      <c r="F7" s="7">
        <v>680000</v>
      </c>
    </row>
    <row r="8" spans="1:6" ht="24.75" customHeight="1">
      <c r="A8" s="9"/>
      <c r="B8" s="112" t="s">
        <v>248</v>
      </c>
      <c r="C8" s="73">
        <v>500000</v>
      </c>
      <c r="D8" s="73">
        <v>90000</v>
      </c>
      <c r="E8" s="7">
        <v>90000</v>
      </c>
      <c r="F8" s="7">
        <v>90000</v>
      </c>
    </row>
    <row r="9" spans="1:6" ht="24.75" customHeight="1">
      <c r="A9" s="9"/>
      <c r="B9" s="10" t="s">
        <v>487</v>
      </c>
      <c r="C9" s="73">
        <v>70000</v>
      </c>
      <c r="D9" s="73">
        <v>70000</v>
      </c>
      <c r="E9" s="7">
        <v>70000</v>
      </c>
      <c r="F9" s="7">
        <v>70000</v>
      </c>
    </row>
    <row r="10" spans="1:6" ht="24.75" customHeight="1">
      <c r="A10" s="9"/>
      <c r="B10" s="10" t="s">
        <v>556</v>
      </c>
      <c r="C10" s="73">
        <v>700000</v>
      </c>
      <c r="D10" s="73">
        <v>500000</v>
      </c>
      <c r="E10" s="7">
        <v>500000</v>
      </c>
      <c r="F10" s="7">
        <v>500000</v>
      </c>
    </row>
    <row r="11" spans="1:6" ht="24.75" customHeight="1">
      <c r="A11" s="9"/>
      <c r="B11" s="10" t="s">
        <v>557</v>
      </c>
      <c r="C11" s="280">
        <v>830000</v>
      </c>
      <c r="D11" s="73">
        <v>620000</v>
      </c>
      <c r="E11" s="7">
        <v>620000</v>
      </c>
      <c r="F11" s="7">
        <v>620000</v>
      </c>
    </row>
    <row r="12" spans="1:6" ht="24.75" customHeight="1">
      <c r="A12" s="113"/>
      <c r="B12" s="10" t="s">
        <v>488</v>
      </c>
      <c r="C12" s="73">
        <v>290000</v>
      </c>
      <c r="D12" s="73">
        <v>28000</v>
      </c>
      <c r="E12" s="7">
        <v>28000</v>
      </c>
      <c r="F12" s="7">
        <v>28000</v>
      </c>
    </row>
    <row r="13" spans="1:6" ht="24.75" customHeight="1">
      <c r="A13" s="113"/>
      <c r="B13" s="231" t="s">
        <v>127</v>
      </c>
      <c r="C13" s="129">
        <f>SUM(C6:C12)</f>
        <v>6079000</v>
      </c>
      <c r="D13" s="129">
        <f>SUM(D6:D12)</f>
        <v>2638000</v>
      </c>
      <c r="E13" s="6">
        <f>SUM(E6:E12)</f>
        <v>2638000</v>
      </c>
      <c r="F13" s="6">
        <f>SUM(F6:F12)</f>
        <v>2638000</v>
      </c>
    </row>
    <row r="14" spans="1:6" ht="24.75" customHeight="1">
      <c r="A14" s="232" t="s">
        <v>4</v>
      </c>
      <c r="B14" s="6" t="s">
        <v>422</v>
      </c>
      <c r="C14" s="73"/>
      <c r="D14" s="129"/>
      <c r="E14" s="7"/>
      <c r="F14" s="7"/>
    </row>
    <row r="15" spans="1:6" ht="24.75" customHeight="1">
      <c r="A15" s="111"/>
      <c r="B15" s="10" t="s">
        <v>489</v>
      </c>
      <c r="C15" s="280">
        <v>2761000</v>
      </c>
      <c r="D15" s="73"/>
      <c r="E15" s="7"/>
      <c r="F15" s="7"/>
    </row>
    <row r="16" spans="1:6" ht="24.75" customHeight="1">
      <c r="A16" s="111"/>
      <c r="B16" s="10" t="s">
        <v>490</v>
      </c>
      <c r="C16" s="280">
        <v>4188000</v>
      </c>
      <c r="D16" s="73"/>
      <c r="E16" s="7"/>
      <c r="F16" s="7"/>
    </row>
    <row r="17" spans="1:6" ht="24.75" customHeight="1">
      <c r="A17" s="111"/>
      <c r="B17" s="10" t="s">
        <v>597</v>
      </c>
      <c r="C17" s="280"/>
      <c r="D17" s="73"/>
      <c r="E17" s="7">
        <v>0</v>
      </c>
      <c r="F17" s="7">
        <v>200000</v>
      </c>
    </row>
    <row r="18" spans="1:6" ht="24.75" customHeight="1">
      <c r="A18" s="10"/>
      <c r="B18" s="233" t="s">
        <v>128</v>
      </c>
      <c r="C18" s="129">
        <f>SUM(C15:C16)</f>
        <v>6949000</v>
      </c>
      <c r="D18" s="129">
        <f>SUM(D15:D17)</f>
        <v>0</v>
      </c>
      <c r="E18" s="7">
        <f>SUM(E15:E17)</f>
        <v>0</v>
      </c>
      <c r="F18" s="6">
        <f>SUM(F15:F17)</f>
        <v>200000</v>
      </c>
    </row>
    <row r="19" spans="1:6" ht="24.75" customHeight="1">
      <c r="A19" s="10" t="s">
        <v>322</v>
      </c>
      <c r="B19" s="231" t="s">
        <v>423</v>
      </c>
      <c r="C19" s="129"/>
      <c r="D19" s="129"/>
      <c r="E19" s="7"/>
      <c r="F19" s="7"/>
    </row>
    <row r="20" spans="1:6" ht="24.75" customHeight="1">
      <c r="A20" s="10"/>
      <c r="B20" s="231" t="s">
        <v>323</v>
      </c>
      <c r="C20" s="129">
        <v>0</v>
      </c>
      <c r="D20" s="129">
        <v>0</v>
      </c>
      <c r="E20" s="7">
        <v>0</v>
      </c>
      <c r="F20" s="7">
        <v>0</v>
      </c>
    </row>
    <row r="21" spans="1:6" ht="24.75" customHeight="1">
      <c r="A21" s="6" t="s">
        <v>6</v>
      </c>
      <c r="B21" s="231" t="s">
        <v>442</v>
      </c>
      <c r="C21" s="129"/>
      <c r="D21" s="129"/>
      <c r="E21" s="7">
        <v>1635079</v>
      </c>
      <c r="F21" s="7">
        <v>1635079</v>
      </c>
    </row>
    <row r="22" spans="1:6" ht="24.75" customHeight="1">
      <c r="A22" s="6" t="s">
        <v>8</v>
      </c>
      <c r="B22" s="9" t="s">
        <v>424</v>
      </c>
      <c r="C22" s="129">
        <v>1573000</v>
      </c>
      <c r="D22" s="129"/>
      <c r="E22" s="7">
        <v>3360000</v>
      </c>
      <c r="F22" s="7">
        <v>7566659</v>
      </c>
    </row>
    <row r="23" spans="1:6" ht="24.75" customHeight="1">
      <c r="A23" s="443"/>
      <c r="B23" s="444" t="s">
        <v>276</v>
      </c>
      <c r="C23" s="445">
        <f>C13+C18+C22</f>
        <v>14601000</v>
      </c>
      <c r="D23" s="445">
        <f>D13+D18+D22</f>
        <v>2638000</v>
      </c>
      <c r="E23" s="449">
        <f>E13+E18+E22+E21</f>
        <v>7633079</v>
      </c>
      <c r="F23" s="449">
        <f>F13+F18+F22+F21</f>
        <v>12039738</v>
      </c>
    </row>
    <row r="24" spans="1:6" ht="30" customHeight="1">
      <c r="A24" s="449"/>
      <c r="B24" s="446" t="s">
        <v>125</v>
      </c>
      <c r="C24" s="450"/>
      <c r="D24" s="445"/>
      <c r="E24" s="517"/>
      <c r="F24" s="517"/>
    </row>
    <row r="25" spans="1:6" ht="24.75" customHeight="1">
      <c r="A25" s="6" t="s">
        <v>92</v>
      </c>
      <c r="B25" s="231" t="s">
        <v>94</v>
      </c>
      <c r="C25" s="74"/>
      <c r="D25" s="74"/>
      <c r="E25" s="7"/>
      <c r="F25" s="7"/>
    </row>
    <row r="26" spans="1:6" ht="24.75" customHeight="1">
      <c r="A26" s="6" t="s">
        <v>2</v>
      </c>
      <c r="B26" s="231" t="s">
        <v>126</v>
      </c>
      <c r="C26" s="74"/>
      <c r="D26" s="74"/>
      <c r="E26" s="7"/>
      <c r="F26" s="7"/>
    </row>
    <row r="27" spans="1:6" ht="24.75" customHeight="1">
      <c r="A27" s="6" t="s">
        <v>4</v>
      </c>
      <c r="B27" s="9" t="s">
        <v>129</v>
      </c>
      <c r="C27" s="74">
        <v>0</v>
      </c>
      <c r="D27" s="74">
        <v>0</v>
      </c>
      <c r="E27" s="7">
        <v>0</v>
      </c>
      <c r="F27" s="7">
        <v>0</v>
      </c>
    </row>
    <row r="28" spans="1:6" ht="24.75" customHeight="1">
      <c r="A28" s="10"/>
      <c r="B28" s="231" t="s">
        <v>425</v>
      </c>
      <c r="C28" s="74"/>
      <c r="D28" s="74"/>
      <c r="E28" s="7"/>
      <c r="F28" s="7"/>
    </row>
    <row r="29" spans="1:6" ht="24.75" customHeight="1">
      <c r="A29" s="6"/>
      <c r="B29" s="158" t="s">
        <v>130</v>
      </c>
      <c r="C29" s="74"/>
      <c r="D29" s="74"/>
      <c r="E29" s="7"/>
      <c r="F29" s="7"/>
    </row>
    <row r="30" spans="1:6" ht="24.75" customHeight="1">
      <c r="A30" s="6" t="s">
        <v>5</v>
      </c>
      <c r="B30" s="6" t="s">
        <v>330</v>
      </c>
      <c r="C30" s="74">
        <f>C27+C29</f>
        <v>0</v>
      </c>
      <c r="D30" s="74">
        <f>D27+D29</f>
        <v>0</v>
      </c>
      <c r="E30" s="7">
        <v>0</v>
      </c>
      <c r="F30" s="7">
        <v>0</v>
      </c>
    </row>
    <row r="31" spans="1:6" s="159" customFormat="1" ht="24.75" customHeight="1">
      <c r="A31" s="6" t="s">
        <v>6</v>
      </c>
      <c r="B31" s="6" t="s">
        <v>491</v>
      </c>
      <c r="C31" s="74">
        <v>0</v>
      </c>
      <c r="D31" s="74">
        <v>0</v>
      </c>
      <c r="E31" s="7">
        <v>0</v>
      </c>
      <c r="F31" s="7">
        <v>0</v>
      </c>
    </row>
    <row r="32" spans="1:6" s="159" customFormat="1" ht="27" customHeight="1">
      <c r="A32" s="6"/>
      <c r="B32" s="449" t="s">
        <v>443</v>
      </c>
      <c r="C32" s="450">
        <f>SUM(C31+C30+C27)</f>
        <v>0</v>
      </c>
      <c r="D32" s="450">
        <v>0</v>
      </c>
      <c r="E32" s="517">
        <v>0</v>
      </c>
      <c r="F32" s="7">
        <v>0</v>
      </c>
    </row>
    <row r="33" spans="1:4" s="159" customFormat="1" ht="27" customHeight="1">
      <c r="A33" s="33"/>
      <c r="B33" s="33"/>
      <c r="C33" s="200"/>
      <c r="D33" s="200"/>
    </row>
    <row r="34" spans="1:4" ht="24.75" customHeight="1">
      <c r="A34" s="33"/>
      <c r="B34" s="33"/>
      <c r="C34" s="33"/>
      <c r="D34" s="33"/>
    </row>
    <row r="35" spans="3:4" ht="24.75" customHeight="1">
      <c r="C35" s="33"/>
      <c r="D35" s="33"/>
    </row>
  </sheetData>
  <sheetProtection/>
  <mergeCells count="4">
    <mergeCell ref="D1:D2"/>
    <mergeCell ref="C1:C2"/>
    <mergeCell ref="E1:E2"/>
    <mergeCell ref="F1:F2"/>
  </mergeCells>
  <printOptions horizontalCentered="1"/>
  <pageMargins left="0.2362204724409449" right="0.2362204724409449" top="1.2" bottom="0.19" header="0.45" footer="0.19"/>
  <pageSetup horizontalDpi="600" verticalDpi="600" orientation="portrait" paperSize="9" scale="68" r:id="rId1"/>
  <headerFooter alignWithMargins="0">
    <oddHeader>&amp;C&amp;"Garamond,Félkövér"&amp;12 .../2016. (II.15.) számú költségvetési rendelethez
ZALASZABAR KÖZSÉG ÖNKORMÁNYZATA ÉS INTÉZMÉNYE   
EGYÉB MŰKÖDÉSI ÉS EGYÉB FEJLESZTÉSI CÉLÚ KIADÁSAI 
ÁLLAMHÁZTARTÁSON BELÜLRE ÉS KÍVÜLRE 2016.évben
&amp;R&amp;A
&amp;P.oldal
Ft-ban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F27"/>
  <sheetViews>
    <sheetView workbookViewId="0" topLeftCell="A1">
      <selection activeCell="J13" sqref="J13"/>
    </sheetView>
  </sheetViews>
  <sheetFormatPr defaultColWidth="9.00390625" defaultRowHeight="12.75"/>
  <cols>
    <col min="1" max="1" width="5.875" style="22" customWidth="1"/>
    <col min="2" max="2" width="56.75390625" style="22" customWidth="1"/>
    <col min="3" max="3" width="14.00390625" style="22" customWidth="1"/>
    <col min="4" max="5" width="12.625" style="22" customWidth="1"/>
    <col min="6" max="6" width="12.875" style="22" customWidth="1"/>
    <col min="7" max="16384" width="9.125" style="22" customWidth="1"/>
  </cols>
  <sheetData>
    <row r="2" spans="1:6" ht="15" customHeight="1">
      <c r="A2" s="690" t="s">
        <v>63</v>
      </c>
      <c r="B2" s="689" t="s">
        <v>13</v>
      </c>
      <c r="C2" s="691" t="s">
        <v>426</v>
      </c>
      <c r="D2" s="691" t="s">
        <v>541</v>
      </c>
      <c r="E2" s="691" t="s">
        <v>575</v>
      </c>
      <c r="F2" s="685" t="s">
        <v>598</v>
      </c>
    </row>
    <row r="3" spans="1:6" ht="15" customHeight="1">
      <c r="A3" s="690"/>
      <c r="B3" s="689"/>
      <c r="C3" s="692"/>
      <c r="D3" s="692"/>
      <c r="E3" s="692"/>
      <c r="F3" s="685"/>
    </row>
    <row r="4" spans="1:6" ht="15" customHeight="1">
      <c r="A4" s="690"/>
      <c r="B4" s="689"/>
      <c r="C4" s="692"/>
      <c r="D4" s="692"/>
      <c r="E4" s="692"/>
      <c r="F4" s="685"/>
    </row>
    <row r="5" spans="1:6" ht="15" customHeight="1">
      <c r="A5" s="690"/>
      <c r="B5" s="689"/>
      <c r="C5" s="693"/>
      <c r="D5" s="693"/>
      <c r="E5" s="693"/>
      <c r="F5" s="685"/>
    </row>
    <row r="6" spans="1:6" ht="27.75" customHeight="1">
      <c r="A6" s="686" t="s">
        <v>204</v>
      </c>
      <c r="B6" s="687"/>
      <c r="C6" s="687"/>
      <c r="D6" s="688"/>
      <c r="E6" s="518"/>
      <c r="F6" s="518"/>
    </row>
    <row r="7" spans="1:6" ht="27.75" customHeight="1">
      <c r="A7" s="463"/>
      <c r="B7" s="464" t="s">
        <v>578</v>
      </c>
      <c r="C7" s="465"/>
      <c r="D7" s="465"/>
      <c r="E7" s="518"/>
      <c r="F7" s="518"/>
    </row>
    <row r="8" spans="1:6" ht="27.75" customHeight="1">
      <c r="A8" s="465"/>
      <c r="B8" s="466" t="s">
        <v>542</v>
      </c>
      <c r="C8" s="465"/>
      <c r="D8" s="465"/>
      <c r="E8" s="518"/>
      <c r="F8" s="518"/>
    </row>
    <row r="9" spans="1:6" ht="27.75" customHeight="1">
      <c r="A9" s="540" t="s">
        <v>2</v>
      </c>
      <c r="B9" s="541" t="s">
        <v>579</v>
      </c>
      <c r="C9" s="546">
        <v>0</v>
      </c>
      <c r="D9" s="546">
        <v>0</v>
      </c>
      <c r="E9" s="545">
        <v>0</v>
      </c>
      <c r="F9" s="545">
        <v>0</v>
      </c>
    </row>
    <row r="10" spans="1:6" ht="24.75" customHeight="1">
      <c r="A10" s="386"/>
      <c r="B10" s="529" t="s">
        <v>99</v>
      </c>
      <c r="C10" s="148"/>
      <c r="D10" s="148"/>
      <c r="E10" s="518"/>
      <c r="F10" s="518"/>
    </row>
    <row r="11" spans="1:6" ht="24.75" customHeight="1">
      <c r="A11" s="386"/>
      <c r="B11" s="530" t="s">
        <v>195</v>
      </c>
      <c r="C11" s="115"/>
      <c r="D11" s="115"/>
      <c r="E11" s="518"/>
      <c r="F11" s="518"/>
    </row>
    <row r="12" spans="1:6" ht="24.75" customHeight="1">
      <c r="A12" s="542" t="s">
        <v>4</v>
      </c>
      <c r="B12" s="543" t="s">
        <v>580</v>
      </c>
      <c r="C12" s="544">
        <f>SUM(C10:C11)</f>
        <v>0</v>
      </c>
      <c r="D12" s="544">
        <f>SUM(D10:D11)</f>
        <v>0</v>
      </c>
      <c r="E12" s="545">
        <f>SUM(E10:E11)</f>
        <v>0</v>
      </c>
      <c r="F12" s="545">
        <f>SUM(F10:F11)</f>
        <v>0</v>
      </c>
    </row>
    <row r="13" spans="1:6" ht="24.75" customHeight="1">
      <c r="A13" s="462" t="s">
        <v>5</v>
      </c>
      <c r="B13" s="140" t="s">
        <v>197</v>
      </c>
      <c r="C13" s="115"/>
      <c r="D13" s="115"/>
      <c r="E13" s="518"/>
      <c r="F13" s="518"/>
    </row>
    <row r="14" spans="1:6" ht="24.75" customHeight="1">
      <c r="A14" s="386"/>
      <c r="B14" s="530" t="s">
        <v>196</v>
      </c>
      <c r="C14" s="115">
        <v>556000</v>
      </c>
      <c r="D14" s="115">
        <v>0</v>
      </c>
      <c r="E14" s="521">
        <v>0</v>
      </c>
      <c r="F14" s="518">
        <v>0</v>
      </c>
    </row>
    <row r="15" spans="1:6" ht="24.75" customHeight="1">
      <c r="A15" s="547"/>
      <c r="B15" s="543" t="s">
        <v>198</v>
      </c>
      <c r="C15" s="548">
        <f>SUM(C14)</f>
        <v>556000</v>
      </c>
      <c r="D15" s="548">
        <f>SUM(D14)</f>
        <v>0</v>
      </c>
      <c r="E15" s="549">
        <f>SUM(E14)</f>
        <v>0</v>
      </c>
      <c r="F15" s="545">
        <f>SUM(F14)</f>
        <v>0</v>
      </c>
    </row>
    <row r="16" spans="1:6" ht="24.75" customHeight="1">
      <c r="A16" s="462" t="s">
        <v>6</v>
      </c>
      <c r="B16" s="140" t="s">
        <v>199</v>
      </c>
      <c r="C16" s="72"/>
      <c r="D16" s="72"/>
      <c r="E16" s="521"/>
      <c r="F16" s="518"/>
    </row>
    <row r="17" spans="1:6" ht="24.75" customHeight="1">
      <c r="A17" s="386"/>
      <c r="B17" s="530" t="s">
        <v>200</v>
      </c>
      <c r="C17" s="124">
        <v>950000</v>
      </c>
      <c r="D17" s="124">
        <v>0</v>
      </c>
      <c r="E17" s="521">
        <v>0</v>
      </c>
      <c r="F17" s="518">
        <v>0</v>
      </c>
    </row>
    <row r="18" spans="1:6" ht="24.75" customHeight="1">
      <c r="A18" s="386"/>
      <c r="B18" s="530" t="s">
        <v>201</v>
      </c>
      <c r="C18" s="124"/>
      <c r="D18" s="124">
        <v>0</v>
      </c>
      <c r="E18" s="521">
        <v>0</v>
      </c>
      <c r="F18" s="518">
        <v>0</v>
      </c>
    </row>
    <row r="19" spans="1:6" ht="24.75" customHeight="1">
      <c r="A19" s="550"/>
      <c r="B19" s="543" t="s">
        <v>199</v>
      </c>
      <c r="C19" s="544">
        <f>SUM(C17:C18)</f>
        <v>950000</v>
      </c>
      <c r="D19" s="544">
        <f>SUM(D17:D18)</f>
        <v>0</v>
      </c>
      <c r="E19" s="549">
        <f>SUM(E17:E18)</f>
        <v>0</v>
      </c>
      <c r="F19" s="545">
        <f>SUM(F17:F18)</f>
        <v>0</v>
      </c>
    </row>
    <row r="20" spans="1:6" ht="24.75" customHeight="1">
      <c r="A20" s="462" t="s">
        <v>8</v>
      </c>
      <c r="B20" s="140" t="s">
        <v>202</v>
      </c>
      <c r="C20" s="124"/>
      <c r="D20" s="124"/>
      <c r="E20" s="521"/>
      <c r="F20" s="518"/>
    </row>
    <row r="21" spans="1:6" ht="24.75" customHeight="1">
      <c r="A21" s="387"/>
      <c r="B21" s="140" t="s">
        <v>581</v>
      </c>
      <c r="C21" s="124">
        <v>2397000</v>
      </c>
      <c r="D21" s="124">
        <v>4584000</v>
      </c>
      <c r="E21" s="521">
        <v>4584000</v>
      </c>
      <c r="F21" s="519">
        <v>4584000</v>
      </c>
    </row>
    <row r="22" spans="1:6" ht="24.75" customHeight="1">
      <c r="A22" s="387"/>
      <c r="B22" s="140" t="s">
        <v>582</v>
      </c>
      <c r="C22" s="155">
        <f>C21</f>
        <v>2397000</v>
      </c>
      <c r="D22" s="124">
        <v>0</v>
      </c>
      <c r="E22" s="521">
        <v>0</v>
      </c>
      <c r="F22" s="518">
        <v>0</v>
      </c>
    </row>
    <row r="23" spans="1:6" ht="24.75" customHeight="1">
      <c r="A23" s="139"/>
      <c r="B23" s="551" t="s">
        <v>203</v>
      </c>
      <c r="C23" s="156">
        <f>C12+C15+C19+C22</f>
        <v>3903000</v>
      </c>
      <c r="D23" s="156">
        <f>SUM(D21:D22)</f>
        <v>4584000</v>
      </c>
      <c r="E23" s="532">
        <f>SUM(E21:E22)</f>
        <v>4584000</v>
      </c>
      <c r="F23" s="591">
        <f>SUM(F21:F22)</f>
        <v>4584000</v>
      </c>
    </row>
    <row r="24" spans="1:6" ht="26.25" customHeight="1">
      <c r="A24" s="533"/>
      <c r="B24" s="531" t="s">
        <v>205</v>
      </c>
      <c r="C24" s="532">
        <f>C13+C16+C20+C23</f>
        <v>3903000</v>
      </c>
      <c r="D24" s="532">
        <f>D13+D16+D20+D23</f>
        <v>4584000</v>
      </c>
      <c r="E24" s="532">
        <f>E13+E16+E20+E23</f>
        <v>4584000</v>
      </c>
      <c r="F24" s="591">
        <f>F13+F16+F20+F23</f>
        <v>4584000</v>
      </c>
    </row>
    <row r="26" spans="2:3" ht="12.75">
      <c r="B26" s="193"/>
      <c r="C26" s="193"/>
    </row>
    <row r="27" spans="2:3" ht="12.75">
      <c r="B27" s="193"/>
      <c r="C27" s="193"/>
    </row>
  </sheetData>
  <sheetProtection/>
  <mergeCells count="7">
    <mergeCell ref="F2:F5"/>
    <mergeCell ref="A6:D6"/>
    <mergeCell ref="B2:B5"/>
    <mergeCell ref="A2:A5"/>
    <mergeCell ref="D2:D5"/>
    <mergeCell ref="C2:C5"/>
    <mergeCell ref="E2:E5"/>
  </mergeCells>
  <printOptions horizontalCentered="1"/>
  <pageMargins left="0.2362204724409449" right="0.2362204724409449" top="1.09" bottom="0.19" header="0.36" footer="0.19"/>
  <pageSetup horizontalDpi="600" verticalDpi="600" orientation="portrait" paperSize="9" scale="90" r:id="rId1"/>
  <headerFooter alignWithMargins="0">
    <oddHeader>&amp;C&amp;"Garamond,Félkövér"&amp;14  ../2016. (II.15.) számú költségvetési rendelethez
Z&amp;12ALASZABAR KÖZSÉG ÖNKORMÁNYZATA ÁLTAL FOLYÓSÍTOTT 
ELLÁTÁSOK (SZOCIÁLIS) RÉSZLETEZÉSE  2016. ÉVBEN
 &amp;R&amp;A
&amp;P.oldal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29"/>
  <sheetViews>
    <sheetView view="pageLayout" zoomScaleSheetLayoutView="80" workbookViewId="0" topLeftCell="A2">
      <selection activeCell="H15" sqref="H15"/>
    </sheetView>
  </sheetViews>
  <sheetFormatPr defaultColWidth="9.00390625" defaultRowHeight="12.75"/>
  <cols>
    <col min="1" max="1" width="7.125" style="22" customWidth="1"/>
    <col min="2" max="2" width="55.375" style="22" customWidth="1"/>
    <col min="3" max="3" width="13.00390625" style="22" customWidth="1"/>
    <col min="4" max="4" width="13.125" style="22" customWidth="1"/>
    <col min="5" max="5" width="12.625" style="22" customWidth="1"/>
    <col min="6" max="6" width="13.25390625" style="22" customWidth="1"/>
    <col min="7" max="16384" width="9.125" style="22" customWidth="1"/>
  </cols>
  <sheetData>
    <row r="1" ht="12.75">
      <c r="E1" s="22" t="s">
        <v>584</v>
      </c>
    </row>
    <row r="2" spans="1:6" ht="15" customHeight="1">
      <c r="A2" s="690" t="s">
        <v>63</v>
      </c>
      <c r="B2" s="689" t="s">
        <v>12</v>
      </c>
      <c r="C2" s="691" t="s">
        <v>419</v>
      </c>
      <c r="D2" s="694" t="s">
        <v>206</v>
      </c>
      <c r="E2" s="691" t="s">
        <v>566</v>
      </c>
      <c r="F2" s="695" t="s">
        <v>590</v>
      </c>
    </row>
    <row r="3" spans="1:6" ht="15" customHeight="1">
      <c r="A3" s="690"/>
      <c r="B3" s="689"/>
      <c r="C3" s="692"/>
      <c r="D3" s="692"/>
      <c r="E3" s="692"/>
      <c r="F3" s="696"/>
    </row>
    <row r="4" spans="1:6" ht="15" customHeight="1">
      <c r="A4" s="690"/>
      <c r="B4" s="689"/>
      <c r="C4" s="692"/>
      <c r="D4" s="692"/>
      <c r="E4" s="692"/>
      <c r="F4" s="696"/>
    </row>
    <row r="5" spans="1:6" ht="15" customHeight="1">
      <c r="A5" s="690"/>
      <c r="B5" s="689"/>
      <c r="C5" s="693"/>
      <c r="D5" s="693"/>
      <c r="E5" s="693"/>
      <c r="F5" s="697"/>
    </row>
    <row r="6" spans="1:6" ht="19.5" customHeight="1">
      <c r="A6" s="23"/>
      <c r="B6" s="136" t="s">
        <v>78</v>
      </c>
      <c r="C6" s="23"/>
      <c r="D6" s="23"/>
      <c r="E6" s="518"/>
      <c r="F6" s="518"/>
    </row>
    <row r="7" spans="1:6" ht="19.5" customHeight="1">
      <c r="A7" s="137" t="s">
        <v>36</v>
      </c>
      <c r="B7" s="150" t="s">
        <v>79</v>
      </c>
      <c r="C7" s="23"/>
      <c r="D7" s="23"/>
      <c r="E7" s="518"/>
      <c r="F7" s="518"/>
    </row>
    <row r="8" spans="1:6" ht="19.5" customHeight="1">
      <c r="A8" s="137"/>
      <c r="B8" s="136" t="s">
        <v>95</v>
      </c>
      <c r="C8" s="23"/>
      <c r="D8" s="23"/>
      <c r="E8" s="518"/>
      <c r="F8" s="518"/>
    </row>
    <row r="9" spans="1:6" ht="19.5" customHeight="1">
      <c r="A9" s="393" t="s">
        <v>2</v>
      </c>
      <c r="B9" s="114" t="s">
        <v>492</v>
      </c>
      <c r="C9" s="115">
        <v>737000</v>
      </c>
      <c r="D9" s="115"/>
      <c r="E9" s="518"/>
      <c r="F9" s="518"/>
    </row>
    <row r="10" spans="1:6" ht="19.5" customHeight="1">
      <c r="A10" s="393" t="s">
        <v>4</v>
      </c>
      <c r="B10" s="114" t="s">
        <v>493</v>
      </c>
      <c r="C10" s="115">
        <v>17709000</v>
      </c>
      <c r="D10" s="522">
        <v>35000000</v>
      </c>
      <c r="E10" s="519">
        <v>28287672</v>
      </c>
      <c r="F10" s="519">
        <v>0</v>
      </c>
    </row>
    <row r="11" spans="1:6" ht="19.5" customHeight="1">
      <c r="A11" s="393" t="s">
        <v>600</v>
      </c>
      <c r="B11" s="114" t="s">
        <v>601</v>
      </c>
      <c r="C11" s="115"/>
      <c r="D11" s="522"/>
      <c r="E11" s="519"/>
      <c r="F11" s="521">
        <v>177900</v>
      </c>
    </row>
    <row r="12" spans="1:6" ht="19.5" customHeight="1">
      <c r="A12" s="393" t="s">
        <v>6</v>
      </c>
      <c r="B12" s="114" t="s">
        <v>602</v>
      </c>
      <c r="C12" s="115"/>
      <c r="D12" s="522"/>
      <c r="E12" s="519"/>
      <c r="F12" s="521">
        <v>194691</v>
      </c>
    </row>
    <row r="13" spans="1:6" ht="19.5" customHeight="1">
      <c r="A13" s="393" t="s">
        <v>8</v>
      </c>
      <c r="B13" s="114" t="s">
        <v>603</v>
      </c>
      <c r="C13" s="115"/>
      <c r="D13" s="522"/>
      <c r="E13" s="519"/>
      <c r="F13" s="521">
        <v>285750</v>
      </c>
    </row>
    <row r="14" spans="1:6" ht="19.5" customHeight="1">
      <c r="A14" s="393" t="s">
        <v>305</v>
      </c>
      <c r="B14" s="114" t="s">
        <v>604</v>
      </c>
      <c r="C14" s="115"/>
      <c r="D14" s="522"/>
      <c r="E14" s="519"/>
      <c r="F14" s="521">
        <v>599600</v>
      </c>
    </row>
    <row r="15" spans="1:6" ht="19.5" customHeight="1">
      <c r="A15" s="394"/>
      <c r="B15" s="116" t="s">
        <v>96</v>
      </c>
      <c r="C15" s="234">
        <f>SUM(C9:C10)</f>
        <v>18446000</v>
      </c>
      <c r="D15" s="234">
        <f>SUM(D9:D10)</f>
        <v>35000000</v>
      </c>
      <c r="E15" s="520">
        <f>SUM(E9:E10)</f>
        <v>28287672</v>
      </c>
      <c r="F15" s="592">
        <f>SUM(F9:F14)</f>
        <v>1257941</v>
      </c>
    </row>
    <row r="16" spans="1:6" ht="19.5" customHeight="1">
      <c r="A16" s="394"/>
      <c r="B16" s="149"/>
      <c r="C16" s="72"/>
      <c r="D16" s="523"/>
      <c r="E16" s="519"/>
      <c r="F16" s="521"/>
    </row>
    <row r="17" spans="1:6" ht="19.5" customHeight="1">
      <c r="A17" s="394"/>
      <c r="B17" s="149" t="s">
        <v>543</v>
      </c>
      <c r="C17" s="72"/>
      <c r="D17" s="523"/>
      <c r="E17" s="519"/>
      <c r="F17" s="521"/>
    </row>
    <row r="18" spans="1:6" ht="19.5" customHeight="1">
      <c r="A18" s="394" t="s">
        <v>2</v>
      </c>
      <c r="B18" s="114" t="s">
        <v>544</v>
      </c>
      <c r="C18" s="72">
        <v>160000</v>
      </c>
      <c r="D18" s="124">
        <v>600000</v>
      </c>
      <c r="E18" s="519">
        <v>600000</v>
      </c>
      <c r="F18" s="521">
        <v>600000</v>
      </c>
    </row>
    <row r="19" spans="1:6" ht="19.5" customHeight="1">
      <c r="A19" s="394" t="s">
        <v>4</v>
      </c>
      <c r="B19" s="114" t="s">
        <v>511</v>
      </c>
      <c r="C19" s="72">
        <v>100000</v>
      </c>
      <c r="D19" s="523">
        <v>0</v>
      </c>
      <c r="E19" s="519"/>
      <c r="F19" s="521"/>
    </row>
    <row r="20" spans="1:6" ht="19.5" customHeight="1">
      <c r="A20" s="394"/>
      <c r="B20" s="116" t="s">
        <v>558</v>
      </c>
      <c r="C20" s="155">
        <f>SUM(C17:C19)</f>
        <v>260000</v>
      </c>
      <c r="D20" s="155">
        <f>SUM(D18:D19)</f>
        <v>600000</v>
      </c>
      <c r="E20" s="519">
        <f>SUM(E18:E19)</f>
        <v>600000</v>
      </c>
      <c r="F20" s="521">
        <f>SUM(F18:F19)</f>
        <v>600000</v>
      </c>
    </row>
    <row r="21" spans="1:6" ht="19.5" customHeight="1">
      <c r="A21" s="394"/>
      <c r="B21" s="149"/>
      <c r="C21" s="117"/>
      <c r="D21" s="523"/>
      <c r="E21" s="519"/>
      <c r="F21" s="521"/>
    </row>
    <row r="22" spans="1:6" ht="19.5" customHeight="1">
      <c r="A22" s="395"/>
      <c r="B22" s="236" t="s">
        <v>81</v>
      </c>
      <c r="C22" s="237">
        <f>SUM(C20+C15)</f>
        <v>18706000</v>
      </c>
      <c r="D22" s="237">
        <f>SUM(D15,D20)</f>
        <v>35600000</v>
      </c>
      <c r="E22" s="525">
        <f>SUM(E15,E20)</f>
        <v>28887672</v>
      </c>
      <c r="F22" s="549">
        <f>SUM(F15,F20)</f>
        <v>1857941</v>
      </c>
    </row>
    <row r="23" spans="1:6" ht="19.5" customHeight="1">
      <c r="A23" s="394"/>
      <c r="B23" s="116"/>
      <c r="C23" s="389"/>
      <c r="D23" s="524"/>
      <c r="E23" s="519"/>
      <c r="F23" s="521"/>
    </row>
    <row r="24" spans="1:6" ht="19.5" customHeight="1">
      <c r="A24" s="137" t="s">
        <v>436</v>
      </c>
      <c r="B24" s="390" t="s">
        <v>103</v>
      </c>
      <c r="C24" s="388"/>
      <c r="D24" s="523"/>
      <c r="E24" s="519"/>
      <c r="F24" s="521"/>
    </row>
    <row r="25" spans="1:6" ht="19.5" customHeight="1">
      <c r="A25" s="394"/>
      <c r="B25" s="149" t="s">
        <v>437</v>
      </c>
      <c r="C25" s="388"/>
      <c r="D25" s="523"/>
      <c r="E25" s="519"/>
      <c r="F25" s="521"/>
    </row>
    <row r="26" spans="1:6" ht="19.5" customHeight="1">
      <c r="A26" s="394"/>
      <c r="B26" s="391" t="s">
        <v>545</v>
      </c>
      <c r="C26" s="388"/>
      <c r="D26" s="523">
        <v>2000000</v>
      </c>
      <c r="E26" s="519">
        <v>2000000</v>
      </c>
      <c r="F26" s="521">
        <v>2000000</v>
      </c>
    </row>
    <row r="27" spans="1:6" ht="19.5" customHeight="1">
      <c r="A27" s="394"/>
      <c r="B27" s="114" t="s">
        <v>599</v>
      </c>
      <c r="C27" s="388"/>
      <c r="D27" s="523"/>
      <c r="E27" s="519"/>
      <c r="F27" s="521">
        <v>28287672</v>
      </c>
    </row>
    <row r="28" spans="1:6" ht="19.5" customHeight="1">
      <c r="A28" s="235"/>
      <c r="B28" s="236" t="s">
        <v>441</v>
      </c>
      <c r="C28" s="237">
        <f>C26+C27</f>
        <v>0</v>
      </c>
      <c r="D28" s="237">
        <f>D26+D27</f>
        <v>2000000</v>
      </c>
      <c r="E28" s="525">
        <f>E26+E27</f>
        <v>2000000</v>
      </c>
      <c r="F28" s="532">
        <f>F26+F27</f>
        <v>30287672</v>
      </c>
    </row>
    <row r="29" spans="1:6" ht="19.5" customHeight="1">
      <c r="A29" s="235"/>
      <c r="B29" s="236" t="s">
        <v>440</v>
      </c>
      <c r="C29" s="237">
        <f>C22+C28</f>
        <v>18706000</v>
      </c>
      <c r="D29" s="237">
        <f>D22+D28</f>
        <v>37600000</v>
      </c>
      <c r="E29" s="525">
        <f>E22+E28</f>
        <v>30887672</v>
      </c>
      <c r="F29" s="532">
        <f>F22+F28</f>
        <v>32145613</v>
      </c>
    </row>
  </sheetData>
  <sheetProtection/>
  <mergeCells count="6">
    <mergeCell ref="B2:B5"/>
    <mergeCell ref="C2:C5"/>
    <mergeCell ref="A2:A5"/>
    <mergeCell ref="D2:D5"/>
    <mergeCell ref="E2:E5"/>
    <mergeCell ref="F2:F5"/>
  </mergeCells>
  <printOptions horizontalCentered="1"/>
  <pageMargins left="0.2362204724409449" right="0.2362204724409449" top="1.09" bottom="0.19" header="0.36" footer="0.19"/>
  <pageSetup horizontalDpi="600" verticalDpi="600" orientation="portrait" paperSize="9" scale="90" r:id="rId1"/>
  <headerFooter alignWithMargins="0">
    <oddHeader>&amp;C4/2016. (II.15.) számú költségvetési rendelethez 
ZALASZABAR KÖZSÉG ÖNKORMÁNYZATÁNAK ÉS INTÉZMÉNYÉNEK
2016. ÉVI  BERUHÁZÁSI CÉLÚ KIADÁSAI FELADATONKÉNT
&amp;R&amp;A
&amp;P.oldal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2016-05-25T08:28:44Z</cp:lastPrinted>
  <dcterms:created xsi:type="dcterms:W3CDTF">2001-01-10T12:44:25Z</dcterms:created>
  <dcterms:modified xsi:type="dcterms:W3CDTF">2016-12-12T14:59:32Z</dcterms:modified>
  <cp:category/>
  <cp:version/>
  <cp:contentType/>
  <cp:contentStatus/>
</cp:coreProperties>
</file>