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.M." sheetId="19" r:id="rId1"/>
    <sheet name="2.M. " sheetId="30" r:id="rId2"/>
    <sheet name="3.M." sheetId="29" r:id="rId3"/>
    <sheet name="4.M." sheetId="9" r:id="rId4"/>
    <sheet name="5.M." sheetId="23" r:id="rId5"/>
    <sheet name="6.M" sheetId="24" r:id="rId6"/>
    <sheet name="7.M" sheetId="11" r:id="rId7"/>
    <sheet name="8.M" sheetId="25" r:id="rId8"/>
    <sheet name="9.M" sheetId="26" r:id="rId9"/>
    <sheet name="10.M" sheetId="27" r:id="rId10"/>
    <sheet name="11.M" sheetId="10" r:id="rId11"/>
    <sheet name="12.M" sheetId="28" r:id="rId12"/>
  </sheets>
  <definedNames>
    <definedName name="_xlnm.Print_Area" localSheetId="0">'1.M.'!$A$1:$E$53</definedName>
    <definedName name="_xlnm.Print_Area" localSheetId="1">'2.M. '!$A$1:$E$106</definedName>
    <definedName name="_xlnm.Print_Area" localSheetId="2">'3.M.'!$A$1:$F$19</definedName>
    <definedName name="_xlnm.Print_Area" localSheetId="8">'9.M'!$A$1:$AD$40</definedName>
  </definedNames>
  <calcPr calcId="181029"/>
</workbook>
</file>

<file path=xl/calcChain.xml><?xml version="1.0" encoding="utf-8"?>
<calcChain xmlns="http://schemas.openxmlformats.org/spreadsheetml/2006/main">
  <c r="E12" i="11" l="1"/>
  <c r="E68" i="11"/>
  <c r="E75" i="11"/>
  <c r="G23" i="26"/>
  <c r="I23" i="26"/>
  <c r="K23" i="26"/>
  <c r="M23" i="26"/>
  <c r="O23" i="26"/>
  <c r="Q23" i="26"/>
  <c r="S23" i="26"/>
  <c r="U23" i="26"/>
  <c r="W23" i="26"/>
  <c r="Y23" i="26"/>
  <c r="AA23" i="26"/>
  <c r="E23" i="26"/>
  <c r="G12" i="26"/>
  <c r="I12" i="26"/>
  <c r="K12" i="26"/>
  <c r="M12" i="26"/>
  <c r="O12" i="26"/>
  <c r="Q12" i="26"/>
  <c r="S12" i="26"/>
  <c r="U12" i="26"/>
  <c r="W12" i="26"/>
  <c r="Y12" i="26"/>
  <c r="AA12" i="26"/>
  <c r="E12" i="26"/>
  <c r="AC9" i="26"/>
  <c r="AC8" i="26"/>
  <c r="AC7" i="26"/>
  <c r="AC5" i="26"/>
  <c r="AC12" i="26"/>
  <c r="AC11" i="26"/>
  <c r="O16" i="28"/>
  <c r="O14" i="28"/>
  <c r="O10" i="28"/>
  <c r="D10" i="23"/>
  <c r="C8" i="23"/>
  <c r="C10" i="23"/>
  <c r="C13" i="23"/>
  <c r="B8" i="23"/>
  <c r="B10" i="23"/>
  <c r="B13" i="23"/>
  <c r="C18" i="19"/>
  <c r="C23" i="19"/>
  <c r="C50" i="19"/>
  <c r="C53" i="19"/>
  <c r="D82" i="30"/>
  <c r="D63" i="30"/>
  <c r="C63" i="30"/>
  <c r="C11" i="30"/>
  <c r="C16" i="30"/>
  <c r="C42" i="30"/>
  <c r="C51" i="30"/>
  <c r="C96" i="30"/>
  <c r="C100" i="30"/>
  <c r="C104" i="30"/>
  <c r="D26" i="30"/>
  <c r="C26" i="30"/>
  <c r="D103" i="30"/>
  <c r="E103" i="30"/>
  <c r="C103" i="30"/>
  <c r="D16" i="30"/>
  <c r="C16" i="19"/>
  <c r="C26" i="19"/>
  <c r="C35" i="19"/>
  <c r="C43" i="19"/>
  <c r="E96" i="30"/>
  <c r="J35" i="11"/>
  <c r="D51" i="30"/>
  <c r="D42" i="30"/>
  <c r="D52" i="30"/>
  <c r="C5" i="29"/>
  <c r="C13" i="29"/>
  <c r="F8" i="29"/>
  <c r="B5" i="29"/>
  <c r="D11" i="30"/>
  <c r="F11" i="29"/>
  <c r="B19" i="29"/>
  <c r="C29" i="30"/>
  <c r="D36" i="19"/>
  <c r="D43" i="19"/>
  <c r="C36" i="19"/>
  <c r="E26" i="19"/>
  <c r="E50" i="19"/>
  <c r="E53" i="19"/>
  <c r="D18" i="19"/>
  <c r="D46" i="30"/>
  <c r="C46" i="30"/>
  <c r="E47" i="19"/>
  <c r="E49" i="19"/>
  <c r="C47" i="19"/>
  <c r="C49" i="19"/>
  <c r="D4" i="19"/>
  <c r="D16" i="19"/>
  <c r="D23" i="19"/>
  <c r="D50" i="19"/>
  <c r="D53" i="19"/>
  <c r="C4" i="19"/>
  <c r="E85" i="11"/>
  <c r="D86" i="11" s="1"/>
  <c r="J41" i="11" s="1"/>
  <c r="J11" i="11"/>
  <c r="D30" i="9"/>
  <c r="C30" i="9"/>
  <c r="AC21" i="26"/>
  <c r="C3" i="25"/>
  <c r="C4" i="25"/>
  <c r="C6" i="25"/>
  <c r="AC22" i="26"/>
  <c r="AC23" i="26"/>
  <c r="AC20" i="26"/>
  <c r="AC19" i="26"/>
  <c r="AC18" i="26"/>
  <c r="AC17" i="26"/>
  <c r="AC16" i="26"/>
  <c r="AC15" i="26"/>
  <c r="AC14" i="26"/>
  <c r="D29" i="30"/>
  <c r="C56" i="30"/>
  <c r="D56" i="30"/>
  <c r="C57" i="30"/>
  <c r="D57" i="30"/>
  <c r="C82" i="30"/>
  <c r="C87" i="30"/>
  <c r="E82" i="30"/>
  <c r="E87" i="30"/>
  <c r="C99" i="30"/>
  <c r="E99" i="30"/>
  <c r="F4" i="29"/>
  <c r="D5" i="29"/>
  <c r="D13" i="29"/>
  <c r="F6" i="29"/>
  <c r="F7" i="29"/>
  <c r="F9" i="29"/>
  <c r="F10" i="29"/>
  <c r="F12" i="29"/>
  <c r="F14" i="29"/>
  <c r="F15" i="29"/>
  <c r="F16" i="29"/>
  <c r="F17" i="29"/>
  <c r="C19" i="29"/>
  <c r="D19" i="29"/>
  <c r="F19" i="29"/>
  <c r="F20" i="29"/>
  <c r="F21" i="29"/>
  <c r="G9" i="28"/>
  <c r="G14" i="28"/>
  <c r="G12" i="28"/>
  <c r="G28" i="26"/>
  <c r="G29" i="26"/>
  <c r="G30" i="26"/>
  <c r="G31" i="26"/>
  <c r="G32" i="26"/>
  <c r="G33" i="26"/>
  <c r="G34" i="26"/>
  <c r="G35" i="26"/>
  <c r="G36" i="26"/>
  <c r="G37" i="26"/>
  <c r="G38" i="26"/>
  <c r="G39" i="26"/>
  <c r="G40" i="26"/>
  <c r="B23" i="25"/>
  <c r="D23" i="25"/>
  <c r="E22" i="25"/>
  <c r="D22" i="25"/>
  <c r="C22" i="25"/>
  <c r="E21" i="25"/>
  <c r="D21" i="25"/>
  <c r="C21" i="25"/>
  <c r="E20" i="25"/>
  <c r="D20" i="25"/>
  <c r="C20" i="25"/>
  <c r="B19" i="25"/>
  <c r="D19" i="25"/>
  <c r="E18" i="25"/>
  <c r="D18" i="25"/>
  <c r="C18" i="25"/>
  <c r="E17" i="25"/>
  <c r="D17" i="25"/>
  <c r="C17" i="25"/>
  <c r="B16" i="25"/>
  <c r="D16" i="25"/>
  <c r="E15" i="25"/>
  <c r="D15" i="25"/>
  <c r="C15" i="25"/>
  <c r="E14" i="25"/>
  <c r="D14" i="25"/>
  <c r="C14" i="25"/>
  <c r="E13" i="25"/>
  <c r="D13" i="25"/>
  <c r="C13" i="25"/>
  <c r="E12" i="25"/>
  <c r="D12" i="25"/>
  <c r="C12" i="25"/>
  <c r="E11" i="25"/>
  <c r="D11" i="25"/>
  <c r="C11" i="25"/>
  <c r="E10" i="25"/>
  <c r="D10" i="25"/>
  <c r="C10" i="25"/>
  <c r="E9" i="25"/>
  <c r="D9" i="25"/>
  <c r="C9" i="25"/>
  <c r="B8" i="25"/>
  <c r="B24" i="25"/>
  <c r="C8" i="25"/>
  <c r="E7" i="25"/>
  <c r="D7" i="25"/>
  <c r="C7" i="25"/>
  <c r="E6" i="25"/>
  <c r="D6" i="25"/>
  <c r="E5" i="25"/>
  <c r="D5" i="25"/>
  <c r="C5" i="25"/>
  <c r="E4" i="25"/>
  <c r="D4" i="25"/>
  <c r="E3" i="25"/>
  <c r="D3" i="25"/>
  <c r="D15" i="23"/>
  <c r="C15" i="23"/>
  <c r="B15" i="23"/>
  <c r="D14" i="23"/>
  <c r="C14" i="23"/>
  <c r="B14" i="23"/>
  <c r="D7" i="23"/>
  <c r="D52" i="19"/>
  <c r="E52" i="19"/>
  <c r="D44" i="19"/>
  <c r="C44" i="19"/>
  <c r="D46" i="19"/>
  <c r="D34" i="19"/>
  <c r="D32" i="19"/>
  <c r="D35" i="19"/>
  <c r="D29" i="19"/>
  <c r="D10" i="19"/>
  <c r="C52" i="19"/>
  <c r="C10" i="19"/>
  <c r="C29" i="19"/>
  <c r="C32" i="19"/>
  <c r="C34" i="19"/>
  <c r="C46" i="19"/>
  <c r="C19" i="25"/>
  <c r="E19" i="25"/>
  <c r="B13" i="29"/>
  <c r="F5" i="29"/>
  <c r="F13" i="29"/>
  <c r="D87" i="30"/>
  <c r="C52" i="30"/>
  <c r="E100" i="30"/>
  <c r="E104" i="30"/>
  <c r="C23" i="25"/>
  <c r="E23" i="25"/>
  <c r="C16" i="25"/>
  <c r="E8" i="25"/>
  <c r="D8" i="25"/>
  <c r="D13" i="23"/>
  <c r="C17" i="30"/>
  <c r="D17" i="30"/>
  <c r="D100" i="30"/>
  <c r="D104" i="30"/>
  <c r="E16" i="25"/>
  <c r="B25" i="25"/>
  <c r="C24" i="25"/>
  <c r="D24" i="25"/>
  <c r="E24" i="25"/>
  <c r="D25" i="25"/>
  <c r="E25" i="25"/>
  <c r="C25" i="25"/>
  <c r="D69" i="11" l="1"/>
  <c r="J40" i="11" s="1"/>
  <c r="I36" i="11"/>
  <c r="J42" i="11" s="1"/>
  <c r="J72" i="11" s="1"/>
</calcChain>
</file>

<file path=xl/sharedStrings.xml><?xml version="1.0" encoding="utf-8"?>
<sst xmlns="http://schemas.openxmlformats.org/spreadsheetml/2006/main" count="680" uniqueCount="512">
  <si>
    <t>1.</t>
  </si>
  <si>
    <t>2.</t>
  </si>
  <si>
    <t>3.</t>
  </si>
  <si>
    <t>4.</t>
  </si>
  <si>
    <t>5.</t>
  </si>
  <si>
    <t>7.</t>
  </si>
  <si>
    <t>8.</t>
  </si>
  <si>
    <t>Előirányzat-csoport, kiemelt előirányzat megnevezése</t>
  </si>
  <si>
    <t xml:space="preserve">Nagypáli Közös Önkormányzati Hivatal     </t>
  </si>
  <si>
    <t>Eredeti előirányzat mindösszesen:</t>
  </si>
  <si>
    <t>1. Működési bevételek</t>
  </si>
  <si>
    <t>BEVÉTEK ÖSSZESEN</t>
  </si>
  <si>
    <t>1. Személyi juttatások</t>
  </si>
  <si>
    <t xml:space="preserve">KIADÁSOK  ÖSSZESEN: </t>
  </si>
  <si>
    <t>Éves engedélyezett létszám előirányzat (fő)</t>
  </si>
  <si>
    <t>Ebből köztisztviselő:</t>
  </si>
  <si>
    <t>Megnevezés</t>
  </si>
  <si>
    <t>Költségvetési bevételek</t>
  </si>
  <si>
    <t>Költségvetési kiadások</t>
  </si>
  <si>
    <t>Költségvetési hiány</t>
  </si>
  <si>
    <t>Költségvetési többlet</t>
  </si>
  <si>
    <t>Előző évek pénzmaradványának igénybevétele</t>
  </si>
  <si>
    <t>Tárgyévi kiadások</t>
  </si>
  <si>
    <t>Tárgyévi bevételek</t>
  </si>
  <si>
    <t xml:space="preserve"> /adatok e Ft-ban/</t>
  </si>
  <si>
    <t>Költségvetési bevételek:</t>
  </si>
  <si>
    <t>Rovat száma</t>
  </si>
  <si>
    <t>Összesen:</t>
  </si>
  <si>
    <t>Működési</t>
  </si>
  <si>
    <t>Felhalmozási</t>
  </si>
  <si>
    <t>Helyi önkormányzatok működésének általános támogatása</t>
  </si>
  <si>
    <t xml:space="preserve"> -Egyéb önkormányzati feladatok támogatása</t>
  </si>
  <si>
    <t xml:space="preserve"> -Falugondnoki szolgálat támogatása</t>
  </si>
  <si>
    <t>Települési önkormányzatok kulturális feladatainak támogatása</t>
  </si>
  <si>
    <t>B1</t>
  </si>
  <si>
    <t>Vagyoni típusú adók</t>
  </si>
  <si>
    <t xml:space="preserve"> -Magánszemélyek kommunális adója</t>
  </si>
  <si>
    <t xml:space="preserve"> -Idegenforgalmi adó</t>
  </si>
  <si>
    <t>Gépjárműadó</t>
  </si>
  <si>
    <t>Egyéb áruhasználati és szolgáltatási adók (talajterhelési díj)</t>
  </si>
  <si>
    <t>Egyéb közhatalmi bevételek</t>
  </si>
  <si>
    <t>B3</t>
  </si>
  <si>
    <t>Szolgáltatások ellenértéke</t>
  </si>
  <si>
    <t>Kiszámlázott általános forgalmi adó</t>
  </si>
  <si>
    <t>B4</t>
  </si>
  <si>
    <t>Maradvány igénybevétele</t>
  </si>
  <si>
    <t>B8</t>
  </si>
  <si>
    <t>TÁRGYÉVI BEVÉTELEK ÖSSZESEN:</t>
  </si>
  <si>
    <t>Tervezett előirányzat</t>
  </si>
  <si>
    <t xml:space="preserve"> -</t>
  </si>
  <si>
    <t xml:space="preserve"> - </t>
  </si>
  <si>
    <t>Központi, irányító szervi támogatások folyósítása - Hivatal finanszírozás</t>
  </si>
  <si>
    <t xml:space="preserve">                                                                                 ( Adatok ezer Ft- ban ) </t>
  </si>
  <si>
    <t>K1</t>
  </si>
  <si>
    <t>Munkaadókat terhelő járulékok és szociális hozzájárulási adó</t>
  </si>
  <si>
    <t>K2</t>
  </si>
  <si>
    <t xml:space="preserve"> -Irodaszer, nyomtatvány</t>
  </si>
  <si>
    <t xml:space="preserve"> -Hajtó - és kenőanyagok</t>
  </si>
  <si>
    <t xml:space="preserve"> -Gázenergia</t>
  </si>
  <si>
    <t xml:space="preserve"> -Villamos energia</t>
  </si>
  <si>
    <t xml:space="preserve"> -Víz- és csatorna díjak</t>
  </si>
  <si>
    <t>K3</t>
  </si>
  <si>
    <t>K4</t>
  </si>
  <si>
    <t>Egyéb működési célú támogatások államháztartáson belülre</t>
  </si>
  <si>
    <t xml:space="preserve"> -Kistérségi ügyelet működési hozzájárulás</t>
  </si>
  <si>
    <t>Egyéb működési célú támogatások államháztartáson kívülre</t>
  </si>
  <si>
    <t xml:space="preserve"> -Zalai Falvakért Egyesület tagdíj hozzájárulás</t>
  </si>
  <si>
    <t xml:space="preserve"> -Zala-Menti Polgármesterek és Polgárok egyesületének támogatása</t>
  </si>
  <si>
    <t xml:space="preserve"> -Fogorvosi ügyelet hozzájárulás</t>
  </si>
  <si>
    <t xml:space="preserve"> -Ifjusági Egyesület működési célú támogatása</t>
  </si>
  <si>
    <t xml:space="preserve"> -Faluért Alapítvány működési célú támogatása</t>
  </si>
  <si>
    <t xml:space="preserve"> -Turisztikai Közhasznú Egyesület működési célú támogatása </t>
  </si>
  <si>
    <t xml:space="preserve"> -Nagypáli Fejlesztési Övezet Nonprofit Kft. működési célú támogatása</t>
  </si>
  <si>
    <t>Tartalékok</t>
  </si>
  <si>
    <t xml:space="preserve"> -Szennyvíz alszámla pénzkészlete</t>
  </si>
  <si>
    <t>K5</t>
  </si>
  <si>
    <t>Beruházási célú előzetesen felszámított általános forgalmi adó</t>
  </si>
  <si>
    <t>K6</t>
  </si>
  <si>
    <t>Felújítási célú előzetesen felszámított általános forgalmi adó</t>
  </si>
  <si>
    <t>K7</t>
  </si>
  <si>
    <t>K8</t>
  </si>
  <si>
    <t xml:space="preserve">Költségvetési kiadások </t>
  </si>
  <si>
    <t>K1-K8</t>
  </si>
  <si>
    <t>Központi, irányító szervi támogatások folyóítása</t>
  </si>
  <si>
    <t>K9</t>
  </si>
  <si>
    <t xml:space="preserve">Önkormányzati létszám előirányzat </t>
  </si>
  <si>
    <t xml:space="preserve">Ebből: Közfoglalkoztatottak éves létszám előirányzata </t>
  </si>
  <si>
    <t>Költségvetési kiadások:</t>
  </si>
  <si>
    <t>Kiadási tétel megnevezése</t>
  </si>
  <si>
    <t>Összesen</t>
  </si>
  <si>
    <t>Foglalkoztatottak személyi juttatásai</t>
  </si>
  <si>
    <t>Külső személyi juttatások</t>
  </si>
  <si>
    <t>Személyi juttatások</t>
  </si>
  <si>
    <t xml:space="preserve">Kommunikációs szolgáltatások </t>
  </si>
  <si>
    <t>Szolgáltatási kiadások</t>
  </si>
  <si>
    <t>Különféle befizetések és egyéb dologi kiadások</t>
  </si>
  <si>
    <t>Dologi kiadások</t>
  </si>
  <si>
    <t>Ellátottak pénzbeli juttatásai</t>
  </si>
  <si>
    <t>Egyéb működési célú kiadások</t>
  </si>
  <si>
    <t>Beruházások</t>
  </si>
  <si>
    <t xml:space="preserve">Felújítások </t>
  </si>
  <si>
    <t xml:space="preserve">Finanszírozási kiadások </t>
  </si>
  <si>
    <t>Működési célú támogatások államháztartáson belülről</t>
  </si>
  <si>
    <t xml:space="preserve">Termékek és szolgáltatások adói </t>
  </si>
  <si>
    <t>Közhatalmi bevételek</t>
  </si>
  <si>
    <t xml:space="preserve">Működési bevételek </t>
  </si>
  <si>
    <t xml:space="preserve">Költségvetési bevételek </t>
  </si>
  <si>
    <t xml:space="preserve">TÁRGYÉVI KIADÁSOK  ÖSSZESEN: </t>
  </si>
  <si>
    <t>Előző évek pénzmaradványának igénybevétele uáni többlet / hiány</t>
  </si>
  <si>
    <t>Projekt megnevezése</t>
  </si>
  <si>
    <t>Törvény szerinti illetmények, munkabérek</t>
  </si>
  <si>
    <t>Béren kívüli juttatások</t>
  </si>
  <si>
    <t>I. Kiadások és bevételek kormányzati funkcióként</t>
  </si>
  <si>
    <t>052020</t>
  </si>
  <si>
    <t>051030</t>
  </si>
  <si>
    <t>Nem veszélyes (települési) hulladék vegyes (ömlesztett) begyűjtése, szállítása, átrakása</t>
  </si>
  <si>
    <t>013350</t>
  </si>
  <si>
    <t>011130</t>
  </si>
  <si>
    <t>Önkormányzatok és önkormányzati hivatalok jogalkotó és általános igazgatási tevékenysége</t>
  </si>
  <si>
    <t>064010</t>
  </si>
  <si>
    <t>Közvilágítás</t>
  </si>
  <si>
    <t>066020</t>
  </si>
  <si>
    <t>Város-, községgazdálkodási egyéb szolgáltatások</t>
  </si>
  <si>
    <t>018010</t>
  </si>
  <si>
    <t>Önkormányzatok elszámolásai a központi költségvetéssel</t>
  </si>
  <si>
    <t>091140</t>
  </si>
  <si>
    <t xml:space="preserve">Óvodai nevelés, ellátás működtetési feladatai </t>
  </si>
  <si>
    <t>091211</t>
  </si>
  <si>
    <t>Köznevelési intézmény 1-4. évfolyamán tanulók nevelésével, oktatásával összefüggő működtetési feladatok</t>
  </si>
  <si>
    <t>072112</t>
  </si>
  <si>
    <t>Háziorvosi ügyeleti ellátás</t>
  </si>
  <si>
    <t>072311</t>
  </si>
  <si>
    <t>Fogorvosi alapellátás</t>
  </si>
  <si>
    <t>107060</t>
  </si>
  <si>
    <t>Egyéb szociális pénzbeli ellátások, támogatások</t>
  </si>
  <si>
    <t>041233</t>
  </si>
  <si>
    <t>082094</t>
  </si>
  <si>
    <t>Közművelődés-kulturális alapú gazdaságfejlesztés</t>
  </si>
  <si>
    <t>013320</t>
  </si>
  <si>
    <t>Köztemető - fenntartás és - működtetés</t>
  </si>
  <si>
    <t>045160</t>
  </si>
  <si>
    <t>Közutak, hidak, alagutak üzemeltetése, fenntartása</t>
  </si>
  <si>
    <t>107055</t>
  </si>
  <si>
    <t>Falugondnoki, tanyagondnoki szolgáltatás</t>
  </si>
  <si>
    <t>084031</t>
  </si>
  <si>
    <t>Civil szervezetek működési támogatása</t>
  </si>
  <si>
    <t>066010</t>
  </si>
  <si>
    <t>Zöldterület-kezelés</t>
  </si>
  <si>
    <t xml:space="preserve"> - általános tartalék</t>
  </si>
  <si>
    <t xml:space="preserve"> - céltartalék</t>
  </si>
  <si>
    <t>MINDÖSSZESEN:</t>
  </si>
  <si>
    <t>Címrend a költségvetési rendelet 2.§ (2) bekezdéséhez</t>
  </si>
  <si>
    <t>Cím száma</t>
  </si>
  <si>
    <t>Cím neve</t>
  </si>
  <si>
    <t>Nagypáli Közös Önkormányzati Hivatal</t>
  </si>
  <si>
    <t>Anyagbeszerzés</t>
  </si>
  <si>
    <t>BEVÉTELEK</t>
  </si>
  <si>
    <t>KIADÁSOK</t>
  </si>
  <si>
    <t>Működéi bevételek</t>
  </si>
  <si>
    <t>Működési költségvetési bevételek</t>
  </si>
  <si>
    <t>Működési költségvetési kiadások</t>
  </si>
  <si>
    <t>Felhalmozási költségvetési bevétel</t>
  </si>
  <si>
    <t>BEVÉTELEK ÖSSZESEN:</t>
  </si>
  <si>
    <t>Felújítások</t>
  </si>
  <si>
    <t>Egyéb felhalmozási célú kiadások</t>
  </si>
  <si>
    <t>Felhalmozási költségvetési kiadások</t>
  </si>
  <si>
    <t>KIADÁSOK ÖSSZESEN:</t>
  </si>
  <si>
    <t>Finanszírozási bevételek                                    B8</t>
  </si>
  <si>
    <t>Finanszírozási kiadások                                           K9</t>
  </si>
  <si>
    <t>Működési célú kiadások összesen</t>
  </si>
  <si>
    <t>Felhalmozási célú bevételek összesen</t>
  </si>
  <si>
    <t>Felhalmozási célú kiadások összesen</t>
  </si>
  <si>
    <t>ÖNKORMÁNYZAT BEVÉTELE ÖSSZESEN</t>
  </si>
  <si>
    <t>ÖNKORMÁNYZAT KIADÁSAI ÖSSZESEN</t>
  </si>
  <si>
    <t>Ssz.</t>
  </si>
  <si>
    <t>Az önkormányzat bevételi jogcímei</t>
  </si>
  <si>
    <t>Közvetett támogatás</t>
  </si>
  <si>
    <t>I.</t>
  </si>
  <si>
    <t>II.</t>
  </si>
  <si>
    <t>Ebből:</t>
  </si>
  <si>
    <t>Helyi adó bevétel</t>
  </si>
  <si>
    <t xml:space="preserve"> Helyi adó elengedés és kedvezmény</t>
  </si>
  <si>
    <t xml:space="preserve"> - kommunális adó</t>
  </si>
  <si>
    <t>Gépjárműadó elengedés és kedvezmény</t>
  </si>
  <si>
    <t>Vagyoni típusu adók</t>
  </si>
  <si>
    <t>Termékek és szolgáltatások adói</t>
  </si>
  <si>
    <t>Talajterhelési díj</t>
  </si>
  <si>
    <t>Talajterhelési díj kedvezmény</t>
  </si>
  <si>
    <t xml:space="preserve"> - idegenforgalmi adó</t>
  </si>
  <si>
    <t>Bevételi  forrás  megnevezése</t>
  </si>
  <si>
    <t xml:space="preserve">                             Költségvetési mérleg közgazdasági tagolásban (adatok e Ft-ban)</t>
  </si>
  <si>
    <t>Kimutatás az önkormányzat által nyújtott közvetett támogatásokról (adatok e Ft-ban)</t>
  </si>
  <si>
    <t>Működési bevételek</t>
  </si>
  <si>
    <t>Maradvány működési célú igénybevétele</t>
  </si>
  <si>
    <t>Munkáltatót terhelő járulékok és szociális hozzájárulási adó</t>
  </si>
  <si>
    <t>Tartalék felhalmozási célú igénybevétele</t>
  </si>
  <si>
    <t>Központi, irányító szervi támogatás foly.</t>
  </si>
  <si>
    <t>Előirányzat-felhasználási ütemterv, finanszírozási ütemterv</t>
  </si>
  <si>
    <t>Rovatrend</t>
  </si>
  <si>
    <t>Finanszírozási bevételek</t>
  </si>
  <si>
    <t>Bevételek összesen</t>
  </si>
  <si>
    <t>Finanszírozási kiadások</t>
  </si>
  <si>
    <t>Kiadások összesen</t>
  </si>
  <si>
    <t>Sorszám</t>
  </si>
  <si>
    <t>Időpont</t>
  </si>
  <si>
    <t>Finanszírozandó összeg</t>
  </si>
  <si>
    <t>6.</t>
  </si>
  <si>
    <t>9.</t>
  </si>
  <si>
    <t>10.</t>
  </si>
  <si>
    <t>11.</t>
  </si>
  <si>
    <t>12.</t>
  </si>
  <si>
    <t>Települési önkormányzatok szociális és gyermekjóléti és gyermekétkeztetési feladatainak támogatása</t>
  </si>
  <si>
    <t xml:space="preserve"> -Települési önkormányzatok szociális feladatainak egyéb támogatása</t>
  </si>
  <si>
    <t>ÖNKORMÁNYZATOK MŰKÖDÉSI TÁMOGATÁSAI</t>
  </si>
  <si>
    <t>Működési célú visszatérítendő támogatások, kölcsönök visszatérülése államháztartáson kívülről</t>
  </si>
  <si>
    <t>Működési célú átvett pénzeszközök</t>
  </si>
  <si>
    <t>B6</t>
  </si>
  <si>
    <t>FINANSZÍROZÁSI BEVÉTELEK</t>
  </si>
  <si>
    <t>Választott tisztségviselők juttatásai</t>
  </si>
  <si>
    <t xml:space="preserve"> - Üzemeltetési anyagok beszerzése</t>
  </si>
  <si>
    <t xml:space="preserve"> - Telefon költség</t>
  </si>
  <si>
    <t xml:space="preserve"> - Karbantartási, kisjavítási szolgáltatások</t>
  </si>
  <si>
    <t xml:space="preserve"> - Egyéb szolgáltatások</t>
  </si>
  <si>
    <t xml:space="preserve"> - Működési célú előzetesen felszámított általános forgalmi adó</t>
  </si>
  <si>
    <t xml:space="preserve"> - Fizetendő általános forgalmi adó</t>
  </si>
  <si>
    <t xml:space="preserve"> - Biztosítási díjak</t>
  </si>
  <si>
    <t xml:space="preserve"> - Nagypáli Tűzoltó Egyesület működési hozzájárulás</t>
  </si>
  <si>
    <t xml:space="preserve"> - Pályázati Menedzsment Iroda Nonpr.Kft. Támogatása</t>
  </si>
  <si>
    <t xml:space="preserve"> - Nagypáli Nyugdíjas Klub támogatása</t>
  </si>
  <si>
    <t>Maradvány felhalmozási célú igénybevétele</t>
  </si>
  <si>
    <t>081030</t>
  </si>
  <si>
    <t>Sportlétesítmények, edzőtáborok működtetése és fejlesztése</t>
  </si>
  <si>
    <r>
      <rPr>
        <b/>
        <sz val="11"/>
        <rFont val="Garamond"/>
        <family val="1"/>
        <charset val="238"/>
      </rPr>
      <t>Székhely</t>
    </r>
    <r>
      <rPr>
        <sz val="11"/>
        <rFont val="Garamond"/>
        <family val="1"/>
        <charset val="238"/>
      </rPr>
      <t xml:space="preserve"> Hivatal eredeti előirányzata</t>
    </r>
  </si>
  <si>
    <r>
      <rPr>
        <b/>
        <sz val="11"/>
        <rFont val="Garamond"/>
        <family val="1"/>
        <charset val="238"/>
      </rPr>
      <t>Alsónemesapáti</t>
    </r>
    <r>
      <rPr>
        <sz val="11"/>
        <rFont val="Garamond"/>
        <family val="1"/>
        <charset val="238"/>
      </rPr>
      <t xml:space="preserve"> Kirendeltség eredeti előirányzata</t>
    </r>
  </si>
  <si>
    <r>
      <rPr>
        <b/>
        <sz val="11"/>
        <rFont val="Garamond"/>
        <family val="1"/>
        <charset val="238"/>
      </rPr>
      <t>Kisbucsai</t>
    </r>
    <r>
      <rPr>
        <sz val="11"/>
        <rFont val="Garamond"/>
        <family val="1"/>
        <charset val="238"/>
      </rPr>
      <t xml:space="preserve"> Kirendeltség eredeti előirányzata</t>
    </r>
  </si>
  <si>
    <t>2. Finanszírozási bevételek</t>
  </si>
  <si>
    <t>2. Munkáltatót terhelő járulékok és szociális hozzájárulási adó</t>
  </si>
  <si>
    <t>3. Dologi kiadások</t>
  </si>
  <si>
    <t>Helyi önkormányzat bevételei és kiadásai kormányzati funkciók szerinti bontásban (adatok e Ft-ban)- 4. melléklet</t>
  </si>
  <si>
    <t>Költségvetési egyenleg megállapítása, hiány finanszírozásának módja, többlet felhasználása - 5. melléklet</t>
  </si>
  <si>
    <t>Költségvetési évet követő három év keretszámai (adatok e Ft-ban) - 8. melléklet</t>
  </si>
  <si>
    <t>9. melléklet</t>
  </si>
  <si>
    <t>10. melléklet</t>
  </si>
  <si>
    <t>11. melléklet</t>
  </si>
  <si>
    <t>12. melléklet</t>
  </si>
  <si>
    <t xml:space="preserve"> - Szociális ágazati pótlék</t>
  </si>
  <si>
    <t xml:space="preserve"> - Üdülőhelyi feladatok támogatása</t>
  </si>
  <si>
    <t xml:space="preserve">  - Közfoglalkoztatottak bére</t>
  </si>
  <si>
    <t xml:space="preserve">Működési célú támogatások bevételei államháztartáson belülről </t>
  </si>
  <si>
    <t>B5</t>
  </si>
  <si>
    <t>Felhalmozási bevételek</t>
  </si>
  <si>
    <t xml:space="preserve"> - Könyv, folyóirat</t>
  </si>
  <si>
    <t xml:space="preserve"> - Postaköltség</t>
  </si>
  <si>
    <t xml:space="preserve"> -Utalványdíjak (bankköltség)</t>
  </si>
  <si>
    <t xml:space="preserve"> - Szállítási díjak</t>
  </si>
  <si>
    <t xml:space="preserve"> -Göcsej-Zala mente Leader Egyesület tagdíj hozzájárulás</t>
  </si>
  <si>
    <t>Államháztartáson belüli megelőlegezések visszafizetése</t>
  </si>
  <si>
    <t xml:space="preserve"> -Óvoda finanszírozás Egervár</t>
  </si>
  <si>
    <t xml:space="preserve"> -Iskolai étkeztetés Egervár</t>
  </si>
  <si>
    <t xml:space="preserve">  -Közvilágítási Egyesület Nagypáli tagdíj hozzájárulás</t>
  </si>
  <si>
    <t xml:space="preserve"> -Polgárőr Egyesület Nagypáli működésének támogatása</t>
  </si>
  <si>
    <t>900020</t>
  </si>
  <si>
    <t>Önk. Funkcióra nem sorolható bevételei áht-én kívülről</t>
  </si>
  <si>
    <t>018030</t>
  </si>
  <si>
    <t>Támogatási célú finanszírozási műveletek</t>
  </si>
  <si>
    <t>Államháztartáson belüli megelőlegezések visszfizetése</t>
  </si>
  <si>
    <t>Irányító szervi támogatások folyósítását/államháztartáson belüli megelőlegezésének visszafizetését követő többlet / hiány</t>
  </si>
  <si>
    <t>Államháztartáson belüli megelőlegezések visszafiz.</t>
  </si>
  <si>
    <t xml:space="preserve">Egyéb működési célú kiadások </t>
  </si>
  <si>
    <t>Helyi adó bevételhez tartozó közvetett támogatások</t>
  </si>
  <si>
    <t>Termékek és szolgáltatások adóihoz tartozó közvetett támogatások</t>
  </si>
  <si>
    <t>Önkorm. Által saját hatáskörben adott ellátás</t>
  </si>
  <si>
    <t xml:space="preserve"> -Észak-Zaláért Egyesület tagdíj hozzájárulás</t>
  </si>
  <si>
    <t xml:space="preserve"> - Internet díj, informatikai szolgáltatás</t>
  </si>
  <si>
    <t xml:space="preserve"> - Ebből BURSA</t>
  </si>
  <si>
    <t xml:space="preserve"> -Szennyvíz használati+ ivóvíz használati díj bevétel realizált összegének tartalékba helyezése felújítások fedezetéül </t>
  </si>
  <si>
    <t>4. Egyéb működési célú kiadások</t>
  </si>
  <si>
    <r>
      <t>2.1. Központi, irányító szervi támogatás (</t>
    </r>
    <r>
      <rPr>
        <b/>
        <sz val="11"/>
        <rFont val="Garamond"/>
        <family val="1"/>
        <charset val="238"/>
      </rPr>
      <t>Kisbucsa, Nemeshetés Községek Önkormányzatának hozzájárulása</t>
    </r>
    <r>
      <rPr>
        <sz val="11"/>
        <rFont val="Garamond"/>
        <family val="1"/>
        <charset val="238"/>
      </rPr>
      <t xml:space="preserve"> a Hivatal működéséhez)</t>
    </r>
  </si>
  <si>
    <r>
      <t>2.1.Központi, irányító szervi támogatás (</t>
    </r>
    <r>
      <rPr>
        <b/>
        <sz val="11"/>
        <rFont val="Garamond"/>
        <family val="1"/>
        <charset val="238"/>
      </rPr>
      <t xml:space="preserve">Nemesapáti, Alsónemesapáti Községek Önkormányzatának hozzájárulása </t>
    </r>
    <r>
      <rPr>
        <sz val="11"/>
        <rFont val="Garamond"/>
        <family val="1"/>
        <charset val="238"/>
      </rPr>
      <t>a Hivatal működéséhez)</t>
    </r>
  </si>
  <si>
    <r>
      <t xml:space="preserve">2.1. Központi, irányító szervi támogatás </t>
    </r>
    <r>
      <rPr>
        <b/>
        <sz val="11"/>
        <rFont val="Garamond"/>
        <family val="1"/>
        <charset val="238"/>
      </rPr>
      <t>(Nagypáli Község Önkormányzatának hozzájárulása)</t>
    </r>
  </si>
  <si>
    <r>
      <t xml:space="preserve">2.1. Központi, irányító szervi támogatás </t>
    </r>
    <r>
      <rPr>
        <b/>
        <sz val="11"/>
        <rFont val="Garamond"/>
        <family val="1"/>
        <charset val="238"/>
      </rPr>
      <t>ÁLLAMI NORMATÍVA</t>
    </r>
  </si>
  <si>
    <t xml:space="preserve"> -Egyéb közhatalmi bevételek, adópótlék, adóbírság</t>
  </si>
  <si>
    <t>B2</t>
  </si>
  <si>
    <t>Felhalmozási célú támogatások államháztartáson belülről</t>
  </si>
  <si>
    <t>Kamatbevétel</t>
  </si>
  <si>
    <t>Egyéb működési bevételek (így Közüzemi díj, Egyéb visszatérítések)</t>
  </si>
  <si>
    <t>Szociális célú tüzelőanyag beszerzés</t>
  </si>
  <si>
    <t xml:space="preserve"> - Nagypáli Fejlesztési Övezet Nonprofit Kft-től működési célú visszatérítendő pénzeszköz átadás visszavétele (2015. évi pályázati projektek megfinanszírozásából)</t>
  </si>
  <si>
    <t xml:space="preserve">Felhalmozási célú visszatérítendő támogatások visszatérülése </t>
  </si>
  <si>
    <t>Felhalmozási célú átvett pénzeszközök</t>
  </si>
  <si>
    <t>B7</t>
  </si>
  <si>
    <t>Működési célú támogatások és kiegészítő támogatások (IKSZT munkatárs bérkompenzációja)</t>
  </si>
  <si>
    <t xml:space="preserve"> - Bérleti és lízing díjak (Traktor rendelkezésre állása itt került betervezésre)</t>
  </si>
  <si>
    <t xml:space="preserve"> - Állami támogatás AKG+Földalapú - almás után</t>
  </si>
  <si>
    <t>Szemüveg térítés</t>
  </si>
  <si>
    <r>
      <rPr>
        <b/>
        <sz val="12"/>
        <rFont val="Garamond"/>
        <family val="1"/>
        <charset val="238"/>
      </rPr>
      <t>EGYÉB</t>
    </r>
    <r>
      <rPr>
        <sz val="12"/>
        <rFont val="Garamond"/>
        <family val="1"/>
        <charset val="238"/>
      </rPr>
      <t xml:space="preserve"> Ingatlanok felújítása (NETTÓ)</t>
    </r>
  </si>
  <si>
    <t>Felhalmozási tartalék</t>
  </si>
  <si>
    <t xml:space="preserve">Hosszabb időtartamú közfoglalkoztatás </t>
  </si>
  <si>
    <t xml:space="preserve">Önkormányzati vagyonnal való gazdálkodással kapcsolatos feladatok </t>
  </si>
  <si>
    <t>Vízgazdálkodás (Szennyvíz és ivóvíz)</t>
  </si>
  <si>
    <t>Egyéb szárazföldi személyszállítás</t>
  </si>
  <si>
    <t>045150</t>
  </si>
  <si>
    <t>Költségvetési elsz. szla:</t>
  </si>
  <si>
    <t>Pénztár:</t>
  </si>
  <si>
    <t>Nyitó egyenleg:</t>
  </si>
  <si>
    <t>Bevételek:</t>
  </si>
  <si>
    <t>állami támogatás</t>
  </si>
  <si>
    <t>Ellátmány felvétel</t>
  </si>
  <si>
    <t>Gépjárműadó átvezetése</t>
  </si>
  <si>
    <t>Bérleti díj</t>
  </si>
  <si>
    <t>Sírhely megváltás</t>
  </si>
  <si>
    <t>Elszámolási előleg visszafizetése</t>
  </si>
  <si>
    <t>Bevételek mindösszesen:</t>
  </si>
  <si>
    <t>Kiadások</t>
  </si>
  <si>
    <t>munkabér</t>
  </si>
  <si>
    <t>Megbízási díj</t>
  </si>
  <si>
    <t>Bérek kifizetése</t>
  </si>
  <si>
    <t>Ktg.átalány</t>
  </si>
  <si>
    <t>Önkormányzati képviselők tiszteletdíja</t>
  </si>
  <si>
    <t>Ellátmány felvét</t>
  </si>
  <si>
    <t>Átvezetés kártya alszámlára</t>
  </si>
  <si>
    <t>Üzemanyag</t>
  </si>
  <si>
    <t>Gázdíj</t>
  </si>
  <si>
    <t>NKP hitelesített helyszínrajz</t>
  </si>
  <si>
    <t>Egyéb anyagbeszerzés</t>
  </si>
  <si>
    <t xml:space="preserve">MTZ 892-es traktor és kapcsolódó adapterek bérlése (üzemanyag nélkül), kizárólagos rendelkezésre állás </t>
  </si>
  <si>
    <t>Támogatás (PMI)</t>
  </si>
  <si>
    <t>Vagyonnyilatkozattételi nyomtatványcsomag</t>
  </si>
  <si>
    <t>Szociális tüzifa+szállítás</t>
  </si>
  <si>
    <t>Elszámolási előleg</t>
  </si>
  <si>
    <t>Áramdíj</t>
  </si>
  <si>
    <t>Bankköltség</t>
  </si>
  <si>
    <t>Kiadások mindösszesen:</t>
  </si>
  <si>
    <t>Nagypáli Község Önkormányzat útjainak kezelésével kapcsolatos feladatok ellátásában való közreműködés</t>
  </si>
  <si>
    <t>Ivóvíz, szennyvízdíj</t>
  </si>
  <si>
    <t>Egyenlegek alakulása:</t>
  </si>
  <si>
    <t>Költségvetési elsz.szla.:</t>
  </si>
  <si>
    <t>Fedezet biztosítás, tagdíj (NHA357)</t>
  </si>
  <si>
    <t>Kártya alszámla:</t>
  </si>
  <si>
    <t>Biztosítás kistraktor (YHA305)</t>
  </si>
  <si>
    <t>Biztosítás Fait Ducato (IZB550)</t>
  </si>
  <si>
    <t>Valutapénztás (EUR)</t>
  </si>
  <si>
    <t>Biztosítás Falugondnoki autó(NNB498)</t>
  </si>
  <si>
    <t>Valutapénztás (RON)</t>
  </si>
  <si>
    <t>Biztosítás Falugondnoki busz (NIS597)</t>
  </si>
  <si>
    <t>Valutapénztás (PLN)</t>
  </si>
  <si>
    <t>Magánszemélyek kommunális adója:</t>
  </si>
  <si>
    <t>Bursa ösztöndíj</t>
  </si>
  <si>
    <t>Illeték beszedési számla:</t>
  </si>
  <si>
    <t>Telefon, internet, Kábel tv</t>
  </si>
  <si>
    <t>Bírság számla:</t>
  </si>
  <si>
    <t>Késedelmi pótlék:</t>
  </si>
  <si>
    <t>Talajterhelési díj:</t>
  </si>
  <si>
    <t xml:space="preserve">Szőnyeg bérlet és tisztítás költségei </t>
  </si>
  <si>
    <t>Idegen bevételi számla:</t>
  </si>
  <si>
    <t>Telefon szolg.</t>
  </si>
  <si>
    <t>Jövedéki adó beszedési számla:</t>
  </si>
  <si>
    <t>Állami hozzájárulások számla:</t>
  </si>
  <si>
    <t>Termőföld bérbeadási számla:</t>
  </si>
  <si>
    <t>Egyéb bevételek beszedési számla:</t>
  </si>
  <si>
    <t>Gépjárműadó beszedési számla:</t>
  </si>
  <si>
    <t>Nagypáli szennyvízhasználati díj:</t>
  </si>
  <si>
    <t>Vállalati vagyon- és felelősségbiztosítás</t>
  </si>
  <si>
    <t>Kispáli szennyvízhasználati díj:</t>
  </si>
  <si>
    <t>Pajzs kollektív járműben utazók baleset bíztosítása (NHA357)</t>
  </si>
  <si>
    <t>Nagykutas szennyvízhasználati díj:</t>
  </si>
  <si>
    <t>Kiskutas szennyvízhasználati díj:</t>
  </si>
  <si>
    <t>Nagypáli szennyvízhasználati díj Ságod-Neszele:</t>
  </si>
  <si>
    <t>Biomassza erőmű számla:</t>
  </si>
  <si>
    <t>EMVA támogatás:</t>
  </si>
  <si>
    <t>Közfoglalkoztatási számla:</t>
  </si>
  <si>
    <t>Ivóvíz-használati számla:</t>
  </si>
  <si>
    <t>Lekötött betét Np Szennyvízhaszn.díj:</t>
  </si>
  <si>
    <t>Zalavölgye Takarékszövetkezet</t>
  </si>
  <si>
    <t>Bankkártya:</t>
  </si>
  <si>
    <t>Átvezetési bevétel</t>
  </si>
  <si>
    <t>Éttermi vendéglátás</t>
  </si>
  <si>
    <t>Kimutatás a költségvetés elfogadásáig beszedett bevételekről, teljesített kiadásokról (adatok Ft-ban) - 7. melléklet</t>
  </si>
  <si>
    <t>Nagypáli Község Önkormányzatának 2019. évi bevételi előirányzatai működési és felhalmozási cél szerinti bontásban (adatok e Ft-ban)                                                                                          1. melléklet</t>
  </si>
  <si>
    <t xml:space="preserve"> -Település üzemeltetés (zöldterület-gazdálkodás, közvilágítás, köztemető-fenntartás, közutak-fenntartása)</t>
  </si>
  <si>
    <t xml:space="preserve"> -Önkormányzati Hivatal működésének támogatása</t>
  </si>
  <si>
    <t xml:space="preserve"> - Polgármesteri illetmény támogatása</t>
  </si>
  <si>
    <t xml:space="preserve"> - Faluért Alapítvány-tól visszatérítendő pénzeszköz átadás visszavétele (2018. évi GINOP projekt előfinanszírozásából)</t>
  </si>
  <si>
    <t xml:space="preserve"> - Tárgyi eszköz bérbeadásából származó bevétel (teljes egészében ivóvíz,csatorna HD)</t>
  </si>
  <si>
    <t>(fő * bruttó bér*12 hó) + (12 havi szochó fele * fő) = (3*81530*12)+(81530*0,195/2)*3*12</t>
  </si>
  <si>
    <t xml:space="preserve"> - Reklám-és propaganda kiadások</t>
  </si>
  <si>
    <t>Kiküldetések, reklámok kiadásai kiadásai</t>
  </si>
  <si>
    <t xml:space="preserve"> - Bérrendezési alap kiegészítő támogatása Nagypáli KÖH működéséhez</t>
  </si>
  <si>
    <t>Készletértékesítés ellenértéke - alma, körte</t>
  </si>
  <si>
    <t xml:space="preserve"> -EFOP - 1.5.2. - 16 Projekt működési része</t>
  </si>
  <si>
    <t xml:space="preserve"> - VP 6-7.2.1-7.4.1.2-16 Külterületi helyi közutak fejlesztése</t>
  </si>
  <si>
    <t xml:space="preserve"> - Kiküldetések kiadásai</t>
  </si>
  <si>
    <t xml:space="preserve"> - Bérleti díj bevétel (Autóbusz bérbeadása, Sportpálya bérbeadás, Üzleti helyiségek bérbeadása, Renault Fluance használati díj)</t>
  </si>
  <si>
    <t>Megbízási díjak</t>
  </si>
  <si>
    <t>Foglalkoztatottak egyéb személyi juttatásai (Farkas Ferencné megbízási díja, betegszabadság, munkaruha)</t>
  </si>
  <si>
    <t>Bérkompenzáció  (Farkas Ferencné)</t>
  </si>
  <si>
    <t>Egyéb külső személyi juttatások (reprezentáció)</t>
  </si>
  <si>
    <t>Zártkert program támogatása</t>
  </si>
  <si>
    <t>Nagypáli Község Önkormányzatánakt 2019. évi  költségvetési kiadásai működési és felhalmozási cél szerinti bontásban és létszám előirányzata                                                                                                          (adatok e Ft-ban) -2. melléklet</t>
  </si>
  <si>
    <t xml:space="preserve"> - Szakmai tevékenységet segítő szolgáltatások</t>
  </si>
  <si>
    <t xml:space="preserve"> - RURENER tagdíj 2019. (200 euró)</t>
  </si>
  <si>
    <t xml:space="preserve"> - Magyar Régiómenedzsment Közhasznú Nonprofit Kft.</t>
  </si>
  <si>
    <t>VP 6-7.2.1-7.4.1.2-16 Külterületi helyi közutak fejlesztése (NETTÓ)</t>
  </si>
  <si>
    <t xml:space="preserve"> - Egyéb dologi kiadások</t>
  </si>
  <si>
    <t>Zártkert program támogatása (NETTÓ)</t>
  </si>
  <si>
    <t>2019. évi eredeti előirányzat</t>
  </si>
  <si>
    <t>2019. évi erdeti eir. Összesen</t>
  </si>
  <si>
    <t>2019. évi eredeti eir. Működési</t>
  </si>
  <si>
    <t xml:space="preserve">2019. évi eredeti eir. Felhalmozási </t>
  </si>
  <si>
    <t>2019. évi kormányzati funkció</t>
  </si>
  <si>
    <t>2019. évi kormányzati funkció elnevezése</t>
  </si>
  <si>
    <t>Bevétel 2019. évi eredeti előirányzata</t>
  </si>
  <si>
    <t>Kiadás 2019. évi eredeti előirányzata</t>
  </si>
  <si>
    <r>
      <t xml:space="preserve">2.2. Központi, irányító szervi támogatás </t>
    </r>
    <r>
      <rPr>
        <b/>
        <sz val="11"/>
        <rFont val="Garamond"/>
        <family val="1"/>
        <charset val="238"/>
      </rPr>
      <t>(Pethőhenye Község Önkormányzatának hozzájárulása)</t>
    </r>
  </si>
  <si>
    <t>2.3. Előző évi maradvány igénybevétele</t>
  </si>
  <si>
    <t>2.3. Bérrendezési alaphoz kiegészító támogatás</t>
  </si>
  <si>
    <t>5. Központi, irányító szervi támogatás visszautalása</t>
  </si>
  <si>
    <t>Európai Uniós forrásból finanszírozott támogatással megvalósuló projektek bevételei, kiadásai, az azokhoz történő hozzájárulás (adatok Ft-ban) - 6. melléklet</t>
  </si>
  <si>
    <t xml:space="preserve"> - EFOP - 1.5.2. -16 Projekt</t>
  </si>
  <si>
    <t xml:space="preserve"> - EFOP 1.5.2. tartalék</t>
  </si>
  <si>
    <t xml:space="preserve"> - Ebből EFOP 1.5.2.</t>
  </si>
  <si>
    <t xml:space="preserve"> - Ebből EFOP 1.5.2. (NETTÓ)</t>
  </si>
  <si>
    <t xml:space="preserve"> - Smragdzöld Jövő Egyesület</t>
  </si>
  <si>
    <t xml:space="preserve"> - Faapríték vásárlás</t>
  </si>
  <si>
    <r>
      <rPr>
        <b/>
        <sz val="12"/>
        <rFont val="Garamond"/>
        <family val="1"/>
        <charset val="238"/>
      </rPr>
      <t xml:space="preserve">EGYÉB </t>
    </r>
    <r>
      <rPr>
        <sz val="12"/>
        <rFont val="Garamond"/>
        <family val="1"/>
        <charset val="238"/>
      </rPr>
      <t>tárgyi eszközök beszerzése, létesítése (itt mutatom ki a kazán vásárlást)  (NETTÓ)</t>
    </r>
  </si>
  <si>
    <t>2019. évi önkormányzati hozzájárulások EU-s projektekhez</t>
  </si>
  <si>
    <t>Vissza nem térítendő támogatás</t>
  </si>
  <si>
    <t>Ülésmagasítók</t>
  </si>
  <si>
    <t>Külföldi utazáshoz hozzájárulás (Kovács Dominika)</t>
  </si>
  <si>
    <t>PB gázpalack</t>
  </si>
  <si>
    <t>Fóliahegesztő</t>
  </si>
  <si>
    <t>Aláírási címpéldány</t>
  </si>
  <si>
    <t>Hitelesíthető tul.lap másolat</t>
  </si>
  <si>
    <t>Magas nyomású mosó</t>
  </si>
  <si>
    <t>Porszívó + porzsák</t>
  </si>
  <si>
    <t>2019. évi várható bevétel (Ft)</t>
  </si>
  <si>
    <t>2019. évi várható kiadás (Ft)</t>
  </si>
  <si>
    <t>ebből Célcsoport együttműködést ösztönző természetbeni juttatás (EFOP 1.5.2.)</t>
  </si>
  <si>
    <t>B1-B7</t>
  </si>
  <si>
    <t>Ebből EFOP 1.5.2</t>
  </si>
  <si>
    <t xml:space="preserve"> - EFOP 1.5.2. anyagbeszerzés</t>
  </si>
  <si>
    <t xml:space="preserve"> - EFOP 1.5.2. szolgáltatások</t>
  </si>
  <si>
    <t xml:space="preserve">Nagypáli 93; 94. HRSZ-ú ingatlanok vételára </t>
  </si>
  <si>
    <t xml:space="preserve"> - Kovács Donikia támogatása</t>
  </si>
  <si>
    <t xml:space="preserve"> -  Általános tartalék (működési)</t>
  </si>
  <si>
    <t>Pethőhenye,Alsónemesapáti, Nemesapáti, Kisbucsa, Nemeshetéstől pénzeszköz átvétel</t>
  </si>
  <si>
    <t xml:space="preserve"> -Védőnői szolgálat (2019. évi terv alapján)</t>
  </si>
  <si>
    <t xml:space="preserve"> - Verseny és Szabadidő Sportegyesület Nagypáli működéséhez hozzájárulás (2019. évi tény alapján)</t>
  </si>
  <si>
    <t xml:space="preserve"> - Állami támogatás AKG+Földalapú </t>
  </si>
  <si>
    <t>082093</t>
  </si>
  <si>
    <t>Közművelődés - egész életre kiterjedő tanulás, amatőr művészetek</t>
  </si>
  <si>
    <t>Nagypáli Közös Önkormányzati Hivatal  2019. évi bevételei és kiadásai (ÖSSZETOLT  adatok e Ft-ban)                                         3. melléklet</t>
  </si>
  <si>
    <t>2019. január</t>
  </si>
  <si>
    <t>2019. február</t>
  </si>
  <si>
    <t>2019. március</t>
  </si>
  <si>
    <t>2019. április</t>
  </si>
  <si>
    <t>2019. május</t>
  </si>
  <si>
    <t>2019. június</t>
  </si>
  <si>
    <t>2019. július</t>
  </si>
  <si>
    <t>2019. augusztus</t>
  </si>
  <si>
    <t>2019. szeptember</t>
  </si>
  <si>
    <t>2019. október</t>
  </si>
  <si>
    <t>2019. november</t>
  </si>
  <si>
    <t>2019. december</t>
  </si>
  <si>
    <t>Élelmiszer</t>
  </si>
  <si>
    <t>Egyéb üzleti tevékenység</t>
  </si>
  <si>
    <t>Iparűzési adó átvezetése</t>
  </si>
  <si>
    <t>Jövedéki adó átvezetése</t>
  </si>
  <si>
    <t>Éves autópálya matrica</t>
  </si>
  <si>
    <t>Támogatás (Verseny és Szabadidő Sportegyesület)</t>
  </si>
  <si>
    <t>Zala-Tófi (Rendezvény megtartásához szükséges feltételek biztosításának bevétele)</t>
  </si>
  <si>
    <t>Hozzájárulás + tagdíj (MTKKE)</t>
  </si>
  <si>
    <t>ÁFA befizetés</t>
  </si>
  <si>
    <t>SEAP tervezői javaslat (Magyar Urbanisztikai Tudásközpont Nonprofit Kft.)</t>
  </si>
  <si>
    <t>Támogatás (MRM)</t>
  </si>
  <si>
    <t>Irodaszer</t>
  </si>
  <si>
    <t>Ívesített készpénzázutalási megbízás</t>
  </si>
  <si>
    <t>Pénzügyi, számviteli, adóügyi szaktanácsadás</t>
  </si>
  <si>
    <t>Telefon részlet (IKSZT telefon)</t>
  </si>
  <si>
    <t>Energiaipari konzultáció</t>
  </si>
  <si>
    <t>E - hiteles térképmásolat, Nem hiteles tulajdoni lap másolat</t>
  </si>
  <si>
    <t>ISPA használati díj</t>
  </si>
  <si>
    <t>Felszámolás megindításának közzétételi díja</t>
  </si>
  <si>
    <t>Támogatás (Nagypáli Tűzoltó Egyesület)</t>
  </si>
  <si>
    <t>Támogatás (Polgárőr Egyesület Nagypáli)</t>
  </si>
  <si>
    <t>Repülőjegy</t>
  </si>
  <si>
    <t>Reklám</t>
  </si>
  <si>
    <t>RURENER tagdíj</t>
  </si>
  <si>
    <t>Rendezvények jogdíjfizetési kötelezettsége</t>
  </si>
  <si>
    <t xml:space="preserve">Nagypáli 024/3. hrzs.-ú ingatlanból 1 hektár vételára </t>
  </si>
  <si>
    <t>Nagypáli 109/1. hrsz-ú ingatlanon Energia piramis interaktív bemutató labor projekt megvalósítása - önerő</t>
  </si>
  <si>
    <t>Gépi földmunka</t>
  </si>
  <si>
    <t>Téves kifizetés visszafizetése</t>
  </si>
  <si>
    <t>Téves kifizetés</t>
  </si>
  <si>
    <t>EFOP támogatás átvezetése</t>
  </si>
  <si>
    <t>Hulladék gyűjtés</t>
  </si>
  <si>
    <t>Biztosítás Opel Ampera (NNB239)</t>
  </si>
  <si>
    <t>Ingatlanvagyon kataszter és tárgyi eszköz nyilvántartás karbantartás (ASP IVK + KATI)</t>
  </si>
  <si>
    <t>900+1417+2337+462</t>
  </si>
  <si>
    <t>Talajfúró kölcsönzése</t>
  </si>
  <si>
    <t>Földhasználati bejelentő lap másolata</t>
  </si>
  <si>
    <t>Kulcsmásolás</t>
  </si>
  <si>
    <t>Autóbérlés</t>
  </si>
  <si>
    <t>Nagypáli 93., 94. hrsz.-ú ingatlan vásárlás</t>
  </si>
  <si>
    <t>Kazán javítás</t>
  </si>
  <si>
    <t>OfficeSSD Pc</t>
  </si>
  <si>
    <t>Idegenforgalmi adó:</t>
  </si>
  <si>
    <t>Záró egyenleg /2019.03.06./:</t>
  </si>
  <si>
    <t>Bankkártyához kapcsolódó díj</t>
  </si>
  <si>
    <t>Záró egyenleg /2019.03.06/:</t>
  </si>
  <si>
    <t xml:space="preserve">EFOP 1.5.2. alszámla </t>
  </si>
  <si>
    <t>Záró pénzkészlet /2019.03.06./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</si>
</sst>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2" x14ac:knownFonts="1"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1"/>
      <color indexed="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24"/>
      <name val="Arial CE"/>
      <family val="2"/>
      <charset val="238"/>
    </font>
    <font>
      <sz val="24"/>
      <name val="Arial CE"/>
      <family val="2"/>
      <charset val="238"/>
    </font>
    <font>
      <sz val="26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 CE"/>
      <family val="2"/>
      <charset val="238"/>
    </font>
    <font>
      <b/>
      <i/>
      <sz val="12"/>
      <name val="Arial CE"/>
      <family val="2"/>
      <charset val="238"/>
    </font>
    <font>
      <i/>
      <sz val="12"/>
      <name val="Arial CE"/>
      <family val="2"/>
      <charset val="238"/>
    </font>
    <font>
      <sz val="11"/>
      <name val="Arial"/>
      <family val="2"/>
      <charset val="238"/>
    </font>
    <font>
      <b/>
      <sz val="12"/>
      <name val="Garamond"/>
      <family val="1"/>
      <charset val="238"/>
    </font>
    <font>
      <b/>
      <i/>
      <sz val="12"/>
      <name val="Garamond"/>
      <family val="1"/>
      <charset val="238"/>
    </font>
    <font>
      <sz val="12"/>
      <name val="Garamond"/>
      <family val="1"/>
      <charset val="238"/>
    </font>
    <font>
      <sz val="12"/>
      <color indexed="8"/>
      <name val="Garamond"/>
      <family val="1"/>
      <charset val="238"/>
    </font>
    <font>
      <b/>
      <i/>
      <u/>
      <sz val="12"/>
      <name val="Garamond"/>
      <family val="1"/>
      <charset val="238"/>
    </font>
    <font>
      <sz val="11"/>
      <color indexed="8"/>
      <name val="Garamond"/>
      <family val="1"/>
      <charset val="238"/>
    </font>
    <font>
      <b/>
      <sz val="11"/>
      <color indexed="8"/>
      <name val="Garamond"/>
      <family val="1"/>
      <charset val="238"/>
    </font>
    <font>
      <sz val="11"/>
      <name val="Garamond"/>
      <family val="1"/>
      <charset val="238"/>
    </font>
    <font>
      <sz val="10"/>
      <name val="Garamond"/>
      <family val="1"/>
      <charset val="238"/>
    </font>
    <font>
      <b/>
      <sz val="11"/>
      <name val="Garamond"/>
      <family val="1"/>
      <charset val="238"/>
    </font>
    <font>
      <b/>
      <sz val="10"/>
      <name val="Garamond"/>
      <family val="1"/>
      <charset val="238"/>
    </font>
    <font>
      <b/>
      <sz val="12"/>
      <color indexed="8"/>
      <name val="Garamond"/>
      <family val="1"/>
      <charset val="238"/>
    </font>
    <font>
      <b/>
      <u/>
      <sz val="12"/>
      <color indexed="8"/>
      <name val="Garamond"/>
      <family val="1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i/>
      <sz val="11"/>
      <color indexed="8"/>
      <name val="Garamond"/>
      <family val="1"/>
      <charset val="238"/>
    </font>
    <font>
      <i/>
      <sz val="12"/>
      <name val="Garamond"/>
      <family val="1"/>
      <charset val="238"/>
    </font>
    <font>
      <b/>
      <sz val="10"/>
      <name val="Arial CE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</font>
    <font>
      <sz val="12"/>
      <name val="Times"/>
      <family val="1"/>
      <charset val="238"/>
    </font>
    <font>
      <b/>
      <i/>
      <u/>
      <sz val="11"/>
      <name val="Times New Roman"/>
      <family val="1"/>
      <charset val="238"/>
    </font>
    <font>
      <sz val="16"/>
      <name val="Arial CE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u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FF0000"/>
      <name val="Garamond"/>
      <family val="1"/>
      <charset val="238"/>
    </font>
    <font>
      <sz val="12"/>
      <color rgb="FFFF0000"/>
      <name val="Garamond"/>
      <family val="1"/>
      <charset val="238"/>
    </font>
    <font>
      <i/>
      <u/>
      <sz val="12"/>
      <color rgb="FFFF0000"/>
      <name val="Garamond"/>
      <family val="1"/>
      <charset val="238"/>
    </font>
    <font>
      <sz val="11"/>
      <color rgb="FFFF0000"/>
      <name val="Garamond"/>
      <family val="1"/>
      <charset val="238"/>
    </font>
    <font>
      <sz val="10"/>
      <color rgb="FFFF0000"/>
      <name val="Arial CE"/>
      <charset val="238"/>
    </font>
    <font>
      <b/>
      <sz val="11"/>
      <color rgb="FFFF0000"/>
      <name val="Garamond"/>
      <family val="1"/>
      <charset val="238"/>
    </font>
    <font>
      <sz val="11"/>
      <color rgb="FFFF0000"/>
      <name val="Times New Roman"/>
      <family val="1"/>
      <charset val="238"/>
    </font>
    <font>
      <b/>
      <i/>
      <u/>
      <sz val="11"/>
      <color rgb="FFFF0000"/>
      <name val="Times New Roman"/>
      <family val="1"/>
      <charset val="238"/>
    </font>
    <font>
      <sz val="11"/>
      <color rgb="FFFF0000"/>
      <name val="Calibri"/>
      <family val="2"/>
      <charset val="238"/>
    </font>
    <font>
      <b/>
      <i/>
      <sz val="11"/>
      <color rgb="FFFF0000"/>
      <name val="Times New Roman"/>
      <family val="1"/>
      <charset val="238"/>
    </font>
    <font>
      <sz val="12"/>
      <color rgb="FFFF0000"/>
      <name val="Arial CE"/>
      <charset val="238"/>
    </font>
    <font>
      <b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3" borderId="0" applyNumberFormat="0" applyBorder="0" applyAlignment="0" applyProtection="0"/>
    <xf numFmtId="0" fontId="1" fillId="0" borderId="0"/>
    <xf numFmtId="0" fontId="7" fillId="0" borderId="0"/>
    <xf numFmtId="0" fontId="7" fillId="0" borderId="0"/>
    <xf numFmtId="0" fontId="7" fillId="0" borderId="0"/>
    <xf numFmtId="0" fontId="7" fillId="22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636">
    <xf numFmtId="0" fontId="0" fillId="0" borderId="0" xfId="0"/>
    <xf numFmtId="0" fontId="2" fillId="0" borderId="0" xfId="37" applyFont="1"/>
    <xf numFmtId="0" fontId="4" fillId="0" borderId="0" xfId="37" applyFont="1"/>
    <xf numFmtId="0" fontId="5" fillId="0" borderId="0" xfId="37" applyFont="1"/>
    <xf numFmtId="0" fontId="1" fillId="0" borderId="0" xfId="37"/>
    <xf numFmtId="0" fontId="6" fillId="0" borderId="0" xfId="0" applyFont="1"/>
    <xf numFmtId="3" fontId="1" fillId="0" borderId="0" xfId="37" applyNumberFormat="1"/>
    <xf numFmtId="0" fontId="27" fillId="0" borderId="0" xfId="37" applyFont="1" applyAlignment="1">
      <alignment horizontal="center"/>
    </xf>
    <xf numFmtId="0" fontId="27" fillId="0" borderId="0" xfId="37" applyFont="1"/>
    <xf numFmtId="0" fontId="27" fillId="0" borderId="0" xfId="37" applyFont="1" applyAlignment="1">
      <alignment horizontal="right"/>
    </xf>
    <xf numFmtId="0" fontId="31" fillId="0" borderId="0" xfId="37" applyFont="1"/>
    <xf numFmtId="0" fontId="3" fillId="0" borderId="0" xfId="37" applyFont="1"/>
    <xf numFmtId="0" fontId="1" fillId="0" borderId="0" xfId="37" applyAlignment="1">
      <alignment horizontal="center"/>
    </xf>
    <xf numFmtId="0" fontId="32" fillId="0" borderId="10" xfId="37" applyFont="1" applyBorder="1"/>
    <xf numFmtId="0" fontId="32" fillId="0" borderId="11" xfId="37" applyFont="1" applyBorder="1"/>
    <xf numFmtId="3" fontId="32" fillId="0" borderId="11" xfId="37" applyNumberFormat="1" applyFont="1" applyBorder="1"/>
    <xf numFmtId="3" fontId="32" fillId="0" borderId="12" xfId="37" applyNumberFormat="1" applyFont="1" applyBorder="1"/>
    <xf numFmtId="0" fontId="34" fillId="0" borderId="13" xfId="37" applyFont="1" applyBorder="1"/>
    <xf numFmtId="0" fontId="34" fillId="0" borderId="14" xfId="37" applyFont="1" applyBorder="1"/>
    <xf numFmtId="0" fontId="39" fillId="0" borderId="15" xfId="37" applyFont="1" applyBorder="1" applyAlignment="1">
      <alignment wrapText="1"/>
    </xf>
    <xf numFmtId="0" fontId="34" fillId="0" borderId="16" xfId="37" applyFont="1" applyBorder="1"/>
    <xf numFmtId="0" fontId="34" fillId="0" borderId="16" xfId="37" applyFont="1" applyBorder="1" applyAlignment="1">
      <alignment horizontal="right"/>
    </xf>
    <xf numFmtId="3" fontId="34" fillId="0" borderId="17" xfId="37" applyNumberFormat="1" applyFont="1" applyBorder="1" applyAlignment="1">
      <alignment horizontal="left"/>
    </xf>
    <xf numFmtId="0" fontId="39" fillId="0" borderId="17" xfId="37" applyFont="1" applyBorder="1" applyAlignment="1">
      <alignment horizontal="center" vertical="center" wrapText="1"/>
    </xf>
    <xf numFmtId="0" fontId="41" fillId="0" borderId="18" xfId="37" applyFont="1" applyBorder="1"/>
    <xf numFmtId="0" fontId="40" fillId="0" borderId="0" xfId="37" applyFont="1"/>
    <xf numFmtId="0" fontId="37" fillId="0" borderId="0" xfId="40" applyFont="1"/>
    <xf numFmtId="0" fontId="43" fillId="0" borderId="19" xfId="40" applyFont="1" applyBorder="1" applyAlignment="1">
      <alignment horizontal="center" wrapText="1"/>
    </xf>
    <xf numFmtId="0" fontId="43" fillId="0" borderId="17" xfId="40" applyFont="1" applyBorder="1" applyAlignment="1">
      <alignment horizontal="center" vertical="center" wrapText="1"/>
    </xf>
    <xf numFmtId="0" fontId="43" fillId="0" borderId="20" xfId="40" applyFont="1" applyBorder="1" applyAlignment="1">
      <alignment horizontal="center" vertical="center" wrapText="1"/>
    </xf>
    <xf numFmtId="49" fontId="35" fillId="0" borderId="19" xfId="40" applyNumberFormat="1" applyFont="1" applyBorder="1" applyAlignment="1">
      <alignment wrapText="1"/>
    </xf>
    <xf numFmtId="0" fontId="35" fillId="0" borderId="17" xfId="40" applyFont="1" applyBorder="1" applyAlignment="1">
      <alignment wrapText="1"/>
    </xf>
    <xf numFmtId="49" fontId="35" fillId="0" borderId="19" xfId="40" applyNumberFormat="1" applyFont="1" applyBorder="1"/>
    <xf numFmtId="0" fontId="43" fillId="0" borderId="17" xfId="40" applyFont="1" applyBorder="1" applyAlignment="1">
      <alignment wrapText="1"/>
    </xf>
    <xf numFmtId="49" fontId="35" fillId="0" borderId="21" xfId="40" applyNumberFormat="1" applyFont="1" applyBorder="1"/>
    <xf numFmtId="0" fontId="43" fillId="0" borderId="22" xfId="40" applyFont="1" applyBorder="1" applyAlignment="1">
      <alignment wrapText="1"/>
    </xf>
    <xf numFmtId="3" fontId="37" fillId="0" borderId="0" xfId="40" applyNumberFormat="1" applyFont="1"/>
    <xf numFmtId="0" fontId="38" fillId="0" borderId="17" xfId="37" applyFont="1" applyBorder="1" applyAlignment="1">
      <alignment horizontal="center" vertical="center" wrapText="1"/>
    </xf>
    <xf numFmtId="0" fontId="37" fillId="0" borderId="17" xfId="37" applyFont="1" applyBorder="1"/>
    <xf numFmtId="0" fontId="37" fillId="0" borderId="17" xfId="37" applyFont="1" applyBorder="1" applyAlignment="1">
      <alignment wrapText="1"/>
    </xf>
    <xf numFmtId="0" fontId="38" fillId="0" borderId="17" xfId="37" applyFont="1" applyBorder="1"/>
    <xf numFmtId="0" fontId="37" fillId="0" borderId="0" xfId="39" applyFont="1"/>
    <xf numFmtId="0" fontId="43" fillId="0" borderId="18" xfId="39" applyFont="1" applyBorder="1" applyAlignment="1">
      <alignment horizontal="center" wrapText="1"/>
    </xf>
    <xf numFmtId="0" fontId="35" fillId="0" borderId="13" xfId="39" applyFont="1" applyBorder="1" applyAlignment="1">
      <alignment wrapText="1"/>
    </xf>
    <xf numFmtId="0" fontId="35" fillId="0" borderId="19" xfId="39" applyFont="1" applyBorder="1" applyAlignment="1">
      <alignment wrapText="1"/>
    </xf>
    <xf numFmtId="0" fontId="35" fillId="0" borderId="21" xfId="39" applyFont="1" applyBorder="1" applyAlignment="1">
      <alignment wrapText="1"/>
    </xf>
    <xf numFmtId="0" fontId="43" fillId="0" borderId="18" xfId="39" applyFont="1" applyBorder="1" applyAlignment="1">
      <alignment wrapText="1"/>
    </xf>
    <xf numFmtId="0" fontId="45" fillId="0" borderId="0" xfId="39" applyFont="1"/>
    <xf numFmtId="0" fontId="46" fillId="0" borderId="18" xfId="39" applyFont="1" applyBorder="1" applyAlignment="1">
      <alignment wrapText="1"/>
    </xf>
    <xf numFmtId="0" fontId="39" fillId="0" borderId="17" xfId="37" applyFont="1" applyBorder="1" applyAlignment="1">
      <alignment horizontal="center"/>
    </xf>
    <xf numFmtId="0" fontId="39" fillId="0" borderId="19" xfId="37" applyFont="1" applyBorder="1" applyAlignment="1">
      <alignment horizontal="center"/>
    </xf>
    <xf numFmtId="0" fontId="39" fillId="0" borderId="0" xfId="37" applyFont="1" applyAlignment="1">
      <alignment horizontal="center"/>
    </xf>
    <xf numFmtId="0" fontId="39" fillId="0" borderId="0" xfId="37" applyFont="1"/>
    <xf numFmtId="14" fontId="39" fillId="0" borderId="17" xfId="37" applyNumberFormat="1" applyFont="1" applyBorder="1"/>
    <xf numFmtId="0" fontId="39" fillId="0" borderId="15" xfId="37" applyFont="1" applyBorder="1" applyAlignment="1">
      <alignment horizontal="center"/>
    </xf>
    <xf numFmtId="0" fontId="37" fillId="0" borderId="0" xfId="0" applyFont="1"/>
    <xf numFmtId="0" fontId="37" fillId="0" borderId="23" xfId="0" applyFont="1" applyBorder="1"/>
    <xf numFmtId="0" fontId="38" fillId="0" borderId="24" xfId="0" applyFont="1" applyBorder="1" applyAlignment="1">
      <alignment horizontal="right"/>
    </xf>
    <xf numFmtId="0" fontId="38" fillId="0" borderId="25" xfId="0" applyFont="1" applyBorder="1"/>
    <xf numFmtId="0" fontId="38" fillId="0" borderId="26" xfId="0" applyFont="1" applyBorder="1"/>
    <xf numFmtId="0" fontId="38" fillId="0" borderId="27" xfId="0" applyFont="1" applyBorder="1"/>
    <xf numFmtId="0" fontId="37" fillId="0" borderId="28" xfId="0" applyFont="1" applyBorder="1"/>
    <xf numFmtId="0" fontId="37" fillId="0" borderId="29" xfId="0" applyFont="1" applyBorder="1"/>
    <xf numFmtId="0" fontId="37" fillId="0" borderId="30" xfId="0" applyFont="1" applyBorder="1"/>
    <xf numFmtId="0" fontId="41" fillId="0" borderId="0" xfId="37" applyFont="1" applyAlignment="1">
      <alignment horizontal="left"/>
    </xf>
    <xf numFmtId="3" fontId="41" fillId="0" borderId="0" xfId="37" applyNumberFormat="1" applyFont="1" applyAlignment="1">
      <alignment horizontal="center"/>
    </xf>
    <xf numFmtId="0" fontId="34" fillId="0" borderId="19" xfId="37" applyFont="1" applyBorder="1" applyAlignment="1">
      <alignment horizontal="left" wrapText="1"/>
    </xf>
    <xf numFmtId="0" fontId="32" fillId="0" borderId="22" xfId="37" applyFont="1" applyBorder="1" applyAlignment="1">
      <alignment horizontal="center"/>
    </xf>
    <xf numFmtId="0" fontId="32" fillId="0" borderId="14" xfId="37" applyFont="1" applyBorder="1" applyAlignment="1">
      <alignment horizontal="center"/>
    </xf>
    <xf numFmtId="0" fontId="34" fillId="0" borderId="31" xfId="37" applyFont="1" applyBorder="1"/>
    <xf numFmtId="0" fontId="39" fillId="0" borderId="19" xfId="37" applyFont="1" applyBorder="1"/>
    <xf numFmtId="0" fontId="39" fillId="0" borderId="19" xfId="37" applyFont="1" applyBorder="1" applyAlignment="1">
      <alignment wrapText="1"/>
    </xf>
    <xf numFmtId="49" fontId="39" fillId="0" borderId="21" xfId="37" applyNumberFormat="1" applyFont="1" applyBorder="1" applyAlignment="1">
      <alignment wrapText="1"/>
    </xf>
    <xf numFmtId="0" fontId="39" fillId="0" borderId="21" xfId="37" applyFont="1" applyBorder="1" applyAlignment="1">
      <alignment wrapText="1"/>
    </xf>
    <xf numFmtId="0" fontId="39" fillId="0" borderId="13" xfId="37" applyFont="1" applyBorder="1"/>
    <xf numFmtId="0" fontId="40" fillId="0" borderId="13" xfId="37" applyFont="1" applyBorder="1"/>
    <xf numFmtId="0" fontId="40" fillId="0" borderId="15" xfId="37" applyFont="1" applyBorder="1"/>
    <xf numFmtId="3" fontId="39" fillId="0" borderId="17" xfId="37" applyNumberFormat="1" applyFont="1" applyBorder="1" applyAlignment="1">
      <alignment horizontal="center"/>
    </xf>
    <xf numFmtId="0" fontId="43" fillId="0" borderId="32" xfId="0" applyFont="1" applyBorder="1" applyAlignment="1">
      <alignment horizontal="center" vertical="center"/>
    </xf>
    <xf numFmtId="0" fontId="43" fillId="0" borderId="33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/>
    </xf>
    <xf numFmtId="0" fontId="43" fillId="0" borderId="17" xfId="0" applyFont="1" applyBorder="1"/>
    <xf numFmtId="0" fontId="39" fillId="0" borderId="32" xfId="37" applyFont="1" applyBorder="1"/>
    <xf numFmtId="0" fontId="39" fillId="0" borderId="33" xfId="37" applyFont="1" applyBorder="1"/>
    <xf numFmtId="0" fontId="37" fillId="0" borderId="17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left" vertical="top" wrapText="1"/>
    </xf>
    <xf numFmtId="0" fontId="38" fillId="0" borderId="17" xfId="0" applyFont="1" applyBorder="1" applyAlignment="1">
      <alignment horizontal="center" vertical="top" wrapText="1"/>
    </xf>
    <xf numFmtId="0" fontId="38" fillId="0" borderId="17" xfId="0" applyFont="1" applyBorder="1" applyAlignment="1">
      <alignment vertical="top" wrapText="1"/>
    </xf>
    <xf numFmtId="0" fontId="37" fillId="0" borderId="17" xfId="0" applyFont="1" applyBorder="1" applyAlignment="1">
      <alignment vertical="top" wrapText="1"/>
    </xf>
    <xf numFmtId="0" fontId="37" fillId="0" borderId="17" xfId="0" applyFont="1" applyBorder="1" applyAlignment="1">
      <alignment horizontal="center" vertical="top" wrapText="1"/>
    </xf>
    <xf numFmtId="0" fontId="39" fillId="0" borderId="34" xfId="37" applyFont="1" applyBorder="1"/>
    <xf numFmtId="0" fontId="34" fillId="0" borderId="19" xfId="37" applyFont="1" applyBorder="1" applyAlignment="1">
      <alignment horizontal="right" wrapText="1"/>
    </xf>
    <xf numFmtId="0" fontId="34" fillId="0" borderId="21" xfId="37" applyFont="1" applyBorder="1" applyAlignment="1">
      <alignment horizontal="right" wrapText="1"/>
    </xf>
    <xf numFmtId="0" fontId="32" fillId="0" borderId="18" xfId="37" applyFont="1" applyBorder="1"/>
    <xf numFmtId="0" fontId="32" fillId="0" borderId="35" xfId="37" applyFont="1" applyBorder="1" applyAlignment="1">
      <alignment horizontal="center"/>
    </xf>
    <xf numFmtId="3" fontId="32" fillId="0" borderId="35" xfId="37" applyNumberFormat="1" applyFont="1" applyBorder="1"/>
    <xf numFmtId="3" fontId="32" fillId="0" borderId="36" xfId="37" applyNumberFormat="1" applyFont="1" applyBorder="1"/>
    <xf numFmtId="0" fontId="34" fillId="0" borderId="19" xfId="37" applyFont="1" applyBorder="1" applyAlignment="1">
      <alignment horizontal="right"/>
    </xf>
    <xf numFmtId="0" fontId="34" fillId="0" borderId="17" xfId="37" applyFont="1" applyBorder="1"/>
    <xf numFmtId="0" fontId="32" fillId="0" borderId="37" xfId="37" applyFont="1" applyBorder="1"/>
    <xf numFmtId="0" fontId="34" fillId="0" borderId="38" xfId="37" applyFont="1" applyBorder="1"/>
    <xf numFmtId="0" fontId="32" fillId="0" borderId="35" xfId="37" applyFont="1" applyBorder="1" applyAlignment="1">
      <alignment horizontal="center" wrapText="1"/>
    </xf>
    <xf numFmtId="0" fontId="38" fillId="0" borderId="35" xfId="0" applyFont="1" applyBorder="1" applyAlignment="1">
      <alignment horizontal="center"/>
    </xf>
    <xf numFmtId="0" fontId="38" fillId="0" borderId="36" xfId="0" applyFont="1" applyBorder="1" applyAlignment="1">
      <alignment horizontal="center"/>
    </xf>
    <xf numFmtId="0" fontId="32" fillId="0" borderId="14" xfId="37" applyFont="1" applyBorder="1"/>
    <xf numFmtId="3" fontId="34" fillId="0" borderId="14" xfId="37" applyNumberFormat="1" applyFont="1" applyBorder="1"/>
    <xf numFmtId="0" fontId="34" fillId="0" borderId="21" xfId="37" applyFont="1" applyBorder="1"/>
    <xf numFmtId="0" fontId="34" fillId="0" borderId="22" xfId="37" applyFont="1" applyBorder="1"/>
    <xf numFmtId="0" fontId="32" fillId="0" borderId="19" xfId="37" applyFont="1" applyBorder="1"/>
    <xf numFmtId="3" fontId="32" fillId="0" borderId="17" xfId="37" applyNumberFormat="1" applyFont="1" applyBorder="1"/>
    <xf numFmtId="0" fontId="34" fillId="0" borderId="19" xfId="37" applyFont="1" applyBorder="1"/>
    <xf numFmtId="0" fontId="32" fillId="0" borderId="17" xfId="37" applyFont="1" applyBorder="1"/>
    <xf numFmtId="3" fontId="34" fillId="0" borderId="17" xfId="37" applyNumberFormat="1" applyFont="1" applyBorder="1"/>
    <xf numFmtId="0" fontId="32" fillId="0" borderId="22" xfId="37" applyFont="1" applyBorder="1"/>
    <xf numFmtId="0" fontId="32" fillId="0" borderId="21" xfId="37" applyFont="1" applyBorder="1"/>
    <xf numFmtId="0" fontId="34" fillId="0" borderId="34" xfId="37" applyFont="1" applyBorder="1" applyAlignment="1">
      <alignment horizontal="right" wrapText="1"/>
    </xf>
    <xf numFmtId="0" fontId="32" fillId="0" borderId="39" xfId="37" applyFont="1" applyBorder="1" applyAlignment="1">
      <alignment horizontal="center"/>
    </xf>
    <xf numFmtId="0" fontId="34" fillId="0" borderId="17" xfId="37" applyFont="1" applyBorder="1" applyAlignment="1">
      <alignment horizontal="left"/>
    </xf>
    <xf numFmtId="0" fontId="34" fillId="0" borderId="40" xfId="37" applyFont="1" applyBorder="1"/>
    <xf numFmtId="0" fontId="39" fillId="0" borderId="19" xfId="37" applyFont="1" applyBorder="1" applyAlignment="1">
      <alignment horizontal="right"/>
    </xf>
    <xf numFmtId="0" fontId="34" fillId="0" borderId="34" xfId="37" applyFont="1" applyBorder="1" applyAlignment="1">
      <alignment horizontal="left"/>
    </xf>
    <xf numFmtId="0" fontId="34" fillId="0" borderId="39" xfId="37" applyFont="1" applyBorder="1" applyAlignment="1">
      <alignment horizontal="center"/>
    </xf>
    <xf numFmtId="0" fontId="32" fillId="0" borderId="31" xfId="37" applyFont="1" applyBorder="1" applyAlignment="1">
      <alignment wrapText="1"/>
    </xf>
    <xf numFmtId="0" fontId="32" fillId="0" borderId="40" xfId="37" applyFont="1" applyBorder="1"/>
    <xf numFmtId="0" fontId="32" fillId="0" borderId="17" xfId="37" applyFont="1" applyBorder="1" applyAlignment="1">
      <alignment horizontal="right"/>
    </xf>
    <xf numFmtId="0" fontId="32" fillId="0" borderId="17" xfId="37" applyFont="1" applyBorder="1" applyAlignment="1">
      <alignment horizontal="center"/>
    </xf>
    <xf numFmtId="0" fontId="32" fillId="0" borderId="19" xfId="37" applyFont="1" applyBorder="1" applyAlignment="1">
      <alignment wrapText="1"/>
    </xf>
    <xf numFmtId="0" fontId="33" fillId="0" borderId="17" xfId="37" applyFont="1" applyBorder="1"/>
    <xf numFmtId="0" fontId="34" fillId="0" borderId="13" xfId="37" applyFont="1" applyBorder="1" applyAlignment="1">
      <alignment horizontal="right" wrapText="1"/>
    </xf>
    <xf numFmtId="3" fontId="32" fillId="0" borderId="14" xfId="37" applyNumberFormat="1" applyFont="1" applyBorder="1"/>
    <xf numFmtId="0" fontId="32" fillId="0" borderId="18" xfId="37" applyFont="1" applyBorder="1" applyAlignment="1">
      <alignment horizontal="left" wrapText="1"/>
    </xf>
    <xf numFmtId="0" fontId="34" fillId="0" borderId="34" xfId="37" applyFont="1" applyBorder="1" applyAlignment="1">
      <alignment horizontal="left" wrapText="1"/>
    </xf>
    <xf numFmtId="0" fontId="28" fillId="0" borderId="0" xfId="37" applyFont="1"/>
    <xf numFmtId="0" fontId="34" fillId="0" borderId="21" xfId="37" applyFont="1" applyBorder="1" applyAlignment="1">
      <alignment horizontal="right"/>
    </xf>
    <xf numFmtId="3" fontId="34" fillId="0" borderId="22" xfId="37" applyNumberFormat="1" applyFont="1" applyBorder="1" applyAlignment="1">
      <alignment horizontal="left"/>
    </xf>
    <xf numFmtId="3" fontId="34" fillId="0" borderId="14" xfId="37" applyNumberFormat="1" applyFont="1" applyBorder="1" applyAlignment="1">
      <alignment horizontal="left"/>
    </xf>
    <xf numFmtId="0" fontId="2" fillId="0" borderId="0" xfId="37" applyFont="1" applyAlignment="1">
      <alignment horizontal="left"/>
    </xf>
    <xf numFmtId="0" fontId="29" fillId="0" borderId="0" xfId="37" applyFont="1"/>
    <xf numFmtId="0" fontId="30" fillId="0" borderId="0" xfId="37" applyFont="1"/>
    <xf numFmtId="0" fontId="2" fillId="0" borderId="0" xfId="37" applyFont="1" applyAlignment="1">
      <alignment horizontal="right"/>
    </xf>
    <xf numFmtId="3" fontId="2" fillId="0" borderId="0" xfId="37" applyNumberFormat="1" applyFont="1"/>
    <xf numFmtId="0" fontId="24" fillId="0" borderId="0" xfId="37" applyFont="1" applyAlignment="1">
      <alignment vertical="center" wrapText="1"/>
    </xf>
    <xf numFmtId="0" fontId="24" fillId="0" borderId="0" xfId="37" applyFont="1" applyAlignment="1">
      <alignment horizontal="center"/>
    </xf>
    <xf numFmtId="0" fontId="25" fillId="0" borderId="0" xfId="37" applyFont="1"/>
    <xf numFmtId="0" fontId="32" fillId="0" borderId="41" xfId="37" applyFont="1" applyBorder="1"/>
    <xf numFmtId="0" fontId="25" fillId="0" borderId="0" xfId="37" applyFont="1" applyAlignment="1">
      <alignment horizontal="centerContinuous"/>
    </xf>
    <xf numFmtId="0" fontId="25" fillId="0" borderId="0" xfId="37" applyFont="1" applyAlignment="1">
      <alignment horizontal="center"/>
    </xf>
    <xf numFmtId="0" fontId="25" fillId="0" borderId="0" xfId="37" applyFont="1" applyAlignment="1">
      <alignment horizontal="left"/>
    </xf>
    <xf numFmtId="0" fontId="32" fillId="0" borderId="34" xfId="37" applyFont="1" applyBorder="1"/>
    <xf numFmtId="0" fontId="32" fillId="0" borderId="33" xfId="37" applyFont="1" applyBorder="1" applyAlignment="1">
      <alignment horizontal="center" wrapText="1"/>
    </xf>
    <xf numFmtId="0" fontId="32" fillId="0" borderId="42" xfId="37" applyFont="1" applyBorder="1" applyAlignment="1">
      <alignment horizontal="center"/>
    </xf>
    <xf numFmtId="0" fontId="33" fillId="0" borderId="19" xfId="37" applyFont="1" applyBorder="1" applyAlignment="1">
      <alignment vertical="center" wrapText="1"/>
    </xf>
    <xf numFmtId="0" fontId="33" fillId="0" borderId="17" xfId="37" applyFont="1" applyBorder="1" applyAlignment="1">
      <alignment wrapText="1"/>
    </xf>
    <xf numFmtId="3" fontId="33" fillId="0" borderId="17" xfId="37" applyNumberFormat="1" applyFont="1" applyBorder="1" applyAlignment="1">
      <alignment horizontal="right"/>
    </xf>
    <xf numFmtId="49" fontId="34" fillId="0" borderId="19" xfId="37" applyNumberFormat="1" applyFont="1" applyBorder="1" applyAlignment="1">
      <alignment horizontal="right" vertical="center" wrapText="1"/>
    </xf>
    <xf numFmtId="49" fontId="34" fillId="0" borderId="17" xfId="37" applyNumberFormat="1" applyFont="1" applyBorder="1" applyAlignment="1">
      <alignment wrapText="1"/>
    </xf>
    <xf numFmtId="49" fontId="33" fillId="0" borderId="17" xfId="37" applyNumberFormat="1" applyFont="1" applyBorder="1" applyAlignment="1">
      <alignment wrapText="1"/>
    </xf>
    <xf numFmtId="0" fontId="33" fillId="0" borderId="19" xfId="37" applyFont="1" applyBorder="1" applyAlignment="1">
      <alignment horizontal="left" vertical="center" wrapText="1"/>
    </xf>
    <xf numFmtId="0" fontId="34" fillId="0" borderId="19" xfId="37" applyFont="1" applyBorder="1" applyAlignment="1">
      <alignment horizontal="right" vertical="center" wrapText="1"/>
    </xf>
    <xf numFmtId="0" fontId="34" fillId="0" borderId="17" xfId="37" applyFont="1" applyBorder="1" applyAlignment="1">
      <alignment wrapText="1"/>
    </xf>
    <xf numFmtId="3" fontId="33" fillId="0" borderId="21" xfId="37" applyNumberFormat="1" applyFont="1" applyBorder="1" applyAlignment="1">
      <alignment vertical="center" wrapText="1"/>
    </xf>
    <xf numFmtId="3" fontId="33" fillId="0" borderId="22" xfId="37" applyNumberFormat="1" applyFont="1" applyBorder="1" applyAlignment="1">
      <alignment wrapText="1"/>
    </xf>
    <xf numFmtId="3" fontId="33" fillId="0" borderId="22" xfId="37" applyNumberFormat="1" applyFont="1" applyBorder="1"/>
    <xf numFmtId="0" fontId="36" fillId="0" borderId="19" xfId="37" applyFont="1" applyBorder="1" applyAlignment="1">
      <alignment vertical="center"/>
    </xf>
    <xf numFmtId="0" fontId="36" fillId="0" borderId="17" xfId="37" applyFont="1" applyBorder="1"/>
    <xf numFmtId="3" fontId="36" fillId="0" borderId="17" xfId="37" applyNumberFormat="1" applyFont="1" applyBorder="1"/>
    <xf numFmtId="0" fontId="34" fillId="0" borderId="21" xfId="37" applyFont="1" applyBorder="1" applyAlignment="1">
      <alignment horizontal="right" vertical="center" wrapText="1"/>
    </xf>
    <xf numFmtId="0" fontId="36" fillId="0" borderId="22" xfId="37" applyFont="1" applyBorder="1"/>
    <xf numFmtId="0" fontId="32" fillId="0" borderId="18" xfId="37" applyFont="1" applyBorder="1" applyAlignment="1">
      <alignment vertical="center" wrapText="1"/>
    </xf>
    <xf numFmtId="0" fontId="34" fillId="0" borderId="13" xfId="37" applyFont="1" applyBorder="1" applyAlignment="1">
      <alignment horizontal="right" vertical="center" wrapText="1"/>
    </xf>
    <xf numFmtId="0" fontId="34" fillId="0" borderId="14" xfId="37" applyFont="1" applyBorder="1" applyAlignment="1">
      <alignment wrapText="1"/>
    </xf>
    <xf numFmtId="0" fontId="24" fillId="0" borderId="0" xfId="37" applyFont="1"/>
    <xf numFmtId="0" fontId="32" fillId="0" borderId="13" xfId="37" applyFont="1" applyBorder="1" applyAlignment="1">
      <alignment vertical="center" wrapText="1"/>
    </xf>
    <xf numFmtId="0" fontId="32" fillId="0" borderId="14" xfId="37" applyFont="1" applyBorder="1" applyAlignment="1">
      <alignment wrapText="1"/>
    </xf>
    <xf numFmtId="0" fontId="34" fillId="0" borderId="19" xfId="37" applyFont="1" applyBorder="1" applyAlignment="1">
      <alignment vertical="center" wrapText="1"/>
    </xf>
    <xf numFmtId="0" fontId="35" fillId="0" borderId="19" xfId="37" applyFont="1" applyBorder="1" applyAlignment="1">
      <alignment vertical="center" wrapText="1"/>
    </xf>
    <xf numFmtId="0" fontId="35" fillId="0" borderId="17" xfId="37" applyFont="1" applyBorder="1"/>
    <xf numFmtId="0" fontId="32" fillId="0" borderId="19" xfId="37" applyFont="1" applyBorder="1" applyAlignment="1">
      <alignment vertical="center"/>
    </xf>
    <xf numFmtId="0" fontId="34" fillId="0" borderId="21" xfId="37" applyFont="1" applyBorder="1" applyAlignment="1">
      <alignment horizontal="right" vertical="center"/>
    </xf>
    <xf numFmtId="0" fontId="34" fillId="0" borderId="13" xfId="37" applyFont="1" applyBorder="1" applyAlignment="1">
      <alignment vertical="center" wrapText="1"/>
    </xf>
    <xf numFmtId="0" fontId="34" fillId="0" borderId="14" xfId="37" applyFont="1" applyBorder="1" applyAlignment="1">
      <alignment horizontal="center" wrapText="1"/>
    </xf>
    <xf numFmtId="0" fontId="34" fillId="0" borderId="14" xfId="37" applyFont="1" applyBorder="1" applyAlignment="1">
      <alignment vertical="center" wrapText="1"/>
    </xf>
    <xf numFmtId="0" fontId="32" fillId="0" borderId="14" xfId="37" applyFont="1" applyBorder="1" applyAlignment="1">
      <alignment horizontal="center" wrapText="1"/>
    </xf>
    <xf numFmtId="0" fontId="32" fillId="0" borderId="10" xfId="37" applyFont="1" applyBorder="1" applyAlignment="1">
      <alignment vertical="center" wrapText="1"/>
    </xf>
    <xf numFmtId="0" fontId="32" fillId="0" borderId="11" xfId="37" applyFont="1" applyBorder="1" applyAlignment="1">
      <alignment horizontal="center" wrapText="1"/>
    </xf>
    <xf numFmtId="0" fontId="34" fillId="0" borderId="21" xfId="37" applyFont="1" applyBorder="1" applyAlignment="1">
      <alignment vertical="center" wrapText="1"/>
    </xf>
    <xf numFmtId="0" fontId="34" fillId="0" borderId="22" xfId="37" applyFont="1" applyBorder="1" applyAlignment="1">
      <alignment wrapText="1"/>
    </xf>
    <xf numFmtId="0" fontId="32" fillId="0" borderId="18" xfId="37" applyFont="1" applyBorder="1" applyAlignment="1">
      <alignment vertical="center"/>
    </xf>
    <xf numFmtId="0" fontId="32" fillId="0" borderId="35" xfId="37" applyFont="1" applyBorder="1"/>
    <xf numFmtId="0" fontId="26" fillId="0" borderId="0" xfId="37" applyFont="1"/>
    <xf numFmtId="0" fontId="48" fillId="0" borderId="19" xfId="37" applyFont="1" applyBorder="1" applyAlignment="1">
      <alignment horizontal="right"/>
    </xf>
    <xf numFmtId="0" fontId="48" fillId="0" borderId="17" xfId="37" applyFont="1" applyBorder="1" applyAlignment="1">
      <alignment horizontal="center"/>
    </xf>
    <xf numFmtId="0" fontId="34" fillId="0" borderId="34" xfId="37" applyFont="1" applyBorder="1"/>
    <xf numFmtId="0" fontId="32" fillId="0" borderId="39" xfId="37" applyFont="1" applyBorder="1"/>
    <xf numFmtId="0" fontId="35" fillId="0" borderId="17" xfId="0" applyFont="1" applyBorder="1" applyAlignment="1">
      <alignment horizontal="right" vertical="center" wrapText="1"/>
    </xf>
    <xf numFmtId="0" fontId="35" fillId="0" borderId="14" xfId="0" applyFont="1" applyBorder="1" applyAlignment="1">
      <alignment horizontal="right" vertical="center" wrapText="1"/>
    </xf>
    <xf numFmtId="0" fontId="34" fillId="0" borderId="43" xfId="37" applyFont="1" applyBorder="1" applyAlignment="1">
      <alignment horizontal="center"/>
    </xf>
    <xf numFmtId="0" fontId="34" fillId="25" borderId="17" xfId="37" applyFont="1" applyFill="1" applyBorder="1" applyAlignment="1">
      <alignment horizontal="right" vertical="center" wrapText="1"/>
    </xf>
    <xf numFmtId="0" fontId="36" fillId="25" borderId="17" xfId="37" applyFont="1" applyFill="1" applyBorder="1"/>
    <xf numFmtId="3" fontId="34" fillId="25" borderId="17" xfId="37" applyNumberFormat="1" applyFont="1" applyFill="1" applyBorder="1" applyAlignment="1">
      <alignment horizontal="left"/>
    </xf>
    <xf numFmtId="0" fontId="25" fillId="25" borderId="0" xfId="37" applyFont="1" applyFill="1"/>
    <xf numFmtId="0" fontId="32" fillId="25" borderId="17" xfId="37" applyFont="1" applyFill="1" applyBorder="1" applyAlignment="1">
      <alignment horizontal="center" wrapText="1"/>
    </xf>
    <xf numFmtId="0" fontId="41" fillId="0" borderId="44" xfId="37" applyFont="1" applyBorder="1" applyAlignment="1">
      <alignment horizontal="center"/>
    </xf>
    <xf numFmtId="0" fontId="49" fillId="0" borderId="0" xfId="37" applyFont="1"/>
    <xf numFmtId="0" fontId="34" fillId="0" borderId="17" xfId="37" applyFont="1" applyBorder="1" applyAlignment="1">
      <alignment horizontal="center"/>
    </xf>
    <xf numFmtId="0" fontId="34" fillId="0" borderId="13" xfId="37" applyFont="1" applyBorder="1" applyAlignment="1">
      <alignment horizontal="right"/>
    </xf>
    <xf numFmtId="0" fontId="56" fillId="0" borderId="38" xfId="0" applyFont="1" applyBorder="1"/>
    <xf numFmtId="0" fontId="56" fillId="0" borderId="45" xfId="0" applyFont="1" applyBorder="1"/>
    <xf numFmtId="0" fontId="56" fillId="0" borderId="0" xfId="0" applyFont="1"/>
    <xf numFmtId="3" fontId="57" fillId="0" borderId="0" xfId="0" applyNumberFormat="1" applyFont="1"/>
    <xf numFmtId="0" fontId="56" fillId="0" borderId="24" xfId="0" applyFont="1" applyBorder="1"/>
    <xf numFmtId="0" fontId="58" fillId="0" borderId="29" xfId="0" applyFont="1" applyBorder="1" applyAlignment="1">
      <alignment horizontal="right"/>
    </xf>
    <xf numFmtId="0" fontId="56" fillId="0" borderId="29" xfId="0" applyFont="1" applyBorder="1"/>
    <xf numFmtId="0" fontId="56" fillId="0" borderId="30" xfId="0" applyFont="1" applyBorder="1"/>
    <xf numFmtId="3" fontId="50" fillId="0" borderId="24" xfId="0" applyNumberFormat="1" applyFont="1" applyBorder="1"/>
    <xf numFmtId="3" fontId="50" fillId="0" borderId="24" xfId="0" applyNumberFormat="1" applyFont="1" applyBorder="1" applyAlignment="1">
      <alignment vertical="center"/>
    </xf>
    <xf numFmtId="3" fontId="50" fillId="0" borderId="45" xfId="0" applyNumberFormat="1" applyFont="1" applyBorder="1"/>
    <xf numFmtId="0" fontId="59" fillId="0" borderId="20" xfId="37" applyFont="1" applyBorder="1" applyAlignment="1">
      <alignment horizontal="right"/>
    </xf>
    <xf numFmtId="0" fontId="59" fillId="0" borderId="20" xfId="37" applyFont="1" applyBorder="1" applyAlignment="1">
      <alignment horizontal="center"/>
    </xf>
    <xf numFmtId="0" fontId="60" fillId="0" borderId="20" xfId="37" applyFont="1" applyBorder="1" applyAlignment="1">
      <alignment horizontal="center"/>
    </xf>
    <xf numFmtId="3" fontId="60" fillId="0" borderId="46" xfId="37" applyNumberFormat="1" applyFont="1" applyBorder="1"/>
    <xf numFmtId="3" fontId="61" fillId="0" borderId="20" xfId="37" applyNumberFormat="1" applyFont="1" applyBorder="1"/>
    <xf numFmtId="3" fontId="61" fillId="0" borderId="46" xfId="37" applyNumberFormat="1" applyFont="1" applyBorder="1"/>
    <xf numFmtId="3" fontId="60" fillId="0" borderId="36" xfId="37" applyNumberFormat="1" applyFont="1" applyBorder="1"/>
    <xf numFmtId="3" fontId="59" fillId="0" borderId="36" xfId="37" applyNumberFormat="1" applyFont="1" applyBorder="1"/>
    <xf numFmtId="3" fontId="59" fillId="0" borderId="47" xfId="37" applyNumberFormat="1" applyFont="1" applyBorder="1"/>
    <xf numFmtId="3" fontId="59" fillId="0" borderId="20" xfId="37" applyNumberFormat="1" applyFont="1" applyBorder="1"/>
    <xf numFmtId="3" fontId="60" fillId="0" borderId="20" xfId="37" applyNumberFormat="1" applyFont="1" applyBorder="1"/>
    <xf numFmtId="3" fontId="60" fillId="0" borderId="47" xfId="37" applyNumberFormat="1" applyFont="1" applyBorder="1"/>
    <xf numFmtId="3" fontId="60" fillId="0" borderId="42" xfId="37" applyNumberFormat="1" applyFont="1" applyBorder="1"/>
    <xf numFmtId="0" fontId="4" fillId="0" borderId="0" xfId="37" applyFont="1" applyAlignment="1">
      <alignment horizontal="center" wrapText="1"/>
    </xf>
    <xf numFmtId="3" fontId="59" fillId="0" borderId="46" xfId="37" applyNumberFormat="1" applyFont="1" applyBorder="1"/>
    <xf numFmtId="3" fontId="59" fillId="0" borderId="42" xfId="37" applyNumberFormat="1" applyFont="1" applyBorder="1"/>
    <xf numFmtId="3" fontId="60" fillId="0" borderId="20" xfId="37" applyNumberFormat="1" applyFont="1" applyBorder="1" applyAlignment="1">
      <alignment horizontal="left"/>
    </xf>
    <xf numFmtId="3" fontId="60" fillId="0" borderId="48" xfId="37" applyNumberFormat="1" applyFont="1" applyBorder="1"/>
    <xf numFmtId="3" fontId="60" fillId="0" borderId="46" xfId="37" applyNumberFormat="1" applyFont="1" applyBorder="1" applyAlignment="1">
      <alignment horizontal="left"/>
    </xf>
    <xf numFmtId="3" fontId="59" fillId="0" borderId="48" xfId="37" applyNumberFormat="1" applyFont="1" applyBorder="1" applyAlignment="1">
      <alignment horizontal="right"/>
    </xf>
    <xf numFmtId="3" fontId="60" fillId="0" borderId="24" xfId="37" applyNumberFormat="1" applyFont="1" applyBorder="1"/>
    <xf numFmtId="3" fontId="59" fillId="0" borderId="12" xfId="37" applyNumberFormat="1" applyFont="1" applyBorder="1"/>
    <xf numFmtId="0" fontId="60" fillId="0" borderId="47" xfId="37" applyFont="1" applyBorder="1" applyAlignment="1">
      <alignment horizontal="right"/>
    </xf>
    <xf numFmtId="0" fontId="60" fillId="0" borderId="49" xfId="37" applyFont="1" applyBorder="1" applyAlignment="1">
      <alignment horizontal="right"/>
    </xf>
    <xf numFmtId="0" fontId="4" fillId="0" borderId="0" xfId="37" applyFont="1" applyAlignment="1">
      <alignment wrapText="1"/>
    </xf>
    <xf numFmtId="0" fontId="34" fillId="0" borderId="19" xfId="37" applyFont="1" applyBorder="1" applyAlignment="1">
      <alignment horizontal="left" vertical="center" wrapText="1"/>
    </xf>
    <xf numFmtId="0" fontId="34" fillId="0" borderId="15" xfId="37" applyFont="1" applyBorder="1" applyAlignment="1">
      <alignment horizontal="right" vertical="center" wrapText="1"/>
    </xf>
    <xf numFmtId="0" fontId="32" fillId="0" borderId="16" xfId="37" applyFont="1" applyBorder="1" applyAlignment="1">
      <alignment horizontal="center" wrapText="1"/>
    </xf>
    <xf numFmtId="3" fontId="34" fillId="0" borderId="39" xfId="37" applyNumberFormat="1" applyFont="1" applyBorder="1"/>
    <xf numFmtId="3" fontId="34" fillId="0" borderId="22" xfId="37" applyNumberFormat="1" applyFont="1" applyBorder="1"/>
    <xf numFmtId="0" fontId="34" fillId="0" borderId="19" xfId="37" applyFont="1" applyBorder="1" applyAlignment="1">
      <alignment wrapText="1"/>
    </xf>
    <xf numFmtId="0" fontId="34" fillId="0" borderId="17" xfId="37" applyFont="1" applyBorder="1" applyAlignment="1">
      <alignment vertical="center"/>
    </xf>
    <xf numFmtId="3" fontId="32" fillId="0" borderId="22" xfId="37" applyNumberFormat="1" applyFont="1" applyBorder="1"/>
    <xf numFmtId="3" fontId="34" fillId="0" borderId="39" xfId="37" applyNumberFormat="1" applyFont="1" applyBorder="1" applyAlignment="1">
      <alignment horizontal="left"/>
    </xf>
    <xf numFmtId="0" fontId="34" fillId="0" borderId="10" xfId="37" applyFont="1" applyBorder="1" applyAlignment="1">
      <alignment horizontal="right" vertical="center" wrapText="1"/>
    </xf>
    <xf numFmtId="3" fontId="34" fillId="0" borderId="11" xfId="37" applyNumberFormat="1" applyFont="1" applyBorder="1"/>
    <xf numFmtId="3" fontId="34" fillId="0" borderId="12" xfId="37" applyNumberFormat="1" applyFont="1" applyBorder="1"/>
    <xf numFmtId="0" fontId="34" fillId="25" borderId="15" xfId="37" applyFont="1" applyFill="1" applyBorder="1" applyAlignment="1">
      <alignment horizontal="right" vertical="center" wrapText="1"/>
    </xf>
    <xf numFmtId="0" fontId="32" fillId="25" borderId="16" xfId="37" applyFont="1" applyFill="1" applyBorder="1" applyAlignment="1">
      <alignment horizontal="center" wrapText="1"/>
    </xf>
    <xf numFmtId="3" fontId="34" fillId="25" borderId="16" xfId="37" applyNumberFormat="1" applyFont="1" applyFill="1" applyBorder="1" applyAlignment="1">
      <alignment horizontal="left"/>
    </xf>
    <xf numFmtId="3" fontId="34" fillId="25" borderId="49" xfId="37" applyNumberFormat="1" applyFont="1" applyFill="1" applyBorder="1" applyAlignment="1">
      <alignment horizontal="left"/>
    </xf>
    <xf numFmtId="3" fontId="33" fillId="0" borderId="17" xfId="37" applyNumberFormat="1" applyFont="1" applyBorder="1"/>
    <xf numFmtId="0" fontId="34" fillId="25" borderId="14" xfId="37" applyFont="1" applyFill="1" applyBorder="1" applyAlignment="1">
      <alignment horizontal="right" vertical="center" wrapText="1"/>
    </xf>
    <xf numFmtId="3" fontId="34" fillId="0" borderId="16" xfId="37" applyNumberFormat="1" applyFont="1" applyBorder="1"/>
    <xf numFmtId="3" fontId="32" fillId="0" borderId="16" xfId="37" applyNumberFormat="1" applyFont="1" applyBorder="1"/>
    <xf numFmtId="3" fontId="34" fillId="0" borderId="49" xfId="37" applyNumberFormat="1" applyFont="1" applyBorder="1"/>
    <xf numFmtId="3" fontId="48" fillId="0" borderId="17" xfId="37" applyNumberFormat="1" applyFont="1" applyBorder="1" applyAlignment="1">
      <alignment horizontal="left"/>
    </xf>
    <xf numFmtId="3" fontId="32" fillId="0" borderId="40" xfId="37" applyNumberFormat="1" applyFont="1" applyBorder="1"/>
    <xf numFmtId="3" fontId="34" fillId="0" borderId="14" xfId="37" applyNumberFormat="1" applyFont="1" applyBorder="1" applyAlignment="1">
      <alignment horizontal="right"/>
    </xf>
    <xf numFmtId="3" fontId="34" fillId="0" borderId="17" xfId="37" applyNumberFormat="1" applyFont="1" applyBorder="1" applyAlignment="1">
      <alignment horizontal="right"/>
    </xf>
    <xf numFmtId="0" fontId="34" fillId="0" borderId="22" xfId="37" applyFont="1" applyBorder="1" applyAlignment="1">
      <alignment horizontal="center"/>
    </xf>
    <xf numFmtId="3" fontId="34" fillId="0" borderId="22" xfId="37" applyNumberFormat="1" applyFont="1" applyBorder="1" applyAlignment="1">
      <alignment horizontal="right"/>
    </xf>
    <xf numFmtId="3" fontId="34" fillId="0" borderId="17" xfId="37" applyNumberFormat="1" applyFont="1" applyBorder="1" applyAlignment="1">
      <alignment horizontal="center"/>
    </xf>
    <xf numFmtId="3" fontId="34" fillId="0" borderId="39" xfId="37" applyNumberFormat="1" applyFont="1" applyBorder="1" applyAlignment="1">
      <alignment horizontal="right"/>
    </xf>
    <xf numFmtId="3" fontId="34" fillId="0" borderId="40" xfId="37" applyNumberFormat="1" applyFont="1" applyBorder="1"/>
    <xf numFmtId="0" fontId="34" fillId="0" borderId="17" xfId="37" applyFont="1" applyBorder="1" applyAlignment="1">
      <alignment horizontal="right" vertical="center" wrapText="1"/>
    </xf>
    <xf numFmtId="3" fontId="32" fillId="0" borderId="22" xfId="37" applyNumberFormat="1" applyFont="1" applyBorder="1" applyAlignment="1">
      <alignment horizontal="center"/>
    </xf>
    <xf numFmtId="3" fontId="32" fillId="0" borderId="35" xfId="37" applyNumberFormat="1" applyFont="1" applyBorder="1" applyAlignment="1">
      <alignment horizontal="center"/>
    </xf>
    <xf numFmtId="3" fontId="34" fillId="0" borderId="47" xfId="37" applyNumberFormat="1" applyFont="1" applyBorder="1" applyAlignment="1">
      <alignment horizontal="left"/>
    </xf>
    <xf numFmtId="0" fontId="50" fillId="0" borderId="38" xfId="0" applyFont="1" applyBorder="1" applyAlignment="1">
      <alignment horizontal="right"/>
    </xf>
    <xf numFmtId="3" fontId="34" fillId="0" borderId="46" xfId="37" applyNumberFormat="1" applyFont="1" applyBorder="1"/>
    <xf numFmtId="3" fontId="62" fillId="0" borderId="17" xfId="37" applyNumberFormat="1" applyFont="1" applyBorder="1" applyAlignment="1">
      <alignment horizontal="center"/>
    </xf>
    <xf numFmtId="0" fontId="63" fillId="0" borderId="0" xfId="37" applyFont="1"/>
    <xf numFmtId="3" fontId="60" fillId="0" borderId="20" xfId="40" applyNumberFormat="1" applyFont="1" applyBorder="1" applyAlignment="1">
      <alignment horizontal="right" wrapText="1"/>
    </xf>
    <xf numFmtId="3" fontId="60" fillId="0" borderId="17" xfId="40" applyNumberFormat="1" applyFont="1" applyBorder="1" applyAlignment="1">
      <alignment horizontal="right" wrapText="1"/>
    </xf>
    <xf numFmtId="3" fontId="60" fillId="0" borderId="17" xfId="40" applyNumberFormat="1" applyFont="1" applyBorder="1" applyAlignment="1">
      <alignment wrapText="1"/>
    </xf>
    <xf numFmtId="3" fontId="59" fillId="0" borderId="22" xfId="40" applyNumberFormat="1" applyFont="1" applyBorder="1" applyAlignment="1">
      <alignment wrapText="1"/>
    </xf>
    <xf numFmtId="3" fontId="64" fillId="0" borderId="17" xfId="37" applyNumberFormat="1" applyFont="1" applyBorder="1" applyAlignment="1">
      <alignment horizontal="right" vertical="center" wrapText="1"/>
    </xf>
    <xf numFmtId="3" fontId="62" fillId="0" borderId="22" xfId="37" applyNumberFormat="1" applyFont="1" applyBorder="1" applyAlignment="1">
      <alignment horizontal="right" vertical="center" wrapText="1"/>
    </xf>
    <xf numFmtId="3" fontId="62" fillId="0" borderId="17" xfId="0" applyNumberFormat="1" applyFont="1" applyBorder="1" applyAlignment="1">
      <alignment horizontal="right" vertical="top" wrapText="1"/>
    </xf>
    <xf numFmtId="3" fontId="34" fillId="0" borderId="20" xfId="37" applyNumberFormat="1" applyFont="1" applyBorder="1" applyAlignment="1">
      <alignment horizontal="left"/>
    </xf>
    <xf numFmtId="0" fontId="59" fillId="0" borderId="17" xfId="37" applyFont="1" applyBorder="1" applyAlignment="1">
      <alignment horizontal="center"/>
    </xf>
    <xf numFmtId="3" fontId="34" fillId="25" borderId="49" xfId="37" applyNumberFormat="1" applyFont="1" applyFill="1" applyBorder="1"/>
    <xf numFmtId="3" fontId="32" fillId="0" borderId="48" xfId="37" applyNumberFormat="1" applyFont="1" applyBorder="1"/>
    <xf numFmtId="3" fontId="34" fillId="25" borderId="20" xfId="37" applyNumberFormat="1" applyFont="1" applyFill="1" applyBorder="1"/>
    <xf numFmtId="3" fontId="39" fillId="0" borderId="14" xfId="37" applyNumberFormat="1" applyFont="1" applyBorder="1" applyAlignment="1">
      <alignment horizontal="right"/>
    </xf>
    <xf numFmtId="3" fontId="39" fillId="0" borderId="16" xfId="37" applyNumberFormat="1" applyFont="1" applyBorder="1" applyAlignment="1">
      <alignment horizontal="right"/>
    </xf>
    <xf numFmtId="3" fontId="39" fillId="0" borderId="17" xfId="37" applyNumberFormat="1" applyFont="1" applyBorder="1" applyAlignment="1">
      <alignment horizontal="right" vertical="center" wrapText="1"/>
    </xf>
    <xf numFmtId="3" fontId="41" fillId="0" borderId="17" xfId="37" applyNumberFormat="1" applyFont="1" applyBorder="1" applyAlignment="1">
      <alignment horizontal="right" vertical="center" wrapText="1"/>
    </xf>
    <xf numFmtId="3" fontId="39" fillId="0" borderId="22" xfId="37" applyNumberFormat="1" applyFont="1" applyBorder="1" applyAlignment="1">
      <alignment horizontal="right" vertical="center" wrapText="1"/>
    </xf>
    <xf numFmtId="0" fontId="37" fillId="0" borderId="17" xfId="0" applyFont="1" applyBorder="1" applyAlignment="1">
      <alignment wrapText="1"/>
    </xf>
    <xf numFmtId="3" fontId="41" fillId="0" borderId="35" xfId="37" applyNumberFormat="1" applyFont="1" applyBorder="1" applyAlignment="1">
      <alignment horizontal="right" vertical="center" wrapText="1"/>
    </xf>
    <xf numFmtId="0" fontId="39" fillId="0" borderId="15" xfId="37" applyFont="1" applyBorder="1"/>
    <xf numFmtId="3" fontId="39" fillId="0" borderId="17" xfId="37" applyNumberFormat="1" applyFont="1" applyBorder="1" applyAlignment="1">
      <alignment horizontal="right"/>
    </xf>
    <xf numFmtId="3" fontId="39" fillId="0" borderId="39" xfId="37" applyNumberFormat="1" applyFont="1" applyBorder="1" applyAlignment="1">
      <alignment horizontal="right"/>
    </xf>
    <xf numFmtId="3" fontId="41" fillId="0" borderId="35" xfId="37" applyNumberFormat="1" applyFont="1" applyBorder="1" applyAlignment="1">
      <alignment horizontal="right"/>
    </xf>
    <xf numFmtId="0" fontId="32" fillId="0" borderId="40" xfId="37" applyFont="1" applyBorder="1" applyAlignment="1">
      <alignment horizontal="center"/>
    </xf>
    <xf numFmtId="3" fontId="59" fillId="0" borderId="48" xfId="37" applyNumberFormat="1" applyFont="1" applyBorder="1"/>
    <xf numFmtId="0" fontId="43" fillId="0" borderId="0" xfId="0" applyFont="1" applyAlignment="1">
      <alignment horizontal="center" vertical="center"/>
    </xf>
    <xf numFmtId="3" fontId="35" fillId="0" borderId="14" xfId="0" applyNumberFormat="1" applyFont="1" applyBorder="1" applyAlignment="1">
      <alignment horizontal="center" vertical="center"/>
    </xf>
    <xf numFmtId="3" fontId="34" fillId="0" borderId="17" xfId="0" applyNumberFormat="1" applyFont="1" applyBorder="1" applyAlignment="1">
      <alignment horizontal="center" vertical="center"/>
    </xf>
    <xf numFmtId="0" fontId="32" fillId="0" borderId="35" xfId="39" applyFont="1" applyBorder="1" applyAlignment="1">
      <alignment horizontal="center" wrapText="1"/>
    </xf>
    <xf numFmtId="0" fontId="32" fillId="0" borderId="50" xfId="39" applyFont="1" applyBorder="1" applyAlignment="1">
      <alignment horizontal="center" wrapText="1"/>
    </xf>
    <xf numFmtId="0" fontId="32" fillId="0" borderId="36" xfId="39" applyFont="1" applyBorder="1" applyAlignment="1">
      <alignment horizontal="center" wrapText="1"/>
    </xf>
    <xf numFmtId="0" fontId="34" fillId="0" borderId="39" xfId="37" applyFont="1" applyBorder="1"/>
    <xf numFmtId="3" fontId="34" fillId="0" borderId="42" xfId="37" applyNumberFormat="1" applyFont="1" applyBorder="1" applyAlignment="1">
      <alignment horizontal="left"/>
    </xf>
    <xf numFmtId="3" fontId="61" fillId="25" borderId="20" xfId="37" applyNumberFormat="1" applyFont="1" applyFill="1" applyBorder="1"/>
    <xf numFmtId="3" fontId="32" fillId="0" borderId="14" xfId="37" applyNumberFormat="1" applyFont="1" applyBorder="1" applyAlignment="1">
      <alignment horizontal="center"/>
    </xf>
    <xf numFmtId="3" fontId="32" fillId="0" borderId="35" xfId="37" applyNumberFormat="1" applyFont="1" applyBorder="1" applyAlignment="1">
      <alignment horizontal="right"/>
    </xf>
    <xf numFmtId="3" fontId="32" fillId="0" borderId="36" xfId="37" applyNumberFormat="1" applyFont="1" applyBorder="1" applyAlignment="1">
      <alignment horizontal="right"/>
    </xf>
    <xf numFmtId="3" fontId="48" fillId="0" borderId="22" xfId="37" applyNumberFormat="1" applyFont="1" applyBorder="1" applyAlignment="1">
      <alignment horizontal="left"/>
    </xf>
    <xf numFmtId="3" fontId="34" fillId="0" borderId="20" xfId="40" applyNumberFormat="1" applyFont="1" applyBorder="1" applyAlignment="1">
      <alignment wrapText="1"/>
    </xf>
    <xf numFmtId="0" fontId="34" fillId="0" borderId="17" xfId="40" applyFont="1" applyBorder="1" applyAlignment="1">
      <alignment wrapText="1"/>
    </xf>
    <xf numFmtId="3" fontId="34" fillId="0" borderId="20" xfId="40" applyNumberFormat="1" applyFont="1" applyBorder="1" applyAlignment="1">
      <alignment horizontal="right" wrapText="1"/>
    </xf>
    <xf numFmtId="3" fontId="34" fillId="0" borderId="17" xfId="40" applyNumberFormat="1" applyFont="1" applyBorder="1" applyAlignment="1">
      <alignment horizontal="right" wrapText="1"/>
    </xf>
    <xf numFmtId="0" fontId="32" fillId="0" borderId="11" xfId="37" applyFont="1" applyBorder="1" applyAlignment="1">
      <alignment horizontal="center"/>
    </xf>
    <xf numFmtId="0" fontId="48" fillId="0" borderId="10" xfId="37" applyFont="1" applyBorder="1" applyAlignment="1">
      <alignment horizontal="right" wrapText="1"/>
    </xf>
    <xf numFmtId="3" fontId="48" fillId="0" borderId="11" xfId="37" applyNumberFormat="1" applyFont="1" applyBorder="1" applyAlignment="1">
      <alignment horizontal="left"/>
    </xf>
    <xf numFmtId="3" fontId="48" fillId="0" borderId="14" xfId="37" applyNumberFormat="1" applyFont="1" applyBorder="1" applyAlignment="1">
      <alignment horizontal="left"/>
    </xf>
    <xf numFmtId="3" fontId="39" fillId="0" borderId="20" xfId="37" applyNumberFormat="1" applyFont="1" applyBorder="1" applyAlignment="1">
      <alignment horizontal="right" vertical="center" wrapText="1"/>
    </xf>
    <xf numFmtId="3" fontId="41" fillId="0" borderId="20" xfId="37" applyNumberFormat="1" applyFont="1" applyBorder="1" applyAlignment="1">
      <alignment horizontal="right" vertical="center" wrapText="1"/>
    </xf>
    <xf numFmtId="3" fontId="39" fillId="0" borderId="17" xfId="0" applyNumberFormat="1" applyFont="1" applyBorder="1" applyAlignment="1">
      <alignment horizontal="right" vertical="top" wrapText="1"/>
    </xf>
    <xf numFmtId="3" fontId="41" fillId="0" borderId="17" xfId="0" applyNumberFormat="1" applyFont="1" applyBorder="1" applyAlignment="1">
      <alignment horizontal="right" vertical="top" wrapText="1"/>
    </xf>
    <xf numFmtId="0" fontId="41" fillId="0" borderId="17" xfId="0" applyFont="1" applyBorder="1" applyAlignment="1">
      <alignment horizontal="center" vertical="top" wrapText="1"/>
    </xf>
    <xf numFmtId="0" fontId="39" fillId="0" borderId="17" xfId="0" applyFont="1" applyBorder="1" applyAlignment="1">
      <alignment horizontal="center" vertical="top" wrapText="1"/>
    </xf>
    <xf numFmtId="3" fontId="41" fillId="0" borderId="17" xfId="0" applyNumberFormat="1" applyFont="1" applyBorder="1" applyAlignment="1">
      <alignment horizontal="center" vertical="top" wrapText="1"/>
    </xf>
    <xf numFmtId="3" fontId="39" fillId="0" borderId="17" xfId="0" applyNumberFormat="1" applyFont="1" applyBorder="1" applyAlignment="1">
      <alignment horizontal="center" vertical="top" wrapText="1"/>
    </xf>
    <xf numFmtId="0" fontId="48" fillId="0" borderId="19" xfId="37" applyFont="1" applyBorder="1" applyAlignment="1">
      <alignment horizontal="right" wrapText="1"/>
    </xf>
    <xf numFmtId="0" fontId="60" fillId="0" borderId="16" xfId="37" applyFont="1" applyBorder="1"/>
    <xf numFmtId="3" fontId="65" fillId="0" borderId="0" xfId="0" applyNumberFormat="1" applyFont="1"/>
    <xf numFmtId="3" fontId="65" fillId="0" borderId="24" xfId="0" applyNumberFormat="1" applyFont="1" applyBorder="1"/>
    <xf numFmtId="0" fontId="65" fillId="0" borderId="0" xfId="0" applyFont="1"/>
    <xf numFmtId="3" fontId="65" fillId="0" borderId="29" xfId="0" applyNumberFormat="1" applyFont="1" applyBorder="1" applyAlignment="1">
      <alignment horizontal="right"/>
    </xf>
    <xf numFmtId="3" fontId="65" fillId="0" borderId="30" xfId="0" applyNumberFormat="1" applyFont="1" applyBorder="1"/>
    <xf numFmtId="3" fontId="65" fillId="26" borderId="30" xfId="0" applyNumberFormat="1" applyFont="1" applyFill="1" applyBorder="1"/>
    <xf numFmtId="0" fontId="66" fillId="0" borderId="0" xfId="0" applyFont="1" applyAlignment="1">
      <alignment horizontal="left"/>
    </xf>
    <xf numFmtId="3" fontId="66" fillId="0" borderId="0" xfId="0" applyNumberFormat="1" applyFont="1"/>
    <xf numFmtId="0" fontId="67" fillId="0" borderId="0" xfId="0" applyFont="1"/>
    <xf numFmtId="0" fontId="65" fillId="0" borderId="24" xfId="0" applyFont="1" applyBorder="1"/>
    <xf numFmtId="0" fontId="68" fillId="0" borderId="29" xfId="0" applyFont="1" applyBorder="1" applyAlignment="1">
      <alignment horizontal="right"/>
    </xf>
    <xf numFmtId="0" fontId="65" fillId="0" borderId="30" xfId="0" applyFont="1" applyBorder="1"/>
    <xf numFmtId="0" fontId="67" fillId="0" borderId="24" xfId="0" applyFont="1" applyBorder="1"/>
    <xf numFmtId="0" fontId="65" fillId="0" borderId="0" xfId="0" applyFont="1" applyAlignment="1">
      <alignment horizontal="right"/>
    </xf>
    <xf numFmtId="3" fontId="50" fillId="0" borderId="0" xfId="0" applyNumberFormat="1" applyFont="1"/>
    <xf numFmtId="3" fontId="50" fillId="0" borderId="0" xfId="0" applyNumberFormat="1" applyFont="1" applyAlignment="1">
      <alignment vertical="center"/>
    </xf>
    <xf numFmtId="3" fontId="53" fillId="26" borderId="29" xfId="0" applyNumberFormat="1" applyFont="1" applyFill="1" applyBorder="1"/>
    <xf numFmtId="0" fontId="53" fillId="28" borderId="23" xfId="0" applyFont="1" applyFill="1" applyBorder="1" applyAlignment="1">
      <alignment horizontal="left"/>
    </xf>
    <xf numFmtId="0" fontId="50" fillId="0" borderId="0" xfId="0" applyFont="1"/>
    <xf numFmtId="0" fontId="53" fillId="0" borderId="23" xfId="0" applyFont="1" applyBorder="1" applyAlignment="1">
      <alignment horizontal="center"/>
    </xf>
    <xf numFmtId="0" fontId="53" fillId="0" borderId="0" xfId="0" applyFont="1" applyAlignment="1">
      <alignment horizontal="center"/>
    </xf>
    <xf numFmtId="3" fontId="53" fillId="0" borderId="0" xfId="0" applyNumberFormat="1" applyFont="1"/>
    <xf numFmtId="3" fontId="53" fillId="28" borderId="29" xfId="0" applyNumberFormat="1" applyFont="1" applyFill="1" applyBorder="1"/>
    <xf numFmtId="0" fontId="51" fillId="0" borderId="0" xfId="0" applyFont="1"/>
    <xf numFmtId="3" fontId="32" fillId="24" borderId="46" xfId="40" applyNumberFormat="1" applyFont="1" applyFill="1" applyBorder="1" applyAlignment="1">
      <alignment horizontal="right" wrapText="1"/>
    </xf>
    <xf numFmtId="3" fontId="34" fillId="0" borderId="17" xfId="40" applyNumberFormat="1" applyFont="1" applyBorder="1" applyAlignment="1">
      <alignment wrapText="1"/>
    </xf>
    <xf numFmtId="0" fontId="48" fillId="0" borderId="17" xfId="37" applyFont="1" applyBorder="1" applyAlignment="1">
      <alignment horizontal="right"/>
    </xf>
    <xf numFmtId="3" fontId="60" fillId="0" borderId="17" xfId="37" applyNumberFormat="1" applyFont="1" applyBorder="1"/>
    <xf numFmtId="3" fontId="39" fillId="0" borderId="46" xfId="37" applyNumberFormat="1" applyFont="1" applyBorder="1" applyAlignment="1">
      <alignment horizontal="right" vertical="center" wrapText="1"/>
    </xf>
    <xf numFmtId="3" fontId="41" fillId="0" borderId="36" xfId="37" applyNumberFormat="1" applyFont="1" applyBorder="1" applyAlignment="1">
      <alignment horizontal="right" vertical="center" wrapText="1"/>
    </xf>
    <xf numFmtId="3" fontId="39" fillId="0" borderId="47" xfId="37" applyNumberFormat="1" applyFont="1" applyBorder="1" applyAlignment="1">
      <alignment horizontal="right" vertical="center" wrapText="1"/>
    </xf>
    <xf numFmtId="3" fontId="39" fillId="0" borderId="49" xfId="37" applyNumberFormat="1" applyFont="1" applyBorder="1" applyAlignment="1">
      <alignment horizontal="right" vertical="center" wrapText="1"/>
    </xf>
    <xf numFmtId="0" fontId="48" fillId="0" borderId="17" xfId="37" applyFont="1" applyBorder="1"/>
    <xf numFmtId="3" fontId="48" fillId="0" borderId="17" xfId="37" applyNumberFormat="1" applyFont="1" applyBorder="1" applyAlignment="1">
      <alignment horizontal="right"/>
    </xf>
    <xf numFmtId="0" fontId="34" fillId="0" borderId="14" xfId="37" applyFont="1" applyBorder="1" applyAlignment="1">
      <alignment horizontal="right"/>
    </xf>
    <xf numFmtId="3" fontId="34" fillId="0" borderId="16" xfId="37" applyNumberFormat="1" applyFont="1" applyBorder="1" applyAlignment="1">
      <alignment horizontal="left"/>
    </xf>
    <xf numFmtId="3" fontId="34" fillId="0" borderId="49" xfId="37" applyNumberFormat="1" applyFont="1" applyBorder="1" applyAlignment="1">
      <alignment horizontal="left"/>
    </xf>
    <xf numFmtId="3" fontId="32" fillId="0" borderId="20" xfId="37" applyNumberFormat="1" applyFont="1" applyBorder="1"/>
    <xf numFmtId="0" fontId="34" fillId="0" borderId="15" xfId="37" applyFont="1" applyBorder="1" applyAlignment="1">
      <alignment horizontal="right"/>
    </xf>
    <xf numFmtId="3" fontId="39" fillId="0" borderId="0" xfId="37" applyNumberFormat="1" applyFont="1" applyAlignment="1">
      <alignment horizontal="center"/>
    </xf>
    <xf numFmtId="0" fontId="34" fillId="0" borderId="17" xfId="0" applyFont="1" applyBorder="1" applyAlignment="1">
      <alignment horizontal="right" vertical="center" wrapText="1"/>
    </xf>
    <xf numFmtId="0" fontId="54" fillId="0" borderId="0" xfId="37" applyFont="1"/>
    <xf numFmtId="3" fontId="41" fillId="0" borderId="17" xfId="37" applyNumberFormat="1" applyFont="1" applyBorder="1" applyAlignment="1">
      <alignment horizontal="center"/>
    </xf>
    <xf numFmtId="0" fontId="34" fillId="0" borderId="14" xfId="0" applyFont="1" applyBorder="1" applyAlignment="1">
      <alignment horizontal="right" vertical="center" wrapText="1"/>
    </xf>
    <xf numFmtId="3" fontId="34" fillId="0" borderId="14" xfId="0" applyNumberFormat="1" applyFont="1" applyBorder="1" applyAlignment="1">
      <alignment horizontal="center" vertical="center"/>
    </xf>
    <xf numFmtId="3" fontId="32" fillId="0" borderId="20" xfId="40" applyNumberFormat="1" applyFont="1" applyBorder="1" applyAlignment="1">
      <alignment horizontal="right" wrapText="1"/>
    </xf>
    <xf numFmtId="0" fontId="35" fillId="0" borderId="0" xfId="0" applyFont="1"/>
    <xf numFmtId="3" fontId="32" fillId="0" borderId="36" xfId="40" applyNumberFormat="1" applyFont="1" applyBorder="1" applyAlignment="1">
      <alignment horizontal="right" wrapText="1"/>
    </xf>
    <xf numFmtId="3" fontId="32" fillId="0" borderId="35" xfId="40" applyNumberFormat="1" applyFont="1" applyBorder="1" applyAlignment="1">
      <alignment horizontal="right" wrapText="1"/>
    </xf>
    <xf numFmtId="3" fontId="34" fillId="0" borderId="14" xfId="39" applyNumberFormat="1" applyFont="1" applyBorder="1" applyAlignment="1">
      <alignment wrapText="1"/>
    </xf>
    <xf numFmtId="3" fontId="34" fillId="0" borderId="52" xfId="39" applyNumberFormat="1" applyFont="1" applyBorder="1" applyAlignment="1">
      <alignment wrapText="1"/>
    </xf>
    <xf numFmtId="3" fontId="34" fillId="0" borderId="47" xfId="39" applyNumberFormat="1" applyFont="1" applyBorder="1" applyAlignment="1">
      <alignment wrapText="1"/>
    </xf>
    <xf numFmtId="3" fontId="34" fillId="0" borderId="17" xfId="39" applyNumberFormat="1" applyFont="1" applyBorder="1" applyAlignment="1">
      <alignment horizontal="right" wrapText="1"/>
    </xf>
    <xf numFmtId="3" fontId="34" fillId="0" borderId="22" xfId="39" applyNumberFormat="1" applyFont="1" applyBorder="1" applyAlignment="1">
      <alignment horizontal="right" wrapText="1"/>
    </xf>
    <xf numFmtId="3" fontId="34" fillId="0" borderId="39" xfId="39" applyNumberFormat="1" applyFont="1" applyBorder="1" applyAlignment="1">
      <alignment wrapText="1"/>
    </xf>
    <xf numFmtId="3" fontId="34" fillId="0" borderId="32" xfId="39" applyNumberFormat="1" applyFont="1" applyBorder="1" applyAlignment="1">
      <alignment wrapText="1"/>
    </xf>
    <xf numFmtId="3" fontId="34" fillId="0" borderId="42" xfId="39" applyNumberFormat="1" applyFont="1" applyBorder="1" applyAlignment="1">
      <alignment wrapText="1"/>
    </xf>
    <xf numFmtId="3" fontId="32" fillId="0" borderId="35" xfId="39" applyNumberFormat="1" applyFont="1" applyBorder="1" applyAlignment="1">
      <alignment horizontal="right" wrapText="1"/>
    </xf>
    <xf numFmtId="3" fontId="34" fillId="0" borderId="35" xfId="39" applyNumberFormat="1" applyFont="1" applyBorder="1" applyAlignment="1">
      <alignment wrapText="1"/>
    </xf>
    <xf numFmtId="3" fontId="34" fillId="0" borderId="50" xfId="39" applyNumberFormat="1" applyFont="1" applyBorder="1" applyAlignment="1">
      <alignment wrapText="1"/>
    </xf>
    <xf numFmtId="3" fontId="34" fillId="0" borderId="36" xfId="39" applyNumberFormat="1" applyFont="1" applyBorder="1" applyAlignment="1">
      <alignment wrapText="1"/>
    </xf>
    <xf numFmtId="3" fontId="34" fillId="0" borderId="14" xfId="39" applyNumberFormat="1" applyFont="1" applyBorder="1" applyAlignment="1">
      <alignment horizontal="right" wrapText="1"/>
    </xf>
    <xf numFmtId="0" fontId="69" fillId="0" borderId="0" xfId="37" applyFont="1"/>
    <xf numFmtId="0" fontId="63" fillId="0" borderId="0" xfId="37" applyFont="1" applyAlignment="1">
      <alignment horizontal="center"/>
    </xf>
    <xf numFmtId="0" fontId="62" fillId="0" borderId="0" xfId="37" applyFont="1" applyAlignment="1">
      <alignment horizontal="center"/>
    </xf>
    <xf numFmtId="0" fontId="62" fillId="0" borderId="0" xfId="37" applyFont="1"/>
    <xf numFmtId="3" fontId="62" fillId="0" borderId="0" xfId="37" applyNumberFormat="1" applyFont="1" applyAlignment="1">
      <alignment horizontal="center"/>
    </xf>
    <xf numFmtId="3" fontId="39" fillId="0" borderId="17" xfId="37" applyNumberFormat="1" applyFont="1" applyBorder="1"/>
    <xf numFmtId="3" fontId="41" fillId="0" borderId="17" xfId="37" applyNumberFormat="1" applyFont="1" applyBorder="1" applyAlignment="1">
      <alignment horizontal="right"/>
    </xf>
    <xf numFmtId="0" fontId="50" fillId="0" borderId="38" xfId="0" applyFont="1" applyBorder="1"/>
    <xf numFmtId="0" fontId="50" fillId="0" borderId="0" xfId="0" applyFont="1" applyAlignment="1">
      <alignment vertical="center"/>
    </xf>
    <xf numFmtId="3" fontId="55" fillId="0" borderId="45" xfId="0" applyNumberFormat="1" applyFont="1" applyBorder="1"/>
    <xf numFmtId="0" fontId="50" fillId="0" borderId="23" xfId="0" applyFont="1" applyBorder="1" applyAlignment="1">
      <alignment horizontal="left"/>
    </xf>
    <xf numFmtId="0" fontId="50" fillId="0" borderId="0" xfId="0" applyFont="1" applyAlignment="1">
      <alignment horizontal="left"/>
    </xf>
    <xf numFmtId="3" fontId="50" fillId="0" borderId="38" xfId="0" applyNumberFormat="1" applyFont="1" applyBorder="1"/>
    <xf numFmtId="3" fontId="53" fillId="28" borderId="0" xfId="0" applyNumberFormat="1" applyFont="1" applyFill="1"/>
    <xf numFmtId="0" fontId="50" fillId="28" borderId="24" xfId="0" applyFont="1" applyFill="1" applyBorder="1"/>
    <xf numFmtId="3" fontId="53" fillId="0" borderId="38" xfId="0" applyNumberFormat="1" applyFont="1" applyBorder="1"/>
    <xf numFmtId="0" fontId="50" fillId="0" borderId="45" xfId="0" applyFont="1" applyBorder="1"/>
    <xf numFmtId="0" fontId="71" fillId="29" borderId="28" xfId="0" applyFont="1" applyFill="1" applyBorder="1" applyAlignment="1">
      <alignment horizontal="right"/>
    </xf>
    <xf numFmtId="0" fontId="71" fillId="29" borderId="29" xfId="0" applyFont="1" applyFill="1" applyBorder="1" applyAlignment="1">
      <alignment horizontal="right"/>
    </xf>
    <xf numFmtId="0" fontId="51" fillId="0" borderId="23" xfId="0" applyFont="1" applyBorder="1"/>
    <xf numFmtId="0" fontId="71" fillId="29" borderId="23" xfId="0" applyFont="1" applyFill="1" applyBorder="1" applyAlignment="1">
      <alignment horizontal="right"/>
    </xf>
    <xf numFmtId="0" fontId="71" fillId="29" borderId="0" xfId="0" applyFont="1" applyFill="1" applyAlignment="1">
      <alignment horizontal="right"/>
    </xf>
    <xf numFmtId="3" fontId="55" fillId="28" borderId="30" xfId="0" applyNumberFormat="1" applyFont="1" applyFill="1" applyBorder="1"/>
    <xf numFmtId="0" fontId="50" fillId="27" borderId="0" xfId="0" applyFont="1" applyFill="1"/>
    <xf numFmtId="3" fontId="50" fillId="27" borderId="24" xfId="0" applyNumberFormat="1" applyFont="1" applyFill="1" applyBorder="1"/>
    <xf numFmtId="3" fontId="55" fillId="0" borderId="24" xfId="0" applyNumberFormat="1" applyFont="1" applyBorder="1"/>
    <xf numFmtId="0" fontId="51" fillId="27" borderId="41" xfId="0" applyFont="1" applyFill="1" applyBorder="1"/>
    <xf numFmtId="3" fontId="53" fillId="27" borderId="51" xfId="0" applyNumberFormat="1" applyFont="1" applyFill="1" applyBorder="1"/>
    <xf numFmtId="0" fontId="32" fillId="0" borderId="53" xfId="37" applyFont="1" applyBorder="1" applyAlignment="1">
      <alignment horizontal="center" vertical="center" wrapText="1"/>
    </xf>
    <xf numFmtId="0" fontId="32" fillId="0" borderId="41" xfId="37" applyFont="1" applyBorder="1" applyAlignment="1">
      <alignment horizontal="center" vertical="center" wrapText="1"/>
    </xf>
    <xf numFmtId="0" fontId="32" fillId="0" borderId="51" xfId="37" applyFont="1" applyBorder="1" applyAlignment="1">
      <alignment horizontal="center" vertical="center" wrapText="1"/>
    </xf>
    <xf numFmtId="0" fontId="32" fillId="0" borderId="50" xfId="37" applyFont="1" applyBorder="1" applyAlignment="1">
      <alignment horizontal="center"/>
    </xf>
    <xf numFmtId="0" fontId="32" fillId="0" borderId="41" xfId="37" applyFont="1" applyBorder="1" applyAlignment="1">
      <alignment horizontal="center"/>
    </xf>
    <xf numFmtId="0" fontId="32" fillId="0" borderId="51" xfId="37" applyFont="1" applyBorder="1" applyAlignment="1">
      <alignment horizontal="center"/>
    </xf>
    <xf numFmtId="0" fontId="4" fillId="0" borderId="23" xfId="37" applyFont="1" applyBorder="1" applyAlignment="1">
      <alignment horizontal="center" wrapText="1"/>
    </xf>
    <xf numFmtId="0" fontId="4" fillId="0" borderId="0" xfId="37" applyFont="1" applyAlignment="1">
      <alignment horizontal="center" wrapText="1"/>
    </xf>
    <xf numFmtId="0" fontId="34" fillId="0" borderId="43" xfId="37" applyFont="1" applyBorder="1" applyAlignment="1">
      <alignment horizontal="center" wrapText="1"/>
    </xf>
    <xf numFmtId="0" fontId="34" fillId="0" borderId="38" xfId="37" applyFont="1" applyBorder="1" applyAlignment="1">
      <alignment horizontal="center" wrapText="1"/>
    </xf>
    <xf numFmtId="0" fontId="34" fillId="0" borderId="45" xfId="37" applyFont="1" applyBorder="1" applyAlignment="1">
      <alignment horizontal="center" wrapText="1"/>
    </xf>
    <xf numFmtId="0" fontId="32" fillId="0" borderId="54" xfId="37" applyFont="1" applyBorder="1" applyAlignment="1">
      <alignment horizontal="center" wrapText="1"/>
    </xf>
    <xf numFmtId="0" fontId="37" fillId="0" borderId="38" xfId="0" applyFont="1" applyBorder="1"/>
    <xf numFmtId="0" fontId="37" fillId="0" borderId="45" xfId="0" applyFont="1" applyBorder="1"/>
    <xf numFmtId="0" fontId="39" fillId="0" borderId="14" xfId="37" applyFont="1" applyBorder="1"/>
    <xf numFmtId="0" fontId="39" fillId="0" borderId="16" xfId="37" applyFont="1" applyBorder="1"/>
    <xf numFmtId="3" fontId="41" fillId="0" borderId="50" xfId="37" applyNumberFormat="1" applyFont="1" applyBorder="1" applyAlignment="1">
      <alignment horizontal="right" vertical="center" wrapText="1"/>
    </xf>
    <xf numFmtId="3" fontId="41" fillId="0" borderId="55" xfId="37" applyNumberFormat="1" applyFont="1" applyBorder="1" applyAlignment="1">
      <alignment horizontal="right" vertical="center" wrapText="1"/>
    </xf>
    <xf numFmtId="3" fontId="39" fillId="0" borderId="14" xfId="37" applyNumberFormat="1" applyFont="1" applyBorder="1" applyAlignment="1">
      <alignment horizontal="right"/>
    </xf>
    <xf numFmtId="3" fontId="39" fillId="0" borderId="17" xfId="37" applyNumberFormat="1" applyFont="1" applyBorder="1" applyAlignment="1">
      <alignment horizontal="right"/>
    </xf>
    <xf numFmtId="3" fontId="62" fillId="0" borderId="22" xfId="37" applyNumberFormat="1" applyFont="1" applyBorder="1" applyAlignment="1">
      <alignment horizontal="right"/>
    </xf>
    <xf numFmtId="3" fontId="62" fillId="0" borderId="16" xfId="37" applyNumberFormat="1" applyFont="1" applyBorder="1" applyAlignment="1">
      <alignment horizontal="center"/>
    </xf>
    <xf numFmtId="3" fontId="39" fillId="0" borderId="56" xfId="37" applyNumberFormat="1" applyFont="1" applyBorder="1" applyAlignment="1">
      <alignment horizontal="right" vertical="center" wrapText="1"/>
    </xf>
    <xf numFmtId="0" fontId="51" fillId="0" borderId="57" xfId="38" applyFont="1" applyBorder="1" applyAlignment="1">
      <alignment horizontal="right" vertical="center" wrapText="1"/>
    </xf>
    <xf numFmtId="3" fontId="39" fillId="0" borderId="22" xfId="37" applyNumberFormat="1" applyFont="1" applyBorder="1" applyAlignment="1">
      <alignment horizontal="right" vertical="center" wrapText="1"/>
    </xf>
    <xf numFmtId="3" fontId="41" fillId="0" borderId="35" xfId="37" applyNumberFormat="1" applyFont="1" applyBorder="1" applyAlignment="1">
      <alignment horizontal="right"/>
    </xf>
    <xf numFmtId="3" fontId="64" fillId="0" borderId="17" xfId="37" applyNumberFormat="1" applyFont="1" applyBorder="1" applyAlignment="1">
      <alignment horizontal="right" vertical="center" wrapText="1"/>
    </xf>
    <xf numFmtId="3" fontId="41" fillId="0" borderId="17" xfId="37" applyNumberFormat="1" applyFont="1" applyBorder="1" applyAlignment="1">
      <alignment horizontal="right" vertical="center" wrapText="1"/>
    </xf>
    <xf numFmtId="3" fontId="39" fillId="0" borderId="17" xfId="37" applyNumberFormat="1" applyFont="1" applyBorder="1" applyAlignment="1">
      <alignment horizontal="right" vertical="center" wrapText="1"/>
    </xf>
    <xf numFmtId="3" fontId="62" fillId="0" borderId="56" xfId="37" applyNumberFormat="1" applyFont="1" applyBorder="1" applyAlignment="1">
      <alignment horizontal="right" vertical="center" wrapText="1"/>
    </xf>
    <xf numFmtId="3" fontId="62" fillId="0" borderId="57" xfId="37" applyNumberFormat="1" applyFont="1" applyBorder="1" applyAlignment="1">
      <alignment horizontal="right" vertical="center" wrapText="1"/>
    </xf>
    <xf numFmtId="3" fontId="39" fillId="0" borderId="56" xfId="38" applyNumberFormat="1" applyFont="1" applyBorder="1" applyAlignment="1">
      <alignment horizontal="right" vertical="center" wrapText="1"/>
    </xf>
    <xf numFmtId="3" fontId="39" fillId="0" borderId="57" xfId="38" applyNumberFormat="1" applyFont="1" applyBorder="1" applyAlignment="1">
      <alignment horizontal="right" vertical="center" wrapText="1"/>
    </xf>
    <xf numFmtId="3" fontId="62" fillId="0" borderId="56" xfId="37" applyNumberFormat="1" applyFont="1" applyBorder="1" applyAlignment="1">
      <alignment horizontal="center" vertical="center" wrapText="1"/>
    </xf>
    <xf numFmtId="3" fontId="62" fillId="0" borderId="57" xfId="37" applyNumberFormat="1" applyFont="1" applyBorder="1" applyAlignment="1">
      <alignment horizontal="center" vertical="center" wrapText="1"/>
    </xf>
    <xf numFmtId="0" fontId="67" fillId="0" borderId="57" xfId="38" applyFont="1" applyBorder="1" applyAlignment="1">
      <alignment horizontal="right" vertical="center" wrapText="1"/>
    </xf>
    <xf numFmtId="0" fontId="32" fillId="0" borderId="40" xfId="37" applyFont="1" applyBorder="1" applyAlignment="1">
      <alignment horizontal="center" vertical="center" wrapText="1"/>
    </xf>
    <xf numFmtId="0" fontId="34" fillId="0" borderId="40" xfId="37" applyFont="1" applyBorder="1"/>
    <xf numFmtId="0" fontId="34" fillId="0" borderId="48" xfId="37" applyFont="1" applyBorder="1"/>
    <xf numFmtId="0" fontId="39" fillId="0" borderId="19" xfId="37" applyFont="1" applyBorder="1" applyAlignment="1">
      <alignment horizontal="center" vertical="center" wrapText="1"/>
    </xf>
    <xf numFmtId="0" fontId="39" fillId="0" borderId="17" xfId="37" applyFont="1" applyBorder="1" applyAlignment="1">
      <alignment horizontal="center" vertical="center" wrapText="1"/>
    </xf>
    <xf numFmtId="0" fontId="41" fillId="0" borderId="20" xfId="37" applyFont="1" applyBorder="1" applyAlignment="1">
      <alignment horizontal="center" vertical="center" wrapText="1"/>
    </xf>
    <xf numFmtId="0" fontId="42" fillId="0" borderId="20" xfId="37" applyFont="1" applyBorder="1" applyAlignment="1">
      <alignment horizontal="center" vertical="center" wrapText="1"/>
    </xf>
    <xf numFmtId="0" fontId="43" fillId="0" borderId="31" xfId="40" applyFont="1" applyBorder="1" applyAlignment="1">
      <alignment horizontal="center" vertical="center"/>
    </xf>
    <xf numFmtId="0" fontId="43" fillId="0" borderId="40" xfId="40" applyFont="1" applyBorder="1" applyAlignment="1">
      <alignment horizontal="center" vertical="center"/>
    </xf>
    <xf numFmtId="0" fontId="43" fillId="0" borderId="48" xfId="40" applyFont="1" applyBorder="1" applyAlignment="1">
      <alignment horizontal="center" vertical="center"/>
    </xf>
    <xf numFmtId="0" fontId="44" fillId="0" borderId="19" xfId="40" applyFont="1" applyBorder="1" applyAlignment="1">
      <alignment wrapText="1"/>
    </xf>
    <xf numFmtId="0" fontId="44" fillId="0" borderId="17" xfId="40" applyFont="1" applyBorder="1" applyAlignment="1">
      <alignment wrapText="1"/>
    </xf>
    <xf numFmtId="0" fontId="44" fillId="0" borderId="20" xfId="40" applyFont="1" applyBorder="1" applyAlignment="1">
      <alignment wrapText="1"/>
    </xf>
    <xf numFmtId="0" fontId="43" fillId="0" borderId="18" xfId="40" applyFont="1" applyBorder="1" applyAlignment="1">
      <alignment wrapText="1"/>
    </xf>
    <xf numFmtId="0" fontId="43" fillId="0" borderId="35" xfId="40" applyFont="1" applyBorder="1" applyAlignment="1">
      <alignment wrapText="1"/>
    </xf>
    <xf numFmtId="0" fontId="38" fillId="0" borderId="17" xfId="37" applyFont="1" applyBorder="1" applyAlignment="1">
      <alignment horizontal="center"/>
    </xf>
    <xf numFmtId="0" fontId="37" fillId="0" borderId="17" xfId="37" applyFont="1" applyBorder="1" applyAlignment="1">
      <alignment horizontal="center" wrapText="1"/>
    </xf>
    <xf numFmtId="0" fontId="38" fillId="0" borderId="17" xfId="37" applyFont="1" applyBorder="1" applyAlignment="1">
      <alignment horizontal="center" wrapText="1"/>
    </xf>
    <xf numFmtId="0" fontId="39" fillId="0" borderId="17" xfId="37" applyFont="1" applyBorder="1" applyAlignment="1">
      <alignment horizontal="center" wrapText="1"/>
    </xf>
    <xf numFmtId="0" fontId="43" fillId="0" borderId="56" xfId="0" applyFont="1" applyBorder="1" applyAlignment="1">
      <alignment horizontal="center" vertical="center"/>
    </xf>
    <xf numFmtId="0" fontId="43" fillId="0" borderId="58" xfId="0" applyFont="1" applyBorder="1" applyAlignment="1">
      <alignment horizontal="center" vertical="center"/>
    </xf>
    <xf numFmtId="0" fontId="43" fillId="0" borderId="57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/>
    </xf>
    <xf numFmtId="0" fontId="53" fillId="0" borderId="43" xfId="0" applyFont="1" applyBorder="1" applyAlignment="1">
      <alignment horizontal="right"/>
    </xf>
    <xf numFmtId="0" fontId="53" fillId="0" borderId="38" xfId="0" applyFont="1" applyBorder="1" applyAlignment="1">
      <alignment horizontal="right"/>
    </xf>
    <xf numFmtId="0" fontId="53" fillId="28" borderId="28" xfId="0" applyFont="1" applyFill="1" applyBorder="1" applyAlignment="1">
      <alignment horizontal="left"/>
    </xf>
    <xf numFmtId="0" fontId="53" fillId="28" borderId="29" xfId="0" applyFont="1" applyFill="1" applyBorder="1" applyAlignment="1">
      <alignment horizontal="left"/>
    </xf>
    <xf numFmtId="0" fontId="50" fillId="0" borderId="23" xfId="0" applyFont="1" applyBorder="1" applyAlignment="1">
      <alignment horizontal="right"/>
    </xf>
    <xf numFmtId="0" fontId="50" fillId="0" borderId="0" xfId="0" applyFont="1" applyAlignment="1">
      <alignment horizontal="right"/>
    </xf>
    <xf numFmtId="0" fontId="53" fillId="27" borderId="53" xfId="0" applyFont="1" applyFill="1" applyBorder="1" applyAlignment="1">
      <alignment horizontal="left"/>
    </xf>
    <xf numFmtId="0" fontId="53" fillId="27" borderId="41" xfId="0" applyFont="1" applyFill="1" applyBorder="1" applyAlignment="1">
      <alignment horizontal="left"/>
    </xf>
    <xf numFmtId="0" fontId="50" fillId="0" borderId="53" xfId="0" applyFont="1" applyBorder="1" applyAlignment="1">
      <alignment horizontal="center"/>
    </xf>
    <xf numFmtId="0" fontId="50" fillId="0" borderId="41" xfId="0" applyFont="1" applyBorder="1" applyAlignment="1">
      <alignment horizontal="center"/>
    </xf>
    <xf numFmtId="0" fontId="53" fillId="0" borderId="43" xfId="0" applyFont="1" applyBorder="1" applyAlignment="1">
      <alignment horizontal="center"/>
    </xf>
    <xf numFmtId="0" fontId="53" fillId="0" borderId="38" xfId="0" applyFont="1" applyBorder="1" applyAlignment="1">
      <alignment horizontal="center"/>
    </xf>
    <xf numFmtId="0" fontId="50" fillId="0" borderId="43" xfId="0" applyFont="1" applyBorder="1" applyAlignment="1">
      <alignment horizontal="right"/>
    </xf>
    <xf numFmtId="0" fontId="50" fillId="0" borderId="38" xfId="0" applyFont="1" applyBorder="1" applyAlignment="1">
      <alignment horizontal="right"/>
    </xf>
    <xf numFmtId="0" fontId="53" fillId="28" borderId="23" xfId="0" applyFont="1" applyFill="1" applyBorder="1" applyAlignment="1">
      <alignment horizontal="left"/>
    </xf>
    <xf numFmtId="0" fontId="53" fillId="28" borderId="0" xfId="0" applyFont="1" applyFill="1" applyAlignment="1">
      <alignment horizontal="left"/>
    </xf>
    <xf numFmtId="0" fontId="52" fillId="0" borderId="23" xfId="0" applyFont="1" applyBorder="1" applyAlignment="1">
      <alignment horizontal="left"/>
    </xf>
    <xf numFmtId="0" fontId="52" fillId="0" borderId="0" xfId="0" applyFont="1" applyAlignment="1">
      <alignment horizontal="left"/>
    </xf>
    <xf numFmtId="0" fontId="53" fillId="0" borderId="43" xfId="0" applyFont="1" applyBorder="1" applyAlignment="1">
      <alignment horizontal="left"/>
    </xf>
    <xf numFmtId="0" fontId="53" fillId="0" borderId="38" xfId="0" applyFont="1" applyBorder="1" applyAlignment="1">
      <alignment horizontal="left"/>
    </xf>
    <xf numFmtId="0" fontId="53" fillId="28" borderId="0" xfId="0" applyFont="1" applyFill="1" applyAlignment="1">
      <alignment horizontal="center"/>
    </xf>
    <xf numFmtId="0" fontId="50" fillId="0" borderId="23" xfId="0" applyFont="1" applyBorder="1" applyAlignment="1">
      <alignment horizontal="left"/>
    </xf>
    <xf numFmtId="0" fontId="50" fillId="0" borderId="0" xfId="0" applyFont="1" applyAlignment="1">
      <alignment horizontal="left"/>
    </xf>
    <xf numFmtId="0" fontId="50" fillId="0" borderId="28" xfId="0" applyFont="1" applyBorder="1" applyAlignment="1">
      <alignment horizontal="right"/>
    </xf>
    <xf numFmtId="0" fontId="50" fillId="0" borderId="29" xfId="0" applyFont="1" applyBorder="1" applyAlignment="1">
      <alignment horizontal="right"/>
    </xf>
    <xf numFmtId="0" fontId="52" fillId="0" borderId="23" xfId="0" applyFont="1" applyBorder="1" applyAlignment="1">
      <alignment horizontal="right"/>
    </xf>
    <xf numFmtId="0" fontId="52" fillId="0" borderId="0" xfId="0" applyFont="1" applyAlignment="1">
      <alignment horizontal="right"/>
    </xf>
    <xf numFmtId="0" fontId="50" fillId="0" borderId="23" xfId="0" applyFont="1" applyBorder="1" applyAlignment="1">
      <alignment horizontal="right" vertical="center" wrapText="1"/>
    </xf>
    <xf numFmtId="0" fontId="50" fillId="0" borderId="0" xfId="0" applyFont="1" applyAlignment="1">
      <alignment horizontal="right" vertical="center" wrapText="1"/>
    </xf>
    <xf numFmtId="0" fontId="53" fillId="27" borderId="23" xfId="0" applyFont="1" applyFill="1" applyBorder="1" applyAlignment="1">
      <alignment horizontal="right"/>
    </xf>
    <xf numFmtId="0" fontId="53" fillId="27" borderId="0" xfId="0" applyFont="1" applyFill="1" applyAlignment="1">
      <alignment horizontal="right"/>
    </xf>
    <xf numFmtId="0" fontId="53" fillId="26" borderId="29" xfId="0" applyFont="1" applyFill="1" applyBorder="1" applyAlignment="1">
      <alignment horizontal="left"/>
    </xf>
    <xf numFmtId="0" fontId="50" fillId="0" borderId="23" xfId="0" applyFont="1" applyBorder="1" applyAlignment="1">
      <alignment horizontal="right" wrapText="1"/>
    </xf>
    <xf numFmtId="0" fontId="50" fillId="0" borderId="0" xfId="0" applyFont="1" applyAlignment="1">
      <alignment horizontal="right" wrapText="1"/>
    </xf>
    <xf numFmtId="0" fontId="53" fillId="0" borderId="23" xfId="0" applyFont="1" applyBorder="1" applyAlignment="1">
      <alignment horizontal="right"/>
    </xf>
    <xf numFmtId="0" fontId="53" fillId="0" borderId="0" xfId="0" applyFont="1" applyAlignment="1">
      <alignment horizontal="right"/>
    </xf>
    <xf numFmtId="0" fontId="71" fillId="27" borderId="29" xfId="0" applyFont="1" applyFill="1" applyBorder="1" applyAlignment="1">
      <alignment horizontal="right"/>
    </xf>
    <xf numFmtId="0" fontId="71" fillId="27" borderId="28" xfId="0" applyFont="1" applyFill="1" applyBorder="1" applyAlignment="1">
      <alignment horizontal="center"/>
    </xf>
    <xf numFmtId="0" fontId="71" fillId="27" borderId="29" xfId="0" applyFont="1" applyFill="1" applyBorder="1" applyAlignment="1">
      <alignment horizontal="center"/>
    </xf>
    <xf numFmtId="0" fontId="52" fillId="0" borderId="38" xfId="0" applyFont="1" applyBorder="1" applyAlignment="1">
      <alignment horizontal="right"/>
    </xf>
    <xf numFmtId="0" fontId="65" fillId="0" borderId="23" xfId="0" applyFont="1" applyBorder="1" applyAlignment="1">
      <alignment horizontal="right"/>
    </xf>
    <xf numFmtId="0" fontId="65" fillId="0" borderId="0" xfId="0" applyFont="1" applyAlignment="1">
      <alignment horizontal="right"/>
    </xf>
    <xf numFmtId="0" fontId="65" fillId="0" borderId="23" xfId="0" applyFont="1" applyBorder="1" applyAlignment="1">
      <alignment horizontal="center"/>
    </xf>
    <xf numFmtId="0" fontId="65" fillId="0" borderId="0" xfId="0" applyFont="1" applyAlignment="1">
      <alignment horizontal="center"/>
    </xf>
    <xf numFmtId="0" fontId="70" fillId="0" borderId="29" xfId="0" applyFont="1" applyBorder="1" applyAlignment="1">
      <alignment horizontal="center" vertical="center"/>
    </xf>
    <xf numFmtId="0" fontId="57" fillId="26" borderId="43" xfId="0" applyFont="1" applyFill="1" applyBorder="1" applyAlignment="1">
      <alignment horizontal="left"/>
    </xf>
    <xf numFmtId="0" fontId="57" fillId="26" borderId="38" xfId="0" applyFont="1" applyFill="1" applyBorder="1" applyAlignment="1">
      <alignment horizontal="left"/>
    </xf>
    <xf numFmtId="0" fontId="57" fillId="0" borderId="23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8" fillId="27" borderId="28" xfId="0" applyFont="1" applyFill="1" applyBorder="1" applyAlignment="1">
      <alignment horizontal="right"/>
    </xf>
    <xf numFmtId="0" fontId="58" fillId="27" borderId="29" xfId="0" applyFont="1" applyFill="1" applyBorder="1" applyAlignment="1">
      <alignment horizontal="right"/>
    </xf>
    <xf numFmtId="0" fontId="44" fillId="0" borderId="43" xfId="39" applyFont="1" applyBorder="1" applyAlignment="1">
      <alignment horizontal="center" vertical="center" wrapText="1"/>
    </xf>
    <xf numFmtId="0" fontId="44" fillId="0" borderId="38" xfId="39" applyFont="1" applyBorder="1" applyAlignment="1">
      <alignment horizontal="center" vertical="center" wrapText="1"/>
    </xf>
    <xf numFmtId="0" fontId="44" fillId="0" borderId="45" xfId="39" applyFont="1" applyBorder="1" applyAlignment="1">
      <alignment horizontal="center" vertical="center" wrapText="1"/>
    </xf>
    <xf numFmtId="3" fontId="39" fillId="0" borderId="56" xfId="37" applyNumberFormat="1" applyFont="1" applyBorder="1" applyAlignment="1">
      <alignment horizontal="center"/>
    </xf>
    <xf numFmtId="3" fontId="39" fillId="0" borderId="57" xfId="37" applyNumberFormat="1" applyFont="1" applyBorder="1" applyAlignment="1">
      <alignment horizontal="center"/>
    </xf>
    <xf numFmtId="3" fontId="39" fillId="0" borderId="17" xfId="37" applyNumberFormat="1" applyFont="1" applyBorder="1" applyAlignment="1">
      <alignment horizontal="center"/>
    </xf>
    <xf numFmtId="0" fontId="39" fillId="0" borderId="17" xfId="37" applyFont="1" applyBorder="1" applyAlignment="1">
      <alignment horizontal="center"/>
    </xf>
    <xf numFmtId="0" fontId="39" fillId="0" borderId="57" xfId="37" applyFont="1" applyBorder="1" applyAlignment="1">
      <alignment horizontal="center"/>
    </xf>
    <xf numFmtId="3" fontId="39" fillId="0" borderId="58" xfId="37" applyNumberFormat="1" applyFont="1" applyBorder="1" applyAlignment="1">
      <alignment horizontal="center"/>
    </xf>
    <xf numFmtId="0" fontId="39" fillId="0" borderId="58" xfId="37" applyFont="1" applyBorder="1" applyAlignment="1">
      <alignment horizontal="center"/>
    </xf>
    <xf numFmtId="0" fontId="41" fillId="0" borderId="41" xfId="37" applyFont="1" applyBorder="1" applyAlignment="1">
      <alignment horizontal="center"/>
    </xf>
    <xf numFmtId="0" fontId="41" fillId="0" borderId="41" xfId="37" applyFont="1" applyBorder="1"/>
    <xf numFmtId="0" fontId="41" fillId="0" borderId="55" xfId="37" applyFont="1" applyBorder="1"/>
    <xf numFmtId="0" fontId="41" fillId="0" borderId="50" xfId="37" applyFont="1" applyBorder="1" applyAlignment="1">
      <alignment horizontal="center"/>
    </xf>
    <xf numFmtId="0" fontId="41" fillId="0" borderId="55" xfId="37" applyFont="1" applyBorder="1" applyAlignment="1">
      <alignment horizontal="center"/>
    </xf>
    <xf numFmtId="0" fontId="62" fillId="0" borderId="61" xfId="37" applyFont="1" applyBorder="1" applyAlignment="1">
      <alignment horizontal="center"/>
    </xf>
    <xf numFmtId="0" fontId="39" fillId="0" borderId="56" xfId="37" applyFont="1" applyBorder="1" applyAlignment="1">
      <alignment horizontal="left" wrapText="1"/>
    </xf>
    <xf numFmtId="0" fontId="39" fillId="0" borderId="58" xfId="37" applyFont="1" applyBorder="1" applyAlignment="1">
      <alignment horizontal="left" wrapText="1"/>
    </xf>
    <xf numFmtId="0" fontId="39" fillId="0" borderId="57" xfId="37" applyFont="1" applyBorder="1" applyAlignment="1">
      <alignment horizontal="left" wrapText="1"/>
    </xf>
    <xf numFmtId="0" fontId="62" fillId="0" borderId="0" xfId="37" applyFont="1" applyAlignment="1">
      <alignment horizontal="center"/>
    </xf>
    <xf numFmtId="0" fontId="41" fillId="0" borderId="62" xfId="37" applyFont="1" applyBorder="1" applyAlignment="1">
      <alignment horizontal="center"/>
    </xf>
    <xf numFmtId="0" fontId="41" fillId="0" borderId="61" xfId="37" applyFont="1" applyBorder="1" applyAlignment="1">
      <alignment horizontal="center"/>
    </xf>
    <xf numFmtId="0" fontId="62" fillId="0" borderId="26" xfId="37" applyFont="1" applyBorder="1" applyAlignment="1">
      <alignment horizontal="center"/>
    </xf>
    <xf numFmtId="0" fontId="39" fillId="0" borderId="17" xfId="37" applyFont="1" applyBorder="1" applyAlignment="1">
      <alignment horizontal="left"/>
    </xf>
    <xf numFmtId="0" fontId="39" fillId="0" borderId="17" xfId="37" applyFont="1" applyBorder="1" applyAlignment="1">
      <alignment horizontal="left" wrapText="1"/>
    </xf>
    <xf numFmtId="0" fontId="39" fillId="0" borderId="56" xfId="37" applyFont="1" applyBorder="1" applyAlignment="1">
      <alignment horizontal="left"/>
    </xf>
    <xf numFmtId="0" fontId="39" fillId="0" borderId="58" xfId="37" applyFont="1" applyBorder="1" applyAlignment="1">
      <alignment horizontal="left"/>
    </xf>
    <xf numFmtId="0" fontId="39" fillId="0" borderId="57" xfId="37" applyFont="1" applyBorder="1" applyAlignment="1">
      <alignment horizontal="left"/>
    </xf>
    <xf numFmtId="3" fontId="62" fillId="0" borderId="0" xfId="37" applyNumberFormat="1" applyFont="1" applyAlignment="1">
      <alignment horizontal="center"/>
    </xf>
    <xf numFmtId="3" fontId="62" fillId="0" borderId="32" xfId="37" applyNumberFormat="1" applyFont="1" applyBorder="1" applyAlignment="1">
      <alignment horizontal="center"/>
    </xf>
    <xf numFmtId="3" fontId="41" fillId="0" borderId="35" xfId="37" applyNumberFormat="1" applyFont="1" applyBorder="1" applyAlignment="1">
      <alignment horizontal="center"/>
    </xf>
    <xf numFmtId="0" fontId="41" fillId="0" borderId="35" xfId="37" applyFont="1" applyBorder="1" applyAlignment="1">
      <alignment horizontal="center"/>
    </xf>
    <xf numFmtId="0" fontId="39" fillId="0" borderId="16" xfId="37" applyFont="1" applyBorder="1" applyAlignment="1">
      <alignment horizontal="left"/>
    </xf>
    <xf numFmtId="3" fontId="39" fillId="0" borderId="22" xfId="37" applyNumberFormat="1" applyFont="1" applyBorder="1" applyAlignment="1">
      <alignment horizontal="center"/>
    </xf>
    <xf numFmtId="0" fontId="39" fillId="0" borderId="22" xfId="37" applyFont="1" applyBorder="1" applyAlignment="1">
      <alignment horizontal="center"/>
    </xf>
    <xf numFmtId="0" fontId="41" fillId="0" borderId="31" xfId="37" applyFont="1" applyBorder="1" applyAlignment="1">
      <alignment horizontal="center"/>
    </xf>
    <xf numFmtId="0" fontId="41" fillId="0" borderId="40" xfId="37" applyFont="1" applyBorder="1" applyAlignment="1">
      <alignment horizontal="center"/>
    </xf>
    <xf numFmtId="0" fontId="41" fillId="0" borderId="67" xfId="37" applyFont="1" applyBorder="1" applyAlignment="1">
      <alignment horizontal="center"/>
    </xf>
    <xf numFmtId="0" fontId="41" fillId="0" borderId="18" xfId="37" applyFont="1" applyBorder="1" applyAlignment="1">
      <alignment horizontal="left"/>
    </xf>
    <xf numFmtId="0" fontId="41" fillId="0" borderId="35" xfId="37" applyFont="1" applyBorder="1" applyAlignment="1">
      <alignment horizontal="left"/>
    </xf>
    <xf numFmtId="3" fontId="39" fillId="0" borderId="63" xfId="37" applyNumberFormat="1" applyFont="1" applyBorder="1" applyAlignment="1">
      <alignment horizontal="center"/>
    </xf>
    <xf numFmtId="0" fontId="39" fillId="0" borderId="64" xfId="37" applyFont="1" applyBorder="1" applyAlignment="1">
      <alignment horizontal="center"/>
    </xf>
    <xf numFmtId="3" fontId="39" fillId="0" borderId="59" xfId="37" applyNumberFormat="1" applyFont="1" applyBorder="1" applyAlignment="1">
      <alignment horizontal="center"/>
    </xf>
    <xf numFmtId="0" fontId="39" fillId="0" borderId="65" xfId="37" applyFont="1" applyBorder="1" applyAlignment="1">
      <alignment horizontal="center"/>
    </xf>
    <xf numFmtId="3" fontId="39" fillId="0" borderId="66" xfId="37" applyNumberFormat="1" applyFont="1" applyBorder="1" applyAlignment="1">
      <alignment horizontal="center"/>
    </xf>
    <xf numFmtId="0" fontId="39" fillId="0" borderId="56" xfId="37" applyFont="1" applyBorder="1" applyAlignment="1">
      <alignment horizontal="center"/>
    </xf>
    <xf numFmtId="0" fontId="39" fillId="0" borderId="59" xfId="37" applyFont="1" applyBorder="1" applyAlignment="1">
      <alignment horizontal="left"/>
    </xf>
    <xf numFmtId="0" fontId="39" fillId="0" borderId="65" xfId="37" applyFont="1" applyBorder="1" applyAlignment="1">
      <alignment horizontal="left"/>
    </xf>
    <xf numFmtId="0" fontId="39" fillId="0" borderId="60" xfId="37" applyFont="1" applyBorder="1" applyAlignment="1">
      <alignment horizontal="left"/>
    </xf>
    <xf numFmtId="3" fontId="39" fillId="0" borderId="16" xfId="37" applyNumberFormat="1" applyFont="1" applyBorder="1" applyAlignment="1">
      <alignment horizontal="center"/>
    </xf>
    <xf numFmtId="0" fontId="39" fillId="0" borderId="16" xfId="37" applyFont="1" applyBorder="1" applyAlignment="1">
      <alignment horizontal="center"/>
    </xf>
    <xf numFmtId="0" fontId="41" fillId="0" borderId="53" xfId="37" applyFont="1" applyBorder="1" applyAlignment="1">
      <alignment horizontal="left"/>
    </xf>
    <xf numFmtId="0" fontId="41" fillId="0" borderId="41" xfId="37" applyFont="1" applyBorder="1" applyAlignment="1">
      <alignment horizontal="left"/>
    </xf>
    <xf numFmtId="0" fontId="41" fillId="0" borderId="55" xfId="37" applyFont="1" applyBorder="1" applyAlignment="1">
      <alignment horizontal="left"/>
    </xf>
    <xf numFmtId="0" fontId="41" fillId="0" borderId="17" xfId="37" applyFont="1" applyBorder="1" applyAlignment="1">
      <alignment horizontal="center"/>
    </xf>
    <xf numFmtId="0" fontId="64" fillId="0" borderId="0" xfId="37" applyFont="1" applyAlignment="1">
      <alignment horizontal="center"/>
    </xf>
    <xf numFmtId="0" fontId="62" fillId="0" borderId="68" xfId="37" applyFont="1" applyBorder="1" applyAlignment="1">
      <alignment horizontal="center"/>
    </xf>
    <xf numFmtId="0" fontId="62" fillId="0" borderId="52" xfId="37" applyFont="1" applyBorder="1" applyAlignment="1">
      <alignment horizontal="center"/>
    </xf>
    <xf numFmtId="3" fontId="41" fillId="0" borderId="18" xfId="37" applyNumberFormat="1" applyFont="1" applyBorder="1" applyAlignment="1">
      <alignment horizontal="center"/>
    </xf>
    <xf numFmtId="0" fontId="41" fillId="0" borderId="36" xfId="37" applyFont="1" applyBorder="1" applyAlignment="1">
      <alignment horizontal="center"/>
    </xf>
    <xf numFmtId="3" fontId="64" fillId="0" borderId="0" xfId="37" applyNumberFormat="1" applyFont="1" applyAlignment="1">
      <alignment horizontal="center"/>
    </xf>
    <xf numFmtId="3" fontId="39" fillId="0" borderId="60" xfId="37" applyNumberFormat="1" applyFont="1" applyBorder="1" applyAlignment="1">
      <alignment horizontal="center"/>
    </xf>
    <xf numFmtId="0" fontId="32" fillId="0" borderId="53" xfId="37" applyFont="1" applyBorder="1" applyAlignment="1">
      <alignment horizontal="center"/>
    </xf>
    <xf numFmtId="0" fontId="38" fillId="0" borderId="17" xfId="0" applyFont="1" applyBorder="1" applyAlignment="1">
      <alignment horizontal="center" vertical="center"/>
    </xf>
    <xf numFmtId="0" fontId="37" fillId="0" borderId="17" xfId="0" applyFont="1" applyBorder="1" applyAlignment="1">
      <alignment vertical="center"/>
    </xf>
    <xf numFmtId="0" fontId="47" fillId="0" borderId="17" xfId="0" applyFont="1" applyBorder="1" applyAlignment="1">
      <alignment horizontal="right"/>
    </xf>
    <xf numFmtId="0" fontId="47" fillId="0" borderId="17" xfId="0" applyFont="1" applyBorder="1"/>
    <xf numFmtId="0" fontId="38" fillId="0" borderId="43" xfId="0" applyFont="1" applyBorder="1" applyAlignment="1">
      <alignment horizontal="center"/>
    </xf>
    <xf numFmtId="0" fontId="38" fillId="0" borderId="38" xfId="0" applyFont="1" applyBorder="1" applyAlignment="1">
      <alignment horizontal="center"/>
    </xf>
    <xf numFmtId="0" fontId="38" fillId="0" borderId="45" xfId="0" applyFont="1" applyBorder="1" applyAlignment="1">
      <alignment horizontal="center"/>
    </xf>
    <xf numFmtId="3" fontId="41" fillId="0" borderId="57" xfId="37" applyNumberFormat="1" applyFont="1" applyBorder="1" applyAlignment="1">
      <alignment horizontal="center"/>
    </xf>
    <xf numFmtId="3" fontId="41" fillId="0" borderId="17" xfId="37" applyNumberFormat="1" applyFont="1" applyBorder="1" applyAlignment="1">
      <alignment horizontal="center"/>
    </xf>
    <xf numFmtId="0" fontId="39" fillId="0" borderId="66" xfId="37" applyFont="1" applyBorder="1" applyAlignment="1">
      <alignment horizontal="left" vertical="center"/>
    </xf>
    <xf numFmtId="0" fontId="39" fillId="0" borderId="63" xfId="37" applyFont="1" applyBorder="1" applyAlignment="1">
      <alignment horizontal="left" vertical="center"/>
    </xf>
    <xf numFmtId="0" fontId="39" fillId="0" borderId="64" xfId="37" applyFont="1" applyBorder="1" applyAlignment="1">
      <alignment horizontal="left" vertical="center"/>
    </xf>
    <xf numFmtId="0" fontId="39" fillId="0" borderId="52" xfId="37" applyFont="1" applyBorder="1" applyAlignment="1">
      <alignment horizontal="left" vertical="center"/>
    </xf>
    <xf numFmtId="0" fontId="39" fillId="0" borderId="26" xfId="37" applyFont="1" applyBorder="1" applyAlignment="1">
      <alignment horizontal="left" vertical="center"/>
    </xf>
    <xf numFmtId="0" fontId="39" fillId="0" borderId="68" xfId="37" applyFont="1" applyBorder="1" applyAlignment="1">
      <alignment horizontal="left" vertical="center"/>
    </xf>
    <xf numFmtId="3" fontId="39" fillId="0" borderId="63" xfId="37" applyNumberFormat="1" applyFont="1" applyBorder="1" applyAlignment="1">
      <alignment horizontal="center" vertical="center"/>
    </xf>
    <xf numFmtId="3" fontId="39" fillId="0" borderId="64" xfId="37" applyNumberFormat="1" applyFont="1" applyBorder="1" applyAlignment="1">
      <alignment horizontal="center" vertical="center"/>
    </xf>
    <xf numFmtId="3" fontId="39" fillId="0" borderId="26" xfId="37" applyNumberFormat="1" applyFont="1" applyBorder="1" applyAlignment="1">
      <alignment horizontal="center" vertical="center"/>
    </xf>
    <xf numFmtId="3" fontId="39" fillId="0" borderId="68" xfId="37" applyNumberFormat="1" applyFont="1" applyBorder="1" applyAlignment="1">
      <alignment horizontal="center" vertical="center"/>
    </xf>
    <xf numFmtId="0" fontId="41" fillId="0" borderId="63" xfId="37" applyFont="1" applyBorder="1" applyAlignment="1">
      <alignment horizontal="left"/>
    </xf>
    <xf numFmtId="3" fontId="64" fillId="0" borderId="63" xfId="37" applyNumberFormat="1" applyFont="1" applyBorder="1" applyAlignment="1">
      <alignment horizontal="center"/>
    </xf>
    <xf numFmtId="0" fontId="64" fillId="0" borderId="63" xfId="37" applyFont="1" applyBorder="1" applyAlignment="1">
      <alignment horizontal="center"/>
    </xf>
    <xf numFmtId="0" fontId="32" fillId="0" borderId="17" xfId="37" applyFont="1" applyBorder="1" applyAlignment="1">
      <alignment horizontal="center" vertical="center"/>
    </xf>
    <xf numFmtId="0" fontId="37" fillId="0" borderId="17" xfId="0" applyFont="1" applyBorder="1"/>
    <xf numFmtId="0" fontId="41" fillId="0" borderId="17" xfId="37" applyFont="1" applyBorder="1" applyAlignment="1">
      <alignment horizontal="left"/>
    </xf>
    <xf numFmtId="0" fontId="39" fillId="0" borderId="66" xfId="37" applyFont="1" applyBorder="1" applyAlignment="1">
      <alignment horizontal="center" vertical="center"/>
    </xf>
    <xf numFmtId="0" fontId="39" fillId="0" borderId="64" xfId="37" applyFont="1" applyBorder="1" applyAlignment="1">
      <alignment horizontal="center" vertical="center"/>
    </xf>
    <xf numFmtId="0" fontId="39" fillId="0" borderId="52" xfId="37" applyFont="1" applyBorder="1" applyAlignment="1">
      <alignment horizontal="center" vertical="center"/>
    </xf>
    <xf numFmtId="0" fontId="39" fillId="0" borderId="68" xfId="37" applyFont="1" applyBorder="1" applyAlignment="1">
      <alignment horizontal="center" vertical="center"/>
    </xf>
    <xf numFmtId="0" fontId="39" fillId="0" borderId="63" xfId="37" applyFont="1" applyBorder="1" applyAlignment="1">
      <alignment horizontal="center" vertical="center" wrapText="1"/>
    </xf>
    <xf numFmtId="0" fontId="39" fillId="0" borderId="64" xfId="37" applyFont="1" applyBorder="1" applyAlignment="1">
      <alignment horizontal="center" vertical="center" wrapText="1"/>
    </xf>
    <xf numFmtId="0" fontId="39" fillId="0" borderId="26" xfId="37" applyFont="1" applyBorder="1" applyAlignment="1">
      <alignment horizontal="center" vertical="center" wrapText="1"/>
    </xf>
    <xf numFmtId="0" fontId="39" fillId="0" borderId="68" xfId="37" applyFont="1" applyBorder="1" applyAlignment="1">
      <alignment horizontal="center" vertical="center" wrapText="1"/>
    </xf>
    <xf numFmtId="3" fontId="39" fillId="0" borderId="66" xfId="37" applyNumberFormat="1" applyFont="1" applyBorder="1" applyAlignment="1">
      <alignment horizontal="center" vertical="center"/>
    </xf>
    <xf numFmtId="3" fontId="39" fillId="0" borderId="52" xfId="37" applyNumberFormat="1" applyFont="1" applyBorder="1" applyAlignment="1">
      <alignment horizontal="center" vertical="center"/>
    </xf>
    <xf numFmtId="0" fontId="32" fillId="0" borderId="58" xfId="37" applyFont="1" applyBorder="1" applyAlignment="1">
      <alignment horizontal="center" vertical="center"/>
    </xf>
    <xf numFmtId="0" fontId="32" fillId="0" borderId="57" xfId="37" applyFont="1" applyBorder="1" applyAlignment="1">
      <alignment horizontal="center" vertical="center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ál" xfId="0" builtinId="0"/>
    <cellStyle name="Normál 2" xfId="37"/>
    <cellStyle name="Normál 3" xfId="38"/>
    <cellStyle name="Normál_5. sz. m." xfId="39"/>
    <cellStyle name="Normál_7. sz. m." xfId="40"/>
    <cellStyle name="Note" xfId="41"/>
    <cellStyle name="Output" xfId="42"/>
    <cellStyle name="Title" xfId="43"/>
    <cellStyle name="Total" xfId="44"/>
    <cellStyle name="Warning Text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L58"/>
  <sheetViews>
    <sheetView tabSelected="1" topLeftCell="A41" zoomScaleNormal="100" zoomScaleSheetLayoutView="100" workbookViewId="0">
      <selection activeCell="D50" sqref="D50"/>
    </sheetView>
  </sheetViews>
  <sheetFormatPr defaultRowHeight="12.75" x14ac:dyDescent="0.2"/>
  <cols>
    <col min="1" max="1" width="77.5703125" style="4" customWidth="1"/>
    <col min="2" max="2" width="16.140625" style="4" customWidth="1"/>
    <col min="3" max="3" width="22.85546875" style="4" customWidth="1"/>
    <col min="4" max="4" width="22.5703125" style="4" customWidth="1"/>
    <col min="5" max="5" width="21.85546875" style="4" customWidth="1"/>
    <col min="6" max="6" width="31.5703125" style="4" customWidth="1"/>
    <col min="7" max="7" width="17" style="4" customWidth="1"/>
    <col min="8" max="8" width="10.140625" style="4" customWidth="1"/>
    <col min="9" max="9" width="8.5703125" style="4" customWidth="1"/>
    <col min="10" max="12" width="30.42578125" style="4" customWidth="1"/>
    <col min="13" max="16384" width="9.140625" style="4"/>
  </cols>
  <sheetData>
    <row r="1" spans="1:12" s="143" customFormat="1" ht="60.75" customHeight="1" thickBot="1" x14ac:dyDescent="0.45">
      <c r="A1" s="426" t="s">
        <v>378</v>
      </c>
      <c r="B1" s="427"/>
      <c r="C1" s="427"/>
      <c r="D1" s="427"/>
      <c r="E1" s="428"/>
      <c r="F1" s="141"/>
      <c r="G1" s="142"/>
      <c r="H1" s="142"/>
      <c r="I1" s="142"/>
      <c r="J1" s="142"/>
      <c r="K1" s="142"/>
      <c r="L1" s="142"/>
    </row>
    <row r="2" spans="1:12" s="143" customFormat="1" ht="30.75" thickBot="1" x14ac:dyDescent="0.45">
      <c r="A2" s="93" t="s">
        <v>189</v>
      </c>
      <c r="B2" s="144"/>
      <c r="C2" s="429" t="s">
        <v>48</v>
      </c>
      <c r="D2" s="430"/>
      <c r="E2" s="431"/>
      <c r="F2" s="142"/>
      <c r="G2" s="145"/>
      <c r="H2" s="146"/>
      <c r="I2" s="145"/>
      <c r="J2" s="147"/>
      <c r="K2" s="145"/>
      <c r="L2" s="145"/>
    </row>
    <row r="3" spans="1:12" s="143" customFormat="1" ht="30" x14ac:dyDescent="0.4">
      <c r="A3" s="148" t="s">
        <v>25</v>
      </c>
      <c r="B3" s="149" t="s">
        <v>26</v>
      </c>
      <c r="C3" s="116" t="s">
        <v>27</v>
      </c>
      <c r="D3" s="116" t="s">
        <v>28</v>
      </c>
      <c r="E3" s="150" t="s">
        <v>29</v>
      </c>
      <c r="F3" s="145"/>
      <c r="G3" s="145"/>
      <c r="H3" s="145"/>
      <c r="I3" s="147"/>
      <c r="J3" s="145"/>
      <c r="K3" s="145"/>
    </row>
    <row r="4" spans="1:12" s="143" customFormat="1" ht="30" x14ac:dyDescent="0.4">
      <c r="A4" s="151" t="s">
        <v>30</v>
      </c>
      <c r="B4" s="152"/>
      <c r="C4" s="153">
        <f>SUM(C5:C9)</f>
        <v>83335</v>
      </c>
      <c r="D4" s="153">
        <f>SUM(D5:D9)</f>
        <v>83335</v>
      </c>
      <c r="E4" s="217"/>
      <c r="F4" s="145"/>
      <c r="G4" s="145"/>
      <c r="H4" s="145"/>
      <c r="I4" s="147"/>
      <c r="J4" s="145"/>
      <c r="K4" s="145"/>
    </row>
    <row r="5" spans="1:12" s="143" customFormat="1" ht="30" x14ac:dyDescent="0.4">
      <c r="A5" s="154" t="s">
        <v>380</v>
      </c>
      <c r="B5" s="155"/>
      <c r="C5" s="22">
        <v>71860</v>
      </c>
      <c r="D5" s="22">
        <v>71860</v>
      </c>
      <c r="E5" s="217"/>
      <c r="F5" s="145"/>
      <c r="G5" s="145"/>
      <c r="H5" s="145"/>
      <c r="I5" s="147"/>
      <c r="J5" s="145"/>
      <c r="K5" s="145"/>
    </row>
    <row r="6" spans="1:12" s="143" customFormat="1" ht="31.5" x14ac:dyDescent="0.4">
      <c r="A6" s="154" t="s">
        <v>379</v>
      </c>
      <c r="B6" s="155"/>
      <c r="C6" s="22">
        <v>5296</v>
      </c>
      <c r="D6" s="22">
        <v>5296</v>
      </c>
      <c r="E6" s="217"/>
      <c r="F6" s="145"/>
      <c r="G6" s="145"/>
      <c r="H6" s="145"/>
      <c r="I6" s="147"/>
      <c r="J6" s="145"/>
      <c r="K6" s="145"/>
    </row>
    <row r="7" spans="1:12" s="143" customFormat="1" ht="30" x14ac:dyDescent="0.4">
      <c r="A7" s="154" t="s">
        <v>31</v>
      </c>
      <c r="B7" s="155"/>
      <c r="C7" s="22">
        <v>5000</v>
      </c>
      <c r="D7" s="22">
        <v>5000</v>
      </c>
      <c r="E7" s="217"/>
      <c r="F7" s="145"/>
      <c r="G7" s="145"/>
      <c r="H7" s="145"/>
      <c r="I7" s="147"/>
      <c r="J7" s="145"/>
      <c r="K7" s="145"/>
    </row>
    <row r="8" spans="1:12" s="143" customFormat="1" ht="30" x14ac:dyDescent="0.4">
      <c r="A8" s="154" t="s">
        <v>246</v>
      </c>
      <c r="B8" s="156"/>
      <c r="C8" s="22">
        <v>58</v>
      </c>
      <c r="D8" s="22">
        <v>58</v>
      </c>
      <c r="E8" s="217"/>
      <c r="F8" s="145"/>
      <c r="G8" s="145"/>
      <c r="H8" s="145"/>
      <c r="I8" s="147"/>
      <c r="J8" s="145"/>
      <c r="K8" s="145"/>
    </row>
    <row r="9" spans="1:12" s="143" customFormat="1" ht="30" x14ac:dyDescent="0.4">
      <c r="A9" s="154" t="s">
        <v>381</v>
      </c>
      <c r="B9" s="156"/>
      <c r="C9" s="22">
        <v>1121</v>
      </c>
      <c r="D9" s="22">
        <v>1121</v>
      </c>
      <c r="E9" s="217"/>
      <c r="F9" s="145"/>
      <c r="G9" s="145"/>
      <c r="H9" s="145"/>
      <c r="I9" s="147"/>
      <c r="J9" s="145"/>
      <c r="K9" s="145"/>
    </row>
    <row r="10" spans="1:12" s="143" customFormat="1" ht="31.5" x14ac:dyDescent="0.4">
      <c r="A10" s="157" t="s">
        <v>211</v>
      </c>
      <c r="B10" s="152"/>
      <c r="C10" s="153">
        <f>SUM(C11:C13)</f>
        <v>5163</v>
      </c>
      <c r="D10" s="153">
        <f>SUM(D11:D13)</f>
        <v>5163</v>
      </c>
      <c r="E10" s="218"/>
      <c r="F10" s="145"/>
      <c r="G10" s="145"/>
      <c r="H10" s="145"/>
      <c r="I10" s="147"/>
      <c r="J10" s="145"/>
      <c r="K10" s="145"/>
    </row>
    <row r="11" spans="1:12" s="143" customFormat="1" ht="30" x14ac:dyDescent="0.4">
      <c r="A11" s="158" t="s">
        <v>212</v>
      </c>
      <c r="B11" s="159"/>
      <c r="C11" s="22">
        <v>1638</v>
      </c>
      <c r="D11" s="22">
        <v>1638</v>
      </c>
      <c r="E11" s="218"/>
      <c r="F11" s="145"/>
      <c r="G11" s="145"/>
      <c r="H11" s="145"/>
      <c r="I11" s="147"/>
      <c r="J11" s="145"/>
      <c r="K11" s="145"/>
    </row>
    <row r="12" spans="1:12" s="143" customFormat="1" ht="30" x14ac:dyDescent="0.4">
      <c r="A12" s="158" t="s">
        <v>32</v>
      </c>
      <c r="B12" s="159"/>
      <c r="C12" s="22">
        <v>3100</v>
      </c>
      <c r="D12" s="22">
        <v>3100</v>
      </c>
      <c r="E12" s="218"/>
      <c r="F12" s="145"/>
      <c r="G12" s="145"/>
      <c r="H12" s="145"/>
      <c r="I12" s="147"/>
      <c r="J12" s="145"/>
      <c r="K12" s="145"/>
    </row>
    <row r="13" spans="1:12" s="143" customFormat="1" ht="30" x14ac:dyDescent="0.4">
      <c r="A13" s="158" t="s">
        <v>245</v>
      </c>
      <c r="B13" s="159"/>
      <c r="C13" s="22">
        <v>425</v>
      </c>
      <c r="D13" s="22">
        <v>425</v>
      </c>
      <c r="E13" s="218"/>
      <c r="F13" s="145"/>
      <c r="G13" s="145"/>
      <c r="H13" s="145"/>
      <c r="I13" s="147"/>
      <c r="J13" s="145"/>
      <c r="K13" s="145"/>
    </row>
    <row r="14" spans="1:12" s="143" customFormat="1" ht="30" x14ac:dyDescent="0.4">
      <c r="A14" s="151" t="s">
        <v>33</v>
      </c>
      <c r="B14" s="152"/>
      <c r="C14" s="153">
        <v>1800</v>
      </c>
      <c r="D14" s="153">
        <v>1800</v>
      </c>
      <c r="E14" s="219"/>
      <c r="F14" s="145"/>
      <c r="G14" s="146"/>
      <c r="H14" s="145"/>
      <c r="I14" s="147"/>
      <c r="J14" s="145"/>
      <c r="K14" s="145"/>
    </row>
    <row r="15" spans="1:12" s="143" customFormat="1" ht="31.5" x14ac:dyDescent="0.4">
      <c r="A15" s="160" t="s">
        <v>291</v>
      </c>
      <c r="B15" s="161"/>
      <c r="C15" s="162">
        <v>155</v>
      </c>
      <c r="D15" s="162">
        <v>155</v>
      </c>
      <c r="E15" s="220"/>
    </row>
    <row r="16" spans="1:12" s="143" customFormat="1" ht="30" x14ac:dyDescent="0.4">
      <c r="A16" s="163" t="s">
        <v>213</v>
      </c>
      <c r="B16" s="164"/>
      <c r="C16" s="165">
        <f>C4+C10+C14+C15</f>
        <v>90453</v>
      </c>
      <c r="D16" s="165">
        <f>D4+D10+D14+D15</f>
        <v>90453</v>
      </c>
      <c r="E16" s="221"/>
    </row>
    <row r="17" spans="1:9" s="143" customFormat="1" ht="31.5" x14ac:dyDescent="0.4">
      <c r="A17" s="151" t="s">
        <v>445</v>
      </c>
      <c r="B17" s="164"/>
      <c r="C17" s="258">
        <v>5116</v>
      </c>
      <c r="D17" s="258">
        <v>5116</v>
      </c>
      <c r="E17" s="221"/>
      <c r="F17" s="377" t="s">
        <v>498</v>
      </c>
    </row>
    <row r="18" spans="1:9" s="143" customFormat="1" ht="30" x14ac:dyDescent="0.4">
      <c r="A18" s="151" t="s">
        <v>248</v>
      </c>
      <c r="B18" s="164"/>
      <c r="C18" s="258">
        <f>SUM(C19:C22)</f>
        <v>58175</v>
      </c>
      <c r="D18" s="258">
        <f>SUM(D19:D22)</f>
        <v>58175</v>
      </c>
      <c r="E18" s="221"/>
    </row>
    <row r="19" spans="1:9" s="200" customFormat="1" ht="30" x14ac:dyDescent="0.4">
      <c r="A19" s="158" t="s">
        <v>389</v>
      </c>
      <c r="B19" s="198"/>
      <c r="C19" s="199">
        <v>37902</v>
      </c>
      <c r="D19" s="199">
        <v>37902</v>
      </c>
      <c r="E19" s="313"/>
    </row>
    <row r="20" spans="1:9" s="200" customFormat="1" ht="30" x14ac:dyDescent="0.4">
      <c r="A20" s="259" t="s">
        <v>293</v>
      </c>
      <c r="B20" s="198"/>
      <c r="C20" s="199">
        <v>4500</v>
      </c>
      <c r="D20" s="199">
        <v>4500</v>
      </c>
      <c r="E20" s="313"/>
    </row>
    <row r="21" spans="1:9" s="143" customFormat="1" ht="30.75" customHeight="1" x14ac:dyDescent="0.4">
      <c r="A21" s="166" t="s">
        <v>247</v>
      </c>
      <c r="B21" s="167"/>
      <c r="C21" s="134">
        <v>3221</v>
      </c>
      <c r="D21" s="134">
        <v>3221</v>
      </c>
      <c r="E21" s="222"/>
      <c r="F21" s="432" t="s">
        <v>384</v>
      </c>
      <c r="G21" s="433"/>
      <c r="H21" s="241"/>
      <c r="I21" s="241"/>
    </row>
    <row r="22" spans="1:9" s="143" customFormat="1" ht="30.75" customHeight="1" thickBot="1" x14ac:dyDescent="0.45">
      <c r="A22" s="254" t="s">
        <v>387</v>
      </c>
      <c r="B22" s="255"/>
      <c r="C22" s="256">
        <v>12552</v>
      </c>
      <c r="D22" s="256">
        <v>12552</v>
      </c>
      <c r="E22" s="257"/>
      <c r="F22" s="230"/>
      <c r="G22" s="230"/>
      <c r="H22" s="241"/>
      <c r="I22" s="241"/>
    </row>
    <row r="23" spans="1:9" s="143" customFormat="1" ht="30.75" thickBot="1" x14ac:dyDescent="0.45">
      <c r="A23" s="168" t="s">
        <v>102</v>
      </c>
      <c r="B23" s="101" t="s">
        <v>34</v>
      </c>
      <c r="C23" s="95">
        <f>C16+C17+C18</f>
        <v>153744</v>
      </c>
      <c r="D23" s="95">
        <f>D16+D17+D18</f>
        <v>153744</v>
      </c>
      <c r="E23" s="223"/>
    </row>
    <row r="24" spans="1:9" s="143" customFormat="1" ht="30.75" thickBot="1" x14ac:dyDescent="0.45">
      <c r="A24" s="251" t="s">
        <v>397</v>
      </c>
      <c r="B24" s="184"/>
      <c r="C24" s="252">
        <v>2499</v>
      </c>
      <c r="D24" s="15"/>
      <c r="E24" s="253">
        <v>2499</v>
      </c>
    </row>
    <row r="25" spans="1:9" s="200" customFormat="1" ht="30.75" thickBot="1" x14ac:dyDescent="0.45">
      <c r="A25" s="243" t="s">
        <v>390</v>
      </c>
      <c r="B25" s="244"/>
      <c r="C25" s="260">
        <v>53545</v>
      </c>
      <c r="D25" s="261"/>
      <c r="E25" s="262">
        <v>53545</v>
      </c>
    </row>
    <row r="26" spans="1:9" s="143" customFormat="1" ht="30.75" thickBot="1" x14ac:dyDescent="0.45">
      <c r="A26" s="168" t="s">
        <v>283</v>
      </c>
      <c r="B26" s="101" t="s">
        <v>282</v>
      </c>
      <c r="C26" s="95">
        <f>SUM(C24:C25)</f>
        <v>56044</v>
      </c>
      <c r="D26" s="95"/>
      <c r="E26" s="96">
        <f>SUM(E24:E25)</f>
        <v>56044</v>
      </c>
    </row>
    <row r="27" spans="1:9" s="143" customFormat="1" ht="30" x14ac:dyDescent="0.4">
      <c r="A27" s="169" t="s">
        <v>36</v>
      </c>
      <c r="B27" s="170"/>
      <c r="C27" s="135">
        <v>1760</v>
      </c>
      <c r="D27" s="135">
        <v>1760</v>
      </c>
      <c r="E27" s="225"/>
      <c r="F27" s="171"/>
      <c r="G27" s="171"/>
      <c r="H27" s="171"/>
    </row>
    <row r="28" spans="1:9" s="143" customFormat="1" ht="30" x14ac:dyDescent="0.4">
      <c r="A28" s="158" t="s">
        <v>37</v>
      </c>
      <c r="B28" s="159"/>
      <c r="C28" s="22">
        <v>55</v>
      </c>
      <c r="D28" s="22">
        <v>55</v>
      </c>
      <c r="E28" s="226"/>
      <c r="F28" s="171"/>
      <c r="G28" s="171"/>
      <c r="H28" s="171"/>
    </row>
    <row r="29" spans="1:9" s="143" customFormat="1" ht="30" x14ac:dyDescent="0.4">
      <c r="A29" s="172" t="s">
        <v>35</v>
      </c>
      <c r="B29" s="173"/>
      <c r="C29" s="129">
        <f>SUM(C27:C28)</f>
        <v>1815</v>
      </c>
      <c r="D29" s="129">
        <f>SUM(D27:D28)</f>
        <v>1815</v>
      </c>
      <c r="E29" s="225"/>
      <c r="F29" s="171"/>
      <c r="G29" s="171"/>
      <c r="H29" s="171"/>
    </row>
    <row r="30" spans="1:9" s="143" customFormat="1" ht="30" x14ac:dyDescent="0.4">
      <c r="A30" s="174" t="s">
        <v>38</v>
      </c>
      <c r="B30" s="159"/>
      <c r="C30" s="22">
        <v>64600</v>
      </c>
      <c r="D30" s="22">
        <v>64600</v>
      </c>
      <c r="E30" s="227"/>
      <c r="F30" s="171"/>
      <c r="G30" s="171"/>
      <c r="H30" s="171"/>
    </row>
    <row r="31" spans="1:9" s="143" customFormat="1" ht="30" x14ac:dyDescent="0.4">
      <c r="A31" s="175" t="s">
        <v>39</v>
      </c>
      <c r="B31" s="176"/>
      <c r="C31" s="22">
        <v>142</v>
      </c>
      <c r="D31" s="22">
        <v>142</v>
      </c>
      <c r="E31" s="227"/>
    </row>
    <row r="32" spans="1:9" s="143" customFormat="1" ht="30" x14ac:dyDescent="0.4">
      <c r="A32" s="177" t="s">
        <v>103</v>
      </c>
      <c r="B32" s="111"/>
      <c r="C32" s="109">
        <f>SUM(C30:C31)</f>
        <v>64742</v>
      </c>
      <c r="D32" s="109">
        <f>SUM(D30:D31)</f>
        <v>64742</v>
      </c>
      <c r="E32" s="227"/>
    </row>
    <row r="33" spans="1:5" s="143" customFormat="1" ht="30" x14ac:dyDescent="0.4">
      <c r="A33" s="178" t="s">
        <v>281</v>
      </c>
      <c r="B33" s="107"/>
      <c r="C33" s="134">
        <v>60</v>
      </c>
      <c r="D33" s="134">
        <v>60</v>
      </c>
      <c r="E33" s="220"/>
    </row>
    <row r="34" spans="1:5" s="143" customFormat="1" ht="30.75" thickBot="1" x14ac:dyDescent="0.45">
      <c r="A34" s="177" t="s">
        <v>40</v>
      </c>
      <c r="B34" s="111"/>
      <c r="C34" s="109">
        <f>SUM(C33:C33)</f>
        <v>60</v>
      </c>
      <c r="D34" s="109">
        <f>SUM(D33:D33)</f>
        <v>60</v>
      </c>
      <c r="E34" s="226"/>
    </row>
    <row r="35" spans="1:5" s="143" customFormat="1" ht="30.75" thickBot="1" x14ac:dyDescent="0.45">
      <c r="A35" s="168" t="s">
        <v>104</v>
      </c>
      <c r="B35" s="101" t="s">
        <v>41</v>
      </c>
      <c r="C35" s="95">
        <f>C29+C32+C34</f>
        <v>66617</v>
      </c>
      <c r="D35" s="95">
        <f>D29+D32+D34</f>
        <v>66617</v>
      </c>
      <c r="E35" s="223"/>
    </row>
    <row r="36" spans="1:5" s="143" customFormat="1" ht="30" x14ac:dyDescent="0.4">
      <c r="A36" s="174" t="s">
        <v>42</v>
      </c>
      <c r="B36" s="159"/>
      <c r="C36" s="112">
        <f>SUM(C37:C38)</f>
        <v>20250</v>
      </c>
      <c r="D36" s="112">
        <f>SUM(D37:D38)</f>
        <v>20250</v>
      </c>
      <c r="E36" s="227"/>
    </row>
    <row r="37" spans="1:5" s="143" customFormat="1" ht="31.5" x14ac:dyDescent="0.4">
      <c r="A37" s="158" t="s">
        <v>383</v>
      </c>
      <c r="B37" s="159"/>
      <c r="C37" s="22">
        <v>6500</v>
      </c>
      <c r="D37" s="22">
        <v>6500</v>
      </c>
      <c r="E37" s="227"/>
    </row>
    <row r="38" spans="1:5" s="143" customFormat="1" ht="37.5" customHeight="1" x14ac:dyDescent="0.4">
      <c r="A38" s="158" t="s">
        <v>392</v>
      </c>
      <c r="B38" s="159"/>
      <c r="C38" s="22">
        <v>13750</v>
      </c>
      <c r="D38" s="22">
        <v>13750</v>
      </c>
      <c r="E38" s="227"/>
    </row>
    <row r="39" spans="1:5" s="143" customFormat="1" ht="37.5" customHeight="1" x14ac:dyDescent="0.4">
      <c r="A39" s="242" t="s">
        <v>388</v>
      </c>
      <c r="B39" s="159"/>
      <c r="C39" s="266">
        <v>400</v>
      </c>
      <c r="D39" s="266">
        <v>400</v>
      </c>
      <c r="E39" s="227"/>
    </row>
    <row r="40" spans="1:5" s="143" customFormat="1" ht="30" x14ac:dyDescent="0.4">
      <c r="A40" s="174" t="s">
        <v>284</v>
      </c>
      <c r="B40" s="159"/>
      <c r="C40" s="112">
        <v>5</v>
      </c>
      <c r="D40" s="112">
        <v>5</v>
      </c>
      <c r="E40" s="227"/>
    </row>
    <row r="41" spans="1:5" s="143" customFormat="1" ht="30" x14ac:dyDescent="0.4">
      <c r="A41" s="174" t="s">
        <v>285</v>
      </c>
      <c r="B41" s="159"/>
      <c r="C41" s="112">
        <v>200</v>
      </c>
      <c r="D41" s="112">
        <v>200</v>
      </c>
      <c r="E41" s="227"/>
    </row>
    <row r="42" spans="1:5" s="143" customFormat="1" ht="30.75" thickBot="1" x14ac:dyDescent="0.45">
      <c r="A42" s="174" t="s">
        <v>43</v>
      </c>
      <c r="B42" s="159"/>
      <c r="C42" s="112">
        <v>6145</v>
      </c>
      <c r="D42" s="112">
        <v>6145</v>
      </c>
      <c r="E42" s="227"/>
    </row>
    <row r="43" spans="1:5" s="143" customFormat="1" ht="30.75" thickBot="1" x14ac:dyDescent="0.45">
      <c r="A43" s="168" t="s">
        <v>105</v>
      </c>
      <c r="B43" s="101" t="s">
        <v>44</v>
      </c>
      <c r="C43" s="95">
        <f>C36+C39+C40+C41+C42</f>
        <v>27000</v>
      </c>
      <c r="D43" s="95">
        <f>D36+D39+D40+D41+D42</f>
        <v>27000</v>
      </c>
      <c r="E43" s="223"/>
    </row>
    <row r="44" spans="1:5" s="143" customFormat="1" ht="42.75" customHeight="1" x14ac:dyDescent="0.4">
      <c r="A44" s="179" t="s">
        <v>214</v>
      </c>
      <c r="B44" s="180"/>
      <c r="C44" s="105">
        <f>SUM(C45:C45)</f>
        <v>414</v>
      </c>
      <c r="D44" s="105">
        <f>SUM(D45:D45)</f>
        <v>414</v>
      </c>
      <c r="E44" s="228"/>
    </row>
    <row r="45" spans="1:5" s="143" customFormat="1" ht="42" customHeight="1" thickBot="1" x14ac:dyDescent="0.45">
      <c r="A45" s="197" t="s">
        <v>382</v>
      </c>
      <c r="B45" s="201"/>
      <c r="C45" s="199">
        <v>414</v>
      </c>
      <c r="D45" s="199">
        <v>414</v>
      </c>
      <c r="E45" s="289"/>
    </row>
    <row r="46" spans="1:5" s="143" customFormat="1" ht="30.75" thickBot="1" x14ac:dyDescent="0.45">
      <c r="A46" s="168" t="s">
        <v>215</v>
      </c>
      <c r="B46" s="101" t="s">
        <v>216</v>
      </c>
      <c r="C46" s="95">
        <f>SUM(C45:C45)</f>
        <v>414</v>
      </c>
      <c r="D46" s="95">
        <f>SUM(D45:D45)</f>
        <v>414</v>
      </c>
      <c r="E46" s="224"/>
    </row>
    <row r="47" spans="1:5" s="143" customFormat="1" ht="36" customHeight="1" x14ac:dyDescent="0.4">
      <c r="A47" s="181" t="s">
        <v>288</v>
      </c>
      <c r="B47" s="182"/>
      <c r="C47" s="129">
        <f>C48</f>
        <v>2800</v>
      </c>
      <c r="D47" s="129"/>
      <c r="E47" s="290">
        <f>E48</f>
        <v>2800</v>
      </c>
    </row>
    <row r="48" spans="1:5" s="200" customFormat="1" ht="47.25" x14ac:dyDescent="0.4">
      <c r="A48" s="197" t="s">
        <v>287</v>
      </c>
      <c r="B48" s="201"/>
      <c r="C48" s="199">
        <v>2800</v>
      </c>
      <c r="D48" s="199"/>
      <c r="E48" s="291">
        <v>2800</v>
      </c>
    </row>
    <row r="49" spans="1:9" s="143" customFormat="1" ht="30.75" thickBot="1" x14ac:dyDescent="0.45">
      <c r="A49" s="183" t="s">
        <v>289</v>
      </c>
      <c r="B49" s="184" t="s">
        <v>290</v>
      </c>
      <c r="C49" s="15">
        <f>C47</f>
        <v>2800</v>
      </c>
      <c r="D49" s="15"/>
      <c r="E49" s="16">
        <f>E47</f>
        <v>2800</v>
      </c>
    </row>
    <row r="50" spans="1:9" s="143" customFormat="1" ht="30.75" thickBot="1" x14ac:dyDescent="0.45">
      <c r="A50" s="168" t="s">
        <v>106</v>
      </c>
      <c r="B50" s="101" t="s">
        <v>438</v>
      </c>
      <c r="C50" s="315">
        <f>C23+C26+C35+C43+C46+C49</f>
        <v>306619</v>
      </c>
      <c r="D50" s="315">
        <f>D23+D35+D43+D46</f>
        <v>247775</v>
      </c>
      <c r="E50" s="96">
        <f>E26+E49</f>
        <v>58844</v>
      </c>
    </row>
    <row r="51" spans="1:9" s="143" customFormat="1" ht="30.75" thickBot="1" x14ac:dyDescent="0.45">
      <c r="A51" s="185" t="s">
        <v>45</v>
      </c>
      <c r="B51" s="186"/>
      <c r="C51" s="246">
        <v>55577</v>
      </c>
      <c r="D51" s="246">
        <v>25261</v>
      </c>
      <c r="E51" s="277">
        <v>30316</v>
      </c>
    </row>
    <row r="52" spans="1:9" s="143" customFormat="1" ht="30.75" thickBot="1" x14ac:dyDescent="0.45">
      <c r="A52" s="168" t="s">
        <v>217</v>
      </c>
      <c r="B52" s="101" t="s">
        <v>46</v>
      </c>
      <c r="C52" s="95">
        <f>C51</f>
        <v>55577</v>
      </c>
      <c r="D52" s="95">
        <f>D51</f>
        <v>25261</v>
      </c>
      <c r="E52" s="96">
        <f>E51</f>
        <v>30316</v>
      </c>
    </row>
    <row r="53" spans="1:9" s="189" customFormat="1" ht="30" customHeight="1" thickBot="1" x14ac:dyDescent="0.5">
      <c r="A53" s="187" t="s">
        <v>47</v>
      </c>
      <c r="B53" s="188"/>
      <c r="C53" s="95">
        <f>C50+C52</f>
        <v>362196</v>
      </c>
      <c r="D53" s="95">
        <f>D50+D52</f>
        <v>273036</v>
      </c>
      <c r="E53" s="96">
        <f>E50+E52</f>
        <v>89160</v>
      </c>
    </row>
    <row r="55" spans="1:9" x14ac:dyDescent="0.2">
      <c r="I55" s="6"/>
    </row>
    <row r="58" spans="1:9" x14ac:dyDescent="0.2">
      <c r="D58" s="6"/>
    </row>
  </sheetData>
  <mergeCells count="3">
    <mergeCell ref="A1:E1"/>
    <mergeCell ref="C2:E2"/>
    <mergeCell ref="F21:G21"/>
  </mergeCells>
  <phoneticPr fontId="0" type="noConversion"/>
  <printOptions horizontalCentered="1"/>
  <pageMargins left="0.15748031496062992" right="0.15748031496062992" top="0.23622047244094491" bottom="0.15748031496062992" header="0.47244094488188981" footer="0.15748031496062992"/>
  <pageSetup paperSize="8" scale="7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13"/>
  <sheetViews>
    <sheetView workbookViewId="0">
      <selection sqref="A1:F12"/>
    </sheetView>
  </sheetViews>
  <sheetFormatPr defaultRowHeight="15" x14ac:dyDescent="0.25"/>
  <cols>
    <col min="1" max="1" width="5.28515625" customWidth="1"/>
    <col min="2" max="2" width="26.85546875" customWidth="1"/>
    <col min="3" max="3" width="11.140625" customWidth="1"/>
    <col min="4" max="4" width="7" customWidth="1"/>
    <col min="5" max="5" width="30" customWidth="1"/>
    <col min="6" max="6" width="11.7109375" customWidth="1"/>
  </cols>
  <sheetData>
    <row r="1" spans="1:6" ht="33.75" customHeight="1" x14ac:dyDescent="0.25">
      <c r="A1" s="599" t="s">
        <v>191</v>
      </c>
      <c r="B1" s="600"/>
      <c r="C1" s="600"/>
      <c r="D1" s="600"/>
      <c r="E1" s="600"/>
      <c r="F1" s="600"/>
    </row>
    <row r="2" spans="1:6" ht="14.25" customHeight="1" x14ac:dyDescent="0.25">
      <c r="A2" s="601" t="s">
        <v>242</v>
      </c>
      <c r="B2" s="602"/>
      <c r="C2" s="602"/>
      <c r="D2" s="602"/>
      <c r="E2" s="602"/>
      <c r="F2" s="602"/>
    </row>
    <row r="3" spans="1:6" ht="30" x14ac:dyDescent="0.25">
      <c r="A3" s="84" t="s">
        <v>174</v>
      </c>
      <c r="B3" s="84" t="s">
        <v>175</v>
      </c>
      <c r="C3" s="84" t="s">
        <v>89</v>
      </c>
      <c r="D3" s="84" t="s">
        <v>174</v>
      </c>
      <c r="E3" s="84" t="s">
        <v>176</v>
      </c>
      <c r="F3" s="84" t="s">
        <v>89</v>
      </c>
    </row>
    <row r="4" spans="1:6" ht="30" x14ac:dyDescent="0.25">
      <c r="A4" s="86" t="s">
        <v>177</v>
      </c>
      <c r="B4" s="85" t="s">
        <v>184</v>
      </c>
      <c r="C4" s="329">
        <v>1815</v>
      </c>
      <c r="D4" s="86" t="s">
        <v>177</v>
      </c>
      <c r="E4" s="87" t="s">
        <v>269</v>
      </c>
      <c r="F4" s="330">
        <v>21</v>
      </c>
    </row>
    <row r="5" spans="1:6" x14ac:dyDescent="0.25">
      <c r="A5" s="89"/>
      <c r="B5" s="88" t="s">
        <v>179</v>
      </c>
      <c r="C5" s="286"/>
      <c r="D5" s="89"/>
      <c r="E5" s="88" t="s">
        <v>179</v>
      </c>
      <c r="F5" s="330"/>
    </row>
    <row r="6" spans="1:6" ht="30" x14ac:dyDescent="0.25">
      <c r="A6" s="89" t="s">
        <v>0</v>
      </c>
      <c r="B6" s="88" t="s">
        <v>180</v>
      </c>
      <c r="C6" s="286"/>
      <c r="D6" s="89" t="s">
        <v>0</v>
      </c>
      <c r="E6" s="88" t="s">
        <v>181</v>
      </c>
      <c r="F6" s="330"/>
    </row>
    <row r="7" spans="1:6" x14ac:dyDescent="0.25">
      <c r="A7" s="89"/>
      <c r="B7" s="88" t="s">
        <v>182</v>
      </c>
      <c r="C7" s="328">
        <v>1760</v>
      </c>
      <c r="D7" s="89"/>
      <c r="E7" s="88" t="s">
        <v>182</v>
      </c>
      <c r="F7" s="331">
        <v>21</v>
      </c>
    </row>
    <row r="8" spans="1:6" x14ac:dyDescent="0.25">
      <c r="A8" s="89"/>
      <c r="B8" s="88" t="s">
        <v>188</v>
      </c>
      <c r="C8" s="328">
        <v>55</v>
      </c>
      <c r="D8" s="89"/>
      <c r="E8" s="88" t="s">
        <v>188</v>
      </c>
      <c r="F8" s="330" t="s">
        <v>49</v>
      </c>
    </row>
    <row r="9" spans="1:6" ht="45" x14ac:dyDescent="0.25">
      <c r="A9" s="86" t="s">
        <v>178</v>
      </c>
      <c r="B9" s="87" t="s">
        <v>185</v>
      </c>
      <c r="C9" s="329">
        <v>64742</v>
      </c>
      <c r="D9" s="86" t="s">
        <v>178</v>
      </c>
      <c r="E9" s="87" t="s">
        <v>270</v>
      </c>
      <c r="F9" s="332">
        <v>4600</v>
      </c>
    </row>
    <row r="10" spans="1:6" ht="22.5" customHeight="1" x14ac:dyDescent="0.25">
      <c r="A10" s="89"/>
      <c r="B10" s="88" t="s">
        <v>179</v>
      </c>
      <c r="C10" s="328"/>
      <c r="D10" s="89"/>
      <c r="E10" s="88" t="s">
        <v>179</v>
      </c>
      <c r="F10" s="331"/>
    </row>
    <row r="11" spans="1:6" ht="30" x14ac:dyDescent="0.25">
      <c r="A11" s="89" t="s">
        <v>0</v>
      </c>
      <c r="B11" s="88" t="s">
        <v>38</v>
      </c>
      <c r="C11" s="328">
        <v>64600</v>
      </c>
      <c r="D11" s="89" t="s">
        <v>0</v>
      </c>
      <c r="E11" s="88" t="s">
        <v>183</v>
      </c>
      <c r="F11" s="333">
        <v>4600</v>
      </c>
    </row>
    <row r="12" spans="1:6" ht="29.25" customHeight="1" x14ac:dyDescent="0.25">
      <c r="A12" s="89" t="s">
        <v>1</v>
      </c>
      <c r="B12" s="88" t="s">
        <v>186</v>
      </c>
      <c r="C12" s="328">
        <v>142</v>
      </c>
      <c r="D12" s="89"/>
      <c r="E12" s="88" t="s">
        <v>187</v>
      </c>
      <c r="F12" s="331" t="s">
        <v>49</v>
      </c>
    </row>
    <row r="13" spans="1:6" x14ac:dyDescent="0.25">
      <c r="A13" s="55"/>
      <c r="B13" s="55"/>
      <c r="C13" s="55"/>
      <c r="D13" s="55"/>
      <c r="E13" s="55"/>
      <c r="F13" s="55"/>
    </row>
  </sheetData>
  <mergeCells count="2">
    <mergeCell ref="A1:F1"/>
    <mergeCell ref="A2:F2"/>
  </mergeCells>
  <pageMargins left="0.56000000000000005" right="0.28000000000000003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5"/>
  <sheetViews>
    <sheetView workbookViewId="0">
      <selection sqref="A1:E4"/>
    </sheetView>
  </sheetViews>
  <sheetFormatPr defaultRowHeight="15" x14ac:dyDescent="0.25"/>
  <cols>
    <col min="1" max="1" width="16.7109375" customWidth="1"/>
    <col min="5" max="5" width="38.5703125" customWidth="1"/>
  </cols>
  <sheetData>
    <row r="1" spans="1:6" x14ac:dyDescent="0.25">
      <c r="A1" s="603" t="s">
        <v>151</v>
      </c>
      <c r="B1" s="604"/>
      <c r="C1" s="604"/>
      <c r="D1" s="604"/>
      <c r="E1" s="605"/>
      <c r="F1" s="5"/>
    </row>
    <row r="2" spans="1:6" x14ac:dyDescent="0.25">
      <c r="A2" s="56"/>
      <c r="B2" s="55"/>
      <c r="C2" s="55"/>
      <c r="D2" s="55"/>
      <c r="E2" s="57" t="s">
        <v>243</v>
      </c>
      <c r="F2" s="5"/>
    </row>
    <row r="3" spans="1:6" x14ac:dyDescent="0.25">
      <c r="A3" s="58" t="s">
        <v>152</v>
      </c>
      <c r="B3" s="59" t="s">
        <v>153</v>
      </c>
      <c r="C3" s="59"/>
      <c r="D3" s="59"/>
      <c r="E3" s="60"/>
      <c r="F3" s="5"/>
    </row>
    <row r="4" spans="1:6" ht="15.75" thickBot="1" x14ac:dyDescent="0.3">
      <c r="A4" s="61" t="s">
        <v>1</v>
      </c>
      <c r="B4" s="62" t="s">
        <v>154</v>
      </c>
      <c r="C4" s="62"/>
      <c r="D4" s="62"/>
      <c r="E4" s="63"/>
      <c r="F4" s="5"/>
    </row>
    <row r="5" spans="1:6" x14ac:dyDescent="0.25">
      <c r="A5" s="55"/>
      <c r="B5" s="55"/>
      <c r="C5" s="55"/>
      <c r="D5" s="55"/>
      <c r="E5" s="55"/>
    </row>
  </sheetData>
  <mergeCells count="1">
    <mergeCell ref="A1:E1"/>
  </mergeCells>
  <phoneticPr fontId="0" type="noConversion"/>
  <pageMargins left="0.95" right="0.71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Q19"/>
  <sheetViews>
    <sheetView zoomScaleNormal="100" workbookViewId="0">
      <selection sqref="A1:P16"/>
    </sheetView>
  </sheetViews>
  <sheetFormatPr defaultRowHeight="12.75" x14ac:dyDescent="0.2"/>
  <cols>
    <col min="1" max="5" width="9.140625" style="4"/>
    <col min="6" max="6" width="4.140625" style="4" customWidth="1"/>
    <col min="7" max="13" width="9.140625" style="4"/>
    <col min="14" max="14" width="6.5703125" style="4" customWidth="1"/>
    <col min="15" max="15" width="9.140625" style="4"/>
    <col min="16" max="16" width="12.140625" style="4" customWidth="1"/>
    <col min="17" max="16384" width="9.140625" style="4"/>
  </cols>
  <sheetData>
    <row r="1" spans="1:17" ht="33" customHeight="1" x14ac:dyDescent="0.25">
      <c r="A1" s="621" t="s">
        <v>190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34" t="s">
        <v>244</v>
      </c>
      <c r="P1" s="635"/>
      <c r="Q1" s="10"/>
    </row>
    <row r="2" spans="1:17" ht="15" x14ac:dyDescent="0.25">
      <c r="A2" s="8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83"/>
      <c r="O2" s="52"/>
      <c r="P2" s="52"/>
      <c r="Q2" s="10"/>
    </row>
    <row r="3" spans="1:17" ht="15" x14ac:dyDescent="0.25">
      <c r="A3" s="623" t="s">
        <v>156</v>
      </c>
      <c r="B3" s="623"/>
      <c r="C3" s="623"/>
      <c r="D3" s="623"/>
      <c r="E3" s="623"/>
      <c r="F3" s="623"/>
      <c r="G3" s="542"/>
      <c r="H3" s="542"/>
      <c r="I3" s="623" t="s">
        <v>157</v>
      </c>
      <c r="J3" s="623"/>
      <c r="K3" s="623"/>
      <c r="L3" s="623"/>
      <c r="M3" s="623"/>
      <c r="N3" s="623"/>
      <c r="O3" s="543"/>
      <c r="P3" s="542"/>
      <c r="Q3" s="10"/>
    </row>
    <row r="4" spans="1:17" ht="27" customHeight="1" x14ac:dyDescent="0.25">
      <c r="A4" s="542" t="s">
        <v>34</v>
      </c>
      <c r="B4" s="542"/>
      <c r="C4" s="560" t="s">
        <v>102</v>
      </c>
      <c r="D4" s="560"/>
      <c r="E4" s="560"/>
      <c r="F4" s="560"/>
      <c r="G4" s="541">
        <v>153744</v>
      </c>
      <c r="H4" s="542"/>
      <c r="I4" s="542" t="s">
        <v>53</v>
      </c>
      <c r="J4" s="542"/>
      <c r="K4" s="559" t="s">
        <v>92</v>
      </c>
      <c r="L4" s="559"/>
      <c r="M4" s="559"/>
      <c r="N4" s="559"/>
      <c r="O4" s="540">
        <v>37565</v>
      </c>
      <c r="P4" s="542"/>
      <c r="Q4" s="10"/>
    </row>
    <row r="5" spans="1:17" ht="27" customHeight="1" x14ac:dyDescent="0.25">
      <c r="A5" s="581" t="s">
        <v>282</v>
      </c>
      <c r="B5" s="543"/>
      <c r="C5" s="560" t="s">
        <v>283</v>
      </c>
      <c r="D5" s="560"/>
      <c r="E5" s="560"/>
      <c r="F5" s="560"/>
      <c r="G5" s="539">
        <v>56044</v>
      </c>
      <c r="H5" s="540"/>
      <c r="I5" s="542" t="s">
        <v>55</v>
      </c>
      <c r="J5" s="542"/>
      <c r="K5" s="560" t="s">
        <v>54</v>
      </c>
      <c r="L5" s="560"/>
      <c r="M5" s="560"/>
      <c r="N5" s="560"/>
      <c r="O5" s="540">
        <v>7010</v>
      </c>
      <c r="P5" s="542"/>
      <c r="Q5" s="10"/>
    </row>
    <row r="6" spans="1:17" ht="33.75" customHeight="1" x14ac:dyDescent="0.25">
      <c r="A6" s="542" t="s">
        <v>41</v>
      </c>
      <c r="B6" s="542"/>
      <c r="C6" s="559" t="s">
        <v>104</v>
      </c>
      <c r="D6" s="559"/>
      <c r="E6" s="559"/>
      <c r="F6" s="559"/>
      <c r="G6" s="541">
        <v>66617</v>
      </c>
      <c r="H6" s="542"/>
      <c r="I6" s="542" t="s">
        <v>61</v>
      </c>
      <c r="J6" s="542"/>
      <c r="K6" s="560" t="s">
        <v>96</v>
      </c>
      <c r="L6" s="560"/>
      <c r="M6" s="560"/>
      <c r="N6" s="560"/>
      <c r="O6" s="540">
        <v>79892</v>
      </c>
      <c r="P6" s="542"/>
      <c r="Q6" s="10"/>
    </row>
    <row r="7" spans="1:17" ht="27.75" customHeight="1" x14ac:dyDescent="0.25">
      <c r="A7" s="542" t="s">
        <v>44</v>
      </c>
      <c r="B7" s="542"/>
      <c r="C7" s="559" t="s">
        <v>158</v>
      </c>
      <c r="D7" s="559"/>
      <c r="E7" s="559"/>
      <c r="F7" s="559"/>
      <c r="G7" s="541">
        <v>27000</v>
      </c>
      <c r="H7" s="542"/>
      <c r="I7" s="624" t="s">
        <v>62</v>
      </c>
      <c r="J7" s="625"/>
      <c r="K7" s="608" t="s">
        <v>97</v>
      </c>
      <c r="L7" s="609"/>
      <c r="M7" s="609"/>
      <c r="N7" s="610"/>
      <c r="O7" s="614">
        <v>2133</v>
      </c>
      <c r="P7" s="615"/>
      <c r="Q7" s="10"/>
    </row>
    <row r="8" spans="1:17" ht="27.75" customHeight="1" x14ac:dyDescent="0.25">
      <c r="A8" s="542" t="s">
        <v>216</v>
      </c>
      <c r="B8" s="542"/>
      <c r="C8" s="560" t="s">
        <v>215</v>
      </c>
      <c r="D8" s="560"/>
      <c r="E8" s="560"/>
      <c r="F8" s="560"/>
      <c r="G8" s="541">
        <v>414</v>
      </c>
      <c r="H8" s="541"/>
      <c r="I8" s="626"/>
      <c r="J8" s="627"/>
      <c r="K8" s="611"/>
      <c r="L8" s="612"/>
      <c r="M8" s="612"/>
      <c r="N8" s="613"/>
      <c r="O8" s="616"/>
      <c r="P8" s="617"/>
      <c r="Q8" s="10"/>
    </row>
    <row r="9" spans="1:17" ht="25.5" customHeight="1" x14ac:dyDescent="0.25">
      <c r="A9" s="623" t="s">
        <v>159</v>
      </c>
      <c r="B9" s="623"/>
      <c r="C9" s="623"/>
      <c r="D9" s="623"/>
      <c r="E9" s="623"/>
      <c r="F9" s="623"/>
      <c r="G9" s="607">
        <f>SUM(G4:H8)</f>
        <v>303819</v>
      </c>
      <c r="H9" s="542"/>
      <c r="I9" s="542" t="s">
        <v>75</v>
      </c>
      <c r="J9" s="542"/>
      <c r="K9" s="559" t="s">
        <v>98</v>
      </c>
      <c r="L9" s="559"/>
      <c r="M9" s="559"/>
      <c r="N9" s="559"/>
      <c r="O9" s="540">
        <v>20396</v>
      </c>
      <c r="P9" s="541"/>
      <c r="Q9" s="10"/>
    </row>
    <row r="10" spans="1:17" ht="33" customHeight="1" x14ac:dyDescent="0.25">
      <c r="A10" s="624" t="s">
        <v>290</v>
      </c>
      <c r="B10" s="625"/>
      <c r="C10" s="628" t="s">
        <v>250</v>
      </c>
      <c r="D10" s="628"/>
      <c r="E10" s="628"/>
      <c r="F10" s="629"/>
      <c r="G10" s="632">
        <v>2800</v>
      </c>
      <c r="H10" s="615"/>
      <c r="I10" s="623" t="s">
        <v>160</v>
      </c>
      <c r="J10" s="623"/>
      <c r="K10" s="623"/>
      <c r="L10" s="623"/>
      <c r="M10" s="623"/>
      <c r="N10" s="623"/>
      <c r="O10" s="606">
        <f>SUM(O4:P9)</f>
        <v>146996</v>
      </c>
      <c r="P10" s="607"/>
      <c r="Q10" s="10"/>
    </row>
    <row r="11" spans="1:17" ht="31.5" customHeight="1" x14ac:dyDescent="0.25">
      <c r="A11" s="626"/>
      <c r="B11" s="627"/>
      <c r="C11" s="630"/>
      <c r="D11" s="630"/>
      <c r="E11" s="630"/>
      <c r="F11" s="631"/>
      <c r="G11" s="633"/>
      <c r="H11" s="617"/>
      <c r="I11" s="542" t="s">
        <v>75</v>
      </c>
      <c r="J11" s="542"/>
      <c r="K11" s="560" t="s">
        <v>296</v>
      </c>
      <c r="L11" s="560"/>
      <c r="M11" s="560"/>
      <c r="N11" s="560"/>
      <c r="O11" s="540">
        <v>35207</v>
      </c>
      <c r="P11" s="542"/>
      <c r="Q11" s="10"/>
    </row>
    <row r="12" spans="1:17" ht="30.75" customHeight="1" x14ac:dyDescent="0.25">
      <c r="A12" s="623" t="s">
        <v>161</v>
      </c>
      <c r="B12" s="623"/>
      <c r="C12" s="623"/>
      <c r="D12" s="623"/>
      <c r="E12" s="623"/>
      <c r="F12" s="623"/>
      <c r="G12" s="607">
        <f>SUM(G10:H11)</f>
        <v>2800</v>
      </c>
      <c r="H12" s="607"/>
      <c r="I12" s="581" t="s">
        <v>77</v>
      </c>
      <c r="J12" s="543"/>
      <c r="K12" s="561" t="s">
        <v>99</v>
      </c>
      <c r="L12" s="562"/>
      <c r="M12" s="562"/>
      <c r="N12" s="563"/>
      <c r="O12" s="540">
        <v>84697</v>
      </c>
      <c r="P12" s="542"/>
      <c r="Q12" s="10"/>
    </row>
    <row r="13" spans="1:17" ht="27.75" customHeight="1" x14ac:dyDescent="0.25">
      <c r="A13" s="623" t="s">
        <v>167</v>
      </c>
      <c r="B13" s="623"/>
      <c r="C13" s="623"/>
      <c r="D13" s="623"/>
      <c r="E13" s="623"/>
      <c r="F13" s="623"/>
      <c r="G13" s="607">
        <v>55577</v>
      </c>
      <c r="H13" s="607"/>
      <c r="I13" s="581" t="s">
        <v>79</v>
      </c>
      <c r="J13" s="543"/>
      <c r="K13" s="561" t="s">
        <v>163</v>
      </c>
      <c r="L13" s="562"/>
      <c r="M13" s="562"/>
      <c r="N13" s="563"/>
      <c r="O13" s="540">
        <v>2500</v>
      </c>
      <c r="P13" s="541"/>
      <c r="Q13" s="10"/>
    </row>
    <row r="14" spans="1:17" ht="30" customHeight="1" x14ac:dyDescent="0.25">
      <c r="A14" s="623" t="s">
        <v>162</v>
      </c>
      <c r="B14" s="623"/>
      <c r="C14" s="623"/>
      <c r="D14" s="623"/>
      <c r="E14" s="623"/>
      <c r="F14" s="623"/>
      <c r="G14" s="607">
        <f>SUM(G9,G12,G13)</f>
        <v>362196</v>
      </c>
      <c r="H14" s="607"/>
      <c r="I14" s="623" t="s">
        <v>165</v>
      </c>
      <c r="J14" s="623"/>
      <c r="K14" s="623"/>
      <c r="L14" s="623"/>
      <c r="M14" s="623"/>
      <c r="N14" s="623"/>
      <c r="O14" s="606">
        <f>SUM(O11:P13)</f>
        <v>122404</v>
      </c>
      <c r="P14" s="607"/>
      <c r="Q14" s="10"/>
    </row>
    <row r="15" spans="1:17" ht="23.25" customHeight="1" x14ac:dyDescent="0.25">
      <c r="A15" s="64"/>
      <c r="B15" s="64"/>
      <c r="C15" s="64"/>
      <c r="D15" s="64"/>
      <c r="E15" s="64"/>
      <c r="F15" s="64"/>
      <c r="G15" s="65"/>
      <c r="H15" s="65"/>
      <c r="I15" s="623" t="s">
        <v>168</v>
      </c>
      <c r="J15" s="623"/>
      <c r="K15" s="623"/>
      <c r="L15" s="623"/>
      <c r="M15" s="623"/>
      <c r="N15" s="623"/>
      <c r="O15" s="607">
        <v>92796</v>
      </c>
      <c r="P15" s="590"/>
      <c r="Q15" s="10"/>
    </row>
    <row r="16" spans="1:17" ht="24" customHeight="1" x14ac:dyDescent="0.25">
      <c r="A16" s="52"/>
      <c r="B16" s="52"/>
      <c r="C16" s="52"/>
      <c r="D16" s="52"/>
      <c r="E16" s="52"/>
      <c r="F16" s="52"/>
      <c r="G16" s="52"/>
      <c r="H16" s="52"/>
      <c r="I16" s="623" t="s">
        <v>166</v>
      </c>
      <c r="J16" s="623"/>
      <c r="K16" s="623"/>
      <c r="L16" s="623"/>
      <c r="M16" s="623"/>
      <c r="N16" s="623"/>
      <c r="O16" s="607">
        <f>O10+O14+O15</f>
        <v>362196</v>
      </c>
      <c r="P16" s="590"/>
      <c r="Q16" s="10"/>
    </row>
    <row r="17" spans="1:17" ht="27.75" customHeight="1" x14ac:dyDescent="0.25">
      <c r="A17" s="52"/>
      <c r="B17" s="52"/>
      <c r="C17" s="52"/>
      <c r="D17" s="52"/>
      <c r="E17" s="52"/>
      <c r="F17" s="52"/>
      <c r="G17" s="52"/>
      <c r="H17" s="52"/>
      <c r="I17" s="618"/>
      <c r="J17" s="618"/>
      <c r="K17" s="618"/>
      <c r="L17" s="618"/>
      <c r="M17" s="618"/>
      <c r="N17" s="618"/>
      <c r="O17" s="619"/>
      <c r="P17" s="620"/>
      <c r="Q17" s="10"/>
    </row>
    <row r="18" spans="1:17" ht="14.25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ht="14.25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</sheetData>
  <mergeCells count="66">
    <mergeCell ref="A4:B4"/>
    <mergeCell ref="C4:F4"/>
    <mergeCell ref="A3:F3"/>
    <mergeCell ref="C8:F8"/>
    <mergeCell ref="G8:H8"/>
    <mergeCell ref="A5:B5"/>
    <mergeCell ref="C5:F5"/>
    <mergeCell ref="G5:H5"/>
    <mergeCell ref="G7:H7"/>
    <mergeCell ref="A8:B8"/>
    <mergeCell ref="G4:H4"/>
    <mergeCell ref="A6:B6"/>
    <mergeCell ref="C6:F6"/>
    <mergeCell ref="I5:J5"/>
    <mergeCell ref="K5:N5"/>
    <mergeCell ref="G3:H3"/>
    <mergeCell ref="I3:N3"/>
    <mergeCell ref="I4:J4"/>
    <mergeCell ref="O3:P3"/>
    <mergeCell ref="O4:P4"/>
    <mergeCell ref="O1:P1"/>
    <mergeCell ref="K4:N4"/>
    <mergeCell ref="O6:P6"/>
    <mergeCell ref="K6:N6"/>
    <mergeCell ref="O5:P5"/>
    <mergeCell ref="I7:J8"/>
    <mergeCell ref="A7:B7"/>
    <mergeCell ref="C7:F7"/>
    <mergeCell ref="G6:H6"/>
    <mergeCell ref="I6:J6"/>
    <mergeCell ref="A9:F9"/>
    <mergeCell ref="G9:H9"/>
    <mergeCell ref="I9:J9"/>
    <mergeCell ref="K9:N9"/>
    <mergeCell ref="A10:B11"/>
    <mergeCell ref="C10:F11"/>
    <mergeCell ref="G10:H11"/>
    <mergeCell ref="I10:N10"/>
    <mergeCell ref="I11:J11"/>
    <mergeCell ref="K11:N11"/>
    <mergeCell ref="A12:F12"/>
    <mergeCell ref="G12:H12"/>
    <mergeCell ref="I12:J12"/>
    <mergeCell ref="K12:N12"/>
    <mergeCell ref="O12:P12"/>
    <mergeCell ref="I17:N17"/>
    <mergeCell ref="O17:P17"/>
    <mergeCell ref="A1:N1"/>
    <mergeCell ref="I15:N15"/>
    <mergeCell ref="O15:P15"/>
    <mergeCell ref="I16:N16"/>
    <mergeCell ref="O16:P16"/>
    <mergeCell ref="O13:P13"/>
    <mergeCell ref="A14:F14"/>
    <mergeCell ref="G14:H14"/>
    <mergeCell ref="O14:P14"/>
    <mergeCell ref="A13:F13"/>
    <mergeCell ref="G13:H13"/>
    <mergeCell ref="I13:J13"/>
    <mergeCell ref="K13:N13"/>
    <mergeCell ref="I14:N14"/>
    <mergeCell ref="O10:P10"/>
    <mergeCell ref="O11:P11"/>
    <mergeCell ref="O9:P9"/>
    <mergeCell ref="K7:N8"/>
    <mergeCell ref="O7:P8"/>
  </mergeCells>
  <pageMargins left="0.25" right="0.19685039370078741" top="0.68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H115"/>
  <sheetViews>
    <sheetView topLeftCell="A81" zoomScale="90" zoomScaleNormal="90" zoomScaleSheetLayoutView="90" workbookViewId="0">
      <selection activeCell="D100" sqref="D100"/>
    </sheetView>
  </sheetViews>
  <sheetFormatPr defaultRowHeight="12.75" x14ac:dyDescent="0.2"/>
  <cols>
    <col min="1" max="1" width="69.140625" style="4" customWidth="1"/>
    <col min="2" max="2" width="9.42578125" style="4" customWidth="1"/>
    <col min="3" max="3" width="23" style="4" customWidth="1"/>
    <col min="4" max="4" width="21.85546875" style="4" customWidth="1"/>
    <col min="5" max="5" width="23" style="4" customWidth="1"/>
    <col min="6" max="6" width="17.140625" style="4" customWidth="1"/>
    <col min="7" max="7" width="9.140625" style="4"/>
    <col min="8" max="8" width="14.7109375" style="4" customWidth="1"/>
    <col min="9" max="16384" width="9.140625" style="4"/>
  </cols>
  <sheetData>
    <row r="1" spans="1:6" s="1" customFormat="1" ht="30.75" customHeight="1" thickBot="1" x14ac:dyDescent="0.3">
      <c r="A1" s="426" t="s">
        <v>398</v>
      </c>
      <c r="B1" s="427"/>
      <c r="C1" s="427"/>
      <c r="D1" s="427"/>
      <c r="E1" s="428"/>
      <c r="F1" s="7"/>
    </row>
    <row r="2" spans="1:6" s="1" customFormat="1" ht="15" customHeight="1" thickBot="1" x14ac:dyDescent="0.3">
      <c r="A2" s="434" t="s">
        <v>52</v>
      </c>
      <c r="B2" s="435"/>
      <c r="C2" s="435"/>
      <c r="D2" s="435"/>
      <c r="E2" s="436"/>
      <c r="F2" s="7"/>
    </row>
    <row r="3" spans="1:6" s="1" customFormat="1" ht="16.5" thickBot="1" x14ac:dyDescent="0.3">
      <c r="A3" s="99" t="s">
        <v>88</v>
      </c>
      <c r="B3" s="100"/>
      <c r="C3" s="437" t="s">
        <v>48</v>
      </c>
      <c r="D3" s="438"/>
      <c r="E3" s="439"/>
      <c r="F3" s="8"/>
    </row>
    <row r="4" spans="1:6" s="1" customFormat="1" ht="32.25" thickBot="1" x14ac:dyDescent="0.3">
      <c r="A4" s="93" t="s">
        <v>87</v>
      </c>
      <c r="B4" s="101" t="s">
        <v>26</v>
      </c>
      <c r="C4" s="101" t="s">
        <v>89</v>
      </c>
      <c r="D4" s="102" t="s">
        <v>28</v>
      </c>
      <c r="E4" s="103" t="s">
        <v>29</v>
      </c>
      <c r="F4" s="8"/>
    </row>
    <row r="5" spans="1:6" s="1" customFormat="1" ht="15.75" x14ac:dyDescent="0.25">
      <c r="A5" s="69" t="s">
        <v>110</v>
      </c>
      <c r="B5" s="123"/>
      <c r="C5" s="271">
        <v>17669</v>
      </c>
      <c r="D5" s="271">
        <v>17669</v>
      </c>
      <c r="E5" s="234"/>
      <c r="F5" s="8"/>
    </row>
    <row r="6" spans="1:6" s="1" customFormat="1" ht="15.75" x14ac:dyDescent="0.25">
      <c r="A6" s="334" t="s">
        <v>420</v>
      </c>
      <c r="B6" s="104"/>
      <c r="C6" s="325">
        <v>10126</v>
      </c>
      <c r="D6" s="325">
        <v>10126</v>
      </c>
      <c r="E6" s="228"/>
      <c r="F6" s="8"/>
    </row>
    <row r="7" spans="1:6" s="1" customFormat="1" ht="15.75" x14ac:dyDescent="0.25">
      <c r="A7" s="17" t="s">
        <v>111</v>
      </c>
      <c r="B7" s="98"/>
      <c r="C7" s="112">
        <v>446</v>
      </c>
      <c r="D7" s="112">
        <v>446</v>
      </c>
      <c r="E7" s="227"/>
      <c r="F7" s="8"/>
    </row>
    <row r="8" spans="1:6" s="1" customFormat="1" ht="15.75" x14ac:dyDescent="0.25">
      <c r="A8" s="110" t="s">
        <v>294</v>
      </c>
      <c r="B8" s="98"/>
      <c r="C8" s="98">
        <v>50</v>
      </c>
      <c r="D8" s="98">
        <v>50</v>
      </c>
      <c r="E8" s="227"/>
    </row>
    <row r="9" spans="1:6" s="1" customFormat="1" ht="15.75" x14ac:dyDescent="0.25">
      <c r="A9" s="110" t="s">
        <v>395</v>
      </c>
      <c r="B9" s="98"/>
      <c r="C9" s="98">
        <v>129</v>
      </c>
      <c r="D9" s="98">
        <v>129</v>
      </c>
      <c r="E9" s="227"/>
    </row>
    <row r="10" spans="1:6" s="1" customFormat="1" ht="31.5" x14ac:dyDescent="0.25">
      <c r="A10" s="247" t="s">
        <v>394</v>
      </c>
      <c r="B10" s="98"/>
      <c r="C10" s="248">
        <v>881</v>
      </c>
      <c r="D10" s="248">
        <v>881</v>
      </c>
      <c r="E10" s="227"/>
    </row>
    <row r="11" spans="1:6" s="1" customFormat="1" ht="15.75" x14ac:dyDescent="0.25">
      <c r="A11" s="108" t="s">
        <v>90</v>
      </c>
      <c r="B11" s="98"/>
      <c r="C11" s="109">
        <f>C5+C7+C8+C9+C10</f>
        <v>19175</v>
      </c>
      <c r="D11" s="109">
        <f>D5+D7+D8+D9+D10</f>
        <v>19175</v>
      </c>
      <c r="E11" s="226"/>
    </row>
    <row r="12" spans="1:6" s="1" customFormat="1" ht="15.75" x14ac:dyDescent="0.25">
      <c r="A12" s="17" t="s">
        <v>396</v>
      </c>
      <c r="B12" s="104"/>
      <c r="C12" s="105">
        <v>3728</v>
      </c>
      <c r="D12" s="105">
        <v>3728</v>
      </c>
      <c r="E12" s="228"/>
      <c r="F12" s="8"/>
    </row>
    <row r="13" spans="1:6" s="1" customFormat="1" ht="15.75" x14ac:dyDescent="0.25">
      <c r="A13" s="362" t="s">
        <v>437</v>
      </c>
      <c r="B13" s="111"/>
      <c r="C13" s="263">
        <v>1178</v>
      </c>
      <c r="D13" s="263">
        <v>1178</v>
      </c>
      <c r="E13" s="363"/>
      <c r="F13" s="8"/>
    </row>
    <row r="14" spans="1:6" s="1" customFormat="1" ht="15.75" x14ac:dyDescent="0.25">
      <c r="A14" s="192" t="s">
        <v>393</v>
      </c>
      <c r="B14" s="193"/>
      <c r="C14" s="245">
        <v>5060</v>
      </c>
      <c r="D14" s="245">
        <v>5060</v>
      </c>
      <c r="E14" s="229"/>
      <c r="F14" s="8"/>
    </row>
    <row r="15" spans="1:6" s="1" customFormat="1" ht="15.75" x14ac:dyDescent="0.25">
      <c r="A15" s="106" t="s">
        <v>218</v>
      </c>
      <c r="B15" s="113"/>
      <c r="C15" s="246">
        <v>9602</v>
      </c>
      <c r="D15" s="246">
        <v>9602</v>
      </c>
      <c r="E15" s="220"/>
      <c r="F15" s="8"/>
    </row>
    <row r="16" spans="1:6" s="1" customFormat="1" ht="16.5" thickBot="1" x14ac:dyDescent="0.3">
      <c r="A16" s="114" t="s">
        <v>91</v>
      </c>
      <c r="B16" s="107"/>
      <c r="C16" s="249">
        <f>C12+C14+C15</f>
        <v>18390</v>
      </c>
      <c r="D16" s="249">
        <f>D12+D14+D15</f>
        <v>18390</v>
      </c>
      <c r="E16" s="231"/>
    </row>
    <row r="17" spans="1:7" s="1" customFormat="1" ht="16.5" thickBot="1" x14ac:dyDescent="0.3">
      <c r="A17" s="93" t="s">
        <v>92</v>
      </c>
      <c r="B17" s="94" t="s">
        <v>53</v>
      </c>
      <c r="C17" s="95">
        <f>C11+C16</f>
        <v>37565</v>
      </c>
      <c r="D17" s="95">
        <f>D11+D16</f>
        <v>37565</v>
      </c>
      <c r="E17" s="224"/>
    </row>
    <row r="18" spans="1:7" s="1" customFormat="1" ht="15.75" x14ac:dyDescent="0.25">
      <c r="A18" s="122" t="s">
        <v>54</v>
      </c>
      <c r="B18" s="303" t="s">
        <v>55</v>
      </c>
      <c r="C18" s="264">
        <v>7010</v>
      </c>
      <c r="D18" s="264">
        <v>7010</v>
      </c>
      <c r="E18" s="304"/>
      <c r="F18" s="8"/>
    </row>
    <row r="19" spans="1:7" s="1" customFormat="1" ht="16.5" thickBot="1" x14ac:dyDescent="0.3">
      <c r="A19" s="323" t="s">
        <v>420</v>
      </c>
      <c r="B19" s="322"/>
      <c r="C19" s="324">
        <v>2381</v>
      </c>
      <c r="D19" s="324">
        <v>2381</v>
      </c>
      <c r="E19" s="238"/>
      <c r="F19" s="8"/>
    </row>
    <row r="20" spans="1:7" s="1" customFormat="1" ht="15.75" x14ac:dyDescent="0.25">
      <c r="A20" s="115" t="s">
        <v>251</v>
      </c>
      <c r="B20" s="116"/>
      <c r="C20" s="250">
        <v>35</v>
      </c>
      <c r="D20" s="250">
        <v>35</v>
      </c>
      <c r="E20" s="232"/>
      <c r="F20" s="8"/>
    </row>
    <row r="21" spans="1:7" s="1" customFormat="1" ht="15.75" x14ac:dyDescent="0.25">
      <c r="A21" s="97" t="s">
        <v>56</v>
      </c>
      <c r="B21" s="98"/>
      <c r="C21" s="22">
        <v>410</v>
      </c>
      <c r="D21" s="22">
        <v>410</v>
      </c>
      <c r="E21" s="233"/>
    </row>
    <row r="22" spans="1:7" s="1" customFormat="1" ht="15.75" x14ac:dyDescent="0.25">
      <c r="A22" s="97" t="s">
        <v>219</v>
      </c>
      <c r="B22" s="98"/>
      <c r="C22" s="22">
        <v>6600</v>
      </c>
      <c r="D22" s="22">
        <v>6600</v>
      </c>
      <c r="E22" s="227"/>
    </row>
    <row r="23" spans="1:7" s="1" customFormat="1" ht="15.75" x14ac:dyDescent="0.25">
      <c r="A23" s="97" t="s">
        <v>57</v>
      </c>
      <c r="B23" s="112"/>
      <c r="C23" s="22">
        <v>4100</v>
      </c>
      <c r="D23" s="22">
        <v>4100</v>
      </c>
      <c r="E23" s="233"/>
    </row>
    <row r="24" spans="1:7" s="1" customFormat="1" ht="15.75" x14ac:dyDescent="0.25">
      <c r="A24" s="97" t="s">
        <v>423</v>
      </c>
      <c r="B24" s="112"/>
      <c r="C24" s="22">
        <v>900</v>
      </c>
      <c r="D24" s="22">
        <v>900</v>
      </c>
      <c r="E24" s="233"/>
    </row>
    <row r="25" spans="1:7" s="1" customFormat="1" ht="15.75" x14ac:dyDescent="0.25">
      <c r="A25" s="97" t="s">
        <v>440</v>
      </c>
      <c r="B25" s="112"/>
      <c r="C25" s="22">
        <v>500</v>
      </c>
      <c r="D25" s="22">
        <v>500</v>
      </c>
      <c r="E25" s="233"/>
    </row>
    <row r="26" spans="1:7" s="1" customFormat="1" ht="15.75" x14ac:dyDescent="0.25">
      <c r="A26" s="108" t="s">
        <v>155</v>
      </c>
      <c r="B26" s="98"/>
      <c r="C26" s="109">
        <f>SUM(C20:C25)</f>
        <v>12545</v>
      </c>
      <c r="D26" s="109">
        <f>SUM(D20:D25)</f>
        <v>12545</v>
      </c>
      <c r="E26" s="226"/>
    </row>
    <row r="27" spans="1:7" s="1" customFormat="1" ht="15.75" x14ac:dyDescent="0.25">
      <c r="A27" s="97" t="s">
        <v>273</v>
      </c>
      <c r="B27" s="98"/>
      <c r="C27" s="22">
        <v>900</v>
      </c>
      <c r="D27" s="22">
        <v>900</v>
      </c>
      <c r="E27" s="227"/>
    </row>
    <row r="28" spans="1:7" s="1" customFormat="1" ht="15.75" x14ac:dyDescent="0.25">
      <c r="A28" s="97" t="s">
        <v>220</v>
      </c>
      <c r="B28" s="98"/>
      <c r="C28" s="22">
        <v>590</v>
      </c>
      <c r="D28" s="22">
        <v>590</v>
      </c>
      <c r="E28" s="227"/>
    </row>
    <row r="29" spans="1:7" s="1" customFormat="1" ht="15.75" x14ac:dyDescent="0.25">
      <c r="A29" s="108" t="s">
        <v>93</v>
      </c>
      <c r="B29" s="98"/>
      <c r="C29" s="109">
        <f>SUM(C27:C28)</f>
        <v>1490</v>
      </c>
      <c r="D29" s="109">
        <f>SUM(D27:D28)</f>
        <v>1490</v>
      </c>
      <c r="E29" s="226"/>
      <c r="G29" s="140"/>
    </row>
    <row r="30" spans="1:7" s="136" customFormat="1" ht="15.75" x14ac:dyDescent="0.25">
      <c r="A30" s="97" t="s">
        <v>58</v>
      </c>
      <c r="B30" s="117"/>
      <c r="C30" s="22">
        <v>550</v>
      </c>
      <c r="D30" s="22">
        <v>550</v>
      </c>
      <c r="E30" s="233"/>
    </row>
    <row r="31" spans="1:7" s="1" customFormat="1" ht="15.75" x14ac:dyDescent="0.25">
      <c r="A31" s="97" t="s">
        <v>59</v>
      </c>
      <c r="B31" s="98"/>
      <c r="C31" s="22">
        <v>1800</v>
      </c>
      <c r="D31" s="22">
        <v>1800</v>
      </c>
      <c r="E31" s="233"/>
    </row>
    <row r="32" spans="1:7" s="1" customFormat="1" ht="15.75" x14ac:dyDescent="0.25">
      <c r="A32" s="97" t="s">
        <v>60</v>
      </c>
      <c r="B32" s="98"/>
      <c r="C32" s="22">
        <v>840</v>
      </c>
      <c r="D32" s="22">
        <v>840</v>
      </c>
      <c r="E32" s="233"/>
    </row>
    <row r="33" spans="1:5" s="1" customFormat="1" ht="15.75" x14ac:dyDescent="0.25">
      <c r="A33" s="97" t="s">
        <v>292</v>
      </c>
      <c r="B33" s="98"/>
      <c r="C33" s="22">
        <v>3200</v>
      </c>
      <c r="D33" s="22">
        <v>3200</v>
      </c>
      <c r="E33" s="227"/>
    </row>
    <row r="34" spans="1:5" s="1" customFormat="1" ht="15.75" x14ac:dyDescent="0.25">
      <c r="A34" s="97" t="s">
        <v>221</v>
      </c>
      <c r="B34" s="98"/>
      <c r="C34" s="22">
        <v>5900</v>
      </c>
      <c r="D34" s="22">
        <v>5900</v>
      </c>
      <c r="E34" s="227"/>
    </row>
    <row r="35" spans="1:5" s="1" customFormat="1" ht="15.75" x14ac:dyDescent="0.25">
      <c r="A35" s="91" t="s">
        <v>399</v>
      </c>
      <c r="B35" s="98"/>
      <c r="C35" s="22">
        <v>2500</v>
      </c>
      <c r="D35" s="22">
        <v>2500</v>
      </c>
      <c r="E35" s="227"/>
    </row>
    <row r="36" spans="1:5" s="1" customFormat="1" ht="15.75" x14ac:dyDescent="0.25">
      <c r="A36" s="97" t="s">
        <v>252</v>
      </c>
      <c r="B36" s="98"/>
      <c r="C36" s="22">
        <v>220</v>
      </c>
      <c r="D36" s="22">
        <v>220</v>
      </c>
      <c r="E36" s="227"/>
    </row>
    <row r="37" spans="1:5" s="1" customFormat="1" ht="15.75" x14ac:dyDescent="0.25">
      <c r="A37" s="97" t="s">
        <v>222</v>
      </c>
      <c r="B37" s="98"/>
      <c r="C37" s="22">
        <v>4650</v>
      </c>
      <c r="D37" s="22">
        <v>4650</v>
      </c>
      <c r="E37" s="227"/>
    </row>
    <row r="38" spans="1:5" s="1" customFormat="1" ht="15.75" x14ac:dyDescent="0.25">
      <c r="A38" s="97" t="s">
        <v>225</v>
      </c>
      <c r="B38" s="98"/>
      <c r="C38" s="22">
        <v>1850</v>
      </c>
      <c r="D38" s="22">
        <v>1850</v>
      </c>
      <c r="E38" s="227"/>
    </row>
    <row r="39" spans="1:5" s="1" customFormat="1" ht="15.75" x14ac:dyDescent="0.25">
      <c r="A39" s="97" t="s">
        <v>254</v>
      </c>
      <c r="B39" s="98"/>
      <c r="C39" s="22">
        <v>3000</v>
      </c>
      <c r="D39" s="22">
        <v>3000</v>
      </c>
      <c r="E39" s="227"/>
    </row>
    <row r="40" spans="1:5" s="1" customFormat="1" ht="15.75" x14ac:dyDescent="0.25">
      <c r="A40" s="97" t="s">
        <v>253</v>
      </c>
      <c r="B40" s="98"/>
      <c r="C40" s="22">
        <v>1500</v>
      </c>
      <c r="D40" s="22">
        <v>1500</v>
      </c>
      <c r="E40" s="227"/>
    </row>
    <row r="41" spans="1:5" s="1" customFormat="1" ht="15.75" x14ac:dyDescent="0.25">
      <c r="A41" s="97" t="s">
        <v>441</v>
      </c>
      <c r="B41" s="98"/>
      <c r="C41" s="22">
        <v>16889</v>
      </c>
      <c r="D41" s="22">
        <v>16889</v>
      </c>
      <c r="E41" s="227"/>
    </row>
    <row r="42" spans="1:5" s="1" customFormat="1" ht="15.75" x14ac:dyDescent="0.25">
      <c r="A42" s="108" t="s">
        <v>94</v>
      </c>
      <c r="B42" s="98"/>
      <c r="C42" s="109">
        <f>SUM(C30:C41)</f>
        <v>42899</v>
      </c>
      <c r="D42" s="109">
        <f>SUM(D30:D41)</f>
        <v>42899</v>
      </c>
      <c r="E42" s="226"/>
    </row>
    <row r="43" spans="1:5" s="1" customFormat="1" ht="15.75" x14ac:dyDescent="0.25">
      <c r="A43" s="97" t="s">
        <v>391</v>
      </c>
      <c r="B43" s="98"/>
      <c r="C43" s="22">
        <v>805</v>
      </c>
      <c r="D43" s="22">
        <v>805</v>
      </c>
      <c r="E43" s="227"/>
    </row>
    <row r="44" spans="1:5" s="1" customFormat="1" ht="15.75" x14ac:dyDescent="0.25">
      <c r="A44" s="190" t="s">
        <v>439</v>
      </c>
      <c r="B44" s="368"/>
      <c r="C44" s="369">
        <v>755</v>
      </c>
      <c r="D44" s="369">
        <v>755</v>
      </c>
      <c r="E44" s="227"/>
    </row>
    <row r="45" spans="1:5" s="1" customFormat="1" ht="15.75" x14ac:dyDescent="0.25">
      <c r="A45" s="97" t="s">
        <v>385</v>
      </c>
      <c r="B45" s="98"/>
      <c r="C45" s="22">
        <v>300</v>
      </c>
      <c r="D45" s="22">
        <v>300</v>
      </c>
      <c r="E45" s="227"/>
    </row>
    <row r="46" spans="1:5" s="1" customFormat="1" ht="15.75" x14ac:dyDescent="0.25">
      <c r="A46" s="108" t="s">
        <v>386</v>
      </c>
      <c r="B46" s="98"/>
      <c r="C46" s="109">
        <f>C43+C45</f>
        <v>1105</v>
      </c>
      <c r="D46" s="109">
        <f>D43+D45</f>
        <v>1105</v>
      </c>
      <c r="E46" s="226"/>
    </row>
    <row r="47" spans="1:5" s="1" customFormat="1" ht="18" customHeight="1" x14ac:dyDescent="0.25">
      <c r="A47" s="91" t="s">
        <v>223</v>
      </c>
      <c r="B47" s="98"/>
      <c r="C47" s="22">
        <v>14708</v>
      </c>
      <c r="D47" s="22">
        <v>14708</v>
      </c>
      <c r="E47" s="227"/>
    </row>
    <row r="48" spans="1:5" s="1" customFormat="1" ht="18" customHeight="1" x14ac:dyDescent="0.25">
      <c r="A48" s="334" t="s">
        <v>420</v>
      </c>
      <c r="B48" s="98"/>
      <c r="C48" s="369">
        <v>4695</v>
      </c>
      <c r="D48" s="369">
        <v>4695</v>
      </c>
      <c r="E48" s="227"/>
    </row>
    <row r="49" spans="1:7" s="1" customFormat="1" ht="15.75" x14ac:dyDescent="0.25">
      <c r="A49" s="97" t="s">
        <v>224</v>
      </c>
      <c r="B49" s="98"/>
      <c r="C49" s="22">
        <v>6145</v>
      </c>
      <c r="D49" s="22">
        <v>6145</v>
      </c>
      <c r="E49" s="227"/>
    </row>
    <row r="50" spans="1:7" s="1" customFormat="1" ht="15.75" x14ac:dyDescent="0.25">
      <c r="A50" s="119" t="s">
        <v>403</v>
      </c>
      <c r="B50" s="98"/>
      <c r="C50" s="22">
        <v>1000</v>
      </c>
      <c r="D50" s="22">
        <v>1000</v>
      </c>
      <c r="E50" s="227"/>
    </row>
    <row r="51" spans="1:7" s="1" customFormat="1" ht="16.5" thickBot="1" x14ac:dyDescent="0.3">
      <c r="A51" s="114" t="s">
        <v>95</v>
      </c>
      <c r="B51" s="107"/>
      <c r="C51" s="249">
        <f>C47+C49+C50</f>
        <v>21853</v>
      </c>
      <c r="D51" s="249">
        <f>D47+D49+D50</f>
        <v>21853</v>
      </c>
      <c r="E51" s="231"/>
    </row>
    <row r="52" spans="1:7" s="1" customFormat="1" ht="16.5" thickBot="1" x14ac:dyDescent="0.3">
      <c r="A52" s="93" t="s">
        <v>96</v>
      </c>
      <c r="B52" s="94" t="s">
        <v>61</v>
      </c>
      <c r="C52" s="95">
        <f>C26+C29+C42+C46+C51</f>
        <v>79892</v>
      </c>
      <c r="D52" s="95">
        <f>D26+D29+D42+D46+D51</f>
        <v>79892</v>
      </c>
      <c r="E52" s="224"/>
    </row>
    <row r="53" spans="1:7" s="138" customFormat="1" ht="15.75" x14ac:dyDescent="0.25">
      <c r="A53" s="69" t="s">
        <v>271</v>
      </c>
      <c r="B53" s="118"/>
      <c r="C53" s="271">
        <v>1638</v>
      </c>
      <c r="D53" s="271">
        <v>1638</v>
      </c>
      <c r="E53" s="234"/>
      <c r="F53" s="137"/>
    </row>
    <row r="54" spans="1:7" s="1" customFormat="1" ht="15.75" x14ac:dyDescent="0.25">
      <c r="A54" s="190" t="s">
        <v>274</v>
      </c>
      <c r="B54" s="191"/>
      <c r="C54" s="263">
        <v>450</v>
      </c>
      <c r="D54" s="263">
        <v>450</v>
      </c>
      <c r="E54" s="227"/>
    </row>
    <row r="55" spans="1:7" s="1" customFormat="1" ht="16.5" thickBot="1" x14ac:dyDescent="0.3">
      <c r="A55" s="120" t="s">
        <v>286</v>
      </c>
      <c r="B55" s="121"/>
      <c r="C55" s="270">
        <v>495</v>
      </c>
      <c r="D55" s="270">
        <v>495</v>
      </c>
      <c r="E55" s="229"/>
    </row>
    <row r="56" spans="1:7" s="1" customFormat="1" ht="16.5" thickBot="1" x14ac:dyDescent="0.3">
      <c r="A56" s="93" t="s">
        <v>97</v>
      </c>
      <c r="B56" s="94" t="s">
        <v>62</v>
      </c>
      <c r="C56" s="95">
        <f>C53+C55</f>
        <v>2133</v>
      </c>
      <c r="D56" s="95">
        <f>D53+D55</f>
        <v>2133</v>
      </c>
      <c r="E56" s="224"/>
    </row>
    <row r="57" spans="1:7" s="1" customFormat="1" ht="19.5" customHeight="1" x14ac:dyDescent="0.25">
      <c r="A57" s="122" t="s">
        <v>63</v>
      </c>
      <c r="B57" s="123"/>
      <c r="C57" s="264">
        <f>SUM(C58:C62)</f>
        <v>838</v>
      </c>
      <c r="D57" s="264">
        <f>SUM(D58:D62)</f>
        <v>838</v>
      </c>
      <c r="E57" s="234"/>
      <c r="F57" s="8"/>
    </row>
    <row r="58" spans="1:7" s="139" customFormat="1" ht="20.100000000000001" customHeight="1" x14ac:dyDescent="0.25">
      <c r="A58" s="97" t="s">
        <v>257</v>
      </c>
      <c r="B58" s="124"/>
      <c r="C58" s="22">
        <v>0</v>
      </c>
      <c r="D58" s="22">
        <v>0</v>
      </c>
      <c r="E58" s="233"/>
      <c r="F58" s="9"/>
    </row>
    <row r="59" spans="1:7" s="1" customFormat="1" ht="20.100000000000001" customHeight="1" x14ac:dyDescent="0.25">
      <c r="A59" s="97" t="s">
        <v>258</v>
      </c>
      <c r="B59" s="111"/>
      <c r="C59" s="22">
        <v>215</v>
      </c>
      <c r="D59" s="22">
        <v>215</v>
      </c>
      <c r="E59" s="233"/>
      <c r="F59" s="8"/>
    </row>
    <row r="60" spans="1:7" s="1" customFormat="1" ht="20.100000000000001" customHeight="1" x14ac:dyDescent="0.25">
      <c r="A60" s="119" t="s">
        <v>272</v>
      </c>
      <c r="B60" s="125"/>
      <c r="C60" s="22">
        <v>10</v>
      </c>
      <c r="D60" s="22">
        <v>10</v>
      </c>
      <c r="E60" s="233"/>
      <c r="F60" s="8"/>
    </row>
    <row r="61" spans="1:7" s="1" customFormat="1" ht="20.100000000000001" customHeight="1" x14ac:dyDescent="0.25">
      <c r="A61" s="97" t="s">
        <v>64</v>
      </c>
      <c r="B61" s="111"/>
      <c r="C61" s="22">
        <v>464</v>
      </c>
      <c r="D61" s="22">
        <v>464</v>
      </c>
      <c r="E61" s="233"/>
      <c r="F61" s="8"/>
    </row>
    <row r="62" spans="1:7" s="1" customFormat="1" ht="20.100000000000001" customHeight="1" x14ac:dyDescent="0.25">
      <c r="A62" s="97" t="s">
        <v>446</v>
      </c>
      <c r="B62" s="111"/>
      <c r="C62" s="22">
        <v>149</v>
      </c>
      <c r="D62" s="22">
        <v>149</v>
      </c>
      <c r="E62" s="233"/>
      <c r="F62" s="8"/>
    </row>
    <row r="63" spans="1:7" s="1" customFormat="1" ht="21" customHeight="1" x14ac:dyDescent="0.25">
      <c r="A63" s="126" t="s">
        <v>65</v>
      </c>
      <c r="B63" s="127"/>
      <c r="C63" s="109">
        <f>SUM(C64:C81)</f>
        <v>11520</v>
      </c>
      <c r="D63" s="109">
        <f>SUM(D64:D81)</f>
        <v>11520</v>
      </c>
      <c r="E63" s="227"/>
      <c r="G63" s="140"/>
    </row>
    <row r="64" spans="1:7" s="1" customFormat="1" ht="15.75" x14ac:dyDescent="0.25">
      <c r="A64" s="91" t="s">
        <v>226</v>
      </c>
      <c r="B64" s="127"/>
      <c r="C64" s="22">
        <v>250</v>
      </c>
      <c r="D64" s="22">
        <v>250</v>
      </c>
      <c r="E64" s="227"/>
    </row>
    <row r="65" spans="1:5" s="1" customFormat="1" ht="33" customHeight="1" x14ac:dyDescent="0.25">
      <c r="A65" s="91" t="s">
        <v>447</v>
      </c>
      <c r="B65" s="127"/>
      <c r="C65" s="22">
        <v>2500</v>
      </c>
      <c r="D65" s="22">
        <v>2500</v>
      </c>
      <c r="E65" s="227"/>
    </row>
    <row r="66" spans="1:5" s="1" customFormat="1" ht="20.100000000000001" customHeight="1" x14ac:dyDescent="0.25">
      <c r="A66" s="97" t="s">
        <v>255</v>
      </c>
      <c r="B66" s="127"/>
      <c r="C66" s="22">
        <v>25</v>
      </c>
      <c r="D66" s="22">
        <v>25</v>
      </c>
      <c r="E66" s="233"/>
    </row>
    <row r="67" spans="1:5" s="1" customFormat="1" ht="20.100000000000001" customHeight="1" x14ac:dyDescent="0.25">
      <c r="A67" s="97" t="s">
        <v>259</v>
      </c>
      <c r="B67" s="125"/>
      <c r="C67" s="22">
        <v>130</v>
      </c>
      <c r="D67" s="22">
        <v>130</v>
      </c>
      <c r="E67" s="233"/>
    </row>
    <row r="68" spans="1:5" s="1" customFormat="1" ht="20.100000000000001" customHeight="1" x14ac:dyDescent="0.25">
      <c r="A68" s="97" t="s">
        <v>66</v>
      </c>
      <c r="B68" s="125"/>
      <c r="C68" s="22">
        <v>20</v>
      </c>
      <c r="D68" s="22">
        <v>20</v>
      </c>
      <c r="E68" s="233"/>
    </row>
    <row r="69" spans="1:5" s="1" customFormat="1" ht="20.100000000000001" customHeight="1" x14ac:dyDescent="0.25">
      <c r="A69" s="97" t="s">
        <v>260</v>
      </c>
      <c r="B69" s="125"/>
      <c r="C69" s="22">
        <v>250</v>
      </c>
      <c r="D69" s="22">
        <v>250</v>
      </c>
      <c r="E69" s="233"/>
    </row>
    <row r="70" spans="1:5" s="1" customFormat="1" ht="18.75" customHeight="1" x14ac:dyDescent="0.25">
      <c r="A70" s="91" t="s">
        <v>67</v>
      </c>
      <c r="B70" s="125"/>
      <c r="C70" s="22">
        <v>10</v>
      </c>
      <c r="D70" s="22">
        <v>10</v>
      </c>
      <c r="E70" s="233"/>
    </row>
    <row r="71" spans="1:5" s="1" customFormat="1" ht="18.75" customHeight="1" x14ac:dyDescent="0.25">
      <c r="A71" s="91" t="s">
        <v>401</v>
      </c>
      <c r="B71" s="125"/>
      <c r="C71" s="22">
        <v>3800</v>
      </c>
      <c r="D71" s="22">
        <v>3800</v>
      </c>
      <c r="E71" s="233"/>
    </row>
    <row r="72" spans="1:5" s="1" customFormat="1" ht="18.75" customHeight="1" x14ac:dyDescent="0.25">
      <c r="A72" s="91" t="s">
        <v>227</v>
      </c>
      <c r="B72" s="125"/>
      <c r="C72" s="22">
        <v>2000</v>
      </c>
      <c r="D72" s="22">
        <v>2000</v>
      </c>
      <c r="E72" s="233"/>
    </row>
    <row r="73" spans="1:5" s="1" customFormat="1" ht="17.25" customHeight="1" x14ac:dyDescent="0.25">
      <c r="A73" s="97" t="s">
        <v>68</v>
      </c>
      <c r="B73" s="127"/>
      <c r="C73" s="22">
        <v>32</v>
      </c>
      <c r="D73" s="22">
        <v>32</v>
      </c>
      <c r="E73" s="233"/>
    </row>
    <row r="74" spans="1:5" s="1" customFormat="1" ht="20.100000000000001" customHeight="1" x14ac:dyDescent="0.25">
      <c r="A74" s="133" t="s">
        <v>69</v>
      </c>
      <c r="B74" s="67"/>
      <c r="C74" s="134">
        <v>10</v>
      </c>
      <c r="D74" s="134">
        <v>10</v>
      </c>
      <c r="E74" s="235"/>
    </row>
    <row r="75" spans="1:5" s="1" customFormat="1" ht="20.100000000000001" customHeight="1" x14ac:dyDescent="0.25">
      <c r="A75" s="97" t="s">
        <v>70</v>
      </c>
      <c r="B75" s="125"/>
      <c r="C75" s="22">
        <v>500</v>
      </c>
      <c r="D75" s="22">
        <v>500</v>
      </c>
      <c r="E75" s="233"/>
    </row>
    <row r="76" spans="1:5" s="1" customFormat="1" ht="20.100000000000001" customHeight="1" x14ac:dyDescent="0.25">
      <c r="A76" s="97" t="s">
        <v>71</v>
      </c>
      <c r="B76" s="125"/>
      <c r="C76" s="22">
        <v>50</v>
      </c>
      <c r="D76" s="22">
        <v>50</v>
      </c>
      <c r="E76" s="233"/>
    </row>
    <row r="77" spans="1:5" s="1" customFormat="1" ht="19.5" customHeight="1" x14ac:dyDescent="0.25">
      <c r="A77" s="91" t="s">
        <v>72</v>
      </c>
      <c r="B77" s="125"/>
      <c r="C77" s="22">
        <v>1500</v>
      </c>
      <c r="D77" s="22">
        <v>1500</v>
      </c>
      <c r="E77" s="233"/>
    </row>
    <row r="78" spans="1:5" s="1" customFormat="1" ht="19.5" customHeight="1" x14ac:dyDescent="0.25">
      <c r="A78" s="91" t="s">
        <v>228</v>
      </c>
      <c r="B78" s="125"/>
      <c r="C78" s="22">
        <v>100</v>
      </c>
      <c r="D78" s="22">
        <v>100</v>
      </c>
      <c r="E78" s="233"/>
    </row>
    <row r="79" spans="1:5" s="1" customFormat="1" ht="19.5" customHeight="1" x14ac:dyDescent="0.25">
      <c r="A79" s="91" t="s">
        <v>422</v>
      </c>
      <c r="B79" s="288"/>
      <c r="C79" s="22">
        <v>50</v>
      </c>
      <c r="D79" s="22">
        <v>50</v>
      </c>
      <c r="E79" s="233"/>
    </row>
    <row r="80" spans="1:5" s="1" customFormat="1" ht="21" customHeight="1" x14ac:dyDescent="0.25">
      <c r="A80" s="91" t="s">
        <v>400</v>
      </c>
      <c r="B80" s="125"/>
      <c r="C80" s="22">
        <v>65</v>
      </c>
      <c r="D80" s="22">
        <v>65</v>
      </c>
      <c r="E80" s="233"/>
    </row>
    <row r="81" spans="1:8" s="1" customFormat="1" ht="21" customHeight="1" x14ac:dyDescent="0.25">
      <c r="A81" s="91" t="s">
        <v>443</v>
      </c>
      <c r="B81" s="125"/>
      <c r="C81" s="22">
        <v>228</v>
      </c>
      <c r="D81" s="22">
        <v>228</v>
      </c>
      <c r="E81" s="233"/>
    </row>
    <row r="82" spans="1:8" s="1" customFormat="1" ht="20.100000000000001" customHeight="1" x14ac:dyDescent="0.25">
      <c r="A82" s="108" t="s">
        <v>73</v>
      </c>
      <c r="B82" s="111"/>
      <c r="C82" s="109">
        <f>SUM(C83:C86)</f>
        <v>43245</v>
      </c>
      <c r="D82" s="109">
        <f>SUM(D83:D86)</f>
        <v>8038</v>
      </c>
      <c r="E82" s="373">
        <f>SUM(E83:E86)</f>
        <v>35207</v>
      </c>
    </row>
    <row r="83" spans="1:8" s="1" customFormat="1" ht="17.25" customHeight="1" x14ac:dyDescent="0.25">
      <c r="A83" s="97" t="s">
        <v>74</v>
      </c>
      <c r="B83" s="98"/>
      <c r="C83" s="22">
        <v>28707</v>
      </c>
      <c r="D83" s="112"/>
      <c r="E83" s="287">
        <v>28707</v>
      </c>
    </row>
    <row r="84" spans="1:8" s="1" customFormat="1" ht="32.25" customHeight="1" x14ac:dyDescent="0.25">
      <c r="A84" s="128" t="s">
        <v>275</v>
      </c>
      <c r="B84" s="18"/>
      <c r="C84" s="135">
        <v>6500</v>
      </c>
      <c r="D84" s="105"/>
      <c r="E84" s="275">
        <v>6500</v>
      </c>
    </row>
    <row r="85" spans="1:8" s="1" customFormat="1" ht="32.25" customHeight="1" x14ac:dyDescent="0.25">
      <c r="A85" s="115" t="s">
        <v>419</v>
      </c>
      <c r="B85" s="311"/>
      <c r="C85" s="250">
        <v>3479</v>
      </c>
      <c r="D85" s="245">
        <v>3479</v>
      </c>
      <c r="E85" s="312"/>
    </row>
    <row r="86" spans="1:8" s="1" customFormat="1" ht="27.75" customHeight="1" thickBot="1" x14ac:dyDescent="0.3">
      <c r="A86" s="374" t="s">
        <v>444</v>
      </c>
      <c r="B86" s="335"/>
      <c r="C86" s="371">
        <v>4559</v>
      </c>
      <c r="D86" s="260">
        <v>4559</v>
      </c>
      <c r="E86" s="372"/>
    </row>
    <row r="87" spans="1:8" s="1" customFormat="1" ht="16.5" thickBot="1" x14ac:dyDescent="0.3">
      <c r="A87" s="93" t="s">
        <v>98</v>
      </c>
      <c r="B87" s="94" t="s">
        <v>75</v>
      </c>
      <c r="C87" s="95">
        <f>C57+C63+C82</f>
        <v>55603</v>
      </c>
      <c r="D87" s="315">
        <f>D57+D63+D82</f>
        <v>20396</v>
      </c>
      <c r="E87" s="96">
        <f>E82</f>
        <v>35207</v>
      </c>
    </row>
    <row r="88" spans="1:8" s="1" customFormat="1" ht="15.75" x14ac:dyDescent="0.25">
      <c r="A88" s="128" t="s">
        <v>442</v>
      </c>
      <c r="B88" s="68"/>
      <c r="C88" s="105">
        <v>6000</v>
      </c>
      <c r="D88" s="265"/>
      <c r="E88" s="105">
        <v>6000</v>
      </c>
    </row>
    <row r="89" spans="1:8" s="1" customFormat="1" ht="31.5" x14ac:dyDescent="0.25">
      <c r="A89" s="128" t="s">
        <v>490</v>
      </c>
      <c r="B89" s="68"/>
      <c r="C89" s="105">
        <v>3333</v>
      </c>
      <c r="D89" s="265"/>
      <c r="E89" s="105">
        <v>3333</v>
      </c>
      <c r="H89" s="140"/>
    </row>
    <row r="90" spans="1:8" s="1" customFormat="1" ht="27.75" customHeight="1" x14ac:dyDescent="0.25">
      <c r="A90" s="97" t="s">
        <v>489</v>
      </c>
      <c r="B90" s="125"/>
      <c r="C90" s="112">
        <v>500</v>
      </c>
      <c r="D90" s="266"/>
      <c r="E90" s="112">
        <v>500</v>
      </c>
    </row>
    <row r="91" spans="1:8" s="1" customFormat="1" ht="27.75" customHeight="1" x14ac:dyDescent="0.25">
      <c r="A91" s="92" t="s">
        <v>402</v>
      </c>
      <c r="B91" s="267"/>
      <c r="C91" s="268">
        <v>49931</v>
      </c>
      <c r="D91" s="266"/>
      <c r="E91" s="112">
        <v>49931</v>
      </c>
      <c r="H91" s="140"/>
    </row>
    <row r="92" spans="1:8" s="1" customFormat="1" ht="27.75" customHeight="1" x14ac:dyDescent="0.25">
      <c r="A92" s="272" t="s">
        <v>404</v>
      </c>
      <c r="B92" s="267"/>
      <c r="C92" s="268">
        <v>7079</v>
      </c>
      <c r="D92" s="266"/>
      <c r="E92" s="112">
        <v>7079</v>
      </c>
      <c r="H92" s="140"/>
    </row>
    <row r="93" spans="1:8" s="1" customFormat="1" ht="28.5" customHeight="1" x14ac:dyDescent="0.25">
      <c r="A93" s="128" t="s">
        <v>424</v>
      </c>
      <c r="B93" s="204"/>
      <c r="C93" s="266">
        <v>1938</v>
      </c>
      <c r="D93" s="269"/>
      <c r="E93" s="266">
        <v>1938</v>
      </c>
    </row>
    <row r="94" spans="1:8" s="1" customFormat="1" ht="28.5" customHeight="1" x14ac:dyDescent="0.25">
      <c r="A94" s="334" t="s">
        <v>421</v>
      </c>
      <c r="B94" s="267"/>
      <c r="C94" s="317">
        <v>536</v>
      </c>
      <c r="D94" s="317"/>
      <c r="E94" s="317">
        <v>536</v>
      </c>
    </row>
    <row r="95" spans="1:8" s="1" customFormat="1" ht="29.25" customHeight="1" thickBot="1" x14ac:dyDescent="0.3">
      <c r="A95" s="92" t="s">
        <v>76</v>
      </c>
      <c r="B95" s="67"/>
      <c r="C95" s="268">
        <v>15916</v>
      </c>
      <c r="D95" s="273"/>
      <c r="E95" s="268">
        <v>15916</v>
      </c>
      <c r="H95" s="140"/>
    </row>
    <row r="96" spans="1:8" s="1" customFormat="1" ht="16.5" thickBot="1" x14ac:dyDescent="0.3">
      <c r="A96" s="93" t="s">
        <v>99</v>
      </c>
      <c r="B96" s="94" t="s">
        <v>77</v>
      </c>
      <c r="C96" s="95">
        <f>C88+C89+C90+C91+C92+C93+C95</f>
        <v>84697</v>
      </c>
      <c r="D96" s="95"/>
      <c r="E96" s="95">
        <f>E88+E89+E90+E91+E92+E93+E95</f>
        <v>84697</v>
      </c>
    </row>
    <row r="97" spans="1:6" s="1" customFormat="1" ht="29.25" customHeight="1" x14ac:dyDescent="0.25">
      <c r="A97" s="205" t="s">
        <v>295</v>
      </c>
      <c r="B97" s="68"/>
      <c r="C97" s="265">
        <v>1969</v>
      </c>
      <c r="D97" s="314"/>
      <c r="E97" s="265">
        <v>1969</v>
      </c>
    </row>
    <row r="98" spans="1:6" s="1" customFormat="1" ht="28.5" customHeight="1" thickBot="1" x14ac:dyDescent="0.3">
      <c r="A98" s="92" t="s">
        <v>78</v>
      </c>
      <c r="B98" s="67"/>
      <c r="C98" s="268">
        <v>531</v>
      </c>
      <c r="D98" s="273"/>
      <c r="E98" s="268">
        <v>531</v>
      </c>
    </row>
    <row r="99" spans="1:6" s="1" customFormat="1" ht="16.5" thickBot="1" x14ac:dyDescent="0.3">
      <c r="A99" s="130" t="s">
        <v>100</v>
      </c>
      <c r="B99" s="94" t="s">
        <v>79</v>
      </c>
      <c r="C99" s="315">
        <f>SUM(C97:C98)</f>
        <v>2500</v>
      </c>
      <c r="D99" s="274"/>
      <c r="E99" s="316">
        <f>SUM(E97:E98)</f>
        <v>2500</v>
      </c>
    </row>
    <row r="100" spans="1:6" s="1" customFormat="1" ht="21.75" customHeight="1" thickBot="1" x14ac:dyDescent="0.3">
      <c r="A100" s="130" t="s">
        <v>81</v>
      </c>
      <c r="B100" s="94" t="s">
        <v>82</v>
      </c>
      <c r="C100" s="315">
        <f>C17+C18+C52+C87+C96+C99+C56</f>
        <v>269400</v>
      </c>
      <c r="D100" s="315">
        <f>D17+D18+D52+D56+D87+D96+D99</f>
        <v>146996</v>
      </c>
      <c r="E100" s="316">
        <f>E87+E96+E99</f>
        <v>122404</v>
      </c>
    </row>
    <row r="101" spans="1:6" s="1" customFormat="1" ht="16.149999999999999" customHeight="1" x14ac:dyDescent="0.25">
      <c r="A101" s="131" t="s">
        <v>256</v>
      </c>
      <c r="B101" s="116"/>
      <c r="C101" s="250">
        <v>3595</v>
      </c>
      <c r="D101" s="250">
        <v>3595</v>
      </c>
      <c r="E101" s="236"/>
    </row>
    <row r="102" spans="1:6" s="1" customFormat="1" ht="16.5" thickBot="1" x14ac:dyDescent="0.3">
      <c r="A102" s="66" t="s">
        <v>83</v>
      </c>
      <c r="B102" s="125"/>
      <c r="C102" s="22">
        <v>89201</v>
      </c>
      <c r="D102" s="22">
        <v>89201</v>
      </c>
      <c r="E102" s="237"/>
    </row>
    <row r="103" spans="1:6" s="1" customFormat="1" ht="16.5" thickBot="1" x14ac:dyDescent="0.3">
      <c r="A103" s="130" t="s">
        <v>101</v>
      </c>
      <c r="B103" s="94" t="s">
        <v>84</v>
      </c>
      <c r="C103" s="315">
        <f>SUM(C101:C102)</f>
        <v>92796</v>
      </c>
      <c r="D103" s="315">
        <f>SUM(D101:D102)</f>
        <v>92796</v>
      </c>
      <c r="E103" s="315">
        <f>SUM(E101:E102)</f>
        <v>0</v>
      </c>
    </row>
    <row r="104" spans="1:6" s="1" customFormat="1" ht="16.5" thickBot="1" x14ac:dyDescent="0.3">
      <c r="A104" s="13" t="s">
        <v>107</v>
      </c>
      <c r="B104" s="14"/>
      <c r="C104" s="15">
        <f>C100+C103</f>
        <v>362196</v>
      </c>
      <c r="D104" s="15">
        <f>D100+D103</f>
        <v>239792</v>
      </c>
      <c r="E104" s="16">
        <f>E100</f>
        <v>122404</v>
      </c>
      <c r="F104" s="8"/>
    </row>
    <row r="105" spans="1:6" s="1" customFormat="1" ht="16.5" customHeight="1" x14ac:dyDescent="0.25">
      <c r="A105" s="17" t="s">
        <v>85</v>
      </c>
      <c r="B105" s="18"/>
      <c r="C105" s="370">
        <v>10</v>
      </c>
      <c r="D105" s="18">
        <v>10</v>
      </c>
      <c r="E105" s="239"/>
      <c r="F105" s="8"/>
    </row>
    <row r="106" spans="1:6" s="1" customFormat="1" ht="17.25" customHeight="1" thickBot="1" x14ac:dyDescent="0.3">
      <c r="A106" s="19" t="s">
        <v>86</v>
      </c>
      <c r="B106" s="20"/>
      <c r="C106" s="21">
        <v>3</v>
      </c>
      <c r="D106" s="20">
        <v>3</v>
      </c>
      <c r="E106" s="240"/>
      <c r="F106" s="9"/>
    </row>
    <row r="107" spans="1:6" x14ac:dyDescent="0.2">
      <c r="A107" s="132"/>
      <c r="B107" s="132"/>
      <c r="C107" s="132"/>
      <c r="D107" s="132"/>
      <c r="E107" s="132"/>
    </row>
    <row r="108" spans="1:6" x14ac:dyDescent="0.2">
      <c r="D108" s="6"/>
    </row>
    <row r="109" spans="1:6" x14ac:dyDescent="0.2">
      <c r="D109" s="6"/>
    </row>
    <row r="115" spans="5:5" x14ac:dyDescent="0.2">
      <c r="E115" s="6"/>
    </row>
  </sheetData>
  <mergeCells count="3">
    <mergeCell ref="A1:E1"/>
    <mergeCell ref="A2:E2"/>
    <mergeCell ref="C3:E3"/>
  </mergeCells>
  <printOptions horizontalCentered="1"/>
  <pageMargins left="0.15748031496062992" right="0.15748031496062992" top="0.27559055118110237" bottom="0.17" header="0.25" footer="0.17"/>
  <pageSetup paperSize="8" scale="59" orientation="portrait" r:id="rId1"/>
  <headerFooter alignWithMargins="0"/>
  <rowBreaks count="1" manualBreakCount="1">
    <brk id="6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F25"/>
  <sheetViews>
    <sheetView topLeftCell="A2" zoomScaleNormal="100" workbookViewId="0">
      <selection sqref="A1:F21"/>
    </sheetView>
  </sheetViews>
  <sheetFormatPr defaultRowHeight="12.75" x14ac:dyDescent="0.2"/>
  <cols>
    <col min="1" max="1" width="44.42578125" style="4" customWidth="1"/>
    <col min="2" max="2" width="27.5703125" style="4" customWidth="1"/>
    <col min="3" max="3" width="26.7109375" style="4" customWidth="1"/>
    <col min="4" max="4" width="15.7109375" style="4" customWidth="1"/>
    <col min="5" max="5" width="13.42578125" style="4" customWidth="1"/>
    <col min="6" max="6" width="29.42578125" style="4" customWidth="1"/>
    <col min="7" max="16384" width="9.140625" style="4"/>
  </cols>
  <sheetData>
    <row r="1" spans="1:6" s="1" customFormat="1" ht="54.75" customHeight="1" x14ac:dyDescent="0.25">
      <c r="A1" s="69"/>
      <c r="B1" s="462" t="s">
        <v>451</v>
      </c>
      <c r="C1" s="462"/>
      <c r="D1" s="463"/>
      <c r="E1" s="463"/>
      <c r="F1" s="464"/>
    </row>
    <row r="2" spans="1:6" s="2" customFormat="1" ht="21" customHeight="1" x14ac:dyDescent="0.2">
      <c r="A2" s="465" t="s">
        <v>7</v>
      </c>
      <c r="B2" s="466" t="s">
        <v>8</v>
      </c>
      <c r="C2" s="466"/>
      <c r="D2" s="466"/>
      <c r="E2" s="466"/>
      <c r="F2" s="467" t="s">
        <v>9</v>
      </c>
    </row>
    <row r="3" spans="1:6" s="2" customFormat="1" ht="50.25" customHeight="1" x14ac:dyDescent="0.2">
      <c r="A3" s="465"/>
      <c r="B3" s="23" t="s">
        <v>232</v>
      </c>
      <c r="C3" s="23" t="s">
        <v>233</v>
      </c>
      <c r="D3" s="466" t="s">
        <v>234</v>
      </c>
      <c r="E3" s="466"/>
      <c r="F3" s="468"/>
    </row>
    <row r="4" spans="1:6" s="2" customFormat="1" ht="18" customHeight="1" x14ac:dyDescent="0.25">
      <c r="A4" s="70" t="s">
        <v>10</v>
      </c>
      <c r="B4" s="295">
        <v>300</v>
      </c>
      <c r="C4" s="284"/>
      <c r="D4" s="452"/>
      <c r="E4" s="452"/>
      <c r="F4" s="327">
        <f t="shared" ref="F4:F21" si="0">B4+C4+D4</f>
        <v>300</v>
      </c>
    </row>
    <row r="5" spans="1:6" s="2" customFormat="1" ht="18" customHeight="1" x14ac:dyDescent="0.25">
      <c r="A5" s="71" t="s">
        <v>235</v>
      </c>
      <c r="B5" s="295">
        <f>SUM(B6:B12)</f>
        <v>49709</v>
      </c>
      <c r="C5" s="295">
        <f>SUM(C6:C12)</f>
        <v>27376</v>
      </c>
      <c r="D5" s="453">
        <f>SUM(D6:E12)</f>
        <v>17330</v>
      </c>
      <c r="E5" s="453"/>
      <c r="F5" s="327">
        <f t="shared" si="0"/>
        <v>94415</v>
      </c>
    </row>
    <row r="6" spans="1:6" s="2" customFormat="1" ht="30" x14ac:dyDescent="0.25">
      <c r="A6" s="71" t="s">
        <v>280</v>
      </c>
      <c r="B6" s="294">
        <v>38746</v>
      </c>
      <c r="C6" s="294">
        <v>20826</v>
      </c>
      <c r="D6" s="454">
        <v>12288</v>
      </c>
      <c r="E6" s="454"/>
      <c r="F6" s="326">
        <f t="shared" si="0"/>
        <v>71860</v>
      </c>
    </row>
    <row r="7" spans="1:6" s="2" customFormat="1" ht="30" x14ac:dyDescent="0.25">
      <c r="A7" s="72" t="s">
        <v>279</v>
      </c>
      <c r="B7" s="296">
        <v>573</v>
      </c>
      <c r="C7" s="285"/>
      <c r="D7" s="455"/>
      <c r="E7" s="456"/>
      <c r="F7" s="326">
        <f t="shared" si="0"/>
        <v>573</v>
      </c>
    </row>
    <row r="8" spans="1:6" s="2" customFormat="1" ht="45" x14ac:dyDescent="0.25">
      <c r="A8" s="72" t="s">
        <v>413</v>
      </c>
      <c r="B8" s="296">
        <v>462</v>
      </c>
      <c r="C8" s="285"/>
      <c r="D8" s="459"/>
      <c r="E8" s="460"/>
      <c r="F8" s="326">
        <f>SUM(B8:E8)</f>
        <v>462</v>
      </c>
    </row>
    <row r="9" spans="1:6" s="2" customFormat="1" ht="60" x14ac:dyDescent="0.25">
      <c r="A9" s="72" t="s">
        <v>278</v>
      </c>
      <c r="B9" s="285"/>
      <c r="C9" s="296">
        <v>1417</v>
      </c>
      <c r="D9" s="455"/>
      <c r="E9" s="461"/>
      <c r="F9" s="326">
        <f t="shared" si="0"/>
        <v>1417</v>
      </c>
    </row>
    <row r="10" spans="1:6" s="2" customFormat="1" ht="48" customHeight="1" x14ac:dyDescent="0.25">
      <c r="A10" s="72" t="s">
        <v>277</v>
      </c>
      <c r="B10" s="285"/>
      <c r="C10" s="285"/>
      <c r="D10" s="448">
        <v>2337</v>
      </c>
      <c r="E10" s="449"/>
      <c r="F10" s="326">
        <f t="shared" si="0"/>
        <v>2337</v>
      </c>
    </row>
    <row r="11" spans="1:6" s="2" customFormat="1" ht="15" x14ac:dyDescent="0.25">
      <c r="A11" s="297" t="s">
        <v>415</v>
      </c>
      <c r="B11" s="296">
        <v>6620</v>
      </c>
      <c r="C11" s="296">
        <v>3731</v>
      </c>
      <c r="D11" s="457">
        <v>2201</v>
      </c>
      <c r="E11" s="458"/>
      <c r="F11" s="364">
        <f>SUM(B11:E11)</f>
        <v>12552</v>
      </c>
    </row>
    <row r="12" spans="1:6" s="2" customFormat="1" ht="18" customHeight="1" thickBot="1" x14ac:dyDescent="0.3">
      <c r="A12" s="73" t="s">
        <v>414</v>
      </c>
      <c r="B12" s="296">
        <v>3308</v>
      </c>
      <c r="C12" s="296">
        <v>1402</v>
      </c>
      <c r="D12" s="450">
        <v>504</v>
      </c>
      <c r="E12" s="450"/>
      <c r="F12" s="364">
        <f t="shared" si="0"/>
        <v>5214</v>
      </c>
    </row>
    <row r="13" spans="1:6" s="2" customFormat="1" ht="18" customHeight="1" thickBot="1" x14ac:dyDescent="0.3">
      <c r="A13" s="24" t="s">
        <v>11</v>
      </c>
      <c r="B13" s="298">
        <f>B4+B5</f>
        <v>50009</v>
      </c>
      <c r="C13" s="298">
        <f>C4+C5</f>
        <v>27376</v>
      </c>
      <c r="D13" s="442">
        <f>D4+D5</f>
        <v>17330</v>
      </c>
      <c r="E13" s="443"/>
      <c r="F13" s="365">
        <f>F4+F5</f>
        <v>94715</v>
      </c>
    </row>
    <row r="14" spans="1:6" s="3" customFormat="1" ht="18" customHeight="1" x14ac:dyDescent="0.25">
      <c r="A14" s="74" t="s">
        <v>12</v>
      </c>
      <c r="B14" s="292">
        <v>36794</v>
      </c>
      <c r="C14" s="292">
        <v>20403</v>
      </c>
      <c r="D14" s="444">
        <v>13676</v>
      </c>
      <c r="E14" s="444"/>
      <c r="F14" s="366">
        <f t="shared" si="0"/>
        <v>70873</v>
      </c>
    </row>
    <row r="15" spans="1:6" s="3" customFormat="1" ht="30.75" customHeight="1" x14ac:dyDescent="0.25">
      <c r="A15" s="71" t="s">
        <v>236</v>
      </c>
      <c r="B15" s="300">
        <v>7612</v>
      </c>
      <c r="C15" s="300">
        <v>4163</v>
      </c>
      <c r="D15" s="445">
        <v>2831</v>
      </c>
      <c r="E15" s="445"/>
      <c r="F15" s="326">
        <f t="shared" si="0"/>
        <v>14606</v>
      </c>
    </row>
    <row r="16" spans="1:6" s="3" customFormat="1" ht="18" customHeight="1" x14ac:dyDescent="0.25">
      <c r="A16" s="70" t="s">
        <v>237</v>
      </c>
      <c r="B16" s="300">
        <v>4796</v>
      </c>
      <c r="C16" s="300">
        <v>1910</v>
      </c>
      <c r="D16" s="445">
        <v>823</v>
      </c>
      <c r="E16" s="445"/>
      <c r="F16" s="326">
        <f t="shared" si="0"/>
        <v>7529</v>
      </c>
    </row>
    <row r="17" spans="1:6" s="3" customFormat="1" ht="18" customHeight="1" x14ac:dyDescent="0.25">
      <c r="A17" s="90" t="s">
        <v>276</v>
      </c>
      <c r="B17" s="301"/>
      <c r="C17" s="301">
        <v>900</v>
      </c>
      <c r="D17" s="446"/>
      <c r="E17" s="446"/>
      <c r="F17" s="364">
        <f t="shared" si="0"/>
        <v>900</v>
      </c>
    </row>
    <row r="18" spans="1:6" s="3" customFormat="1" ht="18" customHeight="1" thickBot="1" x14ac:dyDescent="0.3">
      <c r="A18" s="299" t="s">
        <v>416</v>
      </c>
      <c r="B18" s="293">
        <v>807</v>
      </c>
      <c r="C18" s="293"/>
      <c r="D18" s="447"/>
      <c r="E18" s="447"/>
      <c r="F18" s="367">
        <v>807</v>
      </c>
    </row>
    <row r="19" spans="1:6" s="8" customFormat="1" ht="18" customHeight="1" thickBot="1" x14ac:dyDescent="0.3">
      <c r="A19" s="24" t="s">
        <v>13</v>
      </c>
      <c r="B19" s="302">
        <f>SUM(B14:B18)</f>
        <v>50009</v>
      </c>
      <c r="C19" s="302">
        <f>SUM(C14:C17)</f>
        <v>27376</v>
      </c>
      <c r="D19" s="451">
        <f>SUM(D14:E17)</f>
        <v>17330</v>
      </c>
      <c r="E19" s="451"/>
      <c r="F19" s="365">
        <f>B19+C19+D19</f>
        <v>94715</v>
      </c>
    </row>
    <row r="20" spans="1:6" ht="15" x14ac:dyDescent="0.25">
      <c r="A20" s="75" t="s">
        <v>14</v>
      </c>
      <c r="B20" s="292">
        <v>11</v>
      </c>
      <c r="C20" s="292">
        <v>6</v>
      </c>
      <c r="D20" s="440">
        <v>3</v>
      </c>
      <c r="E20" s="440"/>
      <c r="F20" s="366">
        <f t="shared" si="0"/>
        <v>20</v>
      </c>
    </row>
    <row r="21" spans="1:6" ht="15.75" thickBot="1" x14ac:dyDescent="0.3">
      <c r="A21" s="76" t="s">
        <v>15</v>
      </c>
      <c r="B21" s="293">
        <v>11</v>
      </c>
      <c r="C21" s="293">
        <v>6</v>
      </c>
      <c r="D21" s="441">
        <v>3</v>
      </c>
      <c r="E21" s="441"/>
      <c r="F21" s="367">
        <f t="shared" si="0"/>
        <v>20</v>
      </c>
    </row>
    <row r="22" spans="1:6" x14ac:dyDescent="0.2">
      <c r="A22" s="25"/>
      <c r="B22" s="25"/>
      <c r="C22" s="25"/>
      <c r="D22" s="25"/>
      <c r="E22" s="25"/>
      <c r="F22" s="25"/>
    </row>
    <row r="25" spans="1:6" x14ac:dyDescent="0.2">
      <c r="C25" s="6"/>
    </row>
  </sheetData>
  <mergeCells count="23">
    <mergeCell ref="B1:F1"/>
    <mergeCell ref="A2:A3"/>
    <mergeCell ref="B2:E2"/>
    <mergeCell ref="F2:F3"/>
    <mergeCell ref="D3:E3"/>
    <mergeCell ref="D10:E10"/>
    <mergeCell ref="D12:E12"/>
    <mergeCell ref="D19:E19"/>
    <mergeCell ref="D4:E4"/>
    <mergeCell ref="D5:E5"/>
    <mergeCell ref="D6:E6"/>
    <mergeCell ref="D7:E7"/>
    <mergeCell ref="D11:E11"/>
    <mergeCell ref="D8:E8"/>
    <mergeCell ref="D9:E9"/>
    <mergeCell ref="D20:E20"/>
    <mergeCell ref="D21:E21"/>
    <mergeCell ref="D13:E13"/>
    <mergeCell ref="D14:E14"/>
    <mergeCell ref="D15:E15"/>
    <mergeCell ref="D16:E16"/>
    <mergeCell ref="D17:E17"/>
    <mergeCell ref="D18:E18"/>
  </mergeCells>
  <printOptions horizontalCentered="1"/>
  <pageMargins left="0.39370078740157483" right="0.43307086614173229" top="0.98425196850393704" bottom="0.98425196850393704" header="0.51181102362204722" footer="0.51181102362204722"/>
  <pageSetup paperSize="9" scale="85" orientation="landscape" verticalDpi="300" r:id="rId1"/>
  <headerFooter alignWithMargins="0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34"/>
  <sheetViews>
    <sheetView topLeftCell="A13" workbookViewId="0">
      <selection sqref="A1:D30"/>
    </sheetView>
  </sheetViews>
  <sheetFormatPr defaultRowHeight="15" x14ac:dyDescent="0.25"/>
  <cols>
    <col min="1" max="1" width="16.28515625" style="26" customWidth="1"/>
    <col min="2" max="2" width="68.42578125" style="26" customWidth="1"/>
    <col min="3" max="3" width="24.5703125" style="26" customWidth="1"/>
    <col min="4" max="4" width="25" style="26" customWidth="1"/>
    <col min="5" max="16384" width="9.140625" style="26"/>
  </cols>
  <sheetData>
    <row r="1" spans="1:4" ht="39" customHeight="1" x14ac:dyDescent="0.25">
      <c r="A1" s="469" t="s">
        <v>238</v>
      </c>
      <c r="B1" s="470"/>
      <c r="C1" s="470"/>
      <c r="D1" s="471"/>
    </row>
    <row r="2" spans="1:4" ht="48.75" customHeight="1" x14ac:dyDescent="0.25">
      <c r="A2" s="27" t="s">
        <v>409</v>
      </c>
      <c r="B2" s="28" t="s">
        <v>410</v>
      </c>
      <c r="C2" s="28" t="s">
        <v>411</v>
      </c>
      <c r="D2" s="29" t="s">
        <v>412</v>
      </c>
    </row>
    <row r="3" spans="1:4" ht="15.75" x14ac:dyDescent="0.25">
      <c r="A3" s="472" t="s">
        <v>112</v>
      </c>
      <c r="B3" s="473"/>
      <c r="C3" s="473"/>
      <c r="D3" s="474"/>
    </row>
    <row r="4" spans="1:4" ht="32.25" customHeight="1" x14ac:dyDescent="0.25">
      <c r="A4" s="30" t="s">
        <v>301</v>
      </c>
      <c r="B4" s="31" t="s">
        <v>300</v>
      </c>
      <c r="C4" s="319">
        <v>635</v>
      </c>
      <c r="D4" s="318">
        <v>2500</v>
      </c>
    </row>
    <row r="5" spans="1:4" ht="28.5" customHeight="1" x14ac:dyDescent="0.25">
      <c r="A5" s="30" t="s">
        <v>113</v>
      </c>
      <c r="B5" s="31" t="s">
        <v>299</v>
      </c>
      <c r="C5" s="321">
        <v>35207</v>
      </c>
      <c r="D5" s="280"/>
    </row>
    <row r="6" spans="1:4" ht="38.25" customHeight="1" x14ac:dyDescent="0.25">
      <c r="A6" s="30" t="s">
        <v>114</v>
      </c>
      <c r="B6" s="31" t="s">
        <v>115</v>
      </c>
      <c r="C6" s="281"/>
      <c r="D6" s="320">
        <v>690</v>
      </c>
    </row>
    <row r="7" spans="1:4" ht="30" customHeight="1" x14ac:dyDescent="0.25">
      <c r="A7" s="30" t="s">
        <v>116</v>
      </c>
      <c r="B7" s="31" t="s">
        <v>298</v>
      </c>
      <c r="C7" s="321">
        <v>17463</v>
      </c>
      <c r="D7" s="320">
        <v>15672</v>
      </c>
    </row>
    <row r="8" spans="1:4" ht="38.25" customHeight="1" x14ac:dyDescent="0.25">
      <c r="A8" s="30" t="s">
        <v>117</v>
      </c>
      <c r="B8" s="31" t="s">
        <v>118</v>
      </c>
      <c r="C8" s="321">
        <v>59928</v>
      </c>
      <c r="D8" s="320">
        <v>46137</v>
      </c>
    </row>
    <row r="9" spans="1:4" ht="30" customHeight="1" x14ac:dyDescent="0.25">
      <c r="A9" s="30" t="s">
        <v>119</v>
      </c>
      <c r="B9" s="31" t="s">
        <v>120</v>
      </c>
      <c r="C9" s="281"/>
      <c r="D9" s="320">
        <v>1984</v>
      </c>
    </row>
    <row r="10" spans="1:4" ht="30.75" customHeight="1" x14ac:dyDescent="0.25">
      <c r="A10" s="30" t="s">
        <v>121</v>
      </c>
      <c r="B10" s="31" t="s">
        <v>122</v>
      </c>
      <c r="C10" s="281"/>
      <c r="D10" s="320">
        <v>19863</v>
      </c>
    </row>
    <row r="11" spans="1:4" ht="33.75" customHeight="1" x14ac:dyDescent="0.25">
      <c r="A11" s="30" t="s">
        <v>123</v>
      </c>
      <c r="B11" s="31" t="s">
        <v>124</v>
      </c>
      <c r="C11" s="321">
        <v>90453</v>
      </c>
      <c r="D11" s="320">
        <v>3595</v>
      </c>
    </row>
    <row r="12" spans="1:4" ht="33" customHeight="1" x14ac:dyDescent="0.25">
      <c r="A12" s="30" t="s">
        <v>125</v>
      </c>
      <c r="B12" s="31" t="s">
        <v>126</v>
      </c>
      <c r="C12" s="281"/>
      <c r="D12" s="320">
        <v>0</v>
      </c>
    </row>
    <row r="13" spans="1:4" ht="40.5" customHeight="1" x14ac:dyDescent="0.25">
      <c r="A13" s="30" t="s">
        <v>127</v>
      </c>
      <c r="B13" s="31" t="s">
        <v>128</v>
      </c>
      <c r="C13" s="281"/>
      <c r="D13" s="320">
        <v>215</v>
      </c>
    </row>
    <row r="14" spans="1:4" ht="25.5" customHeight="1" x14ac:dyDescent="0.25">
      <c r="A14" s="30" t="s">
        <v>129</v>
      </c>
      <c r="B14" s="31" t="s">
        <v>130</v>
      </c>
      <c r="C14" s="281"/>
      <c r="D14" s="320">
        <v>464</v>
      </c>
    </row>
    <row r="15" spans="1:4" ht="31.5" customHeight="1" x14ac:dyDescent="0.25">
      <c r="A15" s="30" t="s">
        <v>131</v>
      </c>
      <c r="B15" s="31" t="s">
        <v>132</v>
      </c>
      <c r="C15" s="281"/>
      <c r="D15" s="320">
        <v>32</v>
      </c>
    </row>
    <row r="16" spans="1:4" ht="30" customHeight="1" x14ac:dyDescent="0.25">
      <c r="A16" s="30" t="s">
        <v>133</v>
      </c>
      <c r="B16" s="31" t="s">
        <v>134</v>
      </c>
      <c r="C16" s="281"/>
      <c r="D16" s="320">
        <v>2133</v>
      </c>
    </row>
    <row r="17" spans="1:4" ht="28.5" customHeight="1" x14ac:dyDescent="0.25">
      <c r="A17" s="30" t="s">
        <v>135</v>
      </c>
      <c r="B17" s="31" t="s">
        <v>297</v>
      </c>
      <c r="C17" s="321">
        <v>3221</v>
      </c>
      <c r="D17" s="320">
        <v>3221</v>
      </c>
    </row>
    <row r="18" spans="1:4" ht="27" customHeight="1" x14ac:dyDescent="0.25">
      <c r="A18" s="32" t="s">
        <v>136</v>
      </c>
      <c r="B18" s="31" t="s">
        <v>137</v>
      </c>
      <c r="C18" s="361">
        <v>935</v>
      </c>
      <c r="D18" s="320">
        <v>10605</v>
      </c>
    </row>
    <row r="19" spans="1:4" ht="27" customHeight="1" x14ac:dyDescent="0.25">
      <c r="A19" s="32" t="s">
        <v>449</v>
      </c>
      <c r="B19" s="382" t="s">
        <v>450</v>
      </c>
      <c r="C19" s="361">
        <v>37902</v>
      </c>
      <c r="D19" s="320">
        <v>41864</v>
      </c>
    </row>
    <row r="20" spans="1:4" ht="29.25" customHeight="1" x14ac:dyDescent="0.25">
      <c r="A20" s="30" t="s">
        <v>138</v>
      </c>
      <c r="B20" s="31" t="s">
        <v>139</v>
      </c>
      <c r="C20" s="281"/>
      <c r="D20" s="320">
        <v>224</v>
      </c>
    </row>
    <row r="21" spans="1:4" ht="29.25" customHeight="1" x14ac:dyDescent="0.25">
      <c r="A21" s="30" t="s">
        <v>140</v>
      </c>
      <c r="B21" s="31" t="s">
        <v>141</v>
      </c>
      <c r="C21" s="321">
        <v>53545</v>
      </c>
      <c r="D21" s="320">
        <v>63413</v>
      </c>
    </row>
    <row r="22" spans="1:4" ht="29.25" customHeight="1" x14ac:dyDescent="0.25">
      <c r="A22" s="30" t="s">
        <v>142</v>
      </c>
      <c r="B22" s="31" t="s">
        <v>143</v>
      </c>
      <c r="C22" s="281"/>
      <c r="D22" s="320">
        <v>3525</v>
      </c>
    </row>
    <row r="23" spans="1:4" ht="30" customHeight="1" x14ac:dyDescent="0.25">
      <c r="A23" s="30" t="s">
        <v>144</v>
      </c>
      <c r="B23" s="31" t="s">
        <v>145</v>
      </c>
      <c r="C23" s="281"/>
      <c r="D23" s="320">
        <v>11520</v>
      </c>
    </row>
    <row r="24" spans="1:4" ht="27.75" customHeight="1" x14ac:dyDescent="0.25">
      <c r="A24" s="32" t="s">
        <v>146</v>
      </c>
      <c r="B24" s="31" t="s">
        <v>147</v>
      </c>
      <c r="C24" s="282"/>
      <c r="D24" s="320">
        <v>1327</v>
      </c>
    </row>
    <row r="25" spans="1:4" ht="27.75" customHeight="1" x14ac:dyDescent="0.25">
      <c r="A25" s="32" t="s">
        <v>230</v>
      </c>
      <c r="B25" s="31" t="s">
        <v>231</v>
      </c>
      <c r="C25" s="282"/>
      <c r="D25" s="320">
        <v>1650</v>
      </c>
    </row>
    <row r="26" spans="1:4" ht="27.75" customHeight="1" x14ac:dyDescent="0.25">
      <c r="A26" s="32" t="s">
        <v>261</v>
      </c>
      <c r="B26" s="31" t="s">
        <v>262</v>
      </c>
      <c r="C26" s="361">
        <v>63542</v>
      </c>
      <c r="D26" s="280"/>
    </row>
    <row r="27" spans="1:4" ht="27.75" customHeight="1" x14ac:dyDescent="0.25">
      <c r="A27" s="32" t="s">
        <v>263</v>
      </c>
      <c r="B27" s="31" t="s">
        <v>264</v>
      </c>
      <c r="C27" s="282"/>
      <c r="D27" s="320">
        <v>88317</v>
      </c>
    </row>
    <row r="28" spans="1:4" ht="29.25" customHeight="1" x14ac:dyDescent="0.25">
      <c r="A28" s="32"/>
      <c r="B28" s="33" t="s">
        <v>148</v>
      </c>
      <c r="C28" s="282"/>
      <c r="D28" s="381">
        <v>8038</v>
      </c>
    </row>
    <row r="29" spans="1:4" ht="30" customHeight="1" thickBot="1" x14ac:dyDescent="0.3">
      <c r="A29" s="34"/>
      <c r="B29" s="35" t="s">
        <v>149</v>
      </c>
      <c r="C29" s="283"/>
      <c r="D29" s="360">
        <v>35207</v>
      </c>
    </row>
    <row r="30" spans="1:4" ht="30" customHeight="1" thickBot="1" x14ac:dyDescent="0.3">
      <c r="A30" s="475" t="s">
        <v>150</v>
      </c>
      <c r="B30" s="476"/>
      <c r="C30" s="384">
        <f>SUM(C5:C29)</f>
        <v>362196</v>
      </c>
      <c r="D30" s="383">
        <f>SUM(D4:D29)</f>
        <v>362196</v>
      </c>
    </row>
    <row r="32" spans="1:4" x14ac:dyDescent="0.25">
      <c r="C32" s="36"/>
    </row>
    <row r="34" spans="3:3" x14ac:dyDescent="0.25">
      <c r="C34" s="36"/>
    </row>
  </sheetData>
  <mergeCells count="3">
    <mergeCell ref="A1:D1"/>
    <mergeCell ref="A3:D3"/>
    <mergeCell ref="A30:B30"/>
  </mergeCells>
  <phoneticPr fontId="0" type="noConversion"/>
  <pageMargins left="0.17" right="0.16" top="0.35" bottom="0.38" header="0.51" footer="0.16"/>
  <pageSetup paperSize="9" scale="75" orientation="portrait" horizontalDpi="200" verticalDpi="200" r:id="rId1"/>
  <ignoredErrors>
    <ignoredError sqref="A5:A11 A12:A15 A16 A17 A21:A23 A24 A2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22"/>
  <sheetViews>
    <sheetView zoomScale="120" zoomScaleNormal="120" workbookViewId="0">
      <selection activeCell="C13" sqref="C13"/>
    </sheetView>
  </sheetViews>
  <sheetFormatPr defaultRowHeight="12.75" x14ac:dyDescent="0.2"/>
  <cols>
    <col min="1" max="1" width="64.42578125" style="4" customWidth="1"/>
    <col min="2" max="2" width="24.28515625" style="4" customWidth="1"/>
    <col min="3" max="3" width="22.85546875" style="4" customWidth="1"/>
    <col min="4" max="4" width="26.42578125" style="4" customWidth="1"/>
    <col min="5" max="16384" width="9.140625" style="4"/>
  </cols>
  <sheetData>
    <row r="1" spans="1:6" ht="18.75" customHeight="1" x14ac:dyDescent="0.25">
      <c r="A1" s="477" t="s">
        <v>239</v>
      </c>
      <c r="B1" s="477"/>
      <c r="C1" s="477"/>
      <c r="D1" s="477"/>
    </row>
    <row r="2" spans="1:6" ht="15" x14ac:dyDescent="0.25">
      <c r="A2" s="478" t="s">
        <v>24</v>
      </c>
      <c r="B2" s="478"/>
      <c r="C2" s="478"/>
      <c r="D2" s="478"/>
    </row>
    <row r="3" spans="1:6" ht="15" customHeight="1" x14ac:dyDescent="0.25">
      <c r="A3" s="479" t="s">
        <v>405</v>
      </c>
      <c r="B3" s="480"/>
      <c r="C3" s="480"/>
      <c r="D3" s="480"/>
    </row>
    <row r="4" spans="1:6" ht="30" x14ac:dyDescent="0.2">
      <c r="A4" s="37" t="s">
        <v>16</v>
      </c>
      <c r="B4" s="37" t="s">
        <v>406</v>
      </c>
      <c r="C4" s="37" t="s">
        <v>407</v>
      </c>
      <c r="D4" s="37" t="s">
        <v>408</v>
      </c>
    </row>
    <row r="5" spans="1:6" ht="15" x14ac:dyDescent="0.25">
      <c r="A5" s="38" t="s">
        <v>17</v>
      </c>
      <c r="B5" s="77">
        <v>306619</v>
      </c>
      <c r="C5" s="77">
        <v>247775</v>
      </c>
      <c r="D5" s="77">
        <v>58844</v>
      </c>
    </row>
    <row r="6" spans="1:6" ht="15" x14ac:dyDescent="0.25">
      <c r="A6" s="38" t="s">
        <v>18</v>
      </c>
      <c r="B6" s="77">
        <v>269400</v>
      </c>
      <c r="C6" s="77">
        <v>146996</v>
      </c>
      <c r="D6" s="77">
        <v>122404</v>
      </c>
    </row>
    <row r="7" spans="1:6" ht="15" x14ac:dyDescent="0.25">
      <c r="A7" s="38" t="s">
        <v>19</v>
      </c>
      <c r="B7" s="77"/>
      <c r="C7" s="278"/>
      <c r="D7" s="77">
        <f>D5-D6</f>
        <v>-63560</v>
      </c>
    </row>
    <row r="8" spans="1:6" ht="15" x14ac:dyDescent="0.25">
      <c r="A8" s="38" t="s">
        <v>20</v>
      </c>
      <c r="B8" s="375">
        <f>B5-B6</f>
        <v>37219</v>
      </c>
      <c r="C8" s="77">
        <f>C5-C6</f>
        <v>100779</v>
      </c>
      <c r="D8" s="278"/>
    </row>
    <row r="9" spans="1:6" ht="15" x14ac:dyDescent="0.25">
      <c r="A9" s="39" t="s">
        <v>21</v>
      </c>
      <c r="B9" s="77">
        <v>55577</v>
      </c>
      <c r="C9" s="77">
        <v>25261</v>
      </c>
      <c r="D9" s="77">
        <v>30316</v>
      </c>
      <c r="F9" s="6"/>
    </row>
    <row r="10" spans="1:6" ht="15" x14ac:dyDescent="0.25">
      <c r="A10" s="39" t="s">
        <v>108</v>
      </c>
      <c r="B10" s="77">
        <f>B8+B9</f>
        <v>92796</v>
      </c>
      <c r="C10" s="77">
        <f>C8+C9</f>
        <v>126040</v>
      </c>
      <c r="D10" s="77">
        <f>D7+D9</f>
        <v>-33244</v>
      </c>
      <c r="F10" s="6"/>
    </row>
    <row r="11" spans="1:6" ht="15" x14ac:dyDescent="0.25">
      <c r="A11" s="39" t="s">
        <v>265</v>
      </c>
      <c r="B11" s="77">
        <v>3595</v>
      </c>
      <c r="C11" s="77">
        <v>3595</v>
      </c>
      <c r="D11" s="278"/>
      <c r="F11" s="6"/>
    </row>
    <row r="12" spans="1:6" ht="15" x14ac:dyDescent="0.25">
      <c r="A12" s="39" t="s">
        <v>51</v>
      </c>
      <c r="B12" s="77">
        <v>89201</v>
      </c>
      <c r="C12" s="77">
        <v>89201</v>
      </c>
      <c r="D12" s="278"/>
    </row>
    <row r="13" spans="1:6" ht="30" x14ac:dyDescent="0.25">
      <c r="A13" s="39" t="s">
        <v>266</v>
      </c>
      <c r="B13" s="77">
        <f>B10-B11-B12</f>
        <v>0</v>
      </c>
      <c r="C13" s="77">
        <f>C10-C11-C12</f>
        <v>33244</v>
      </c>
      <c r="D13" s="77">
        <f>D10</f>
        <v>-33244</v>
      </c>
    </row>
    <row r="14" spans="1:6" ht="15" x14ac:dyDescent="0.25">
      <c r="A14" s="40" t="s">
        <v>22</v>
      </c>
      <c r="B14" s="378">
        <f>B6+B11+B12</f>
        <v>362196</v>
      </c>
      <c r="C14" s="378">
        <f>C6+C11+C12</f>
        <v>239792</v>
      </c>
      <c r="D14" s="378">
        <f>D6</f>
        <v>122404</v>
      </c>
    </row>
    <row r="15" spans="1:6" ht="15" x14ac:dyDescent="0.25">
      <c r="A15" s="40" t="s">
        <v>23</v>
      </c>
      <c r="B15" s="378">
        <f>B5+B9</f>
        <v>362196</v>
      </c>
      <c r="C15" s="378">
        <f>C5+C9</f>
        <v>273036</v>
      </c>
      <c r="D15" s="378">
        <f>D5+D9</f>
        <v>89160</v>
      </c>
    </row>
    <row r="16" spans="1:6" ht="15" x14ac:dyDescent="0.25">
      <c r="A16" s="52"/>
      <c r="B16" s="52"/>
      <c r="C16" s="52"/>
      <c r="D16" s="52"/>
    </row>
    <row r="17" spans="3:3" x14ac:dyDescent="0.2">
      <c r="C17" s="6"/>
    </row>
    <row r="19" spans="3:3" x14ac:dyDescent="0.2">
      <c r="C19" s="6"/>
    </row>
    <row r="22" spans="3:3" x14ac:dyDescent="0.2">
      <c r="C22" s="6"/>
    </row>
  </sheetData>
  <mergeCells count="3">
    <mergeCell ref="A1:D1"/>
    <mergeCell ref="A2:D2"/>
    <mergeCell ref="A3:D3"/>
  </mergeCells>
  <pageMargins left="0.39370078740157483" right="0.23622047244094491" top="0.54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C8"/>
  <sheetViews>
    <sheetView zoomScale="90" zoomScaleNormal="90" workbookViewId="0">
      <selection activeCell="B7" sqref="B7"/>
    </sheetView>
  </sheetViews>
  <sheetFormatPr defaultRowHeight="15" x14ac:dyDescent="0.25"/>
  <cols>
    <col min="1" max="1" width="106.28515625" customWidth="1"/>
    <col min="2" max="2" width="42.140625" customWidth="1"/>
    <col min="3" max="3" width="34.140625" customWidth="1"/>
    <col min="4" max="4" width="15.140625" customWidth="1"/>
  </cols>
  <sheetData>
    <row r="1" spans="1:3" ht="24.75" customHeight="1" x14ac:dyDescent="0.25">
      <c r="A1" s="481" t="s">
        <v>417</v>
      </c>
      <c r="B1" s="482"/>
      <c r="C1" s="483"/>
    </row>
    <row r="2" spans="1:3" ht="24.75" customHeight="1" x14ac:dyDescent="0.25">
      <c r="A2" s="78"/>
      <c r="B2" s="305"/>
      <c r="C2" s="79"/>
    </row>
    <row r="3" spans="1:3" ht="15.75" x14ac:dyDescent="0.25">
      <c r="A3" s="484" t="s">
        <v>425</v>
      </c>
      <c r="B3" s="484"/>
      <c r="C3" s="484"/>
    </row>
    <row r="4" spans="1:3" ht="24.75" customHeight="1" x14ac:dyDescent="0.25">
      <c r="A4" s="81" t="s">
        <v>109</v>
      </c>
      <c r="B4" s="80" t="s">
        <v>435</v>
      </c>
      <c r="C4" s="80" t="s">
        <v>436</v>
      </c>
    </row>
    <row r="5" spans="1:3" ht="46.5" customHeight="1" x14ac:dyDescent="0.25">
      <c r="A5" s="379" t="s">
        <v>390</v>
      </c>
      <c r="B5" s="380">
        <v>53545</v>
      </c>
      <c r="C5" s="380">
        <v>63413</v>
      </c>
    </row>
    <row r="6" spans="1:3" ht="47.25" customHeight="1" x14ac:dyDescent="0.25">
      <c r="A6" s="194" t="s">
        <v>448</v>
      </c>
      <c r="B6" s="307">
        <v>3600</v>
      </c>
      <c r="C6" s="307">
        <v>5000</v>
      </c>
    </row>
    <row r="7" spans="1:3" ht="47.25" customHeight="1" x14ac:dyDescent="0.25">
      <c r="A7" s="376" t="s">
        <v>418</v>
      </c>
      <c r="B7" s="307">
        <v>37902</v>
      </c>
      <c r="C7" s="307">
        <v>41864</v>
      </c>
    </row>
    <row r="8" spans="1:3" ht="31.5" x14ac:dyDescent="0.25">
      <c r="A8" s="195" t="s">
        <v>287</v>
      </c>
      <c r="B8" s="306">
        <v>2800</v>
      </c>
      <c r="C8" s="306" t="s">
        <v>50</v>
      </c>
    </row>
  </sheetData>
  <mergeCells count="2">
    <mergeCell ref="A1:C1"/>
    <mergeCell ref="A3:C3"/>
  </mergeCells>
  <pageMargins left="0.19685039370078741" right="0.15748031496062992" top="0.51181102362204722" bottom="0.74803149606299213" header="0.31496062992125984" footer="0.31496062992125984"/>
  <pageSetup paperSize="9" scale="79" orientation="landscape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86"/>
  <sheetViews>
    <sheetView topLeftCell="A40" zoomScale="90" zoomScaleNormal="90" workbookViewId="0">
      <selection activeCell="A56" sqref="A56:C56"/>
    </sheetView>
  </sheetViews>
  <sheetFormatPr defaultRowHeight="15" x14ac:dyDescent="0.25"/>
  <cols>
    <col min="1" max="1" width="41.7109375" customWidth="1"/>
    <col min="2" max="2" width="15" hidden="1" customWidth="1"/>
    <col min="3" max="3" width="37.28515625" customWidth="1"/>
    <col min="4" max="4" width="11.85546875" bestFit="1" customWidth="1"/>
    <col min="5" max="5" width="11.28515625" bestFit="1" customWidth="1"/>
    <col min="6" max="6" width="25" customWidth="1"/>
    <col min="10" max="10" width="13" customWidth="1"/>
  </cols>
  <sheetData>
    <row r="1" spans="1:10" ht="15.75" thickBot="1" x14ac:dyDescent="0.3">
      <c r="A1" s="529" t="s">
        <v>377</v>
      </c>
      <c r="B1" s="529"/>
      <c r="C1" s="529"/>
      <c r="D1" s="529"/>
      <c r="E1" s="529"/>
      <c r="F1" s="529"/>
      <c r="G1" s="529"/>
      <c r="H1" s="529"/>
      <c r="I1" s="529"/>
      <c r="J1" s="529"/>
    </row>
    <row r="2" spans="1:10" x14ac:dyDescent="0.25">
      <c r="A2" s="530" t="s">
        <v>302</v>
      </c>
      <c r="B2" s="531"/>
      <c r="C2" s="206"/>
      <c r="D2" s="206"/>
      <c r="E2" s="206"/>
      <c r="F2" s="530" t="s">
        <v>303</v>
      </c>
      <c r="G2" s="531"/>
      <c r="H2" s="206"/>
      <c r="I2" s="206"/>
      <c r="J2" s="207"/>
    </row>
    <row r="3" spans="1:10" x14ac:dyDescent="0.25">
      <c r="A3" s="532" t="s">
        <v>304</v>
      </c>
      <c r="B3" s="533"/>
      <c r="C3" s="208"/>
      <c r="D3" s="357">
        <v>11576185</v>
      </c>
      <c r="E3" s="208"/>
      <c r="F3" s="532" t="s">
        <v>304</v>
      </c>
      <c r="G3" s="533"/>
      <c r="H3" s="208"/>
      <c r="I3" s="209">
        <v>443630</v>
      </c>
      <c r="J3" s="210"/>
    </row>
    <row r="4" spans="1:10" ht="15.75" thickBot="1" x14ac:dyDescent="0.3">
      <c r="A4" s="534" t="s">
        <v>305</v>
      </c>
      <c r="B4" s="535"/>
      <c r="C4" s="535"/>
      <c r="D4" s="211"/>
      <c r="E4" s="212"/>
      <c r="F4" s="534" t="s">
        <v>305</v>
      </c>
      <c r="G4" s="535"/>
      <c r="H4" s="535"/>
      <c r="I4" s="211"/>
      <c r="J4" s="213"/>
    </row>
    <row r="5" spans="1:10" x14ac:dyDescent="0.25">
      <c r="A5" s="497" t="s">
        <v>306</v>
      </c>
      <c r="B5" s="498"/>
      <c r="C5" s="498"/>
      <c r="D5" s="405"/>
      <c r="E5" s="216">
        <v>19783550</v>
      </c>
      <c r="F5" s="497" t="s">
        <v>307</v>
      </c>
      <c r="G5" s="498"/>
      <c r="H5" s="498"/>
      <c r="I5" s="350"/>
      <c r="J5" s="214">
        <v>2920000</v>
      </c>
    </row>
    <row r="6" spans="1:10" x14ac:dyDescent="0.25">
      <c r="A6" s="489" t="s">
        <v>308</v>
      </c>
      <c r="B6" s="490"/>
      <c r="C6" s="490"/>
      <c r="D6" s="354"/>
      <c r="E6" s="214">
        <v>920429</v>
      </c>
      <c r="F6" s="489" t="s">
        <v>311</v>
      </c>
      <c r="G6" s="490"/>
      <c r="H6" s="490"/>
      <c r="I6" s="350"/>
      <c r="J6" s="214">
        <v>110000</v>
      </c>
    </row>
    <row r="7" spans="1:10" x14ac:dyDescent="0.25">
      <c r="A7" s="489" t="s">
        <v>309</v>
      </c>
      <c r="B7" s="490"/>
      <c r="C7" s="490"/>
      <c r="D7" s="354"/>
      <c r="E7" s="214">
        <v>1760131</v>
      </c>
      <c r="F7" s="489" t="s">
        <v>310</v>
      </c>
      <c r="G7" s="490"/>
      <c r="H7" s="490"/>
      <c r="I7" s="350"/>
      <c r="J7" s="214">
        <v>32895</v>
      </c>
    </row>
    <row r="8" spans="1:10" x14ac:dyDescent="0.25">
      <c r="A8" s="489" t="s">
        <v>494</v>
      </c>
      <c r="B8" s="490"/>
      <c r="C8" s="490"/>
      <c r="D8" s="354"/>
      <c r="E8" s="214">
        <v>5579737</v>
      </c>
      <c r="F8" s="489" t="s">
        <v>492</v>
      </c>
      <c r="G8" s="490"/>
      <c r="H8" s="490"/>
      <c r="I8" s="350"/>
      <c r="J8" s="214">
        <v>10360</v>
      </c>
    </row>
    <row r="9" spans="1:10" x14ac:dyDescent="0.25">
      <c r="A9" s="489" t="s">
        <v>470</v>
      </c>
      <c r="B9" s="490"/>
      <c r="C9" s="490"/>
      <c r="D9" s="354"/>
      <c r="E9" s="214">
        <v>3975188</v>
      </c>
      <c r="F9" s="525"/>
      <c r="G9" s="526"/>
      <c r="H9" s="526"/>
      <c r="I9" s="336"/>
      <c r="J9" s="337"/>
    </row>
    <row r="10" spans="1:10" ht="15.75" thickBot="1" x14ac:dyDescent="0.3">
      <c r="A10" s="489" t="s">
        <v>466</v>
      </c>
      <c r="B10" s="490"/>
      <c r="C10" s="490"/>
      <c r="D10" s="354"/>
      <c r="E10" s="214">
        <v>54900</v>
      </c>
      <c r="F10" s="489"/>
      <c r="G10" s="490"/>
      <c r="H10" s="490"/>
      <c r="I10" s="350"/>
      <c r="J10" s="214"/>
    </row>
    <row r="11" spans="1:10" ht="15.75" thickBot="1" x14ac:dyDescent="0.3">
      <c r="A11" s="508" t="s">
        <v>467</v>
      </c>
      <c r="B11" s="509"/>
      <c r="C11" s="509"/>
      <c r="D11" s="354"/>
      <c r="E11" s="214">
        <v>3000</v>
      </c>
      <c r="F11" s="485" t="s">
        <v>312</v>
      </c>
      <c r="G11" s="486"/>
      <c r="H11" s="486"/>
      <c r="I11" s="410"/>
      <c r="J11" s="407">
        <f>SUM(J5:J10)</f>
        <v>3073255</v>
      </c>
    </row>
    <row r="12" spans="1:10" x14ac:dyDescent="0.25">
      <c r="A12" s="485" t="s">
        <v>312</v>
      </c>
      <c r="B12" s="486"/>
      <c r="C12" s="486"/>
      <c r="D12" s="405"/>
      <c r="E12" s="407">
        <f>SUM(E4:E11)</f>
        <v>32076935</v>
      </c>
      <c r="F12" s="527"/>
      <c r="G12" s="528"/>
      <c r="H12" s="528"/>
      <c r="I12" s="336"/>
      <c r="J12" s="337"/>
    </row>
    <row r="13" spans="1:10" ht="15.75" thickBot="1" x14ac:dyDescent="0.3">
      <c r="A13" s="519"/>
      <c r="B13" s="520"/>
      <c r="C13" s="520"/>
      <c r="D13" s="354"/>
      <c r="E13" s="423"/>
      <c r="F13" s="521" t="s">
        <v>313</v>
      </c>
      <c r="G13" s="521"/>
      <c r="H13" s="521"/>
      <c r="I13" s="339"/>
      <c r="J13" s="340"/>
    </row>
    <row r="14" spans="1:10" ht="16.5" thickBot="1" x14ac:dyDescent="0.3">
      <c r="A14" s="522" t="s">
        <v>313</v>
      </c>
      <c r="B14" s="523"/>
      <c r="C14" s="523"/>
      <c r="D14" s="354"/>
      <c r="E14" s="214"/>
      <c r="F14" s="524" t="s">
        <v>314</v>
      </c>
      <c r="G14" s="524"/>
      <c r="H14" s="524"/>
      <c r="I14" s="350"/>
      <c r="J14" s="214">
        <v>597375</v>
      </c>
    </row>
    <row r="15" spans="1:10" ht="15.75" x14ac:dyDescent="0.25">
      <c r="A15" s="497" t="s">
        <v>316</v>
      </c>
      <c r="B15" s="498"/>
      <c r="C15" s="498"/>
      <c r="D15" s="354"/>
      <c r="E15" s="214">
        <v>13768775</v>
      </c>
      <c r="F15" s="511" t="s">
        <v>315</v>
      </c>
      <c r="G15" s="511"/>
      <c r="H15" s="511"/>
      <c r="I15" s="350"/>
      <c r="J15" s="214">
        <v>416515</v>
      </c>
    </row>
    <row r="16" spans="1:10" ht="15.75" x14ac:dyDescent="0.25">
      <c r="A16" s="489" t="s">
        <v>315</v>
      </c>
      <c r="B16" s="490"/>
      <c r="C16" s="490"/>
      <c r="D16" s="354"/>
      <c r="E16" s="214">
        <v>376004</v>
      </c>
      <c r="F16" s="511" t="s">
        <v>317</v>
      </c>
      <c r="G16" s="511"/>
      <c r="H16" s="511"/>
      <c r="I16" s="350"/>
      <c r="J16" s="214">
        <v>89535</v>
      </c>
    </row>
    <row r="17" spans="1:10" ht="15.75" x14ac:dyDescent="0.25">
      <c r="A17" s="489" t="s">
        <v>319</v>
      </c>
      <c r="B17" s="490"/>
      <c r="C17" s="490"/>
      <c r="D17" s="354"/>
      <c r="E17" s="214">
        <v>2920000</v>
      </c>
      <c r="F17" s="511" t="s">
        <v>318</v>
      </c>
      <c r="G17" s="511"/>
      <c r="H17" s="511"/>
      <c r="I17" s="350"/>
      <c r="J17" s="214">
        <v>420000</v>
      </c>
    </row>
    <row r="18" spans="1:10" ht="15.75" x14ac:dyDescent="0.25">
      <c r="A18" s="489" t="s">
        <v>320</v>
      </c>
      <c r="B18" s="490"/>
      <c r="C18" s="490"/>
      <c r="D18" s="354"/>
      <c r="E18" s="214">
        <v>115264</v>
      </c>
      <c r="F18" s="511" t="s">
        <v>431</v>
      </c>
      <c r="G18" s="511"/>
      <c r="H18" s="511"/>
      <c r="I18" s="350"/>
      <c r="J18" s="214">
        <v>4800</v>
      </c>
    </row>
    <row r="19" spans="1:10" x14ac:dyDescent="0.25">
      <c r="A19" s="489" t="s">
        <v>322</v>
      </c>
      <c r="B19" s="490"/>
      <c r="C19" s="490"/>
      <c r="D19" s="354"/>
      <c r="E19" s="214">
        <v>21101</v>
      </c>
      <c r="F19" s="490" t="s">
        <v>321</v>
      </c>
      <c r="G19" s="490"/>
      <c r="H19" s="490"/>
      <c r="I19" s="350"/>
      <c r="J19" s="214">
        <v>244960</v>
      </c>
    </row>
    <row r="20" spans="1:10" x14ac:dyDescent="0.25">
      <c r="A20" s="489" t="s">
        <v>468</v>
      </c>
      <c r="B20" s="490"/>
      <c r="C20" s="490"/>
      <c r="D20" s="354"/>
      <c r="E20" s="214">
        <v>44400</v>
      </c>
      <c r="F20" s="490" t="s">
        <v>323</v>
      </c>
      <c r="G20" s="490"/>
      <c r="H20" s="490"/>
      <c r="I20" s="350"/>
      <c r="J20" s="214">
        <v>3000</v>
      </c>
    </row>
    <row r="21" spans="1:10" x14ac:dyDescent="0.25">
      <c r="A21" s="517" t="s">
        <v>325</v>
      </c>
      <c r="B21" s="518"/>
      <c r="C21" s="518"/>
      <c r="D21" s="354"/>
      <c r="E21" s="215">
        <v>595000</v>
      </c>
      <c r="F21" s="490" t="s">
        <v>324</v>
      </c>
      <c r="G21" s="490"/>
      <c r="H21" s="490"/>
      <c r="I21" s="350"/>
      <c r="J21" s="214">
        <v>229995</v>
      </c>
    </row>
    <row r="22" spans="1:10" ht="15" customHeight="1" x14ac:dyDescent="0.25">
      <c r="A22" s="489" t="s">
        <v>469</v>
      </c>
      <c r="B22" s="490"/>
      <c r="C22" s="490"/>
      <c r="D22" s="354"/>
      <c r="E22" s="214">
        <v>420000</v>
      </c>
      <c r="F22" s="513" t="s">
        <v>426</v>
      </c>
      <c r="G22" s="513"/>
      <c r="H22" s="513"/>
      <c r="I22" s="351"/>
      <c r="J22" s="215">
        <v>383725</v>
      </c>
    </row>
    <row r="23" spans="1:10" ht="15.75" x14ac:dyDescent="0.25">
      <c r="A23" s="510" t="s">
        <v>326</v>
      </c>
      <c r="B23" s="511"/>
      <c r="C23" s="511"/>
      <c r="D23" s="354"/>
      <c r="E23" s="214">
        <v>547237</v>
      </c>
      <c r="F23" s="490" t="s">
        <v>428</v>
      </c>
      <c r="G23" s="490"/>
      <c r="H23" s="490"/>
      <c r="I23" s="350"/>
      <c r="J23" s="214">
        <v>228500</v>
      </c>
    </row>
    <row r="24" spans="1:10" ht="15.75" x14ac:dyDescent="0.25">
      <c r="A24" s="510" t="s">
        <v>484</v>
      </c>
      <c r="B24" s="511"/>
      <c r="C24" s="511"/>
      <c r="D24" s="354"/>
      <c r="E24" s="214">
        <v>250000</v>
      </c>
      <c r="F24" s="490" t="s">
        <v>429</v>
      </c>
      <c r="G24" s="490"/>
      <c r="H24" s="490"/>
      <c r="I24" s="350"/>
      <c r="J24" s="214">
        <v>14970</v>
      </c>
    </row>
    <row r="25" spans="1:10" x14ac:dyDescent="0.25">
      <c r="A25" s="489" t="s">
        <v>483</v>
      </c>
      <c r="B25" s="490"/>
      <c r="C25" s="490"/>
      <c r="D25" s="354"/>
      <c r="E25" s="214">
        <v>250000</v>
      </c>
      <c r="F25" s="490" t="s">
        <v>430</v>
      </c>
      <c r="G25" s="490"/>
      <c r="H25" s="490"/>
      <c r="I25" s="350"/>
      <c r="J25" s="214">
        <v>8000</v>
      </c>
    </row>
    <row r="26" spans="1:10" x14ac:dyDescent="0.25">
      <c r="A26" s="489" t="s">
        <v>471</v>
      </c>
      <c r="B26" s="490"/>
      <c r="C26" s="490"/>
      <c r="D26" s="354"/>
      <c r="E26" s="214">
        <v>65460</v>
      </c>
      <c r="F26" s="490" t="s">
        <v>464</v>
      </c>
      <c r="G26" s="490"/>
      <c r="H26" s="490"/>
      <c r="I26" s="350"/>
      <c r="J26" s="214">
        <v>72345</v>
      </c>
    </row>
    <row r="27" spans="1:10" x14ac:dyDescent="0.25">
      <c r="A27" s="489" t="s">
        <v>120</v>
      </c>
      <c r="B27" s="490"/>
      <c r="C27" s="490"/>
      <c r="D27" s="354"/>
      <c r="E27" s="214">
        <v>90843</v>
      </c>
      <c r="F27" s="490" t="s">
        <v>465</v>
      </c>
      <c r="G27" s="490"/>
      <c r="H27" s="490"/>
      <c r="I27" s="350"/>
      <c r="J27" s="214">
        <v>18000</v>
      </c>
    </row>
    <row r="28" spans="1:10" x14ac:dyDescent="0.25">
      <c r="A28" s="489" t="s">
        <v>328</v>
      </c>
      <c r="B28" s="490"/>
      <c r="C28" s="490"/>
      <c r="D28" s="354"/>
      <c r="E28" s="214">
        <v>559460</v>
      </c>
      <c r="F28" s="490" t="s">
        <v>427</v>
      </c>
      <c r="G28" s="490"/>
      <c r="H28" s="490"/>
      <c r="I28" s="350"/>
      <c r="J28" s="214">
        <v>39920</v>
      </c>
    </row>
    <row r="29" spans="1:10" x14ac:dyDescent="0.25">
      <c r="A29" s="489" t="s">
        <v>324</v>
      </c>
      <c r="B29" s="490"/>
      <c r="C29" s="490"/>
      <c r="D29" s="354"/>
      <c r="E29" s="214">
        <v>38695</v>
      </c>
      <c r="F29" s="490" t="s">
        <v>432</v>
      </c>
      <c r="G29" s="490"/>
      <c r="H29" s="490"/>
      <c r="I29" s="350"/>
      <c r="J29" s="214">
        <v>6250</v>
      </c>
    </row>
    <row r="30" spans="1:10" x14ac:dyDescent="0.25">
      <c r="A30" s="489" t="s">
        <v>330</v>
      </c>
      <c r="B30" s="490"/>
      <c r="C30" s="490"/>
      <c r="D30" s="354"/>
      <c r="E30" s="214">
        <v>272993</v>
      </c>
      <c r="F30" s="490" t="s">
        <v>329</v>
      </c>
      <c r="G30" s="490"/>
      <c r="H30" s="490"/>
      <c r="I30" s="350"/>
      <c r="J30" s="214">
        <v>220000</v>
      </c>
    </row>
    <row r="31" spans="1:10" x14ac:dyDescent="0.25">
      <c r="A31" s="489" t="s">
        <v>327</v>
      </c>
      <c r="B31" s="490"/>
      <c r="C31" s="490"/>
      <c r="D31" s="354"/>
      <c r="E31" s="214">
        <v>13520</v>
      </c>
      <c r="F31" s="490" t="s">
        <v>491</v>
      </c>
      <c r="G31" s="490"/>
      <c r="H31" s="490"/>
      <c r="I31" s="350"/>
      <c r="J31" s="214">
        <v>10160</v>
      </c>
    </row>
    <row r="32" spans="1:10" x14ac:dyDescent="0.25">
      <c r="A32" s="489" t="s">
        <v>474</v>
      </c>
      <c r="B32" s="490"/>
      <c r="C32" s="490"/>
      <c r="D32" s="354"/>
      <c r="E32" s="214">
        <v>446768</v>
      </c>
      <c r="F32" s="490" t="s">
        <v>501</v>
      </c>
      <c r="G32" s="490"/>
      <c r="H32" s="490"/>
      <c r="I32" s="350"/>
      <c r="J32" s="214">
        <v>9500</v>
      </c>
    </row>
    <row r="33" spans="1:10" x14ac:dyDescent="0.25">
      <c r="A33" s="489" t="s">
        <v>472</v>
      </c>
      <c r="B33" s="490"/>
      <c r="C33" s="490"/>
      <c r="D33" s="354"/>
      <c r="E33" s="214">
        <v>229000</v>
      </c>
      <c r="F33" s="490" t="s">
        <v>499</v>
      </c>
      <c r="G33" s="490"/>
      <c r="H33" s="490"/>
      <c r="I33" s="350"/>
      <c r="J33" s="214">
        <v>5000</v>
      </c>
    </row>
    <row r="34" spans="1:10" ht="15.75" thickBot="1" x14ac:dyDescent="0.3">
      <c r="A34" s="489" t="s">
        <v>331</v>
      </c>
      <c r="B34" s="490"/>
      <c r="C34" s="490"/>
      <c r="D34" s="354"/>
      <c r="E34" s="214">
        <v>6660</v>
      </c>
      <c r="F34" s="490" t="s">
        <v>500</v>
      </c>
      <c r="G34" s="490"/>
      <c r="H34" s="490"/>
      <c r="I34" s="350"/>
      <c r="J34" s="214">
        <v>890</v>
      </c>
    </row>
    <row r="35" spans="1:10" x14ac:dyDescent="0.25">
      <c r="A35" s="489" t="s">
        <v>495</v>
      </c>
      <c r="B35" s="490"/>
      <c r="C35" s="490"/>
      <c r="D35" s="354"/>
      <c r="E35" s="214">
        <v>18322</v>
      </c>
      <c r="F35" s="486" t="s">
        <v>332</v>
      </c>
      <c r="G35" s="486"/>
      <c r="H35" s="486"/>
      <c r="I35" s="410"/>
      <c r="J35" s="407">
        <f>SUM(J14:J34)</f>
        <v>3023440</v>
      </c>
    </row>
    <row r="36" spans="1:10" ht="15.75" thickBot="1" x14ac:dyDescent="0.3">
      <c r="A36" s="489" t="s">
        <v>473</v>
      </c>
      <c r="B36" s="490"/>
      <c r="C36" s="490"/>
      <c r="D36" s="354"/>
      <c r="E36" s="214">
        <v>762000</v>
      </c>
      <c r="F36" s="516" t="s">
        <v>507</v>
      </c>
      <c r="G36" s="516"/>
      <c r="H36" s="516"/>
      <c r="I36" s="352">
        <f>I3+J11-J35</f>
        <v>493445</v>
      </c>
      <c r="J36" s="341"/>
    </row>
    <row r="37" spans="1:10" ht="15" customHeight="1" x14ac:dyDescent="0.25">
      <c r="A37" s="512" t="s">
        <v>333</v>
      </c>
      <c r="B37" s="513"/>
      <c r="C37" s="513"/>
      <c r="D37" s="406"/>
      <c r="E37" s="215">
        <v>14805</v>
      </c>
      <c r="F37" s="342"/>
      <c r="G37" s="342"/>
      <c r="H37" s="342"/>
      <c r="I37" s="343"/>
      <c r="J37" s="336"/>
    </row>
    <row r="38" spans="1:10" x14ac:dyDescent="0.25">
      <c r="A38" s="489" t="s">
        <v>334</v>
      </c>
      <c r="B38" s="490"/>
      <c r="C38" s="490"/>
      <c r="D38" s="354"/>
      <c r="E38" s="214">
        <v>112433</v>
      </c>
      <c r="F38" s="338"/>
      <c r="G38" s="338"/>
      <c r="H38" s="338"/>
      <c r="I38" s="338"/>
      <c r="J38" s="338"/>
    </row>
    <row r="39" spans="1:10" x14ac:dyDescent="0.25">
      <c r="A39" s="489" t="s">
        <v>508</v>
      </c>
      <c r="B39" s="490"/>
      <c r="C39" s="490"/>
      <c r="D39" s="354"/>
      <c r="E39" s="214">
        <v>9901</v>
      </c>
      <c r="F39" s="514" t="s">
        <v>335</v>
      </c>
      <c r="G39" s="515"/>
      <c r="H39" s="515"/>
      <c r="I39" s="421"/>
      <c r="J39" s="422"/>
    </row>
    <row r="40" spans="1:10" x14ac:dyDescent="0.25">
      <c r="A40" s="489" t="s">
        <v>337</v>
      </c>
      <c r="B40" s="490"/>
      <c r="C40" s="490"/>
      <c r="D40" s="354"/>
      <c r="E40" s="214">
        <v>36459</v>
      </c>
      <c r="F40" s="506" t="s">
        <v>336</v>
      </c>
      <c r="G40" s="507"/>
      <c r="H40" s="507"/>
      <c r="I40" s="354"/>
      <c r="J40" s="214">
        <f>D69</f>
        <v>19438645</v>
      </c>
    </row>
    <row r="41" spans="1:10" x14ac:dyDescent="0.25">
      <c r="A41" s="489" t="s">
        <v>339</v>
      </c>
      <c r="B41" s="490"/>
      <c r="C41" s="490"/>
      <c r="D41" s="354"/>
      <c r="E41" s="214">
        <v>10248</v>
      </c>
      <c r="F41" s="506" t="s">
        <v>338</v>
      </c>
      <c r="G41" s="507"/>
      <c r="H41" s="507"/>
      <c r="I41" s="354"/>
      <c r="J41" s="214">
        <f>D86</f>
        <v>225250</v>
      </c>
    </row>
    <row r="42" spans="1:10" x14ac:dyDescent="0.25">
      <c r="A42" s="489" t="s">
        <v>340</v>
      </c>
      <c r="B42" s="490"/>
      <c r="C42" s="490"/>
      <c r="D42" s="354"/>
      <c r="E42" s="214">
        <v>64495</v>
      </c>
      <c r="F42" s="506" t="s">
        <v>303</v>
      </c>
      <c r="G42" s="507"/>
      <c r="H42" s="507"/>
      <c r="I42" s="354"/>
      <c r="J42" s="214">
        <f>I36</f>
        <v>493445</v>
      </c>
    </row>
    <row r="43" spans="1:10" ht="15.75" x14ac:dyDescent="0.25">
      <c r="A43" s="489" t="s">
        <v>342</v>
      </c>
      <c r="B43" s="490"/>
      <c r="C43" s="490"/>
      <c r="D43" s="354"/>
      <c r="E43" s="214">
        <v>5304</v>
      </c>
      <c r="F43" s="501" t="s">
        <v>341</v>
      </c>
      <c r="G43" s="502"/>
      <c r="H43" s="502"/>
      <c r="I43" s="354"/>
      <c r="J43" s="214">
        <v>0</v>
      </c>
    </row>
    <row r="44" spans="1:10" ht="15.75" x14ac:dyDescent="0.25">
      <c r="A44" s="489" t="s">
        <v>344</v>
      </c>
      <c r="B44" s="490"/>
      <c r="C44" s="490"/>
      <c r="D44" s="354"/>
      <c r="E44" s="214">
        <v>20059</v>
      </c>
      <c r="F44" s="501" t="s">
        <v>343</v>
      </c>
      <c r="G44" s="502"/>
      <c r="H44" s="502"/>
      <c r="I44" s="354"/>
      <c r="J44" s="214">
        <v>0</v>
      </c>
    </row>
    <row r="45" spans="1:10" ht="15.75" x14ac:dyDescent="0.25">
      <c r="A45" s="489" t="s">
        <v>496</v>
      </c>
      <c r="B45" s="490"/>
      <c r="C45" s="490"/>
      <c r="D45" s="354"/>
      <c r="E45" s="214">
        <v>10285</v>
      </c>
      <c r="F45" s="501" t="s">
        <v>345</v>
      </c>
      <c r="G45" s="502"/>
      <c r="H45" s="502"/>
      <c r="I45" s="354"/>
      <c r="J45" s="214">
        <v>0</v>
      </c>
    </row>
    <row r="46" spans="1:10" x14ac:dyDescent="0.25">
      <c r="A46" s="489" t="s">
        <v>476</v>
      </c>
      <c r="B46" s="490"/>
      <c r="C46" s="490"/>
      <c r="D46" s="354"/>
      <c r="E46" s="214">
        <v>6160</v>
      </c>
      <c r="F46" s="506" t="s">
        <v>346</v>
      </c>
      <c r="G46" s="507"/>
      <c r="H46" s="507"/>
      <c r="I46" s="354"/>
      <c r="J46" s="214">
        <v>16250</v>
      </c>
    </row>
    <row r="47" spans="1:10" x14ac:dyDescent="0.25">
      <c r="A47" s="489" t="s">
        <v>347</v>
      </c>
      <c r="B47" s="490"/>
      <c r="C47" s="490"/>
      <c r="D47" s="354"/>
      <c r="E47" s="214">
        <v>225000</v>
      </c>
      <c r="F47" s="506" t="s">
        <v>506</v>
      </c>
      <c r="G47" s="507"/>
      <c r="H47" s="507"/>
      <c r="I47" s="354"/>
      <c r="J47" s="214">
        <v>0</v>
      </c>
    </row>
    <row r="48" spans="1:10" x14ac:dyDescent="0.25">
      <c r="A48" s="489" t="s">
        <v>475</v>
      </c>
      <c r="B48" s="490"/>
      <c r="C48" s="490"/>
      <c r="D48" s="354"/>
      <c r="E48" s="214">
        <v>55162</v>
      </c>
      <c r="F48" s="506" t="s">
        <v>348</v>
      </c>
      <c r="G48" s="507"/>
      <c r="H48" s="507"/>
      <c r="I48" s="354"/>
      <c r="J48" s="214">
        <v>10000</v>
      </c>
    </row>
    <row r="49" spans="1:10" ht="15.75" x14ac:dyDescent="0.25">
      <c r="A49" s="510" t="s">
        <v>349</v>
      </c>
      <c r="B49" s="511"/>
      <c r="C49" s="511"/>
      <c r="D49" s="354"/>
      <c r="E49" s="214">
        <v>67345</v>
      </c>
      <c r="F49" s="506" t="s">
        <v>350</v>
      </c>
      <c r="G49" s="507"/>
      <c r="H49" s="507"/>
      <c r="I49" s="354"/>
      <c r="J49" s="214">
        <v>0</v>
      </c>
    </row>
    <row r="50" spans="1:10" x14ac:dyDescent="0.25">
      <c r="A50" s="489" t="s">
        <v>477</v>
      </c>
      <c r="B50" s="490"/>
      <c r="C50" s="490"/>
      <c r="D50" s="359"/>
      <c r="E50" s="214">
        <v>40000</v>
      </c>
      <c r="F50" s="506" t="s">
        <v>351</v>
      </c>
      <c r="G50" s="507"/>
      <c r="H50" s="507"/>
      <c r="I50" s="354"/>
      <c r="J50" s="214">
        <v>0</v>
      </c>
    </row>
    <row r="51" spans="1:10" x14ac:dyDescent="0.25">
      <c r="A51" s="489" t="s">
        <v>478</v>
      </c>
      <c r="B51" s="490"/>
      <c r="C51" s="490"/>
      <c r="D51" s="354"/>
      <c r="E51" s="214">
        <v>3800</v>
      </c>
      <c r="F51" s="506" t="s">
        <v>352</v>
      </c>
      <c r="G51" s="507"/>
      <c r="H51" s="507"/>
      <c r="I51" s="354"/>
      <c r="J51" s="214">
        <v>0</v>
      </c>
    </row>
    <row r="52" spans="1:10" x14ac:dyDescent="0.25">
      <c r="A52" s="489" t="s">
        <v>353</v>
      </c>
      <c r="B52" s="490"/>
      <c r="C52" s="490"/>
      <c r="D52" s="354"/>
      <c r="E52" s="214">
        <v>16003</v>
      </c>
      <c r="F52" s="506" t="s">
        <v>354</v>
      </c>
      <c r="G52" s="507"/>
      <c r="H52" s="507"/>
      <c r="I52" s="354"/>
      <c r="J52" s="214">
        <v>0</v>
      </c>
    </row>
    <row r="53" spans="1:10" x14ac:dyDescent="0.25">
      <c r="A53" s="489" t="s">
        <v>355</v>
      </c>
      <c r="B53" s="490"/>
      <c r="C53" s="490"/>
      <c r="D53" s="354"/>
      <c r="E53" s="214">
        <v>40734</v>
      </c>
      <c r="F53" s="506" t="s">
        <v>356</v>
      </c>
      <c r="G53" s="507"/>
      <c r="H53" s="507"/>
      <c r="I53" s="354"/>
      <c r="J53" s="214">
        <v>0</v>
      </c>
    </row>
    <row r="54" spans="1:10" x14ac:dyDescent="0.25">
      <c r="A54" s="489" t="s">
        <v>503</v>
      </c>
      <c r="B54" s="490"/>
      <c r="C54" s="490"/>
      <c r="D54" s="354"/>
      <c r="E54" s="214">
        <v>500000</v>
      </c>
      <c r="F54" s="506" t="s">
        <v>357</v>
      </c>
      <c r="G54" s="507"/>
      <c r="H54" s="507"/>
      <c r="I54" s="354"/>
      <c r="J54" s="214">
        <v>0</v>
      </c>
    </row>
    <row r="55" spans="1:10" x14ac:dyDescent="0.25">
      <c r="A55" s="489" t="s">
        <v>497</v>
      </c>
      <c r="B55" s="490"/>
      <c r="C55" s="490"/>
      <c r="D55" s="354"/>
      <c r="E55" s="214">
        <v>49530</v>
      </c>
      <c r="F55" s="506" t="s">
        <v>358</v>
      </c>
      <c r="G55" s="507"/>
      <c r="H55" s="507"/>
      <c r="I55" s="354"/>
      <c r="J55" s="214">
        <v>0</v>
      </c>
    </row>
    <row r="56" spans="1:10" ht="15.75" x14ac:dyDescent="0.25">
      <c r="A56" s="510" t="s">
        <v>479</v>
      </c>
      <c r="B56" s="511"/>
      <c r="C56" s="511"/>
      <c r="D56" s="354"/>
      <c r="E56" s="214">
        <v>127000</v>
      </c>
      <c r="F56" s="506" t="s">
        <v>359</v>
      </c>
      <c r="G56" s="507"/>
      <c r="H56" s="507"/>
      <c r="I56" s="354"/>
      <c r="J56" s="214">
        <v>0</v>
      </c>
    </row>
    <row r="57" spans="1:10" x14ac:dyDescent="0.25">
      <c r="A57" s="489" t="s">
        <v>481</v>
      </c>
      <c r="B57" s="490"/>
      <c r="C57" s="490"/>
      <c r="D57" s="354"/>
      <c r="E57" s="214">
        <v>80923</v>
      </c>
      <c r="F57" s="506" t="s">
        <v>360</v>
      </c>
      <c r="G57" s="507"/>
      <c r="H57" s="507"/>
      <c r="I57" s="354"/>
      <c r="J57" s="214">
        <v>192157</v>
      </c>
    </row>
    <row r="58" spans="1:10" x14ac:dyDescent="0.25">
      <c r="A58" s="489" t="s">
        <v>487</v>
      </c>
      <c r="B58" s="490"/>
      <c r="C58" s="490"/>
      <c r="D58" s="354"/>
      <c r="E58" s="214">
        <v>63815</v>
      </c>
      <c r="F58" s="506" t="s">
        <v>361</v>
      </c>
      <c r="G58" s="507"/>
      <c r="H58" s="507"/>
      <c r="I58" s="354"/>
      <c r="J58" s="214">
        <v>7682548</v>
      </c>
    </row>
    <row r="59" spans="1:10" ht="15.75" x14ac:dyDescent="0.25">
      <c r="A59" s="510" t="s">
        <v>362</v>
      </c>
      <c r="B59" s="511"/>
      <c r="C59" s="511"/>
      <c r="D59" s="354"/>
      <c r="E59" s="214">
        <v>157759</v>
      </c>
      <c r="F59" s="506" t="s">
        <v>363</v>
      </c>
      <c r="G59" s="507"/>
      <c r="H59" s="507"/>
      <c r="I59" s="354"/>
      <c r="J59" s="214">
        <v>4855015</v>
      </c>
    </row>
    <row r="60" spans="1:10" x14ac:dyDescent="0.25">
      <c r="A60" s="489" t="s">
        <v>364</v>
      </c>
      <c r="B60" s="490"/>
      <c r="C60" s="490"/>
      <c r="D60" s="354"/>
      <c r="E60" s="214">
        <v>36518</v>
      </c>
      <c r="F60" s="506" t="s">
        <v>365</v>
      </c>
      <c r="G60" s="507"/>
      <c r="H60" s="507"/>
      <c r="I60" s="354"/>
      <c r="J60" s="214">
        <v>0</v>
      </c>
    </row>
    <row r="61" spans="1:10" x14ac:dyDescent="0.25">
      <c r="A61" s="489" t="s">
        <v>482</v>
      </c>
      <c r="B61" s="490"/>
      <c r="C61" s="490"/>
      <c r="D61" s="354"/>
      <c r="E61" s="214">
        <v>5000</v>
      </c>
      <c r="F61" s="506" t="s">
        <v>366</v>
      </c>
      <c r="G61" s="507"/>
      <c r="H61" s="507"/>
      <c r="I61" s="354"/>
      <c r="J61" s="214">
        <v>0</v>
      </c>
    </row>
    <row r="62" spans="1:10" x14ac:dyDescent="0.25">
      <c r="A62" s="489" t="s">
        <v>485</v>
      </c>
      <c r="B62" s="490"/>
      <c r="C62" s="490"/>
      <c r="D62" s="354"/>
      <c r="E62" s="214">
        <v>355800</v>
      </c>
      <c r="F62" s="506" t="s">
        <v>367</v>
      </c>
      <c r="G62" s="507"/>
      <c r="H62" s="507"/>
      <c r="I62" s="354"/>
      <c r="J62" s="214">
        <v>8024279</v>
      </c>
    </row>
    <row r="63" spans="1:10" ht="15.75" x14ac:dyDescent="0.25">
      <c r="A63" s="489" t="s">
        <v>488</v>
      </c>
      <c r="B63" s="490"/>
      <c r="C63" s="490"/>
      <c r="D63" s="354"/>
      <c r="E63" s="214">
        <v>96698</v>
      </c>
      <c r="F63" s="501" t="s">
        <v>368</v>
      </c>
      <c r="G63" s="502"/>
      <c r="H63" s="502"/>
      <c r="I63" s="354"/>
      <c r="J63" s="214">
        <v>1</v>
      </c>
    </row>
    <row r="64" spans="1:10" ht="15.75" x14ac:dyDescent="0.25">
      <c r="A64" s="489" t="s">
        <v>505</v>
      </c>
      <c r="B64" s="490"/>
      <c r="C64" s="490"/>
      <c r="D64" s="354"/>
      <c r="E64" s="214">
        <v>116967</v>
      </c>
      <c r="F64" s="501" t="s">
        <v>369</v>
      </c>
      <c r="G64" s="502"/>
      <c r="H64" s="502"/>
      <c r="I64" s="354"/>
      <c r="J64" s="214">
        <v>7210638</v>
      </c>
    </row>
    <row r="65" spans="1:10" x14ac:dyDescent="0.25">
      <c r="A65" s="489" t="s">
        <v>504</v>
      </c>
      <c r="B65" s="490"/>
      <c r="C65" s="490"/>
      <c r="D65" s="354"/>
      <c r="E65" s="214">
        <v>13970</v>
      </c>
      <c r="F65" s="506" t="s">
        <v>370</v>
      </c>
      <c r="G65" s="507"/>
      <c r="H65" s="507"/>
      <c r="I65" s="359"/>
      <c r="J65" s="214">
        <v>132723</v>
      </c>
    </row>
    <row r="66" spans="1:10" x14ac:dyDescent="0.25">
      <c r="A66" s="489" t="s">
        <v>486</v>
      </c>
      <c r="B66" s="490"/>
      <c r="C66" s="490"/>
      <c r="D66" s="354"/>
      <c r="E66" s="214">
        <v>50800</v>
      </c>
      <c r="F66" s="506" t="s">
        <v>371</v>
      </c>
      <c r="G66" s="507"/>
      <c r="H66" s="507"/>
      <c r="I66" s="359"/>
      <c r="J66" s="214">
        <v>1146367</v>
      </c>
    </row>
    <row r="67" spans="1:10" ht="15.75" thickBot="1" x14ac:dyDescent="0.3">
      <c r="A67" s="508" t="s">
        <v>480</v>
      </c>
      <c r="B67" s="509"/>
      <c r="C67" s="509"/>
      <c r="D67" s="354"/>
      <c r="E67" s="214">
        <v>10000</v>
      </c>
      <c r="F67" s="506" t="s">
        <v>510</v>
      </c>
      <c r="G67" s="507"/>
      <c r="H67" s="507"/>
      <c r="I67" s="359"/>
      <c r="J67" s="214">
        <v>1643933</v>
      </c>
    </row>
    <row r="68" spans="1:10" x14ac:dyDescent="0.25">
      <c r="A68" s="485" t="s">
        <v>332</v>
      </c>
      <c r="B68" s="486"/>
      <c r="C68" s="486"/>
      <c r="D68" s="405"/>
      <c r="E68" s="407">
        <f>SUM(E15:E67)</f>
        <v>24214475</v>
      </c>
      <c r="F68" s="408" t="s">
        <v>372</v>
      </c>
      <c r="G68" s="409"/>
      <c r="H68" s="409"/>
      <c r="I68" s="359"/>
      <c r="J68" s="214">
        <v>4126397</v>
      </c>
    </row>
    <row r="69" spans="1:10" ht="16.5" thickBot="1" x14ac:dyDescent="0.3">
      <c r="A69" s="499" t="s">
        <v>509</v>
      </c>
      <c r="B69" s="500"/>
      <c r="C69" s="500"/>
      <c r="D69" s="411">
        <f>D3+E12-E68</f>
        <v>19438645</v>
      </c>
      <c r="E69" s="412"/>
      <c r="F69" s="501" t="s">
        <v>373</v>
      </c>
      <c r="G69" s="502"/>
      <c r="H69" s="502"/>
      <c r="I69" s="359"/>
      <c r="J69" s="214">
        <v>0</v>
      </c>
    </row>
    <row r="70" spans="1:10" ht="15.75" x14ac:dyDescent="0.25">
      <c r="A70" s="503"/>
      <c r="B70" s="504"/>
      <c r="C70" s="504"/>
      <c r="D70" s="413"/>
      <c r="E70" s="414"/>
      <c r="F70" s="501"/>
      <c r="G70" s="502"/>
      <c r="H70" s="502"/>
      <c r="I70" s="359"/>
      <c r="J70" s="214"/>
    </row>
    <row r="71" spans="1:10" ht="16.5" thickBot="1" x14ac:dyDescent="0.3">
      <c r="A71" s="353" t="s">
        <v>374</v>
      </c>
      <c r="B71" s="505"/>
      <c r="C71" s="505"/>
      <c r="D71" s="354"/>
      <c r="E71" s="345"/>
      <c r="F71" s="501"/>
      <c r="G71" s="502"/>
      <c r="H71" s="502"/>
      <c r="I71" s="359"/>
      <c r="J71" s="214"/>
    </row>
    <row r="72" spans="1:10" ht="15.75" thickBot="1" x14ac:dyDescent="0.3">
      <c r="A72" s="355" t="s">
        <v>304</v>
      </c>
      <c r="B72" s="356"/>
      <c r="C72" s="354"/>
      <c r="D72" s="357">
        <v>496902</v>
      </c>
      <c r="E72" s="345"/>
      <c r="F72" s="491" t="s">
        <v>511</v>
      </c>
      <c r="G72" s="492"/>
      <c r="H72" s="492"/>
      <c r="I72" s="424"/>
      <c r="J72" s="425">
        <f>SUM(J40:J71)</f>
        <v>55197648</v>
      </c>
    </row>
    <row r="73" spans="1:10" ht="15.75" thickBot="1" x14ac:dyDescent="0.3">
      <c r="A73" s="415" t="s">
        <v>305</v>
      </c>
      <c r="B73" s="416"/>
      <c r="C73" s="416"/>
      <c r="D73" s="346"/>
      <c r="E73" s="347"/>
      <c r="F73" s="344"/>
      <c r="G73" s="344"/>
      <c r="H73" s="344"/>
      <c r="I73" s="344"/>
      <c r="J73" s="344"/>
    </row>
    <row r="74" spans="1:10" ht="15.75" thickBot="1" x14ac:dyDescent="0.3">
      <c r="A74" s="493" t="s">
        <v>375</v>
      </c>
      <c r="B74" s="494"/>
      <c r="C74" s="494"/>
      <c r="D74" s="276"/>
      <c r="E74" s="216">
        <v>115264</v>
      </c>
      <c r="F74" s="344"/>
      <c r="G74" s="344"/>
      <c r="H74" s="344"/>
      <c r="I74" s="344"/>
      <c r="J74" s="344"/>
    </row>
    <row r="75" spans="1:10" x14ac:dyDescent="0.25">
      <c r="A75" s="495" t="s">
        <v>312</v>
      </c>
      <c r="B75" s="496"/>
      <c r="C75" s="496"/>
      <c r="D75" s="405"/>
      <c r="E75" s="407">
        <f>SUM(E74)</f>
        <v>115264</v>
      </c>
      <c r="F75" s="344"/>
      <c r="G75" s="344"/>
      <c r="H75" s="344"/>
      <c r="I75" s="344"/>
      <c r="J75" s="344"/>
    </row>
    <row r="76" spans="1:10" x14ac:dyDescent="0.25">
      <c r="A76" s="417"/>
      <c r="B76" s="359"/>
      <c r="C76" s="359"/>
      <c r="D76" s="344"/>
      <c r="E76" s="348"/>
      <c r="F76" s="344"/>
      <c r="G76" s="344"/>
      <c r="H76" s="344"/>
      <c r="I76" s="344"/>
      <c r="J76" s="344"/>
    </row>
    <row r="77" spans="1:10" ht="15.75" thickBot="1" x14ac:dyDescent="0.3">
      <c r="A77" s="418" t="s">
        <v>313</v>
      </c>
      <c r="B77" s="419"/>
      <c r="C77" s="419"/>
      <c r="D77" s="349"/>
      <c r="E77" s="337"/>
      <c r="F77" s="344"/>
      <c r="G77" s="344"/>
      <c r="H77" s="344"/>
      <c r="I77" s="344"/>
      <c r="J77" s="344"/>
    </row>
    <row r="78" spans="1:10" x14ac:dyDescent="0.25">
      <c r="A78" s="497" t="s">
        <v>321</v>
      </c>
      <c r="B78" s="498"/>
      <c r="C78" s="498"/>
      <c r="D78" s="276"/>
      <c r="E78" s="216">
        <v>43275</v>
      </c>
      <c r="F78" s="344"/>
      <c r="G78" s="344"/>
      <c r="H78" s="344"/>
      <c r="I78" s="344"/>
      <c r="J78" s="344"/>
    </row>
    <row r="79" spans="1:10" x14ac:dyDescent="0.25">
      <c r="A79" s="489" t="s">
        <v>324</v>
      </c>
      <c r="B79" s="490"/>
      <c r="C79" s="490"/>
      <c r="D79" s="354"/>
      <c r="E79" s="214">
        <v>70660</v>
      </c>
      <c r="F79" s="344"/>
      <c r="G79" s="344"/>
      <c r="H79" s="344"/>
      <c r="I79" s="344"/>
      <c r="J79" s="344"/>
    </row>
    <row r="80" spans="1:10" x14ac:dyDescent="0.25">
      <c r="A80" s="489" t="s">
        <v>376</v>
      </c>
      <c r="B80" s="490"/>
      <c r="C80" s="490"/>
      <c r="D80" s="354"/>
      <c r="E80" s="214">
        <v>36000</v>
      </c>
      <c r="F80" s="344"/>
      <c r="G80" s="344"/>
      <c r="H80" s="344"/>
      <c r="I80" s="344"/>
      <c r="J80" s="344"/>
    </row>
    <row r="81" spans="1:10" x14ac:dyDescent="0.25">
      <c r="A81" s="489" t="s">
        <v>493</v>
      </c>
      <c r="B81" s="490"/>
      <c r="C81" s="490"/>
      <c r="D81" s="354"/>
      <c r="E81" s="214">
        <v>10360</v>
      </c>
      <c r="F81" s="344"/>
      <c r="G81" s="344"/>
      <c r="H81" s="344"/>
      <c r="I81" s="344"/>
      <c r="J81" s="344"/>
    </row>
    <row r="82" spans="1:10" x14ac:dyDescent="0.25">
      <c r="A82" s="489" t="s">
        <v>434</v>
      </c>
      <c r="B82" s="490"/>
      <c r="C82" s="490"/>
      <c r="D82" s="354"/>
      <c r="E82" s="214">
        <v>27493</v>
      </c>
      <c r="F82" s="344"/>
      <c r="G82" s="344"/>
      <c r="H82" s="344"/>
      <c r="I82" s="344"/>
      <c r="J82" s="344"/>
    </row>
    <row r="83" spans="1:10" x14ac:dyDescent="0.25">
      <c r="A83" s="489" t="s">
        <v>433</v>
      </c>
      <c r="B83" s="490"/>
      <c r="C83" s="490"/>
      <c r="D83" s="354"/>
      <c r="E83" s="214">
        <v>32399</v>
      </c>
      <c r="F83" s="344"/>
      <c r="G83" s="344"/>
      <c r="H83" s="344"/>
      <c r="I83" s="344"/>
      <c r="J83" s="344"/>
    </row>
    <row r="84" spans="1:10" ht="15.75" thickBot="1" x14ac:dyDescent="0.3">
      <c r="A84" s="489" t="s">
        <v>502</v>
      </c>
      <c r="B84" s="490"/>
      <c r="C84" s="490"/>
      <c r="D84" s="354"/>
      <c r="E84" s="214">
        <v>166729</v>
      </c>
      <c r="F84" s="344"/>
      <c r="G84" s="344"/>
      <c r="H84" s="344"/>
      <c r="I84" s="344"/>
      <c r="J84" s="344"/>
    </row>
    <row r="85" spans="1:10" x14ac:dyDescent="0.25">
      <c r="A85" s="485" t="s">
        <v>332</v>
      </c>
      <c r="B85" s="486"/>
      <c r="C85" s="486"/>
      <c r="D85" s="405"/>
      <c r="E85" s="407">
        <f>SUM(E78:E84)</f>
        <v>386916</v>
      </c>
      <c r="F85" s="344"/>
      <c r="G85" s="344"/>
      <c r="H85" s="344"/>
      <c r="I85" s="344"/>
      <c r="J85" s="344"/>
    </row>
    <row r="86" spans="1:10" ht="15.75" thickBot="1" x14ac:dyDescent="0.3">
      <c r="A86" s="487" t="s">
        <v>507</v>
      </c>
      <c r="B86" s="488"/>
      <c r="C86" s="488"/>
      <c r="D86" s="358">
        <f>D72+E75-E85</f>
        <v>225250</v>
      </c>
      <c r="E86" s="420"/>
      <c r="F86" s="344"/>
      <c r="G86" s="344"/>
      <c r="H86" s="344"/>
      <c r="I86" s="344"/>
      <c r="J86" s="344"/>
    </row>
  </sheetData>
  <mergeCells count="150">
    <mergeCell ref="A6:C6"/>
    <mergeCell ref="F6:H6"/>
    <mergeCell ref="A7:C7"/>
    <mergeCell ref="F7:H7"/>
    <mergeCell ref="A8:C8"/>
    <mergeCell ref="F8:H8"/>
    <mergeCell ref="A1:J1"/>
    <mergeCell ref="A2:B2"/>
    <mergeCell ref="F2:G2"/>
    <mergeCell ref="A3:B3"/>
    <mergeCell ref="F3:G3"/>
    <mergeCell ref="A4:C4"/>
    <mergeCell ref="F4:H4"/>
    <mergeCell ref="A5:C5"/>
    <mergeCell ref="F5:H5"/>
    <mergeCell ref="A13:C13"/>
    <mergeCell ref="F13:H13"/>
    <mergeCell ref="A14:C14"/>
    <mergeCell ref="F14:H14"/>
    <mergeCell ref="A15:C15"/>
    <mergeCell ref="F15:H15"/>
    <mergeCell ref="A9:C9"/>
    <mergeCell ref="F9:H9"/>
    <mergeCell ref="A10:C10"/>
    <mergeCell ref="F10:H10"/>
    <mergeCell ref="F11:H11"/>
    <mergeCell ref="A12:C12"/>
    <mergeCell ref="F12:H12"/>
    <mergeCell ref="A11:C11"/>
    <mergeCell ref="A19:C19"/>
    <mergeCell ref="F19:H19"/>
    <mergeCell ref="A20:C20"/>
    <mergeCell ref="F20:H20"/>
    <mergeCell ref="A21:C21"/>
    <mergeCell ref="F21:H21"/>
    <mergeCell ref="A16:C16"/>
    <mergeCell ref="F16:H16"/>
    <mergeCell ref="A17:C17"/>
    <mergeCell ref="F17:H17"/>
    <mergeCell ref="A18:C18"/>
    <mergeCell ref="F18:H18"/>
    <mergeCell ref="A25:C25"/>
    <mergeCell ref="F25:H25"/>
    <mergeCell ref="A26:C26"/>
    <mergeCell ref="F26:H26"/>
    <mergeCell ref="A27:C27"/>
    <mergeCell ref="F27:H27"/>
    <mergeCell ref="A22:C22"/>
    <mergeCell ref="F22:H22"/>
    <mergeCell ref="A23:C23"/>
    <mergeCell ref="F23:H23"/>
    <mergeCell ref="A24:C24"/>
    <mergeCell ref="F24:H24"/>
    <mergeCell ref="A31:C31"/>
    <mergeCell ref="F31:H31"/>
    <mergeCell ref="A32:C32"/>
    <mergeCell ref="F32:H32"/>
    <mergeCell ref="A33:C33"/>
    <mergeCell ref="F33:H33"/>
    <mergeCell ref="A28:C28"/>
    <mergeCell ref="F28:H28"/>
    <mergeCell ref="A29:C29"/>
    <mergeCell ref="F29:H29"/>
    <mergeCell ref="A30:C30"/>
    <mergeCell ref="F30:H30"/>
    <mergeCell ref="A37:C37"/>
    <mergeCell ref="A38:C38"/>
    <mergeCell ref="A39:C39"/>
    <mergeCell ref="F39:H39"/>
    <mergeCell ref="A40:C40"/>
    <mergeCell ref="F40:H40"/>
    <mergeCell ref="A34:C34"/>
    <mergeCell ref="F34:H34"/>
    <mergeCell ref="A35:C35"/>
    <mergeCell ref="F35:H35"/>
    <mergeCell ref="A36:C36"/>
    <mergeCell ref="F36:H36"/>
    <mergeCell ref="A44:C44"/>
    <mergeCell ref="F44:H44"/>
    <mergeCell ref="A46:C46"/>
    <mergeCell ref="F46:H46"/>
    <mergeCell ref="A47:C47"/>
    <mergeCell ref="F47:H47"/>
    <mergeCell ref="A45:C45"/>
    <mergeCell ref="F45:H45"/>
    <mergeCell ref="A41:C41"/>
    <mergeCell ref="F41:H41"/>
    <mergeCell ref="A42:C42"/>
    <mergeCell ref="F42:H42"/>
    <mergeCell ref="A43:C43"/>
    <mergeCell ref="F43:H43"/>
    <mergeCell ref="A51:C51"/>
    <mergeCell ref="F51:H51"/>
    <mergeCell ref="A52:C52"/>
    <mergeCell ref="F52:H52"/>
    <mergeCell ref="A53:C53"/>
    <mergeCell ref="F53:H53"/>
    <mergeCell ref="A48:C48"/>
    <mergeCell ref="F48:H48"/>
    <mergeCell ref="A49:C49"/>
    <mergeCell ref="F49:H49"/>
    <mergeCell ref="A50:C50"/>
    <mergeCell ref="F50:H50"/>
    <mergeCell ref="A57:C57"/>
    <mergeCell ref="F57:H57"/>
    <mergeCell ref="A58:C58"/>
    <mergeCell ref="F58:H58"/>
    <mergeCell ref="A59:C59"/>
    <mergeCell ref="F59:H59"/>
    <mergeCell ref="A54:C54"/>
    <mergeCell ref="F54:H54"/>
    <mergeCell ref="A55:C55"/>
    <mergeCell ref="F55:H55"/>
    <mergeCell ref="A56:C56"/>
    <mergeCell ref="F56:H56"/>
    <mergeCell ref="A60:C60"/>
    <mergeCell ref="F60:H60"/>
    <mergeCell ref="A61:C61"/>
    <mergeCell ref="F61:H61"/>
    <mergeCell ref="A62:C62"/>
    <mergeCell ref="F62:H62"/>
    <mergeCell ref="A65:C65"/>
    <mergeCell ref="A64:C64"/>
    <mergeCell ref="F65:H65"/>
    <mergeCell ref="F64:H64"/>
    <mergeCell ref="A68:C68"/>
    <mergeCell ref="A69:C69"/>
    <mergeCell ref="F69:H69"/>
    <mergeCell ref="F70:H70"/>
    <mergeCell ref="F71:H71"/>
    <mergeCell ref="A70:C70"/>
    <mergeCell ref="B71:C71"/>
    <mergeCell ref="A63:C63"/>
    <mergeCell ref="F63:H63"/>
    <mergeCell ref="A66:C66"/>
    <mergeCell ref="F66:H66"/>
    <mergeCell ref="A67:C67"/>
    <mergeCell ref="F67:H67"/>
    <mergeCell ref="A85:C85"/>
    <mergeCell ref="A86:C86"/>
    <mergeCell ref="A81:C81"/>
    <mergeCell ref="A82:C82"/>
    <mergeCell ref="A83:C83"/>
    <mergeCell ref="A84:C84"/>
    <mergeCell ref="F72:H72"/>
    <mergeCell ref="A74:C74"/>
    <mergeCell ref="A75:C75"/>
    <mergeCell ref="A78:C78"/>
    <mergeCell ref="A79:C79"/>
    <mergeCell ref="A80:C80"/>
  </mergeCells>
  <phoneticPr fontId="0" type="noConversion"/>
  <pageMargins left="0.21" right="0.15748031496062992" top="0.41" bottom="0.19685039370078741" header="0.15748031496062992" footer="0.19685039370078741"/>
  <pageSetup paperSize="8"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E26"/>
  <sheetViews>
    <sheetView workbookViewId="0">
      <selection sqref="A1:E25"/>
    </sheetView>
  </sheetViews>
  <sheetFormatPr defaultRowHeight="15" x14ac:dyDescent="0.25"/>
  <cols>
    <col min="1" max="1" width="44" style="41" customWidth="1"/>
    <col min="2" max="2" width="18.140625" style="41" customWidth="1"/>
    <col min="3" max="3" width="18.5703125" style="41" customWidth="1"/>
    <col min="4" max="4" width="17.140625" style="41" customWidth="1"/>
    <col min="5" max="5" width="17.5703125" style="41" customWidth="1"/>
    <col min="6" max="16384" width="9.140625" style="41"/>
  </cols>
  <sheetData>
    <row r="1" spans="1:5" ht="58.5" customHeight="1" thickBot="1" x14ac:dyDescent="0.3">
      <c r="A1" s="536" t="s">
        <v>240</v>
      </c>
      <c r="B1" s="537"/>
      <c r="C1" s="537"/>
      <c r="D1" s="537"/>
      <c r="E1" s="538"/>
    </row>
    <row r="2" spans="1:5" ht="16.5" thickBot="1" x14ac:dyDescent="0.3">
      <c r="A2" s="42" t="s">
        <v>16</v>
      </c>
      <c r="B2" s="308">
        <v>2019</v>
      </c>
      <c r="C2" s="309">
        <v>2020</v>
      </c>
      <c r="D2" s="310">
        <v>2021</v>
      </c>
      <c r="E2" s="310">
        <v>2022</v>
      </c>
    </row>
    <row r="3" spans="1:5" ht="31.5" x14ac:dyDescent="0.25">
      <c r="A3" s="43" t="s">
        <v>102</v>
      </c>
      <c r="B3" s="385">
        <v>153744</v>
      </c>
      <c r="C3" s="385">
        <f>B3*1.00001</f>
        <v>153745.53744000001</v>
      </c>
      <c r="D3" s="386">
        <f>B3*1.00011</f>
        <v>153760.91184000002</v>
      </c>
      <c r="E3" s="387">
        <f>B3*1.000122</f>
        <v>153762.75676799999</v>
      </c>
    </row>
    <row r="4" spans="1:5" ht="15.75" x14ac:dyDescent="0.25">
      <c r="A4" s="44" t="s">
        <v>104</v>
      </c>
      <c r="B4" s="388">
        <v>66617</v>
      </c>
      <c r="C4" s="385">
        <f t="shared" ref="C4:C25" si="0">B4*1.00001</f>
        <v>66617.666170000011</v>
      </c>
      <c r="D4" s="386">
        <f t="shared" ref="D4:D25" si="1">B4*1.00011</f>
        <v>66624.327870000008</v>
      </c>
      <c r="E4" s="387">
        <f t="shared" ref="E4:E25" si="2">B4*1.000122</f>
        <v>66625.127273999999</v>
      </c>
    </row>
    <row r="5" spans="1:5" ht="15.75" x14ac:dyDescent="0.25">
      <c r="A5" s="44" t="s">
        <v>192</v>
      </c>
      <c r="B5" s="388">
        <v>27000</v>
      </c>
      <c r="C5" s="385">
        <f t="shared" si="0"/>
        <v>27000.27</v>
      </c>
      <c r="D5" s="386">
        <f t="shared" si="1"/>
        <v>27002.97</v>
      </c>
      <c r="E5" s="387">
        <f t="shared" si="2"/>
        <v>27003.293999999998</v>
      </c>
    </row>
    <row r="6" spans="1:5" ht="15.75" x14ac:dyDescent="0.25">
      <c r="A6" s="44" t="s">
        <v>193</v>
      </c>
      <c r="B6" s="388">
        <v>25261</v>
      </c>
      <c r="C6" s="385">
        <f t="shared" si="0"/>
        <v>25261.252610000003</v>
      </c>
      <c r="D6" s="386">
        <f t="shared" si="1"/>
        <v>25263.778710000002</v>
      </c>
      <c r="E6" s="387">
        <f t="shared" si="2"/>
        <v>25264.081842</v>
      </c>
    </row>
    <row r="7" spans="1:5" ht="16.5" thickBot="1" x14ac:dyDescent="0.3">
      <c r="A7" s="45" t="s">
        <v>215</v>
      </c>
      <c r="B7" s="389">
        <v>414</v>
      </c>
      <c r="C7" s="390">
        <f t="shared" si="0"/>
        <v>414.00414000000001</v>
      </c>
      <c r="D7" s="391">
        <f t="shared" si="1"/>
        <v>414.04554000000002</v>
      </c>
      <c r="E7" s="392">
        <f t="shared" si="2"/>
        <v>414.05050799999998</v>
      </c>
    </row>
    <row r="8" spans="1:5" ht="16.5" thickBot="1" x14ac:dyDescent="0.3">
      <c r="A8" s="46" t="s">
        <v>192</v>
      </c>
      <c r="B8" s="393">
        <f>SUM(B3:B7)</f>
        <v>273036</v>
      </c>
      <c r="C8" s="394">
        <f t="shared" si="0"/>
        <v>273038.73036000005</v>
      </c>
      <c r="D8" s="395">
        <f t="shared" si="1"/>
        <v>273066.03396000003</v>
      </c>
      <c r="E8" s="396">
        <f t="shared" si="2"/>
        <v>273069.31039200001</v>
      </c>
    </row>
    <row r="9" spans="1:5" ht="15.75" x14ac:dyDescent="0.25">
      <c r="A9" s="43" t="s">
        <v>92</v>
      </c>
      <c r="B9" s="397">
        <v>37565</v>
      </c>
      <c r="C9" s="385">
        <f t="shared" si="0"/>
        <v>37565.375650000002</v>
      </c>
      <c r="D9" s="386">
        <f t="shared" si="1"/>
        <v>37569.132150000005</v>
      </c>
      <c r="E9" s="387">
        <f t="shared" si="2"/>
        <v>37569.582929999997</v>
      </c>
    </row>
    <row r="10" spans="1:5" ht="31.5" x14ac:dyDescent="0.25">
      <c r="A10" s="44" t="s">
        <v>194</v>
      </c>
      <c r="B10" s="388">
        <v>7010</v>
      </c>
      <c r="C10" s="385">
        <f t="shared" si="0"/>
        <v>7010.0701000000008</v>
      </c>
      <c r="D10" s="386">
        <f t="shared" si="1"/>
        <v>7010.7710999999999</v>
      </c>
      <c r="E10" s="387">
        <f t="shared" si="2"/>
        <v>7010.8552199999995</v>
      </c>
    </row>
    <row r="11" spans="1:5" ht="15.75" x14ac:dyDescent="0.25">
      <c r="A11" s="44" t="s">
        <v>96</v>
      </c>
      <c r="B11" s="388">
        <v>79892</v>
      </c>
      <c r="C11" s="385">
        <f t="shared" si="0"/>
        <v>79892.798920000001</v>
      </c>
      <c r="D11" s="386">
        <f t="shared" si="1"/>
        <v>79900.788119999997</v>
      </c>
      <c r="E11" s="387">
        <f t="shared" si="2"/>
        <v>79901.746824000002</v>
      </c>
    </row>
    <row r="12" spans="1:5" ht="15.75" x14ac:dyDescent="0.25">
      <c r="A12" s="44" t="s">
        <v>97</v>
      </c>
      <c r="B12" s="388">
        <v>2133</v>
      </c>
      <c r="C12" s="385">
        <f t="shared" si="0"/>
        <v>2133.02133</v>
      </c>
      <c r="D12" s="386">
        <f t="shared" si="1"/>
        <v>2133.2346299999999</v>
      </c>
      <c r="E12" s="387">
        <f t="shared" si="2"/>
        <v>2133.2602259999999</v>
      </c>
    </row>
    <row r="13" spans="1:5" ht="15.75" x14ac:dyDescent="0.25">
      <c r="A13" s="44" t="s">
        <v>98</v>
      </c>
      <c r="B13" s="388">
        <v>20396</v>
      </c>
      <c r="C13" s="385">
        <f t="shared" si="0"/>
        <v>20396.203960000003</v>
      </c>
      <c r="D13" s="386">
        <f t="shared" si="1"/>
        <v>20398.243560000003</v>
      </c>
      <c r="E13" s="387">
        <f t="shared" si="2"/>
        <v>20398.488311999998</v>
      </c>
    </row>
    <row r="14" spans="1:5" ht="31.5" x14ac:dyDescent="0.25">
      <c r="A14" s="45" t="s">
        <v>267</v>
      </c>
      <c r="B14" s="389">
        <v>3595</v>
      </c>
      <c r="C14" s="385">
        <f t="shared" si="0"/>
        <v>3595.0359500000004</v>
      </c>
      <c r="D14" s="386">
        <f t="shared" si="1"/>
        <v>3595.39545</v>
      </c>
      <c r="E14" s="387">
        <f t="shared" si="2"/>
        <v>3595.4385899999997</v>
      </c>
    </row>
    <row r="15" spans="1:5" ht="16.5" thickBot="1" x14ac:dyDescent="0.3">
      <c r="A15" s="45" t="s">
        <v>196</v>
      </c>
      <c r="B15" s="389">
        <v>89201</v>
      </c>
      <c r="C15" s="390">
        <f t="shared" si="0"/>
        <v>89201.89201000001</v>
      </c>
      <c r="D15" s="391">
        <f t="shared" si="1"/>
        <v>89210.812109999999</v>
      </c>
      <c r="E15" s="392">
        <f t="shared" si="2"/>
        <v>89211.882522</v>
      </c>
    </row>
    <row r="16" spans="1:5" ht="16.5" thickBot="1" x14ac:dyDescent="0.3">
      <c r="A16" s="46" t="s">
        <v>169</v>
      </c>
      <c r="B16" s="393">
        <f>SUM(B9:B15)</f>
        <v>239792</v>
      </c>
      <c r="C16" s="394">
        <f t="shared" si="0"/>
        <v>239794.39792000002</v>
      </c>
      <c r="D16" s="395">
        <f t="shared" si="1"/>
        <v>239818.37712000002</v>
      </c>
      <c r="E16" s="396">
        <f t="shared" si="2"/>
        <v>239821.25462399999</v>
      </c>
    </row>
    <row r="17" spans="1:5" ht="15.75" x14ac:dyDescent="0.25">
      <c r="A17" s="43" t="s">
        <v>250</v>
      </c>
      <c r="B17" s="397">
        <v>58844</v>
      </c>
      <c r="C17" s="385">
        <f t="shared" si="0"/>
        <v>58844.588440000007</v>
      </c>
      <c r="D17" s="386">
        <f t="shared" si="1"/>
        <v>58850.472840000002</v>
      </c>
      <c r="E17" s="387">
        <f t="shared" si="2"/>
        <v>58851.178968</v>
      </c>
    </row>
    <row r="18" spans="1:5" ht="24.75" customHeight="1" thickBot="1" x14ac:dyDescent="0.3">
      <c r="A18" s="45" t="s">
        <v>229</v>
      </c>
      <c r="B18" s="389">
        <v>30316</v>
      </c>
      <c r="C18" s="390">
        <f t="shared" si="0"/>
        <v>30316.303160000003</v>
      </c>
      <c r="D18" s="391">
        <f t="shared" si="1"/>
        <v>30319.334760000002</v>
      </c>
      <c r="E18" s="392">
        <f t="shared" si="2"/>
        <v>30319.698551999998</v>
      </c>
    </row>
    <row r="19" spans="1:5" ht="16.5" customHeight="1" thickBot="1" x14ac:dyDescent="0.3">
      <c r="A19" s="46" t="s">
        <v>170</v>
      </c>
      <c r="B19" s="393">
        <f>SUM(B17:B18)</f>
        <v>89160</v>
      </c>
      <c r="C19" s="394">
        <f t="shared" si="0"/>
        <v>89160.891600000003</v>
      </c>
      <c r="D19" s="395">
        <f t="shared" si="1"/>
        <v>89169.8076</v>
      </c>
      <c r="E19" s="396">
        <f t="shared" si="2"/>
        <v>89170.877519999995</v>
      </c>
    </row>
    <row r="20" spans="1:5" ht="15.75" x14ac:dyDescent="0.25">
      <c r="A20" s="43" t="s">
        <v>195</v>
      </c>
      <c r="B20" s="397">
        <v>35207</v>
      </c>
      <c r="C20" s="385">
        <f t="shared" si="0"/>
        <v>35207.352070000001</v>
      </c>
      <c r="D20" s="386">
        <f t="shared" si="1"/>
        <v>35210.872770000002</v>
      </c>
      <c r="E20" s="387">
        <f t="shared" si="2"/>
        <v>35211.295253999997</v>
      </c>
    </row>
    <row r="21" spans="1:5" ht="15.75" x14ac:dyDescent="0.25">
      <c r="A21" s="43" t="s">
        <v>99</v>
      </c>
      <c r="B21" s="397">
        <v>84697</v>
      </c>
      <c r="C21" s="385">
        <f t="shared" si="0"/>
        <v>84697.846969999999</v>
      </c>
      <c r="D21" s="386">
        <f t="shared" si="1"/>
        <v>84706.31667</v>
      </c>
      <c r="E21" s="387">
        <f t="shared" si="2"/>
        <v>84707.333033999996</v>
      </c>
    </row>
    <row r="22" spans="1:5" ht="16.5" thickBot="1" x14ac:dyDescent="0.3">
      <c r="A22" s="43" t="s">
        <v>163</v>
      </c>
      <c r="B22" s="397">
        <v>2500</v>
      </c>
      <c r="C22" s="385">
        <f t="shared" si="0"/>
        <v>2500.0250000000001</v>
      </c>
      <c r="D22" s="386">
        <f t="shared" si="1"/>
        <v>2500.2750000000001</v>
      </c>
      <c r="E22" s="387">
        <f t="shared" si="2"/>
        <v>2500.3049999999998</v>
      </c>
    </row>
    <row r="23" spans="1:5" ht="18.75" customHeight="1" thickBot="1" x14ac:dyDescent="0.3">
      <c r="A23" s="46" t="s">
        <v>171</v>
      </c>
      <c r="B23" s="393">
        <f>SUM(B20:B22)</f>
        <v>122404</v>
      </c>
      <c r="C23" s="394">
        <f t="shared" si="0"/>
        <v>122405.22404</v>
      </c>
      <c r="D23" s="395">
        <f t="shared" si="1"/>
        <v>122417.46444000001</v>
      </c>
      <c r="E23" s="396">
        <f t="shared" si="2"/>
        <v>122418.933288</v>
      </c>
    </row>
    <row r="24" spans="1:5" ht="24.75" customHeight="1" thickBot="1" x14ac:dyDescent="0.3">
      <c r="A24" s="48" t="s">
        <v>172</v>
      </c>
      <c r="B24" s="393">
        <f>B8+B19</f>
        <v>362196</v>
      </c>
      <c r="C24" s="394">
        <f t="shared" si="0"/>
        <v>362199.62196000002</v>
      </c>
      <c r="D24" s="395">
        <f t="shared" si="1"/>
        <v>362235.84156000003</v>
      </c>
      <c r="E24" s="396">
        <f t="shared" si="2"/>
        <v>362240.18791199999</v>
      </c>
    </row>
    <row r="25" spans="1:5" ht="23.25" customHeight="1" thickBot="1" x14ac:dyDescent="0.3">
      <c r="A25" s="48" t="s">
        <v>173</v>
      </c>
      <c r="B25" s="393">
        <f>B16+B23</f>
        <v>362196</v>
      </c>
      <c r="C25" s="394">
        <f t="shared" si="0"/>
        <v>362199.62196000002</v>
      </c>
      <c r="D25" s="395">
        <f t="shared" si="1"/>
        <v>362235.84156000003</v>
      </c>
      <c r="E25" s="396">
        <f t="shared" si="2"/>
        <v>362240.18791199999</v>
      </c>
    </row>
    <row r="26" spans="1:5" x14ac:dyDescent="0.25">
      <c r="A26" s="47"/>
    </row>
  </sheetData>
  <mergeCells count="1">
    <mergeCell ref="A1:E1"/>
  </mergeCells>
  <pageMargins left="0.86614173228346458" right="0.19685039370078741" top="0.47244094488188981" bottom="0.74803149606299213" header="0.31496062992125984" footer="0.31496062992125984"/>
  <pageSetup paperSize="9" orientation="landscape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H41"/>
  <sheetViews>
    <sheetView view="pageBreakPreview" topLeftCell="A8" zoomScaleNormal="90" zoomScaleSheetLayoutView="100" workbookViewId="0">
      <selection activeCell="M1" sqref="A1:AH41"/>
    </sheetView>
  </sheetViews>
  <sheetFormatPr defaultRowHeight="12.75" x14ac:dyDescent="0.2"/>
  <cols>
    <col min="1" max="1" width="9.140625" style="12"/>
    <col min="2" max="2" width="10.140625" style="4" customWidth="1"/>
    <col min="3" max="5" width="9.140625" style="4"/>
    <col min="6" max="6" width="5.85546875" style="4" customWidth="1"/>
    <col min="7" max="7" width="9.140625" style="4"/>
    <col min="8" max="8" width="4.42578125" style="4" customWidth="1"/>
    <col min="9" max="9" width="9.140625" style="4"/>
    <col min="10" max="10" width="4.140625" style="4" customWidth="1"/>
    <col min="11" max="11" width="9.140625" style="4"/>
    <col min="12" max="12" width="4.140625" style="4" customWidth="1"/>
    <col min="13" max="13" width="9.140625" style="4"/>
    <col min="14" max="14" width="3.7109375" style="4" customWidth="1"/>
    <col min="15" max="15" width="9.140625" style="4"/>
    <col min="16" max="16" width="3.42578125" style="4" customWidth="1"/>
    <col min="17" max="17" width="9.140625" style="4"/>
    <col min="18" max="18" width="3.42578125" style="4" customWidth="1"/>
    <col min="19" max="19" width="9.140625" style="4"/>
    <col min="20" max="20" width="5.85546875" style="4" customWidth="1"/>
    <col min="21" max="21" width="9.140625" style="4"/>
    <col min="22" max="22" width="7" style="4" customWidth="1"/>
    <col min="23" max="23" width="9.140625" style="4"/>
    <col min="24" max="24" width="4.42578125" style="4" customWidth="1"/>
    <col min="25" max="25" width="9.140625" style="4"/>
    <col min="26" max="26" width="6" style="4" customWidth="1"/>
    <col min="27" max="27" width="9.140625" style="4"/>
    <col min="28" max="28" width="6.5703125" style="4" customWidth="1"/>
    <col min="29" max="29" width="9.140625" style="4"/>
    <col min="30" max="30" width="6.28515625" style="4" customWidth="1"/>
    <col min="31" max="16384" width="9.140625" style="4"/>
  </cols>
  <sheetData>
    <row r="1" spans="1:34" s="11" customFormat="1" ht="16.5" thickBot="1" x14ac:dyDescent="0.3">
      <c r="A1" s="196"/>
      <c r="N1" s="100"/>
      <c r="AE1" s="398"/>
      <c r="AF1" s="398"/>
      <c r="AG1" s="398"/>
      <c r="AH1" s="398"/>
    </row>
    <row r="2" spans="1:34" ht="16.5" thickBot="1" x14ac:dyDescent="0.3">
      <c r="A2" s="598" t="s">
        <v>197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430"/>
      <c r="AB2" s="430" t="s">
        <v>241</v>
      </c>
      <c r="AC2" s="430"/>
      <c r="AD2" s="431"/>
      <c r="AE2" s="279"/>
      <c r="AF2" s="279"/>
      <c r="AG2" s="279"/>
      <c r="AH2" s="279"/>
    </row>
    <row r="3" spans="1:34" s="203" customFormat="1" ht="15.75" thickBot="1" x14ac:dyDescent="0.3">
      <c r="A3" s="202" t="s">
        <v>198</v>
      </c>
      <c r="B3" s="546" t="s">
        <v>16</v>
      </c>
      <c r="C3" s="547"/>
      <c r="D3" s="548"/>
      <c r="E3" s="549" t="s">
        <v>452</v>
      </c>
      <c r="F3" s="550"/>
      <c r="G3" s="549" t="s">
        <v>453</v>
      </c>
      <c r="H3" s="550"/>
      <c r="I3" s="549" t="s">
        <v>454</v>
      </c>
      <c r="J3" s="550"/>
      <c r="K3" s="549" t="s">
        <v>455</v>
      </c>
      <c r="L3" s="550"/>
      <c r="M3" s="549" t="s">
        <v>456</v>
      </c>
      <c r="N3" s="550"/>
      <c r="O3" s="549" t="s">
        <v>457</v>
      </c>
      <c r="P3" s="550"/>
      <c r="Q3" s="549" t="s">
        <v>458</v>
      </c>
      <c r="R3" s="550"/>
      <c r="S3" s="549" t="s">
        <v>459</v>
      </c>
      <c r="T3" s="550"/>
      <c r="U3" s="549" t="s">
        <v>460</v>
      </c>
      <c r="V3" s="550"/>
      <c r="W3" s="549" t="s">
        <v>461</v>
      </c>
      <c r="X3" s="550"/>
      <c r="Y3" s="549" t="s">
        <v>462</v>
      </c>
      <c r="Z3" s="550"/>
      <c r="AA3" s="549" t="s">
        <v>463</v>
      </c>
      <c r="AB3" s="550"/>
      <c r="AC3" s="549" t="s">
        <v>89</v>
      </c>
      <c r="AD3" s="550"/>
      <c r="AE3" s="591"/>
      <c r="AF3" s="591"/>
      <c r="AG3" s="591"/>
      <c r="AH3" s="591"/>
    </row>
    <row r="4" spans="1:34" ht="15" x14ac:dyDescent="0.25">
      <c r="A4" s="556" t="s">
        <v>156</v>
      </c>
      <c r="B4" s="557"/>
      <c r="C4" s="557"/>
      <c r="D4" s="557"/>
      <c r="E4" s="558"/>
      <c r="F4" s="558"/>
      <c r="G4" s="558"/>
      <c r="H4" s="558"/>
      <c r="I4" s="558"/>
      <c r="J4" s="558"/>
      <c r="K4" s="555"/>
      <c r="L4" s="555"/>
      <c r="M4" s="551"/>
      <c r="N4" s="551"/>
      <c r="O4" s="558"/>
      <c r="P4" s="558"/>
      <c r="Q4" s="558"/>
      <c r="R4" s="558"/>
      <c r="S4" s="558"/>
      <c r="T4" s="558"/>
      <c r="U4" s="555"/>
      <c r="V4" s="555"/>
      <c r="W4" s="551"/>
      <c r="X4" s="551"/>
      <c r="Y4" s="558"/>
      <c r="Z4" s="558"/>
      <c r="AA4" s="558"/>
      <c r="AB4" s="592"/>
      <c r="AC4" s="593"/>
      <c r="AD4" s="592"/>
      <c r="AE4" s="555"/>
      <c r="AF4" s="555"/>
      <c r="AG4" s="555"/>
      <c r="AH4" s="555"/>
    </row>
    <row r="5" spans="1:34" ht="29.25" customHeight="1" x14ac:dyDescent="0.25">
      <c r="A5" s="50" t="s">
        <v>34</v>
      </c>
      <c r="B5" s="560" t="s">
        <v>102</v>
      </c>
      <c r="C5" s="560"/>
      <c r="D5" s="560"/>
      <c r="E5" s="541">
        <v>12812</v>
      </c>
      <c r="F5" s="542"/>
      <c r="G5" s="541">
        <v>12812</v>
      </c>
      <c r="H5" s="542"/>
      <c r="I5" s="541">
        <v>12812</v>
      </c>
      <c r="J5" s="542"/>
      <c r="K5" s="541">
        <v>12812</v>
      </c>
      <c r="L5" s="542"/>
      <c r="M5" s="541">
        <v>12812</v>
      </c>
      <c r="N5" s="542"/>
      <c r="O5" s="541">
        <v>12812</v>
      </c>
      <c r="P5" s="542"/>
      <c r="Q5" s="541">
        <v>12812</v>
      </c>
      <c r="R5" s="542"/>
      <c r="S5" s="541">
        <v>12812</v>
      </c>
      <c r="T5" s="542"/>
      <c r="U5" s="541">
        <v>12812</v>
      </c>
      <c r="V5" s="542"/>
      <c r="W5" s="541">
        <v>12812</v>
      </c>
      <c r="X5" s="542"/>
      <c r="Y5" s="541">
        <v>12812</v>
      </c>
      <c r="Z5" s="542"/>
      <c r="AA5" s="541">
        <v>12812</v>
      </c>
      <c r="AB5" s="542"/>
      <c r="AC5" s="541">
        <f>SUM(E5:AB5)</f>
        <v>153744</v>
      </c>
      <c r="AD5" s="542"/>
      <c r="AE5" s="564"/>
      <c r="AF5" s="555"/>
      <c r="AG5" s="564"/>
      <c r="AH5" s="555"/>
    </row>
    <row r="6" spans="1:34" ht="30" customHeight="1" x14ac:dyDescent="0.25">
      <c r="A6" s="50" t="s">
        <v>282</v>
      </c>
      <c r="B6" s="552" t="s">
        <v>283</v>
      </c>
      <c r="C6" s="553"/>
      <c r="D6" s="554"/>
      <c r="E6" s="539" t="s">
        <v>49</v>
      </c>
      <c r="F6" s="540"/>
      <c r="G6" s="539" t="s">
        <v>49</v>
      </c>
      <c r="H6" s="540"/>
      <c r="I6" s="539">
        <v>26773</v>
      </c>
      <c r="J6" s="540"/>
      <c r="K6" s="539" t="s">
        <v>49</v>
      </c>
      <c r="L6" s="540"/>
      <c r="M6" s="539" t="s">
        <v>49</v>
      </c>
      <c r="N6" s="540"/>
      <c r="O6" s="539" t="s">
        <v>49</v>
      </c>
      <c r="P6" s="540"/>
      <c r="Q6" s="539" t="s">
        <v>49</v>
      </c>
      <c r="R6" s="540"/>
      <c r="S6" s="539" t="s">
        <v>49</v>
      </c>
      <c r="T6" s="540"/>
      <c r="U6" s="539" t="s">
        <v>49</v>
      </c>
      <c r="V6" s="540"/>
      <c r="W6" s="539">
        <v>29271</v>
      </c>
      <c r="X6" s="540"/>
      <c r="Y6" s="539" t="s">
        <v>49</v>
      </c>
      <c r="Z6" s="540"/>
      <c r="AA6" s="539" t="s">
        <v>49</v>
      </c>
      <c r="AB6" s="540"/>
      <c r="AC6" s="539">
        <v>56044</v>
      </c>
      <c r="AD6" s="540"/>
      <c r="AE6" s="402"/>
      <c r="AF6" s="400"/>
      <c r="AG6" s="402"/>
      <c r="AH6" s="400"/>
    </row>
    <row r="7" spans="1:34" ht="15" x14ac:dyDescent="0.25">
      <c r="A7" s="50" t="s">
        <v>41</v>
      </c>
      <c r="B7" s="559" t="s">
        <v>104</v>
      </c>
      <c r="C7" s="559"/>
      <c r="D7" s="559"/>
      <c r="E7" s="541">
        <v>400</v>
      </c>
      <c r="F7" s="542"/>
      <c r="G7" s="541">
        <v>400</v>
      </c>
      <c r="H7" s="542"/>
      <c r="I7" s="539">
        <v>31308</v>
      </c>
      <c r="J7" s="543"/>
      <c r="K7" s="544">
        <v>400</v>
      </c>
      <c r="L7" s="543"/>
      <c r="M7" s="539">
        <v>400</v>
      </c>
      <c r="N7" s="545"/>
      <c r="O7" s="541">
        <v>400</v>
      </c>
      <c r="P7" s="542"/>
      <c r="Q7" s="541">
        <v>400</v>
      </c>
      <c r="R7" s="542"/>
      <c r="S7" s="539">
        <v>400</v>
      </c>
      <c r="T7" s="543"/>
      <c r="U7" s="544">
        <v>31309</v>
      </c>
      <c r="V7" s="543"/>
      <c r="W7" s="539">
        <v>400</v>
      </c>
      <c r="X7" s="545"/>
      <c r="Y7" s="541">
        <v>400</v>
      </c>
      <c r="Z7" s="542"/>
      <c r="AA7" s="541">
        <v>400</v>
      </c>
      <c r="AB7" s="542"/>
      <c r="AC7" s="541">
        <f>SUM(E7:AB7)</f>
        <v>66617</v>
      </c>
      <c r="AD7" s="542"/>
      <c r="AE7" s="564"/>
      <c r="AF7" s="555"/>
      <c r="AG7" s="564"/>
      <c r="AH7" s="555"/>
    </row>
    <row r="8" spans="1:34" ht="15" x14ac:dyDescent="0.25">
      <c r="A8" s="50" t="s">
        <v>44</v>
      </c>
      <c r="B8" s="559" t="s">
        <v>192</v>
      </c>
      <c r="C8" s="559"/>
      <c r="D8" s="559"/>
      <c r="E8" s="541">
        <v>2250</v>
      </c>
      <c r="F8" s="542"/>
      <c r="G8" s="541">
        <v>2250</v>
      </c>
      <c r="H8" s="542"/>
      <c r="I8" s="539">
        <v>2250</v>
      </c>
      <c r="J8" s="543"/>
      <c r="K8" s="544">
        <v>2250</v>
      </c>
      <c r="L8" s="543"/>
      <c r="M8" s="539">
        <v>2250</v>
      </c>
      <c r="N8" s="545"/>
      <c r="O8" s="541">
        <v>2250</v>
      </c>
      <c r="P8" s="542"/>
      <c r="Q8" s="541">
        <v>2250</v>
      </c>
      <c r="R8" s="542"/>
      <c r="S8" s="539">
        <v>2250</v>
      </c>
      <c r="T8" s="543"/>
      <c r="U8" s="544">
        <v>2250</v>
      </c>
      <c r="V8" s="543"/>
      <c r="W8" s="539">
        <v>2250</v>
      </c>
      <c r="X8" s="545"/>
      <c r="Y8" s="541">
        <v>2250</v>
      </c>
      <c r="Z8" s="542"/>
      <c r="AA8" s="541">
        <v>2250</v>
      </c>
      <c r="AB8" s="542"/>
      <c r="AC8" s="541">
        <f>SUM(E8:AB8)</f>
        <v>27000</v>
      </c>
      <c r="AD8" s="542"/>
      <c r="AE8" s="564"/>
      <c r="AF8" s="555"/>
      <c r="AG8" s="564"/>
      <c r="AH8" s="555"/>
    </row>
    <row r="9" spans="1:34" ht="15" x14ac:dyDescent="0.25">
      <c r="A9" s="50" t="s">
        <v>249</v>
      </c>
      <c r="B9" s="561" t="s">
        <v>250</v>
      </c>
      <c r="C9" s="562"/>
      <c r="D9" s="563"/>
      <c r="E9" s="539" t="s">
        <v>49</v>
      </c>
      <c r="F9" s="540"/>
      <c r="G9" s="539" t="s">
        <v>49</v>
      </c>
      <c r="H9" s="540"/>
      <c r="I9" s="539" t="s">
        <v>49</v>
      </c>
      <c r="J9" s="540"/>
      <c r="K9" s="539" t="s">
        <v>49</v>
      </c>
      <c r="L9" s="540"/>
      <c r="M9" s="539" t="s">
        <v>49</v>
      </c>
      <c r="N9" s="540"/>
      <c r="O9" s="539" t="s">
        <v>49</v>
      </c>
      <c r="P9" s="540"/>
      <c r="Q9" s="539" t="s">
        <v>49</v>
      </c>
      <c r="R9" s="540"/>
      <c r="S9" s="539" t="s">
        <v>49</v>
      </c>
      <c r="T9" s="540"/>
      <c r="U9" s="539" t="s">
        <v>49</v>
      </c>
      <c r="V9" s="540"/>
      <c r="W9" s="539">
        <v>414</v>
      </c>
      <c r="X9" s="545"/>
      <c r="Y9" s="539" t="s">
        <v>49</v>
      </c>
      <c r="Z9" s="540"/>
      <c r="AA9" s="539" t="s">
        <v>49</v>
      </c>
      <c r="AB9" s="540"/>
      <c r="AC9" s="541">
        <f>SUM(E9:AB9)</f>
        <v>414</v>
      </c>
      <c r="AD9" s="542"/>
      <c r="AE9" s="564"/>
      <c r="AF9" s="555"/>
      <c r="AG9" s="564"/>
      <c r="AH9" s="555"/>
    </row>
    <row r="10" spans="1:34" ht="27" customHeight="1" x14ac:dyDescent="0.25">
      <c r="A10" s="50" t="s">
        <v>216</v>
      </c>
      <c r="B10" s="552" t="s">
        <v>215</v>
      </c>
      <c r="C10" s="553"/>
      <c r="D10" s="554"/>
      <c r="E10" s="539" t="s">
        <v>49</v>
      </c>
      <c r="F10" s="540"/>
      <c r="G10" s="539" t="s">
        <v>49</v>
      </c>
      <c r="H10" s="540"/>
      <c r="I10" s="539" t="s">
        <v>49</v>
      </c>
      <c r="J10" s="540"/>
      <c r="K10" s="539" t="s">
        <v>49</v>
      </c>
      <c r="L10" s="540"/>
      <c r="M10" s="539" t="s">
        <v>49</v>
      </c>
      <c r="N10" s="540"/>
      <c r="O10" s="539" t="s">
        <v>49</v>
      </c>
      <c r="P10" s="540"/>
      <c r="Q10" s="539" t="s">
        <v>49</v>
      </c>
      <c r="R10" s="540"/>
      <c r="S10" s="539" t="s">
        <v>49</v>
      </c>
      <c r="T10" s="540"/>
      <c r="U10" s="539" t="s">
        <v>49</v>
      </c>
      <c r="V10" s="540"/>
      <c r="W10" s="539" t="s">
        <v>49</v>
      </c>
      <c r="X10" s="540"/>
      <c r="Y10" s="539" t="s">
        <v>49</v>
      </c>
      <c r="Z10" s="540"/>
      <c r="AA10" s="539">
        <v>2800</v>
      </c>
      <c r="AB10" s="540"/>
      <c r="AC10" s="539">
        <v>2800</v>
      </c>
      <c r="AD10" s="540"/>
      <c r="AE10" s="565"/>
      <c r="AF10" s="564"/>
      <c r="AG10" s="564"/>
      <c r="AH10" s="564"/>
    </row>
    <row r="11" spans="1:34" ht="15.75" thickBot="1" x14ac:dyDescent="0.3">
      <c r="A11" s="54" t="s">
        <v>46</v>
      </c>
      <c r="B11" s="568" t="s">
        <v>199</v>
      </c>
      <c r="C11" s="568"/>
      <c r="D11" s="568"/>
      <c r="E11" s="569">
        <v>4631</v>
      </c>
      <c r="F11" s="570"/>
      <c r="G11" s="569">
        <v>4631</v>
      </c>
      <c r="H11" s="570"/>
      <c r="I11" s="580">
        <v>4631</v>
      </c>
      <c r="J11" s="577"/>
      <c r="K11" s="576">
        <v>4632</v>
      </c>
      <c r="L11" s="577"/>
      <c r="M11" s="578">
        <v>4631</v>
      </c>
      <c r="N11" s="579"/>
      <c r="O11" s="569">
        <v>4632</v>
      </c>
      <c r="P11" s="570"/>
      <c r="Q11" s="569">
        <v>4632</v>
      </c>
      <c r="R11" s="570"/>
      <c r="S11" s="580">
        <v>4632</v>
      </c>
      <c r="T11" s="577"/>
      <c r="U11" s="576">
        <v>4632</v>
      </c>
      <c r="V11" s="577"/>
      <c r="W11" s="578">
        <v>4631</v>
      </c>
      <c r="X11" s="597"/>
      <c r="Y11" s="578">
        <v>4631</v>
      </c>
      <c r="Z11" s="597"/>
      <c r="AA11" s="569">
        <v>4631</v>
      </c>
      <c r="AB11" s="570"/>
      <c r="AC11" s="569">
        <f>SUM(E11:AB11)</f>
        <v>55577</v>
      </c>
      <c r="AD11" s="570"/>
      <c r="AE11" s="564"/>
      <c r="AF11" s="555"/>
      <c r="AG11" s="564"/>
      <c r="AH11" s="555"/>
    </row>
    <row r="12" spans="1:34" ht="15.75" thickBot="1" x14ac:dyDescent="0.3">
      <c r="A12" s="574" t="s">
        <v>200</v>
      </c>
      <c r="B12" s="575"/>
      <c r="C12" s="575"/>
      <c r="D12" s="575"/>
      <c r="E12" s="566">
        <f>SUM(E5:F11)</f>
        <v>20093</v>
      </c>
      <c r="F12" s="567"/>
      <c r="G12" s="566">
        <f>SUM(G5:H11)</f>
        <v>20093</v>
      </c>
      <c r="H12" s="567"/>
      <c r="I12" s="566">
        <f>SUM(I5:J11)</f>
        <v>77774</v>
      </c>
      <c r="J12" s="567"/>
      <c r="K12" s="566">
        <f>SUM(K5:L11)</f>
        <v>20094</v>
      </c>
      <c r="L12" s="567"/>
      <c r="M12" s="566">
        <f>SUM(M5:N11)</f>
        <v>20093</v>
      </c>
      <c r="N12" s="567"/>
      <c r="O12" s="566">
        <f>SUM(O5:P11)</f>
        <v>20094</v>
      </c>
      <c r="P12" s="567"/>
      <c r="Q12" s="566">
        <f>SUM(Q5:R11)</f>
        <v>20094</v>
      </c>
      <c r="R12" s="567"/>
      <c r="S12" s="566">
        <f>SUM(S5:T11)</f>
        <v>20094</v>
      </c>
      <c r="T12" s="567"/>
      <c r="U12" s="566">
        <f>SUM(U5:V11)</f>
        <v>51003</v>
      </c>
      <c r="V12" s="567"/>
      <c r="W12" s="566">
        <f>SUM(W5:X11)</f>
        <v>49778</v>
      </c>
      <c r="X12" s="567"/>
      <c r="Y12" s="566">
        <f>SUM(Y5:Z11)</f>
        <v>20093</v>
      </c>
      <c r="Z12" s="567"/>
      <c r="AA12" s="566">
        <f>SUM(AA5:AB11)</f>
        <v>22893</v>
      </c>
      <c r="AB12" s="567"/>
      <c r="AC12" s="594">
        <f>SUM(AC5:AD11)</f>
        <v>362196</v>
      </c>
      <c r="AD12" s="595"/>
      <c r="AE12" s="564"/>
      <c r="AF12" s="555"/>
      <c r="AG12" s="596"/>
      <c r="AH12" s="591"/>
    </row>
    <row r="13" spans="1:34" ht="15" x14ac:dyDescent="0.25">
      <c r="A13" s="571" t="s">
        <v>157</v>
      </c>
      <c r="B13" s="572"/>
      <c r="C13" s="572"/>
      <c r="D13" s="573"/>
      <c r="E13" s="551"/>
      <c r="F13" s="551"/>
      <c r="G13" s="551"/>
      <c r="H13" s="551"/>
      <c r="I13" s="551"/>
      <c r="J13" s="551"/>
      <c r="K13" s="551"/>
      <c r="L13" s="551"/>
      <c r="M13" s="551"/>
      <c r="N13" s="551"/>
      <c r="O13" s="551"/>
      <c r="P13" s="551"/>
      <c r="Q13" s="551"/>
      <c r="R13" s="551"/>
      <c r="S13" s="551"/>
      <c r="T13" s="551"/>
      <c r="U13" s="551"/>
      <c r="V13" s="551"/>
      <c r="W13" s="551"/>
      <c r="X13" s="551"/>
      <c r="Y13" s="551"/>
      <c r="Z13" s="551"/>
      <c r="AA13" s="551"/>
      <c r="AB13" s="551"/>
      <c r="AC13" s="555"/>
      <c r="AD13" s="555"/>
      <c r="AE13" s="555"/>
      <c r="AF13" s="555"/>
      <c r="AG13" s="555"/>
      <c r="AH13" s="555"/>
    </row>
    <row r="14" spans="1:34" ht="15" x14ac:dyDescent="0.25">
      <c r="A14" s="50" t="s">
        <v>53</v>
      </c>
      <c r="B14" s="561" t="s">
        <v>92</v>
      </c>
      <c r="C14" s="562"/>
      <c r="D14" s="563"/>
      <c r="E14" s="541">
        <v>3132</v>
      </c>
      <c r="F14" s="542"/>
      <c r="G14" s="541">
        <v>3130</v>
      </c>
      <c r="H14" s="542"/>
      <c r="I14" s="541">
        <v>3130</v>
      </c>
      <c r="J14" s="542"/>
      <c r="K14" s="541">
        <v>3130</v>
      </c>
      <c r="L14" s="542"/>
      <c r="M14" s="539">
        <v>3130</v>
      </c>
      <c r="N14" s="545"/>
      <c r="O14" s="541">
        <v>3130</v>
      </c>
      <c r="P14" s="542"/>
      <c r="Q14" s="541">
        <v>3130</v>
      </c>
      <c r="R14" s="542"/>
      <c r="S14" s="541">
        <v>3130</v>
      </c>
      <c r="T14" s="542"/>
      <c r="U14" s="541">
        <v>3130</v>
      </c>
      <c r="V14" s="542"/>
      <c r="W14" s="539">
        <v>3130</v>
      </c>
      <c r="X14" s="545"/>
      <c r="Y14" s="541">
        <v>3130</v>
      </c>
      <c r="Z14" s="542"/>
      <c r="AA14" s="541">
        <v>3133</v>
      </c>
      <c r="AB14" s="542"/>
      <c r="AC14" s="541">
        <f t="shared" ref="AC14:AC22" si="0">SUM(E14:AB14)</f>
        <v>37565</v>
      </c>
      <c r="AD14" s="542"/>
      <c r="AE14" s="564"/>
      <c r="AF14" s="555"/>
      <c r="AG14" s="564"/>
      <c r="AH14" s="555"/>
    </row>
    <row r="15" spans="1:34" ht="27" customHeight="1" x14ac:dyDescent="0.25">
      <c r="A15" s="50" t="s">
        <v>55</v>
      </c>
      <c r="B15" s="552" t="s">
        <v>54</v>
      </c>
      <c r="C15" s="553"/>
      <c r="D15" s="554"/>
      <c r="E15" s="541">
        <v>585</v>
      </c>
      <c r="F15" s="541"/>
      <c r="G15" s="541">
        <v>584</v>
      </c>
      <c r="H15" s="542"/>
      <c r="I15" s="539">
        <v>584</v>
      </c>
      <c r="J15" s="540"/>
      <c r="K15" s="544">
        <v>584</v>
      </c>
      <c r="L15" s="543"/>
      <c r="M15" s="539">
        <v>584</v>
      </c>
      <c r="N15" s="545"/>
      <c r="O15" s="541">
        <v>584</v>
      </c>
      <c r="P15" s="541"/>
      <c r="Q15" s="541">
        <v>584</v>
      </c>
      <c r="R15" s="542"/>
      <c r="S15" s="539">
        <v>584</v>
      </c>
      <c r="T15" s="540"/>
      <c r="U15" s="544">
        <v>584</v>
      </c>
      <c r="V15" s="543"/>
      <c r="W15" s="539">
        <v>584</v>
      </c>
      <c r="X15" s="545"/>
      <c r="Y15" s="539">
        <v>584</v>
      </c>
      <c r="Z15" s="540"/>
      <c r="AA15" s="541">
        <v>585</v>
      </c>
      <c r="AB15" s="542"/>
      <c r="AC15" s="541">
        <f t="shared" si="0"/>
        <v>7010</v>
      </c>
      <c r="AD15" s="542"/>
      <c r="AE15" s="564"/>
      <c r="AF15" s="555"/>
      <c r="AG15" s="564"/>
      <c r="AH15" s="555"/>
    </row>
    <row r="16" spans="1:34" ht="15" x14ac:dyDescent="0.25">
      <c r="A16" s="50" t="s">
        <v>61</v>
      </c>
      <c r="B16" s="561" t="s">
        <v>96</v>
      </c>
      <c r="C16" s="562"/>
      <c r="D16" s="563"/>
      <c r="E16" s="541">
        <v>6657</v>
      </c>
      <c r="F16" s="542"/>
      <c r="G16" s="541">
        <v>6657</v>
      </c>
      <c r="H16" s="542"/>
      <c r="I16" s="541">
        <v>6658</v>
      </c>
      <c r="J16" s="542"/>
      <c r="K16" s="541">
        <v>6658</v>
      </c>
      <c r="L16" s="542"/>
      <c r="M16" s="541">
        <v>6658</v>
      </c>
      <c r="N16" s="542"/>
      <c r="O16" s="541">
        <v>6658</v>
      </c>
      <c r="P16" s="542"/>
      <c r="Q16" s="541">
        <v>6658</v>
      </c>
      <c r="R16" s="542"/>
      <c r="S16" s="541">
        <v>6658</v>
      </c>
      <c r="T16" s="542"/>
      <c r="U16" s="541">
        <v>6658</v>
      </c>
      <c r="V16" s="542"/>
      <c r="W16" s="541">
        <v>6657</v>
      </c>
      <c r="X16" s="542"/>
      <c r="Y16" s="541">
        <v>6657</v>
      </c>
      <c r="Z16" s="542"/>
      <c r="AA16" s="541">
        <v>6658</v>
      </c>
      <c r="AB16" s="542"/>
      <c r="AC16" s="541">
        <f t="shared" si="0"/>
        <v>79892</v>
      </c>
      <c r="AD16" s="542"/>
      <c r="AE16" s="564"/>
      <c r="AF16" s="555"/>
      <c r="AG16" s="564"/>
      <c r="AH16" s="555"/>
    </row>
    <row r="17" spans="1:34" ht="15" x14ac:dyDescent="0.25">
      <c r="A17" s="50" t="s">
        <v>62</v>
      </c>
      <c r="B17" s="561" t="s">
        <v>97</v>
      </c>
      <c r="C17" s="562"/>
      <c r="D17" s="563"/>
      <c r="E17" s="542">
        <v>177</v>
      </c>
      <c r="F17" s="542"/>
      <c r="G17" s="542">
        <v>178</v>
      </c>
      <c r="H17" s="542"/>
      <c r="I17" s="581">
        <v>178</v>
      </c>
      <c r="J17" s="543"/>
      <c r="K17" s="545">
        <v>178</v>
      </c>
      <c r="L17" s="543"/>
      <c r="M17" s="539">
        <v>177</v>
      </c>
      <c r="N17" s="545"/>
      <c r="O17" s="541">
        <v>178</v>
      </c>
      <c r="P17" s="542"/>
      <c r="Q17" s="542">
        <v>178</v>
      </c>
      <c r="R17" s="542"/>
      <c r="S17" s="581">
        <v>177</v>
      </c>
      <c r="T17" s="543"/>
      <c r="U17" s="545">
        <v>178</v>
      </c>
      <c r="V17" s="543"/>
      <c r="W17" s="539">
        <v>178</v>
      </c>
      <c r="X17" s="545"/>
      <c r="Y17" s="542">
        <v>178</v>
      </c>
      <c r="Z17" s="542"/>
      <c r="AA17" s="542">
        <v>178</v>
      </c>
      <c r="AB17" s="542"/>
      <c r="AC17" s="542">
        <f t="shared" si="0"/>
        <v>2133</v>
      </c>
      <c r="AD17" s="542"/>
      <c r="AE17" s="555"/>
      <c r="AF17" s="555"/>
      <c r="AG17" s="564"/>
      <c r="AH17" s="555"/>
    </row>
    <row r="18" spans="1:34" ht="15" customHeight="1" x14ac:dyDescent="0.25">
      <c r="A18" s="50" t="s">
        <v>75</v>
      </c>
      <c r="B18" s="552" t="s">
        <v>268</v>
      </c>
      <c r="C18" s="553"/>
      <c r="D18" s="554"/>
      <c r="E18" s="541">
        <v>4633</v>
      </c>
      <c r="F18" s="542"/>
      <c r="G18" s="541">
        <v>4634</v>
      </c>
      <c r="H18" s="542"/>
      <c r="I18" s="541">
        <v>4633</v>
      </c>
      <c r="J18" s="542"/>
      <c r="K18" s="541">
        <v>4634</v>
      </c>
      <c r="L18" s="542"/>
      <c r="M18" s="541">
        <v>4633</v>
      </c>
      <c r="N18" s="542"/>
      <c r="O18" s="541">
        <v>4634</v>
      </c>
      <c r="P18" s="542"/>
      <c r="Q18" s="541">
        <v>4633</v>
      </c>
      <c r="R18" s="542"/>
      <c r="S18" s="541">
        <v>4634</v>
      </c>
      <c r="T18" s="542"/>
      <c r="U18" s="541">
        <v>4633</v>
      </c>
      <c r="V18" s="542"/>
      <c r="W18" s="541">
        <v>4634</v>
      </c>
      <c r="X18" s="542"/>
      <c r="Y18" s="541">
        <v>4634</v>
      </c>
      <c r="Z18" s="542"/>
      <c r="AA18" s="541">
        <v>4634</v>
      </c>
      <c r="AB18" s="542"/>
      <c r="AC18" s="541">
        <f t="shared" si="0"/>
        <v>55603</v>
      </c>
      <c r="AD18" s="542"/>
      <c r="AE18" s="564"/>
      <c r="AF18" s="555"/>
      <c r="AG18" s="564"/>
      <c r="AH18" s="555"/>
    </row>
    <row r="19" spans="1:34" ht="15" x14ac:dyDescent="0.25">
      <c r="A19" s="50" t="s">
        <v>77</v>
      </c>
      <c r="B19" s="561" t="s">
        <v>99</v>
      </c>
      <c r="C19" s="562"/>
      <c r="D19" s="563"/>
      <c r="E19" s="541" t="s">
        <v>49</v>
      </c>
      <c r="F19" s="542"/>
      <c r="G19" s="541">
        <v>500</v>
      </c>
      <c r="H19" s="542"/>
      <c r="I19" s="539">
        <v>12059</v>
      </c>
      <c r="J19" s="543"/>
      <c r="K19" s="544">
        <v>13579</v>
      </c>
      <c r="L19" s="543"/>
      <c r="M19" s="539">
        <v>15579</v>
      </c>
      <c r="N19" s="545"/>
      <c r="O19" s="541">
        <v>10190</v>
      </c>
      <c r="P19" s="542"/>
      <c r="Q19" s="541">
        <v>10191</v>
      </c>
      <c r="R19" s="542"/>
      <c r="S19" s="539">
        <v>11040</v>
      </c>
      <c r="T19" s="543"/>
      <c r="U19" s="544">
        <v>11559</v>
      </c>
      <c r="V19" s="543"/>
      <c r="W19" s="539" t="s">
        <v>49</v>
      </c>
      <c r="X19" s="545"/>
      <c r="Y19" s="541" t="s">
        <v>49</v>
      </c>
      <c r="Z19" s="542"/>
      <c r="AA19" s="541" t="s">
        <v>49</v>
      </c>
      <c r="AB19" s="542"/>
      <c r="AC19" s="541">
        <f t="shared" si="0"/>
        <v>84697</v>
      </c>
      <c r="AD19" s="542"/>
      <c r="AE19" s="564"/>
      <c r="AF19" s="555"/>
      <c r="AG19" s="564"/>
      <c r="AH19" s="555"/>
    </row>
    <row r="20" spans="1:34" ht="15" x14ac:dyDescent="0.25">
      <c r="A20" s="50" t="s">
        <v>79</v>
      </c>
      <c r="B20" s="561" t="s">
        <v>163</v>
      </c>
      <c r="C20" s="562"/>
      <c r="D20" s="563"/>
      <c r="E20" s="541" t="s">
        <v>49</v>
      </c>
      <c r="F20" s="542"/>
      <c r="G20" s="541" t="s">
        <v>49</v>
      </c>
      <c r="H20" s="542"/>
      <c r="I20" s="539" t="s">
        <v>49</v>
      </c>
      <c r="J20" s="543"/>
      <c r="K20" s="544" t="s">
        <v>49</v>
      </c>
      <c r="L20" s="543"/>
      <c r="M20" s="539">
        <v>625</v>
      </c>
      <c r="N20" s="545"/>
      <c r="O20" s="541">
        <v>625</v>
      </c>
      <c r="P20" s="542"/>
      <c r="Q20" s="541">
        <v>625</v>
      </c>
      <c r="R20" s="542"/>
      <c r="S20" s="539">
        <v>625</v>
      </c>
      <c r="T20" s="543"/>
      <c r="U20" s="544" t="s">
        <v>49</v>
      </c>
      <c r="V20" s="543"/>
      <c r="W20" s="539" t="s">
        <v>49</v>
      </c>
      <c r="X20" s="545"/>
      <c r="Y20" s="541" t="s">
        <v>49</v>
      </c>
      <c r="Z20" s="542"/>
      <c r="AA20" s="541" t="s">
        <v>49</v>
      </c>
      <c r="AB20" s="542"/>
      <c r="AC20" s="541">
        <f t="shared" si="0"/>
        <v>2500</v>
      </c>
      <c r="AD20" s="542"/>
      <c r="AE20" s="564"/>
      <c r="AF20" s="555"/>
      <c r="AG20" s="564"/>
      <c r="AH20" s="555"/>
    </row>
    <row r="21" spans="1:34" ht="15" customHeight="1" x14ac:dyDescent="0.25">
      <c r="A21" s="50" t="s">
        <v>80</v>
      </c>
      <c r="B21" s="552" t="s">
        <v>164</v>
      </c>
      <c r="C21" s="553"/>
      <c r="D21" s="554"/>
      <c r="E21" s="539" t="s">
        <v>49</v>
      </c>
      <c r="F21" s="540"/>
      <c r="G21" s="539" t="s">
        <v>49</v>
      </c>
      <c r="H21" s="540"/>
      <c r="I21" s="539" t="s">
        <v>49</v>
      </c>
      <c r="J21" s="540"/>
      <c r="K21" s="539" t="s">
        <v>49</v>
      </c>
      <c r="L21" s="540"/>
      <c r="M21" s="539" t="s">
        <v>49</v>
      </c>
      <c r="N21" s="540"/>
      <c r="O21" s="539" t="s">
        <v>49</v>
      </c>
      <c r="P21" s="540"/>
      <c r="Q21" s="539" t="s">
        <v>49</v>
      </c>
      <c r="R21" s="540"/>
      <c r="S21" s="539" t="s">
        <v>49</v>
      </c>
      <c r="T21" s="540"/>
      <c r="U21" s="539" t="s">
        <v>49</v>
      </c>
      <c r="V21" s="540"/>
      <c r="W21" s="539" t="s">
        <v>49</v>
      </c>
      <c r="X21" s="540"/>
      <c r="Y21" s="539" t="s">
        <v>49</v>
      </c>
      <c r="Z21" s="540"/>
      <c r="AA21" s="539" t="s">
        <v>49</v>
      </c>
      <c r="AB21" s="540"/>
      <c r="AC21" s="539">
        <f t="shared" si="0"/>
        <v>0</v>
      </c>
      <c r="AD21" s="540"/>
      <c r="AE21" s="565"/>
      <c r="AF21" s="564"/>
      <c r="AG21" s="564"/>
      <c r="AH21" s="564"/>
    </row>
    <row r="22" spans="1:34" ht="15.75" thickBot="1" x14ac:dyDescent="0.3">
      <c r="A22" s="54" t="s">
        <v>84</v>
      </c>
      <c r="B22" s="582" t="s">
        <v>201</v>
      </c>
      <c r="C22" s="583"/>
      <c r="D22" s="584"/>
      <c r="E22" s="585">
        <v>7733</v>
      </c>
      <c r="F22" s="586"/>
      <c r="G22" s="585">
        <v>7733</v>
      </c>
      <c r="H22" s="586"/>
      <c r="I22" s="578">
        <v>7733</v>
      </c>
      <c r="J22" s="597"/>
      <c r="K22" s="578">
        <v>7733</v>
      </c>
      <c r="L22" s="597"/>
      <c r="M22" s="578">
        <v>7733</v>
      </c>
      <c r="N22" s="579"/>
      <c r="O22" s="585">
        <v>7733</v>
      </c>
      <c r="P22" s="586"/>
      <c r="Q22" s="585">
        <v>7733</v>
      </c>
      <c r="R22" s="586"/>
      <c r="S22" s="578">
        <v>7733</v>
      </c>
      <c r="T22" s="597"/>
      <c r="U22" s="578">
        <v>7733</v>
      </c>
      <c r="V22" s="597"/>
      <c r="W22" s="578">
        <v>7733</v>
      </c>
      <c r="X22" s="597"/>
      <c r="Y22" s="578">
        <v>7733</v>
      </c>
      <c r="Z22" s="597"/>
      <c r="AA22" s="569">
        <v>7733</v>
      </c>
      <c r="AB22" s="570"/>
      <c r="AC22" s="569">
        <f t="shared" si="0"/>
        <v>92796</v>
      </c>
      <c r="AD22" s="570"/>
      <c r="AE22" s="564"/>
      <c r="AF22" s="555"/>
      <c r="AG22" s="564"/>
      <c r="AH22" s="555"/>
    </row>
    <row r="23" spans="1:34" ht="15.75" thickBot="1" x14ac:dyDescent="0.3">
      <c r="A23" s="587" t="s">
        <v>202</v>
      </c>
      <c r="B23" s="588"/>
      <c r="C23" s="588"/>
      <c r="D23" s="589"/>
      <c r="E23" s="566">
        <f>SUM(E14:F22)</f>
        <v>22917</v>
      </c>
      <c r="F23" s="567"/>
      <c r="G23" s="566">
        <f>SUM(G14:H22)</f>
        <v>23416</v>
      </c>
      <c r="H23" s="567"/>
      <c r="I23" s="566">
        <f>SUM(I14:J22)</f>
        <v>34975</v>
      </c>
      <c r="J23" s="567"/>
      <c r="K23" s="566">
        <f>SUM(K14:L22)</f>
        <v>36496</v>
      </c>
      <c r="L23" s="567"/>
      <c r="M23" s="566">
        <f>SUM(M14:N22)</f>
        <v>39119</v>
      </c>
      <c r="N23" s="567"/>
      <c r="O23" s="566">
        <f>SUM(O14:P22)</f>
        <v>33732</v>
      </c>
      <c r="P23" s="567"/>
      <c r="Q23" s="566">
        <f>SUM(Q14:R22)</f>
        <v>33732</v>
      </c>
      <c r="R23" s="567"/>
      <c r="S23" s="566">
        <f>SUM(S14:T22)</f>
        <v>34581</v>
      </c>
      <c r="T23" s="567"/>
      <c r="U23" s="566">
        <f>SUM(U14:V22)</f>
        <v>34475</v>
      </c>
      <c r="V23" s="567"/>
      <c r="W23" s="566">
        <f>SUM(W14:X22)</f>
        <v>22916</v>
      </c>
      <c r="X23" s="567"/>
      <c r="Y23" s="566">
        <f>SUM(Y14:Z22)</f>
        <v>22916</v>
      </c>
      <c r="Z23" s="567"/>
      <c r="AA23" s="566">
        <f>SUM(AA14:AB22)</f>
        <v>22921</v>
      </c>
      <c r="AB23" s="567"/>
      <c r="AC23" s="566">
        <f>SUM(AC14:AD22)</f>
        <v>362196</v>
      </c>
      <c r="AD23" s="566"/>
      <c r="AE23" s="596"/>
      <c r="AF23" s="596"/>
      <c r="AG23" s="596"/>
      <c r="AH23" s="591"/>
    </row>
    <row r="24" spans="1:34" x14ac:dyDescent="0.2">
      <c r="A24" s="399"/>
      <c r="B24" s="279"/>
      <c r="C24" s="279"/>
      <c r="D24" s="279"/>
      <c r="E24" s="279"/>
      <c r="F24" s="279"/>
      <c r="G24" s="279"/>
      <c r="H24" s="279"/>
      <c r="I24" s="279"/>
      <c r="J24" s="279"/>
      <c r="K24" s="279"/>
      <c r="L24" s="279"/>
      <c r="M24" s="279"/>
      <c r="N24" s="279"/>
      <c r="O24" s="279"/>
      <c r="P24" s="279"/>
      <c r="Q24" s="279"/>
      <c r="R24" s="279"/>
      <c r="S24" s="279"/>
      <c r="T24" s="279"/>
      <c r="U24" s="279"/>
      <c r="V24" s="279"/>
      <c r="W24" s="279"/>
      <c r="X24" s="279"/>
      <c r="Y24" s="279"/>
      <c r="Z24" s="279"/>
      <c r="AA24" s="279"/>
      <c r="AB24" s="279"/>
      <c r="AC24" s="279"/>
      <c r="AD24" s="279"/>
      <c r="AE24" s="279"/>
      <c r="AF24" s="279"/>
      <c r="AG24" s="279"/>
      <c r="AH24" s="279"/>
    </row>
    <row r="25" spans="1:34" ht="15" x14ac:dyDescent="0.25">
      <c r="A25" s="400"/>
      <c r="B25" s="401"/>
      <c r="C25" s="401"/>
      <c r="D25" s="401"/>
      <c r="E25" s="401"/>
      <c r="F25" s="401"/>
      <c r="G25" s="401"/>
      <c r="H25" s="401"/>
      <c r="I25" s="401"/>
      <c r="J25" s="401"/>
      <c r="K25" s="279"/>
      <c r="L25" s="279"/>
      <c r="M25" s="279"/>
      <c r="N25" s="279"/>
      <c r="O25" s="279"/>
      <c r="P25" s="279"/>
      <c r="Q25" s="279"/>
      <c r="R25" s="279"/>
      <c r="S25" s="279"/>
      <c r="T25" s="279"/>
      <c r="U25" s="279"/>
      <c r="V25" s="279"/>
      <c r="W25" s="279"/>
      <c r="X25" s="279"/>
      <c r="Y25" s="279"/>
      <c r="Z25" s="279"/>
      <c r="AA25" s="279"/>
      <c r="AB25" s="279"/>
      <c r="AC25" s="279"/>
      <c r="AD25" s="279"/>
      <c r="AE25" s="279"/>
      <c r="AF25" s="279"/>
      <c r="AG25" s="279"/>
      <c r="AH25" s="279"/>
    </row>
    <row r="26" spans="1:34" ht="21" customHeight="1" x14ac:dyDescent="0.25">
      <c r="A26" s="542" t="s">
        <v>203</v>
      </c>
      <c r="B26" s="542" t="s">
        <v>204</v>
      </c>
      <c r="C26" s="542" t="s">
        <v>205</v>
      </c>
      <c r="D26" s="542"/>
      <c r="E26" s="542"/>
      <c r="F26" s="542"/>
      <c r="G26" s="542" t="s">
        <v>27</v>
      </c>
      <c r="H26" s="401"/>
      <c r="I26" s="401"/>
      <c r="J26" s="401"/>
      <c r="K26" s="279"/>
      <c r="L26" s="279"/>
      <c r="M26" s="279"/>
      <c r="N26" s="279"/>
      <c r="O26" s="279"/>
      <c r="P26" s="279"/>
      <c r="Q26" s="279"/>
      <c r="R26" s="279"/>
      <c r="S26" s="279"/>
      <c r="T26" s="279"/>
      <c r="U26" s="279"/>
      <c r="V26" s="279"/>
      <c r="W26" s="279"/>
      <c r="X26" s="279"/>
      <c r="Y26" s="279"/>
      <c r="Z26" s="279"/>
      <c r="AA26" s="279"/>
      <c r="AB26" s="279"/>
      <c r="AC26" s="279"/>
      <c r="AD26" s="279"/>
      <c r="AE26" s="279"/>
      <c r="AF26" s="279"/>
      <c r="AG26" s="279"/>
      <c r="AH26" s="279"/>
    </row>
    <row r="27" spans="1:34" ht="15" x14ac:dyDescent="0.25">
      <c r="A27" s="542"/>
      <c r="B27" s="542"/>
      <c r="C27" s="542" t="s">
        <v>154</v>
      </c>
      <c r="D27" s="542"/>
      <c r="E27" s="542"/>
      <c r="F27" s="542"/>
      <c r="G27" s="542"/>
      <c r="H27" s="401"/>
      <c r="I27" s="401"/>
      <c r="J27" s="401"/>
      <c r="K27" s="279"/>
      <c r="L27" s="279"/>
      <c r="M27" s="279"/>
      <c r="N27" s="279"/>
      <c r="O27" s="279"/>
      <c r="P27" s="279"/>
      <c r="Q27" s="279"/>
      <c r="R27" s="279"/>
      <c r="S27" s="279"/>
      <c r="T27" s="279"/>
      <c r="U27" s="279"/>
      <c r="V27" s="279"/>
      <c r="W27" s="279"/>
      <c r="X27" s="279"/>
      <c r="Y27" s="279"/>
      <c r="Z27" s="279"/>
      <c r="AA27" s="279"/>
      <c r="AB27" s="279"/>
      <c r="AC27" s="279"/>
      <c r="AD27" s="279"/>
      <c r="AE27" s="279"/>
      <c r="AF27" s="279"/>
      <c r="AG27" s="279"/>
      <c r="AH27" s="279"/>
    </row>
    <row r="28" spans="1:34" ht="15" x14ac:dyDescent="0.25">
      <c r="A28" s="49" t="s">
        <v>0</v>
      </c>
      <c r="B28" s="53">
        <v>43480</v>
      </c>
      <c r="C28" s="541">
        <v>7733</v>
      </c>
      <c r="D28" s="542"/>
      <c r="E28" s="542"/>
      <c r="F28" s="542"/>
      <c r="G28" s="403">
        <f>C28</f>
        <v>7733</v>
      </c>
      <c r="H28" s="401"/>
      <c r="I28" s="401"/>
      <c r="J28" s="401"/>
      <c r="K28" s="279"/>
      <c r="L28" s="279"/>
      <c r="M28" s="279"/>
      <c r="N28" s="279"/>
      <c r="O28" s="279"/>
      <c r="P28" s="279"/>
      <c r="Q28" s="279"/>
      <c r="R28" s="279"/>
      <c r="S28" s="279"/>
      <c r="T28" s="279"/>
      <c r="U28" s="279"/>
      <c r="V28" s="279"/>
      <c r="W28" s="279"/>
      <c r="X28" s="279"/>
      <c r="Y28" s="279"/>
      <c r="Z28" s="279"/>
      <c r="AA28" s="279"/>
      <c r="AB28" s="279"/>
      <c r="AC28" s="279"/>
      <c r="AD28" s="279"/>
      <c r="AE28" s="279"/>
      <c r="AF28" s="279"/>
      <c r="AG28" s="279"/>
      <c r="AH28" s="279"/>
    </row>
    <row r="29" spans="1:34" ht="15" x14ac:dyDescent="0.25">
      <c r="A29" s="49" t="s">
        <v>1</v>
      </c>
      <c r="B29" s="53">
        <v>43511</v>
      </c>
      <c r="C29" s="541">
        <v>7733</v>
      </c>
      <c r="D29" s="542"/>
      <c r="E29" s="542"/>
      <c r="F29" s="542"/>
      <c r="G29" s="403">
        <f t="shared" ref="G29:G39" si="1">G28+C29</f>
        <v>15466</v>
      </c>
      <c r="H29" s="401"/>
      <c r="I29" s="401"/>
      <c r="J29" s="401"/>
      <c r="K29" s="279"/>
      <c r="L29" s="279"/>
      <c r="M29" s="279"/>
      <c r="N29" s="279"/>
      <c r="O29" s="279"/>
      <c r="P29" s="279"/>
      <c r="Q29" s="279"/>
      <c r="R29" s="279"/>
      <c r="S29" s="279"/>
      <c r="T29" s="279"/>
      <c r="U29" s="279"/>
      <c r="V29" s="279"/>
      <c r="W29" s="279"/>
      <c r="X29" s="279"/>
      <c r="Y29" s="279"/>
      <c r="Z29" s="279"/>
      <c r="AA29" s="279"/>
      <c r="AB29" s="279"/>
      <c r="AC29" s="279"/>
      <c r="AD29" s="279"/>
      <c r="AE29" s="279"/>
      <c r="AF29" s="279"/>
      <c r="AG29" s="279"/>
      <c r="AH29" s="279"/>
    </row>
    <row r="30" spans="1:34" ht="15" x14ac:dyDescent="0.25">
      <c r="A30" s="49" t="s">
        <v>2</v>
      </c>
      <c r="B30" s="53">
        <v>43539</v>
      </c>
      <c r="C30" s="541">
        <v>7733</v>
      </c>
      <c r="D30" s="542"/>
      <c r="E30" s="542"/>
      <c r="F30" s="542"/>
      <c r="G30" s="403">
        <f t="shared" si="1"/>
        <v>23199</v>
      </c>
      <c r="H30" s="401"/>
      <c r="I30" s="401"/>
      <c r="J30" s="401"/>
      <c r="K30" s="279"/>
      <c r="L30" s="279"/>
      <c r="M30" s="279"/>
      <c r="N30" s="279"/>
      <c r="O30" s="279"/>
      <c r="P30" s="279"/>
      <c r="Q30" s="279"/>
      <c r="R30" s="279"/>
      <c r="S30" s="279"/>
      <c r="T30" s="279"/>
      <c r="U30" s="279"/>
      <c r="V30" s="279"/>
      <c r="W30" s="279"/>
      <c r="X30" s="279"/>
      <c r="Y30" s="279"/>
      <c r="Z30" s="279"/>
      <c r="AA30" s="279"/>
      <c r="AB30" s="279"/>
      <c r="AC30" s="279"/>
      <c r="AD30" s="279"/>
      <c r="AE30" s="279"/>
      <c r="AF30" s="279"/>
      <c r="AG30" s="279"/>
      <c r="AH30" s="279"/>
    </row>
    <row r="31" spans="1:34" ht="15" x14ac:dyDescent="0.25">
      <c r="A31" s="49" t="s">
        <v>3</v>
      </c>
      <c r="B31" s="53">
        <v>43570</v>
      </c>
      <c r="C31" s="541">
        <v>7733</v>
      </c>
      <c r="D31" s="542"/>
      <c r="E31" s="542"/>
      <c r="F31" s="542"/>
      <c r="G31" s="403">
        <f t="shared" si="1"/>
        <v>30932</v>
      </c>
      <c r="H31" s="401"/>
      <c r="I31" s="401"/>
      <c r="J31" s="401"/>
      <c r="K31" s="279"/>
      <c r="L31" s="279"/>
      <c r="M31" s="279"/>
      <c r="N31" s="279"/>
      <c r="O31" s="279"/>
      <c r="P31" s="279"/>
      <c r="Q31" s="279"/>
      <c r="R31" s="279"/>
      <c r="S31" s="279"/>
      <c r="T31" s="279"/>
      <c r="U31" s="279"/>
      <c r="V31" s="279"/>
      <c r="W31" s="279"/>
      <c r="X31" s="279"/>
      <c r="Y31" s="279"/>
      <c r="Z31" s="279"/>
      <c r="AA31" s="279"/>
      <c r="AB31" s="279"/>
      <c r="AC31" s="279"/>
      <c r="AD31" s="279"/>
      <c r="AE31" s="279"/>
      <c r="AF31" s="279"/>
      <c r="AG31" s="279"/>
      <c r="AH31" s="279"/>
    </row>
    <row r="32" spans="1:34" ht="15" x14ac:dyDescent="0.25">
      <c r="A32" s="49" t="s">
        <v>4</v>
      </c>
      <c r="B32" s="53">
        <v>43600</v>
      </c>
      <c r="C32" s="541">
        <v>7733</v>
      </c>
      <c r="D32" s="542"/>
      <c r="E32" s="542"/>
      <c r="F32" s="542"/>
      <c r="G32" s="403">
        <f t="shared" si="1"/>
        <v>38665</v>
      </c>
      <c r="H32" s="401"/>
      <c r="I32" s="401"/>
      <c r="J32" s="401"/>
      <c r="K32" s="279"/>
      <c r="L32" s="279"/>
      <c r="M32" s="279"/>
      <c r="N32" s="279"/>
      <c r="O32" s="279"/>
      <c r="P32" s="279"/>
      <c r="Q32" s="279"/>
      <c r="R32" s="279"/>
      <c r="S32" s="279"/>
      <c r="T32" s="279"/>
      <c r="U32" s="279"/>
      <c r="V32" s="279"/>
      <c r="W32" s="279"/>
      <c r="X32" s="279"/>
      <c r="Y32" s="279"/>
      <c r="Z32" s="279"/>
      <c r="AA32" s="279"/>
      <c r="AB32" s="279"/>
      <c r="AC32" s="279"/>
      <c r="AD32" s="279"/>
      <c r="AE32" s="279"/>
      <c r="AF32" s="279"/>
      <c r="AG32" s="279"/>
      <c r="AH32" s="279"/>
    </row>
    <row r="33" spans="1:34" ht="15" x14ac:dyDescent="0.25">
      <c r="A33" s="49" t="s">
        <v>206</v>
      </c>
      <c r="B33" s="53">
        <v>43631</v>
      </c>
      <c r="C33" s="541">
        <v>7733</v>
      </c>
      <c r="D33" s="542"/>
      <c r="E33" s="542"/>
      <c r="F33" s="542"/>
      <c r="G33" s="403">
        <f t="shared" si="1"/>
        <v>46398</v>
      </c>
      <c r="H33" s="401"/>
      <c r="I33" s="401"/>
      <c r="J33" s="401"/>
      <c r="K33" s="279"/>
      <c r="L33" s="279"/>
      <c r="M33" s="279"/>
      <c r="N33" s="279"/>
      <c r="O33" s="279"/>
      <c r="P33" s="279"/>
      <c r="Q33" s="279"/>
      <c r="R33" s="279"/>
      <c r="S33" s="279"/>
      <c r="T33" s="279"/>
      <c r="U33" s="279"/>
      <c r="V33" s="279"/>
      <c r="W33" s="279"/>
      <c r="X33" s="279"/>
      <c r="Y33" s="279"/>
      <c r="Z33" s="279"/>
      <c r="AA33" s="279"/>
      <c r="AB33" s="279"/>
      <c r="AC33" s="279"/>
      <c r="AD33" s="279"/>
      <c r="AE33" s="279"/>
      <c r="AF33" s="279"/>
      <c r="AG33" s="279"/>
      <c r="AH33" s="279"/>
    </row>
    <row r="34" spans="1:34" ht="15" x14ac:dyDescent="0.25">
      <c r="A34" s="49" t="s">
        <v>5</v>
      </c>
      <c r="B34" s="53">
        <v>43661</v>
      </c>
      <c r="C34" s="541">
        <v>7733</v>
      </c>
      <c r="D34" s="542"/>
      <c r="E34" s="542"/>
      <c r="F34" s="542"/>
      <c r="G34" s="403">
        <f t="shared" si="1"/>
        <v>54131</v>
      </c>
      <c r="H34" s="401"/>
      <c r="I34" s="401"/>
      <c r="J34" s="401"/>
      <c r="K34" s="279"/>
      <c r="L34" s="279"/>
      <c r="M34" s="279"/>
      <c r="N34" s="279"/>
      <c r="O34" s="279"/>
      <c r="P34" s="279"/>
      <c r="Q34" s="279"/>
      <c r="R34" s="279"/>
      <c r="S34" s="279"/>
      <c r="T34" s="279"/>
      <c r="U34" s="279"/>
      <c r="V34" s="279"/>
      <c r="W34" s="279"/>
      <c r="X34" s="279"/>
      <c r="Y34" s="279"/>
      <c r="Z34" s="279"/>
      <c r="AA34" s="279"/>
      <c r="AB34" s="279"/>
      <c r="AC34" s="279"/>
      <c r="AD34" s="279"/>
      <c r="AE34" s="279"/>
      <c r="AF34" s="279"/>
      <c r="AG34" s="279"/>
      <c r="AH34" s="279"/>
    </row>
    <row r="35" spans="1:34" ht="15" x14ac:dyDescent="0.25">
      <c r="A35" s="49" t="s">
        <v>6</v>
      </c>
      <c r="B35" s="53">
        <v>43692</v>
      </c>
      <c r="C35" s="541">
        <v>7733</v>
      </c>
      <c r="D35" s="542"/>
      <c r="E35" s="542"/>
      <c r="F35" s="542"/>
      <c r="G35" s="403">
        <f t="shared" si="1"/>
        <v>61864</v>
      </c>
      <c r="H35" s="401"/>
      <c r="I35" s="401"/>
      <c r="J35" s="401"/>
      <c r="K35" s="279"/>
      <c r="L35" s="279"/>
      <c r="M35" s="279"/>
      <c r="N35" s="279"/>
      <c r="O35" s="279"/>
      <c r="P35" s="279"/>
      <c r="Q35" s="279"/>
      <c r="R35" s="279"/>
      <c r="S35" s="279"/>
      <c r="T35" s="279"/>
      <c r="U35" s="279"/>
      <c r="V35" s="279"/>
      <c r="W35" s="279"/>
      <c r="X35" s="279"/>
      <c r="Y35" s="279"/>
      <c r="Z35" s="279"/>
      <c r="AA35" s="279"/>
      <c r="AB35" s="279"/>
      <c r="AC35" s="279"/>
      <c r="AD35" s="279"/>
      <c r="AE35" s="279"/>
      <c r="AF35" s="279"/>
      <c r="AG35" s="279"/>
      <c r="AH35" s="279"/>
    </row>
    <row r="36" spans="1:34" ht="15" x14ac:dyDescent="0.25">
      <c r="A36" s="49" t="s">
        <v>207</v>
      </c>
      <c r="B36" s="53">
        <v>43723</v>
      </c>
      <c r="C36" s="541">
        <v>7733</v>
      </c>
      <c r="D36" s="542"/>
      <c r="E36" s="542"/>
      <c r="F36" s="542"/>
      <c r="G36" s="403">
        <f t="shared" si="1"/>
        <v>69597</v>
      </c>
      <c r="H36" s="401"/>
      <c r="I36" s="401"/>
      <c r="J36" s="401"/>
      <c r="K36" s="279"/>
      <c r="L36" s="279"/>
      <c r="M36" s="279"/>
      <c r="N36" s="279"/>
      <c r="O36" s="279"/>
      <c r="P36" s="279"/>
      <c r="Q36" s="279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79"/>
      <c r="AE36" s="279"/>
      <c r="AF36" s="279"/>
      <c r="AG36" s="279"/>
      <c r="AH36" s="279"/>
    </row>
    <row r="37" spans="1:34" ht="15" x14ac:dyDescent="0.25">
      <c r="A37" s="49" t="s">
        <v>208</v>
      </c>
      <c r="B37" s="53">
        <v>43753</v>
      </c>
      <c r="C37" s="541">
        <v>7733</v>
      </c>
      <c r="D37" s="542"/>
      <c r="E37" s="542"/>
      <c r="F37" s="542"/>
      <c r="G37" s="403">
        <f t="shared" si="1"/>
        <v>77330</v>
      </c>
      <c r="H37" s="401"/>
      <c r="I37" s="401"/>
      <c r="J37" s="401"/>
      <c r="K37" s="279"/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  <c r="AF37" s="279"/>
      <c r="AG37" s="279"/>
      <c r="AH37" s="279"/>
    </row>
    <row r="38" spans="1:34" ht="15" x14ac:dyDescent="0.25">
      <c r="A38" s="49" t="s">
        <v>209</v>
      </c>
      <c r="B38" s="53">
        <v>43784</v>
      </c>
      <c r="C38" s="541">
        <v>7733</v>
      </c>
      <c r="D38" s="542"/>
      <c r="E38" s="542"/>
      <c r="F38" s="542"/>
      <c r="G38" s="403">
        <f t="shared" si="1"/>
        <v>85063</v>
      </c>
      <c r="H38" s="401"/>
      <c r="I38" s="401"/>
      <c r="J38" s="401"/>
      <c r="K38" s="279"/>
      <c r="L38" s="279"/>
      <c r="M38" s="279"/>
      <c r="N38" s="279"/>
      <c r="O38" s="279"/>
      <c r="P38" s="279"/>
      <c r="Q38" s="279"/>
      <c r="R38" s="279"/>
      <c r="S38" s="279"/>
      <c r="T38" s="279"/>
      <c r="U38" s="279"/>
      <c r="V38" s="279"/>
      <c r="W38" s="279"/>
      <c r="X38" s="279"/>
      <c r="Y38" s="279"/>
      <c r="Z38" s="279"/>
      <c r="AA38" s="279"/>
      <c r="AB38" s="279"/>
      <c r="AC38" s="279"/>
      <c r="AD38" s="279"/>
      <c r="AE38" s="279"/>
      <c r="AF38" s="279"/>
      <c r="AG38" s="279"/>
      <c r="AH38" s="279"/>
    </row>
    <row r="39" spans="1:34" ht="15" x14ac:dyDescent="0.25">
      <c r="A39" s="49" t="s">
        <v>210</v>
      </c>
      <c r="B39" s="53">
        <v>43814</v>
      </c>
      <c r="C39" s="539">
        <v>7733</v>
      </c>
      <c r="D39" s="544"/>
      <c r="E39" s="544"/>
      <c r="F39" s="540"/>
      <c r="G39" s="403">
        <f t="shared" si="1"/>
        <v>92796</v>
      </c>
      <c r="H39" s="401"/>
      <c r="I39" s="401"/>
      <c r="J39" s="401"/>
      <c r="K39" s="279"/>
      <c r="L39" s="279"/>
      <c r="M39" s="279"/>
      <c r="N39" s="279"/>
      <c r="O39" s="279"/>
      <c r="P39" s="279"/>
      <c r="Q39" s="279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79"/>
      <c r="AC39" s="279"/>
      <c r="AD39" s="279"/>
      <c r="AE39" s="279"/>
      <c r="AF39" s="279"/>
      <c r="AG39" s="279"/>
      <c r="AH39" s="279"/>
    </row>
    <row r="40" spans="1:34" ht="15" x14ac:dyDescent="0.25">
      <c r="A40" s="590" t="s">
        <v>27</v>
      </c>
      <c r="B40" s="590"/>
      <c r="C40" s="542"/>
      <c r="D40" s="542"/>
      <c r="E40" s="542"/>
      <c r="F40" s="542"/>
      <c r="G40" s="404">
        <f>G39</f>
        <v>92796</v>
      </c>
      <c r="H40" s="401"/>
      <c r="I40" s="401"/>
      <c r="J40" s="401"/>
      <c r="K40" s="279"/>
      <c r="L40" s="279"/>
      <c r="M40" s="279"/>
      <c r="N40" s="279"/>
      <c r="O40" s="279"/>
      <c r="P40" s="279"/>
      <c r="Q40" s="279"/>
      <c r="R40" s="279"/>
      <c r="S40" s="279"/>
      <c r="T40" s="279"/>
      <c r="U40" s="279"/>
      <c r="V40" s="279"/>
      <c r="W40" s="279"/>
      <c r="X40" s="279"/>
      <c r="Y40" s="279"/>
      <c r="Z40" s="279"/>
      <c r="AA40" s="279"/>
      <c r="AB40" s="279"/>
      <c r="AC40" s="279"/>
      <c r="AD40" s="279"/>
      <c r="AE40" s="279"/>
      <c r="AF40" s="279"/>
      <c r="AG40" s="279"/>
      <c r="AH40" s="279"/>
    </row>
    <row r="41" spans="1:34" ht="15" x14ac:dyDescent="0.25">
      <c r="A41" s="51"/>
      <c r="B41" s="52"/>
      <c r="C41" s="52"/>
      <c r="D41" s="52"/>
      <c r="E41" s="52"/>
      <c r="F41" s="52"/>
      <c r="G41" s="52"/>
      <c r="H41" s="52"/>
      <c r="I41" s="52"/>
      <c r="J41" s="52"/>
    </row>
  </sheetData>
  <mergeCells count="343">
    <mergeCell ref="A2:AA2"/>
    <mergeCell ref="AB2:AD2"/>
    <mergeCell ref="Y22:Z22"/>
    <mergeCell ref="W22:X22"/>
    <mergeCell ref="U22:V22"/>
    <mergeCell ref="S22:T22"/>
    <mergeCell ref="I22:J22"/>
    <mergeCell ref="K22:L22"/>
    <mergeCell ref="AA22:AB22"/>
    <mergeCell ref="AC22:AD22"/>
    <mergeCell ref="AA3:AB3"/>
    <mergeCell ref="AC3:AD3"/>
    <mergeCell ref="M21:N21"/>
    <mergeCell ref="K20:L20"/>
    <mergeCell ref="M20:N20"/>
    <mergeCell ref="G21:H21"/>
    <mergeCell ref="I21:J21"/>
    <mergeCell ref="K21:L21"/>
    <mergeCell ref="B18:D18"/>
    <mergeCell ref="E18:F18"/>
    <mergeCell ref="G18:H18"/>
    <mergeCell ref="I18:J18"/>
    <mergeCell ref="B20:D20"/>
    <mergeCell ref="E20:F20"/>
    <mergeCell ref="O23:P23"/>
    <mergeCell ref="Q23:R23"/>
    <mergeCell ref="S23:T23"/>
    <mergeCell ref="U23:V23"/>
    <mergeCell ref="AE22:AF22"/>
    <mergeCell ref="AG22:AH22"/>
    <mergeCell ref="W23:X23"/>
    <mergeCell ref="Y23:Z23"/>
    <mergeCell ref="AA23:AB23"/>
    <mergeCell ref="AC23:AD23"/>
    <mergeCell ref="AE23:AF23"/>
    <mergeCell ref="AG23:AH23"/>
    <mergeCell ref="AG20:AH20"/>
    <mergeCell ref="O21:P21"/>
    <mergeCell ref="Q21:R21"/>
    <mergeCell ref="AA21:AB21"/>
    <mergeCell ref="AC21:AD21"/>
    <mergeCell ref="AE21:AF21"/>
    <mergeCell ref="AG21:AH21"/>
    <mergeCell ref="O22:P22"/>
    <mergeCell ref="Q22:R22"/>
    <mergeCell ref="O20:P20"/>
    <mergeCell ref="Q20:R20"/>
    <mergeCell ref="S20:T20"/>
    <mergeCell ref="U20:V20"/>
    <mergeCell ref="W20:X20"/>
    <mergeCell ref="Y20:Z20"/>
    <mergeCell ref="AA20:AB20"/>
    <mergeCell ref="AC20:AD20"/>
    <mergeCell ref="AE20:AF20"/>
    <mergeCell ref="Y21:Z21"/>
    <mergeCell ref="W21:X21"/>
    <mergeCell ref="AG18:AH18"/>
    <mergeCell ref="O19:P19"/>
    <mergeCell ref="Q19:R19"/>
    <mergeCell ref="S19:T19"/>
    <mergeCell ref="U19:V19"/>
    <mergeCell ref="W19:X19"/>
    <mergeCell ref="Y19:Z19"/>
    <mergeCell ref="AA19:AB19"/>
    <mergeCell ref="AC19:AD19"/>
    <mergeCell ref="AE19:AF19"/>
    <mergeCell ref="AG19:AH19"/>
    <mergeCell ref="O18:P18"/>
    <mergeCell ref="Q18:R18"/>
    <mergeCell ref="S18:T18"/>
    <mergeCell ref="U18:V18"/>
    <mergeCell ref="W18:X18"/>
    <mergeCell ref="Y18:Z18"/>
    <mergeCell ref="AA18:AB18"/>
    <mergeCell ref="AC18:AD18"/>
    <mergeCell ref="AE18:AF18"/>
    <mergeCell ref="AG16:AH16"/>
    <mergeCell ref="O17:P17"/>
    <mergeCell ref="Q17:R17"/>
    <mergeCell ref="S17:T17"/>
    <mergeCell ref="U17:V17"/>
    <mergeCell ref="W17:X17"/>
    <mergeCell ref="Y17:Z17"/>
    <mergeCell ref="AA17:AB17"/>
    <mergeCell ref="AC17:AD17"/>
    <mergeCell ref="AE17:AF17"/>
    <mergeCell ref="AG17:AH17"/>
    <mergeCell ref="O16:P16"/>
    <mergeCell ref="Q16:R16"/>
    <mergeCell ref="S16:T16"/>
    <mergeCell ref="U16:V16"/>
    <mergeCell ref="W16:X16"/>
    <mergeCell ref="Y16:Z16"/>
    <mergeCell ref="AA16:AB16"/>
    <mergeCell ref="AC16:AD16"/>
    <mergeCell ref="AE16:AF16"/>
    <mergeCell ref="AG14:AH14"/>
    <mergeCell ref="O15:P15"/>
    <mergeCell ref="Q15:R15"/>
    <mergeCell ref="S15:T15"/>
    <mergeCell ref="U15:V15"/>
    <mergeCell ref="W15:X15"/>
    <mergeCell ref="Y15:Z15"/>
    <mergeCell ref="AA15:AB15"/>
    <mergeCell ref="AC15:AD15"/>
    <mergeCell ref="AE15:AF15"/>
    <mergeCell ref="AG15:AH15"/>
    <mergeCell ref="O14:P14"/>
    <mergeCell ref="Q14:R14"/>
    <mergeCell ref="S14:T14"/>
    <mergeCell ref="U14:V14"/>
    <mergeCell ref="W14:X14"/>
    <mergeCell ref="Y14:Z14"/>
    <mergeCell ref="AA14:AB14"/>
    <mergeCell ref="AC14:AD14"/>
    <mergeCell ref="AE14:AF14"/>
    <mergeCell ref="AE11:AF11"/>
    <mergeCell ref="AG11:AH11"/>
    <mergeCell ref="W12:X12"/>
    <mergeCell ref="Y12:Z12"/>
    <mergeCell ref="O11:P11"/>
    <mergeCell ref="Q11:R11"/>
    <mergeCell ref="S11:T11"/>
    <mergeCell ref="U11:V11"/>
    <mergeCell ref="AA12:AB12"/>
    <mergeCell ref="AC12:AD12"/>
    <mergeCell ref="AE12:AF12"/>
    <mergeCell ref="AG12:AH12"/>
    <mergeCell ref="O12:P12"/>
    <mergeCell ref="Q12:R12"/>
    <mergeCell ref="S12:T12"/>
    <mergeCell ref="U12:V12"/>
    <mergeCell ref="W11:X11"/>
    <mergeCell ref="Y11:Z11"/>
    <mergeCell ref="AA11:AB11"/>
    <mergeCell ref="AC11:AD11"/>
    <mergeCell ref="AE8:AF8"/>
    <mergeCell ref="AG8:AH8"/>
    <mergeCell ref="O9:P9"/>
    <mergeCell ref="Q9:R9"/>
    <mergeCell ref="S9:T9"/>
    <mergeCell ref="U9:V9"/>
    <mergeCell ref="W9:X9"/>
    <mergeCell ref="Y9:Z9"/>
    <mergeCell ref="AA9:AB9"/>
    <mergeCell ref="AC9:AD9"/>
    <mergeCell ref="AE9:AF9"/>
    <mergeCell ref="AG9:AH9"/>
    <mergeCell ref="AC8:AD8"/>
    <mergeCell ref="AG5:AH5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C6:AD6"/>
    <mergeCell ref="AE3:AF3"/>
    <mergeCell ref="AG3:AH3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U3:V3"/>
    <mergeCell ref="W3:X3"/>
    <mergeCell ref="Y3:Z3"/>
    <mergeCell ref="C39:F39"/>
    <mergeCell ref="C36:F36"/>
    <mergeCell ref="C37:F37"/>
    <mergeCell ref="C38:F38"/>
    <mergeCell ref="C28:F28"/>
    <mergeCell ref="A40:B40"/>
    <mergeCell ref="C40:F40"/>
    <mergeCell ref="C29:F29"/>
    <mergeCell ref="C30:F30"/>
    <mergeCell ref="C31:F31"/>
    <mergeCell ref="C32:F32"/>
    <mergeCell ref="C33:F33"/>
    <mergeCell ref="C34:F34"/>
    <mergeCell ref="C35:F35"/>
    <mergeCell ref="G26:G27"/>
    <mergeCell ref="C27:F27"/>
    <mergeCell ref="M23:N23"/>
    <mergeCell ref="B22:D22"/>
    <mergeCell ref="E22:F22"/>
    <mergeCell ref="G22:H22"/>
    <mergeCell ref="M22:N22"/>
    <mergeCell ref="A23:D23"/>
    <mergeCell ref="A26:A27"/>
    <mergeCell ref="B26:B27"/>
    <mergeCell ref="C26:F26"/>
    <mergeCell ref="E23:F23"/>
    <mergeCell ref="G23:H23"/>
    <mergeCell ref="I23:J23"/>
    <mergeCell ref="K23:L23"/>
    <mergeCell ref="G20:H20"/>
    <mergeCell ref="K18:L18"/>
    <mergeCell ref="B19:D19"/>
    <mergeCell ref="E19:F19"/>
    <mergeCell ref="G19:H19"/>
    <mergeCell ref="I19:J19"/>
    <mergeCell ref="I20:J20"/>
    <mergeCell ref="K19:L19"/>
    <mergeCell ref="B17:D17"/>
    <mergeCell ref="E17:F17"/>
    <mergeCell ref="G17:H17"/>
    <mergeCell ref="I17:J17"/>
    <mergeCell ref="B16:D16"/>
    <mergeCell ref="E16:F16"/>
    <mergeCell ref="B15:D15"/>
    <mergeCell ref="E15:F15"/>
    <mergeCell ref="B14:D14"/>
    <mergeCell ref="E14:F14"/>
    <mergeCell ref="B11:D11"/>
    <mergeCell ref="E11:F11"/>
    <mergeCell ref="A13:D13"/>
    <mergeCell ref="E13:N13"/>
    <mergeCell ref="A12:D12"/>
    <mergeCell ref="E12:F12"/>
    <mergeCell ref="G14:H14"/>
    <mergeCell ref="I14:J14"/>
    <mergeCell ref="K14:L14"/>
    <mergeCell ref="M14:N14"/>
    <mergeCell ref="K11:L11"/>
    <mergeCell ref="M11:N11"/>
    <mergeCell ref="G11:H11"/>
    <mergeCell ref="I11:J11"/>
    <mergeCell ref="G12:H12"/>
    <mergeCell ref="I12:J12"/>
    <mergeCell ref="U10:V10"/>
    <mergeCell ref="K12:L12"/>
    <mergeCell ref="M12:N12"/>
    <mergeCell ref="G16:H16"/>
    <mergeCell ref="I16:J16"/>
    <mergeCell ref="K17:L17"/>
    <mergeCell ref="M17:N17"/>
    <mergeCell ref="K16:L16"/>
    <mergeCell ref="M16:N16"/>
    <mergeCell ref="K15:L15"/>
    <mergeCell ref="M15:N15"/>
    <mergeCell ref="G15:H15"/>
    <mergeCell ref="I15:J15"/>
    <mergeCell ref="K7:L7"/>
    <mergeCell ref="M18:N18"/>
    <mergeCell ref="M19:N19"/>
    <mergeCell ref="U21:V21"/>
    <mergeCell ref="S21:T21"/>
    <mergeCell ref="O13:X13"/>
    <mergeCell ref="Y13:AH13"/>
    <mergeCell ref="E21:F21"/>
    <mergeCell ref="B21:D21"/>
    <mergeCell ref="G7:H7"/>
    <mergeCell ref="I7:J7"/>
    <mergeCell ref="B9:D9"/>
    <mergeCell ref="E9:F9"/>
    <mergeCell ref="B8:D8"/>
    <mergeCell ref="E8:F8"/>
    <mergeCell ref="K8:L8"/>
    <mergeCell ref="G8:H8"/>
    <mergeCell ref="I8:J8"/>
    <mergeCell ref="AG10:AH10"/>
    <mergeCell ref="AE10:AF10"/>
    <mergeCell ref="AC10:AD10"/>
    <mergeCell ref="AA10:AB10"/>
    <mergeCell ref="Y10:Z10"/>
    <mergeCell ref="W10:X10"/>
    <mergeCell ref="M7:N7"/>
    <mergeCell ref="S3:T3"/>
    <mergeCell ref="B6:D6"/>
    <mergeCell ref="E6:F6"/>
    <mergeCell ref="G6:H6"/>
    <mergeCell ref="I6:J6"/>
    <mergeCell ref="K6:L6"/>
    <mergeCell ref="M6:N6"/>
    <mergeCell ref="E10:F10"/>
    <mergeCell ref="B10:D10"/>
    <mergeCell ref="Q10:R10"/>
    <mergeCell ref="O10:P10"/>
    <mergeCell ref="K4:L4"/>
    <mergeCell ref="K5:L5"/>
    <mergeCell ref="A4:D4"/>
    <mergeCell ref="E4:F4"/>
    <mergeCell ref="G4:H4"/>
    <mergeCell ref="I4:J4"/>
    <mergeCell ref="B7:D7"/>
    <mergeCell ref="E7:F7"/>
    <mergeCell ref="B5:D5"/>
    <mergeCell ref="E5:F5"/>
    <mergeCell ref="G5:H5"/>
    <mergeCell ref="I5:J5"/>
    <mergeCell ref="B3:D3"/>
    <mergeCell ref="E3:F3"/>
    <mergeCell ref="M4:N4"/>
    <mergeCell ref="M5:N5"/>
    <mergeCell ref="O3:P3"/>
    <mergeCell ref="Q3:R3"/>
    <mergeCell ref="G3:H3"/>
    <mergeCell ref="I3:J3"/>
    <mergeCell ref="K3:L3"/>
    <mergeCell ref="M3:N3"/>
    <mergeCell ref="M10:N10"/>
    <mergeCell ref="K10:L10"/>
    <mergeCell ref="I10:J10"/>
    <mergeCell ref="G10:H10"/>
    <mergeCell ref="G9:H9"/>
    <mergeCell ref="I9:J9"/>
    <mergeCell ref="O8:P8"/>
    <mergeCell ref="Q8:R8"/>
    <mergeCell ref="AA6:AB6"/>
    <mergeCell ref="K9:L9"/>
    <mergeCell ref="M9:N9"/>
    <mergeCell ref="O6:P6"/>
    <mergeCell ref="Q6:R6"/>
    <mergeCell ref="S6:T6"/>
    <mergeCell ref="U6:V6"/>
    <mergeCell ref="W6:X6"/>
    <mergeCell ref="Y6:Z6"/>
    <mergeCell ref="S8:T8"/>
    <mergeCell ref="U8:V8"/>
    <mergeCell ref="W8:X8"/>
    <mergeCell ref="Y8:Z8"/>
    <mergeCell ref="AA8:AB8"/>
    <mergeCell ref="S10:T10"/>
    <mergeCell ref="M8:N8"/>
  </mergeCells>
  <pageMargins left="0.4" right="0.28999999999999998" top="0.33" bottom="0.15748031496062992" header="0.69" footer="0.16"/>
  <pageSetup paperSize="9" scale="63" orientation="landscape" r:id="rId1"/>
  <headerFooter alignWithMargins="0"/>
  <colBreaks count="1" manualBreakCount="1"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4</vt:i4>
      </vt:variant>
    </vt:vector>
  </HeadingPairs>
  <TitlesOfParts>
    <vt:vector size="16" baseType="lpstr">
      <vt:lpstr>1.M.</vt:lpstr>
      <vt:lpstr>2.M. </vt:lpstr>
      <vt:lpstr>3.M.</vt:lpstr>
      <vt:lpstr>4.M.</vt:lpstr>
      <vt:lpstr>5.M.</vt:lpstr>
      <vt:lpstr>6.M</vt:lpstr>
      <vt:lpstr>7.M</vt:lpstr>
      <vt:lpstr>8.M</vt:lpstr>
      <vt:lpstr>9.M</vt:lpstr>
      <vt:lpstr>10.M</vt:lpstr>
      <vt:lpstr>11.M</vt:lpstr>
      <vt:lpstr>12.M</vt:lpstr>
      <vt:lpstr>'1.M.'!Nyomtatási_terület</vt:lpstr>
      <vt:lpstr>'2.M. '!Nyomtatási_terület</vt:lpstr>
      <vt:lpstr>'3.M.'!Nyomtatási_terület</vt:lpstr>
      <vt:lpstr>'9.M'!Nyomtatási_terület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2015-02-24T12:53:01Z</cp:lastPrinted>
  <dcterms:created xsi:type="dcterms:W3CDTF">2006-10-17T13:40:18Z</dcterms:created>
  <dcterms:modified xsi:type="dcterms:W3CDTF">2019-03-12T14:10:48Z</dcterms:modified>
</cp:coreProperties>
</file>