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bán\Desktop\Orbán\2018. Beszámolók\tornyi\"/>
    </mc:Choice>
  </mc:AlternateContent>
  <xr:revisionPtr revIDLastSave="0" documentId="13_ncr:1_{62A59B12-7159-4665-89D1-74F17E710454}" xr6:coauthVersionLast="43" xr6:coauthVersionMax="43" xr10:uidLastSave="{00000000-0000-0000-0000-000000000000}"/>
  <bookViews>
    <workbookView xWindow="-120" yWindow="-120" windowWidth="29040" windowHeight="15840" firstSheet="2" activeTab="11" xr2:uid="{FEE33A92-5C52-4321-A4E8-1A333E4FBFAD}"/>
  </bookViews>
  <sheets>
    <sheet name="közvet.tám" sheetId="11" r:id="rId1"/>
    <sheet name="ÖSSZETOLT" sheetId="2" r:id="rId2"/>
    <sheet name="Bevételek" sheetId="3" r:id="rId3"/>
    <sheet name="Kiadások" sheetId="4" r:id="rId4"/>
    <sheet name="kötelező-nem köt.feladat" sheetId="5" r:id="rId5"/>
    <sheet name="felhalmozási" sheetId="6" r:id="rId6"/>
    <sheet name="Szakfeladatok" sheetId="7" r:id="rId7"/>
    <sheet name="Támogatások" sheetId="8" r:id="rId8"/>
    <sheet name="állami" sheetId="10" r:id="rId9"/>
    <sheet name="mérleg" sheetId="12" r:id="rId10"/>
    <sheet name="maradvány" sheetId="13" r:id="rId11"/>
    <sheet name="vagyonkim" sheetId="15" r:id="rId12"/>
  </sheets>
  <definedNames>
    <definedName name="idoszakikimutatas8sorok">vagyonkim!$A$4:$N$46</definedName>
    <definedName name="_xlnm.Print_Titles" localSheetId="11">vagyonkim!$2:$3</definedName>
    <definedName name="_xlnm.Print_Area" localSheetId="1">ÖSSZETOLT!$A$1:$F$34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0" l="1"/>
  <c r="E21" i="10"/>
  <c r="E14" i="10"/>
  <c r="C5" i="13"/>
  <c r="C47" i="12"/>
  <c r="C43" i="12"/>
  <c r="C39" i="12"/>
  <c r="C27" i="12"/>
  <c r="C23" i="12"/>
  <c r="C20" i="12"/>
  <c r="C15" i="12"/>
  <c r="C13" i="12"/>
  <c r="C8" i="12"/>
  <c r="C17" i="12" s="1"/>
  <c r="C30" i="12" s="1"/>
  <c r="F33" i="2"/>
  <c r="F28" i="2"/>
  <c r="F29" i="2"/>
  <c r="F22" i="2"/>
  <c r="F21" i="2"/>
  <c r="F20" i="2"/>
  <c r="F18" i="2"/>
  <c r="F17" i="2"/>
  <c r="F16" i="2"/>
  <c r="F15" i="2"/>
  <c r="F11" i="2"/>
  <c r="F10" i="2"/>
  <c r="F9" i="2"/>
  <c r="F7" i="2"/>
  <c r="F6" i="2"/>
  <c r="F5" i="2"/>
  <c r="F4" i="2"/>
  <c r="F3" i="2"/>
  <c r="G54" i="3"/>
  <c r="G39" i="3"/>
  <c r="G40" i="4"/>
  <c r="G39" i="4"/>
  <c r="G34" i="4"/>
  <c r="G29" i="4"/>
  <c r="G24" i="4"/>
  <c r="C8" i="13" l="1"/>
  <c r="D43" i="12"/>
  <c r="D39" i="12"/>
  <c r="D47" i="12" s="1"/>
  <c r="D27" i="12"/>
  <c r="D23" i="12"/>
  <c r="D20" i="12"/>
  <c r="D15" i="12"/>
  <c r="D13" i="12"/>
  <c r="D8" i="12"/>
  <c r="D17" i="12" s="1"/>
  <c r="C14" i="11"/>
  <c r="E19" i="10"/>
  <c r="E5" i="10"/>
  <c r="E3" i="10"/>
  <c r="F13" i="8"/>
  <c r="E13" i="8"/>
  <c r="D13" i="8"/>
  <c r="C13" i="8"/>
  <c r="K52" i="7"/>
  <c r="J52" i="7"/>
  <c r="J53" i="7" s="1"/>
  <c r="I52" i="7"/>
  <c r="H52" i="7"/>
  <c r="G52" i="7"/>
  <c r="F52" i="7"/>
  <c r="E52" i="7"/>
  <c r="D52" i="7"/>
  <c r="C51" i="7"/>
  <c r="C50" i="7"/>
  <c r="C49" i="7"/>
  <c r="C48" i="7"/>
  <c r="C52" i="7" s="1"/>
  <c r="K46" i="7"/>
  <c r="K53" i="7" s="1"/>
  <c r="J46" i="7"/>
  <c r="I46" i="7"/>
  <c r="I53" i="7" s="1"/>
  <c r="H46" i="7"/>
  <c r="H53" i="7" s="1"/>
  <c r="G46" i="7"/>
  <c r="G53" i="7" s="1"/>
  <c r="F46" i="7"/>
  <c r="E46" i="7"/>
  <c r="E53" i="7" s="1"/>
  <c r="D46" i="7"/>
  <c r="D53" i="7" s="1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G22" i="6"/>
  <c r="F22" i="6"/>
  <c r="E22" i="6"/>
  <c r="D22" i="6"/>
  <c r="G16" i="6"/>
  <c r="F16" i="6"/>
  <c r="E16" i="6"/>
  <c r="D16" i="6"/>
  <c r="G10" i="6"/>
  <c r="F10" i="6"/>
  <c r="E10" i="6"/>
  <c r="E23" i="6" s="1"/>
  <c r="D10" i="6"/>
  <c r="D23" i="6" s="1"/>
  <c r="V28" i="5"/>
  <c r="Z27" i="5"/>
  <c r="Y27" i="5"/>
  <c r="W27" i="5"/>
  <c r="V27" i="5"/>
  <c r="U27" i="5"/>
  <c r="T27" i="5"/>
  <c r="S27" i="5"/>
  <c r="R27" i="5"/>
  <c r="Q27" i="5"/>
  <c r="P27" i="5"/>
  <c r="X27" i="5" s="1"/>
  <c r="Z26" i="5"/>
  <c r="Y26" i="5"/>
  <c r="W26" i="5"/>
  <c r="V26" i="5"/>
  <c r="U26" i="5"/>
  <c r="T26" i="5"/>
  <c r="S26" i="5"/>
  <c r="R26" i="5"/>
  <c r="Q26" i="5"/>
  <c r="P26" i="5"/>
  <c r="M25" i="5"/>
  <c r="L25" i="5"/>
  <c r="J25" i="5"/>
  <c r="I25" i="5"/>
  <c r="H25" i="5"/>
  <c r="G25" i="5"/>
  <c r="F25" i="5"/>
  <c r="E25" i="5"/>
  <c r="D25" i="5"/>
  <c r="C25" i="5"/>
  <c r="T24" i="5"/>
  <c r="Q24" i="5"/>
  <c r="P24" i="5"/>
  <c r="J24" i="5"/>
  <c r="J28" i="5" s="1"/>
  <c r="G24" i="5"/>
  <c r="G28" i="5" s="1"/>
  <c r="F24" i="5"/>
  <c r="F28" i="5" s="1"/>
  <c r="I22" i="5"/>
  <c r="X21" i="5"/>
  <c r="X20" i="5"/>
  <c r="Z19" i="5"/>
  <c r="K19" i="5"/>
  <c r="Z18" i="5"/>
  <c r="Z22" i="5" s="1"/>
  <c r="Y18" i="5"/>
  <c r="Y22" i="5" s="1"/>
  <c r="W18" i="5"/>
  <c r="W19" i="5" s="1"/>
  <c r="V18" i="5"/>
  <c r="V22" i="5" s="1"/>
  <c r="U18" i="5"/>
  <c r="U22" i="5" s="1"/>
  <c r="T18" i="5"/>
  <c r="T22" i="5" s="1"/>
  <c r="S18" i="5"/>
  <c r="S22" i="5" s="1"/>
  <c r="R18" i="5"/>
  <c r="R22" i="5" s="1"/>
  <c r="Q18" i="5"/>
  <c r="Q22" i="5" s="1"/>
  <c r="P18" i="5"/>
  <c r="P22" i="5" s="1"/>
  <c r="M18" i="5"/>
  <c r="M22" i="5" s="1"/>
  <c r="L18" i="5"/>
  <c r="L22" i="5" s="1"/>
  <c r="J18" i="5"/>
  <c r="J22" i="5" s="1"/>
  <c r="I18" i="5"/>
  <c r="H18" i="5"/>
  <c r="H22" i="5" s="1"/>
  <c r="G18" i="5"/>
  <c r="G22" i="5" s="1"/>
  <c r="F18" i="5"/>
  <c r="F22" i="5" s="1"/>
  <c r="E18" i="5"/>
  <c r="K18" i="5" s="1"/>
  <c r="D18" i="5"/>
  <c r="D22" i="5" s="1"/>
  <c r="C18" i="5"/>
  <c r="C22" i="5" s="1"/>
  <c r="X17" i="5"/>
  <c r="K17" i="5"/>
  <c r="X16" i="5"/>
  <c r="K16" i="5"/>
  <c r="X15" i="5"/>
  <c r="K15" i="5"/>
  <c r="Z13" i="5"/>
  <c r="W13" i="5"/>
  <c r="T13" i="5"/>
  <c r="S13" i="5"/>
  <c r="P13" i="5"/>
  <c r="M13" i="5"/>
  <c r="L13" i="5"/>
  <c r="J13" i="5"/>
  <c r="I13" i="5"/>
  <c r="F13" i="5"/>
  <c r="X11" i="5"/>
  <c r="Z10" i="5"/>
  <c r="Q10" i="5"/>
  <c r="K10" i="5"/>
  <c r="K25" i="5" s="1"/>
  <c r="Z9" i="5"/>
  <c r="Z24" i="5" s="1"/>
  <c r="Z25" i="5" s="1"/>
  <c r="Y9" i="5"/>
  <c r="Y13" i="5" s="1"/>
  <c r="W9" i="5"/>
  <c r="V9" i="5"/>
  <c r="V24" i="5" s="1"/>
  <c r="V25" i="5" s="1"/>
  <c r="U9" i="5"/>
  <c r="U13" i="5" s="1"/>
  <c r="T9" i="5"/>
  <c r="T10" i="5" s="1"/>
  <c r="S9" i="5"/>
  <c r="R9" i="5"/>
  <c r="R24" i="5" s="1"/>
  <c r="Q9" i="5"/>
  <c r="Q13" i="5" s="1"/>
  <c r="P9" i="5"/>
  <c r="P10" i="5" s="1"/>
  <c r="M9" i="5"/>
  <c r="M24" i="5" s="1"/>
  <c r="M28" i="5" s="1"/>
  <c r="L9" i="5"/>
  <c r="L24" i="5" s="1"/>
  <c r="L28" i="5" s="1"/>
  <c r="J9" i="5"/>
  <c r="I9" i="5"/>
  <c r="I24" i="5" s="1"/>
  <c r="I28" i="5" s="1"/>
  <c r="H9" i="5"/>
  <c r="H13" i="5" s="1"/>
  <c r="G9" i="5"/>
  <c r="G13" i="5" s="1"/>
  <c r="F9" i="5"/>
  <c r="E9" i="5"/>
  <c r="E24" i="5" s="1"/>
  <c r="D9" i="5"/>
  <c r="C9" i="5"/>
  <c r="C13" i="5" s="1"/>
  <c r="K8" i="5"/>
  <c r="X7" i="5"/>
  <c r="K7" i="5"/>
  <c r="X6" i="5"/>
  <c r="K6" i="5"/>
  <c r="X5" i="5"/>
  <c r="K5" i="5"/>
  <c r="X4" i="5"/>
  <c r="K4" i="5"/>
  <c r="C46" i="7" l="1"/>
  <c r="F53" i="7"/>
  <c r="C53" i="7" s="1"/>
  <c r="C9" i="13"/>
  <c r="C17" i="13" s="1"/>
  <c r="D30" i="12"/>
  <c r="G23" i="6"/>
  <c r="F23" i="6"/>
  <c r="R28" i="5"/>
  <c r="R13" i="5"/>
  <c r="X9" i="5"/>
  <c r="R19" i="5"/>
  <c r="E22" i="5"/>
  <c r="E28" i="5"/>
  <c r="R10" i="5"/>
  <c r="K9" i="5"/>
  <c r="K24" i="5" s="1"/>
  <c r="K28" i="5" s="1"/>
  <c r="E13" i="5"/>
  <c r="K13" i="5"/>
  <c r="Y24" i="5"/>
  <c r="X13" i="5"/>
  <c r="U10" i="5"/>
  <c r="K22" i="5"/>
  <c r="S19" i="5"/>
  <c r="T28" i="5"/>
  <c r="T25" i="5"/>
  <c r="Z28" i="5"/>
  <c r="W22" i="5"/>
  <c r="Q28" i="5"/>
  <c r="Q25" i="5"/>
  <c r="D24" i="5"/>
  <c r="D28" i="5" s="1"/>
  <c r="H24" i="5"/>
  <c r="H28" i="5" s="1"/>
  <c r="V10" i="5"/>
  <c r="D13" i="5"/>
  <c r="V13" i="5"/>
  <c r="X18" i="5"/>
  <c r="V19" i="5"/>
  <c r="C24" i="5"/>
  <c r="C28" i="5" s="1"/>
  <c r="U24" i="5"/>
  <c r="S24" i="5"/>
  <c r="W24" i="5"/>
  <c r="Y10" i="5"/>
  <c r="P28" i="5"/>
  <c r="P25" i="5"/>
  <c r="R25" i="5"/>
  <c r="X26" i="5"/>
  <c r="B26" i="10"/>
  <c r="S10" i="5"/>
  <c r="W10" i="5"/>
  <c r="P19" i="5"/>
  <c r="T19" i="5"/>
  <c r="Q19" i="5"/>
  <c r="U19" i="5"/>
  <c r="Y19" i="5"/>
  <c r="E33" i="2"/>
  <c r="E20" i="2"/>
  <c r="E16" i="2"/>
  <c r="E4" i="2"/>
  <c r="F6" i="3"/>
  <c r="F9" i="3"/>
  <c r="F30" i="3"/>
  <c r="F24" i="3"/>
  <c r="F10" i="3"/>
  <c r="F21" i="3" s="1"/>
  <c r="E15" i="2" s="1"/>
  <c r="F7" i="4"/>
  <c r="F39" i="4"/>
  <c r="F9" i="4"/>
  <c r="E6" i="2" s="1"/>
  <c r="F14" i="3"/>
  <c r="F34" i="3"/>
  <c r="F39" i="3" s="1"/>
  <c r="E17" i="2" s="1"/>
  <c r="X24" i="5" l="1"/>
  <c r="X10" i="5"/>
  <c r="Y28" i="5"/>
  <c r="Y25" i="5"/>
  <c r="U28" i="5"/>
  <c r="U25" i="5"/>
  <c r="X28" i="5"/>
  <c r="X25" i="5"/>
  <c r="W28" i="5"/>
  <c r="W25" i="5"/>
  <c r="S28" i="5"/>
  <c r="S25" i="5"/>
  <c r="X22" i="5"/>
  <c r="X19" i="5"/>
  <c r="D33" i="2"/>
  <c r="D6" i="2"/>
  <c r="E8" i="4"/>
  <c r="E18" i="4"/>
  <c r="F18" i="4" s="1"/>
  <c r="E39" i="3"/>
  <c r="D17" i="2" s="1"/>
  <c r="E39" i="4"/>
  <c r="D5" i="2" l="1"/>
  <c r="F8" i="4"/>
  <c r="E5" i="2" s="1"/>
  <c r="E23" i="4"/>
  <c r="F23" i="4" s="1"/>
  <c r="E22" i="4"/>
  <c r="E14" i="4"/>
  <c r="E28" i="4"/>
  <c r="F28" i="4" s="1"/>
  <c r="E26" i="4"/>
  <c r="F26" i="4" s="1"/>
  <c r="F29" i="4" s="1"/>
  <c r="E10" i="2" s="1"/>
  <c r="E7" i="4"/>
  <c r="D4" i="2" s="1"/>
  <c r="E5" i="4"/>
  <c r="F5" i="4" s="1"/>
  <c r="E6" i="3"/>
  <c r="E9" i="3"/>
  <c r="E23" i="3"/>
  <c r="E27" i="4"/>
  <c r="E25" i="4"/>
  <c r="E4" i="4"/>
  <c r="F4" i="4" s="1"/>
  <c r="D39" i="4"/>
  <c r="G33" i="4"/>
  <c r="F33" i="4"/>
  <c r="E11" i="2" s="1"/>
  <c r="E33" i="4"/>
  <c r="D11" i="2" s="1"/>
  <c r="D33" i="4"/>
  <c r="C11" i="2" s="1"/>
  <c r="D29" i="4"/>
  <c r="C10" i="2" s="1"/>
  <c r="D24" i="4"/>
  <c r="C9" i="2" s="1"/>
  <c r="C12" i="2" s="1"/>
  <c r="G19" i="4"/>
  <c r="D19" i="4"/>
  <c r="G6" i="4"/>
  <c r="F6" i="4"/>
  <c r="D6" i="4"/>
  <c r="G53" i="3"/>
  <c r="F53" i="3"/>
  <c r="E29" i="2" s="1"/>
  <c r="E30" i="2" s="1"/>
  <c r="E53" i="3"/>
  <c r="D29" i="2" s="1"/>
  <c r="D30" i="2" s="1"/>
  <c r="D53" i="3"/>
  <c r="C29" i="2" s="1"/>
  <c r="C30" i="2" s="1"/>
  <c r="G48" i="3"/>
  <c r="F48" i="3"/>
  <c r="E22" i="2" s="1"/>
  <c r="E48" i="3"/>
  <c r="D22" i="2" s="1"/>
  <c r="D48" i="3"/>
  <c r="C22" i="2" s="1"/>
  <c r="G45" i="3"/>
  <c r="F45" i="3"/>
  <c r="E18" i="2" s="1"/>
  <c r="E45" i="3"/>
  <c r="D18" i="2" s="1"/>
  <c r="D45" i="3"/>
  <c r="C18" i="2" s="1"/>
  <c r="G42" i="3"/>
  <c r="F42" i="3"/>
  <c r="F49" i="3" s="1"/>
  <c r="F54" i="3" s="1"/>
  <c r="E42" i="3"/>
  <c r="D42" i="3"/>
  <c r="D39" i="3"/>
  <c r="C17" i="2" s="1"/>
  <c r="G30" i="3"/>
  <c r="E30" i="3"/>
  <c r="D16" i="2" s="1"/>
  <c r="D30" i="3"/>
  <c r="C16" i="2" s="1"/>
  <c r="G24" i="3"/>
  <c r="E24" i="3"/>
  <c r="D20" i="2" s="1"/>
  <c r="D23" i="2" s="1"/>
  <c r="D24" i="3"/>
  <c r="G10" i="3"/>
  <c r="G21" i="3" s="1"/>
  <c r="D10" i="3"/>
  <c r="D21" i="3" s="1"/>
  <c r="F34" i="2"/>
  <c r="E34" i="2"/>
  <c r="D34" i="2"/>
  <c r="C33" i="2"/>
  <c r="C34" i="2" s="1"/>
  <c r="F30" i="2"/>
  <c r="F23" i="2"/>
  <c r="F24" i="2" s="1"/>
  <c r="E23" i="2"/>
  <c r="C20" i="2"/>
  <c r="F19" i="2"/>
  <c r="E19" i="2"/>
  <c r="F12" i="2"/>
  <c r="F8" i="2"/>
  <c r="C7" i="2"/>
  <c r="C6" i="2"/>
  <c r="C5" i="2"/>
  <c r="C4" i="2"/>
  <c r="C3" i="2"/>
  <c r="F13" i="2" l="1"/>
  <c r="F25" i="2" s="1"/>
  <c r="E3" i="2"/>
  <c r="E29" i="4"/>
  <c r="D10" i="2" s="1"/>
  <c r="D12" i="2" s="1"/>
  <c r="D13" i="2" s="1"/>
  <c r="E10" i="3"/>
  <c r="E21" i="3" s="1"/>
  <c r="D15" i="2" s="1"/>
  <c r="D19" i="2" s="1"/>
  <c r="D24" i="2" s="1"/>
  <c r="E24" i="4"/>
  <c r="D9" i="2" s="1"/>
  <c r="F22" i="4"/>
  <c r="F24" i="4" s="1"/>
  <c r="E9" i="2" s="1"/>
  <c r="E12" i="2" s="1"/>
  <c r="E19" i="4"/>
  <c r="D7" i="2" s="1"/>
  <c r="F14" i="4"/>
  <c r="F19" i="4" s="1"/>
  <c r="E7" i="2" s="1"/>
  <c r="D34" i="4"/>
  <c r="D40" i="4" s="1"/>
  <c r="G49" i="3"/>
  <c r="E24" i="2"/>
  <c r="E6" i="4"/>
  <c r="D3" i="2" s="1"/>
  <c r="D8" i="2" s="1"/>
  <c r="C23" i="2"/>
  <c r="E34" i="4"/>
  <c r="E40" i="4" s="1"/>
  <c r="C8" i="2"/>
  <c r="C13" i="2" s="1"/>
  <c r="D49" i="3"/>
  <c r="D54" i="3" s="1"/>
  <c r="C15" i="2"/>
  <c r="C19" i="2" s="1"/>
  <c r="D25" i="2" l="1"/>
  <c r="E8" i="2"/>
  <c r="E13" i="2" s="1"/>
  <c r="E25" i="2" s="1"/>
  <c r="E49" i="3"/>
  <c r="E54" i="3" s="1"/>
  <c r="F34" i="4"/>
  <c r="F40" i="4" s="1"/>
  <c r="C24" i="2"/>
  <c r="C25" i="2"/>
</calcChain>
</file>

<file path=xl/sharedStrings.xml><?xml version="1.0" encoding="utf-8"?>
<sst xmlns="http://schemas.openxmlformats.org/spreadsheetml/2006/main" count="769" uniqueCount="541">
  <si>
    <t>Megnevezés</t>
  </si>
  <si>
    <t>Eredeti előirányzat</t>
  </si>
  <si>
    <t>Módosított előirányzat 1.</t>
  </si>
  <si>
    <t>Módosított előirányzat 2.</t>
  </si>
  <si>
    <t>I. KIADÁSOK</t>
  </si>
  <si>
    <t>1. Személyi juttatások</t>
  </si>
  <si>
    <t>2. Munkaadókat terhelő járulékok és szociális hozzájárulási adó</t>
  </si>
  <si>
    <t>3. Dologi  kiadások</t>
  </si>
  <si>
    <t>4. Ellátottak pénzbeli juttatásai</t>
  </si>
  <si>
    <t>5. Egyéb működési célú kiadások</t>
  </si>
  <si>
    <t>6. Működési kiadások</t>
  </si>
  <si>
    <t>7 .Beruházások</t>
  </si>
  <si>
    <t>8. Felújítások</t>
  </si>
  <si>
    <t>9. Egyéb felhalmzási célú kiadások</t>
  </si>
  <si>
    <t>10. Felhalmozási kiadások</t>
  </si>
  <si>
    <t>A.</t>
  </si>
  <si>
    <t>Költségvetési kiadások összesen</t>
  </si>
  <si>
    <t>II. BEVÉTELEK</t>
  </si>
  <si>
    <t>1. Működési célú támogatások államháztartáson belülről</t>
  </si>
  <si>
    <t>2. Közhatalmi bevételek</t>
  </si>
  <si>
    <t>3. Működési bevételek</t>
  </si>
  <si>
    <t>4. Működési célú átvett pénzeszközök</t>
  </si>
  <si>
    <t>5. Működési bevételek</t>
  </si>
  <si>
    <t>6. Felhalmozási célú támogatások államháztartáson belülről</t>
  </si>
  <si>
    <t>7. Felhalmozási bevételek</t>
  </si>
  <si>
    <t>8. Felhalmozási célú átvett pénzeszközök</t>
  </si>
  <si>
    <t>9. Felhalmozási bevételek</t>
  </si>
  <si>
    <t>B.</t>
  </si>
  <si>
    <t>Költségvetési bevételek összesen</t>
  </si>
  <si>
    <t>C.</t>
  </si>
  <si>
    <t>Költségvetési bevételek és kidások egyenlege A-B</t>
  </si>
  <si>
    <t xml:space="preserve"> III.     FINANSZÍROZÁSI BEVÉTELEK</t>
  </si>
  <si>
    <t>1. Belföldi finanszírozás bevételei</t>
  </si>
  <si>
    <t>3. Maradvány igénybevétele</t>
  </si>
  <si>
    <t>4. Finanszírozási bevételek összesen</t>
  </si>
  <si>
    <t>IV.  FINANSZÍROZÁSI KIADÁSOK</t>
  </si>
  <si>
    <t>1. Hitel-, kölcsöntörlesztés államháztartáson kivülre</t>
  </si>
  <si>
    <t>2. Államháztartáson belüli megelőlegezések visszafizetése</t>
  </si>
  <si>
    <t>3. Finanszírozási kiadások összesen</t>
  </si>
  <si>
    <t>Sorszám</t>
  </si>
  <si>
    <t xml:space="preserve">Rovat </t>
  </si>
  <si>
    <t>1.</t>
  </si>
  <si>
    <t>Helyi önkorményzatok működésének általános támogatása</t>
  </si>
  <si>
    <t>2.</t>
  </si>
  <si>
    <t>Települési önkormányzatok egyes köznevelési feladatainak támogatása</t>
  </si>
  <si>
    <t>3.</t>
  </si>
  <si>
    <t>Települési önkormányzatok szociális és gyermekjóléti feldatainak támogatása</t>
  </si>
  <si>
    <t>4.</t>
  </si>
  <si>
    <t>Települési önkormányzatok kulturális feladatainak támogatása</t>
  </si>
  <si>
    <t>5.</t>
  </si>
  <si>
    <t>Működési clú központosított előírányzatok</t>
  </si>
  <si>
    <t>6.</t>
  </si>
  <si>
    <t>Helyi önkormányzatok kiegészítő támogatásai</t>
  </si>
  <si>
    <t>7.</t>
  </si>
  <si>
    <t>Önkormányzatok működési támogatásai</t>
  </si>
  <si>
    <t>Egyéb mükodési célú támogatások bevételei államháztartáson belülről</t>
  </si>
  <si>
    <t>Ebből:</t>
  </si>
  <si>
    <t xml:space="preserve"> - Fejezeti kezelésű előirányzatok EU-s programok és   azok hazai társfinanszírozása</t>
  </si>
  <si>
    <t xml:space="preserve"> - Egyéb fejezeti kezelésű előírányzatok </t>
  </si>
  <si>
    <t xml:space="preserve"> - Elkülönített állami pénzalapok</t>
  </si>
  <si>
    <t xml:space="preserve"> - Helyi önkorményzatok és költségvetési szerveik</t>
  </si>
  <si>
    <t xml:space="preserve"> - Társulások és szervei</t>
  </si>
  <si>
    <t xml:space="preserve"> - OEP</t>
  </si>
  <si>
    <t>8.</t>
  </si>
  <si>
    <t>B1.</t>
  </si>
  <si>
    <t>Műkodési célú támogatások bevételei államháztartáson belülről</t>
  </si>
  <si>
    <t>9.</t>
  </si>
  <si>
    <t>Felhalmozási célú önkormányzati támogatások</t>
  </si>
  <si>
    <t>10.</t>
  </si>
  <si>
    <t>Egyéb felhalmozási célú támogatások bevételei államháztartáson belülről</t>
  </si>
  <si>
    <t>11.</t>
  </si>
  <si>
    <t xml:space="preserve">B2. </t>
  </si>
  <si>
    <t>Felhalmozási célú támogatások bevételei államháztartáson belülről</t>
  </si>
  <si>
    <t>12.</t>
  </si>
  <si>
    <t>Értékesítési és forgalmi adók  (helyi iparűzési adó)</t>
  </si>
  <si>
    <t>13.</t>
  </si>
  <si>
    <t>Gépjárműadók</t>
  </si>
  <si>
    <t>14.</t>
  </si>
  <si>
    <t>Egyéb árúhasználati és szolgáltatási adók (talajterhelési díj, idegenforgalmi adó)</t>
  </si>
  <si>
    <t>15.</t>
  </si>
  <si>
    <t>Egyéb közhatalmi bevételek (igazgatási szolgáltatási díj, késedelmi pótlék, szabálysértési közigazgatási birság)</t>
  </si>
  <si>
    <t>Vagyoni típusu adók (magánszemélyek kommunélis adója)</t>
  </si>
  <si>
    <t>16.</t>
  </si>
  <si>
    <t>B3.</t>
  </si>
  <si>
    <t>Közhatalmi 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</si>
  <si>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</si>
  <si>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</si>
  <si>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</si>
  <si>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</si>
  <si>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</si>
  <si>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</si>
  <si>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Egyéb működési bevételek</t>
  </si>
  <si>
    <t xml:space="preserve">B4. </t>
  </si>
  <si>
    <t>Működési bevételek</t>
  </si>
  <si>
    <t>17.</t>
  </si>
  <si>
    <t>Ingatlanok értékesítése</t>
  </si>
  <si>
    <t>18.</t>
  </si>
  <si>
    <t>Egyéb tárgyi eszköz értékesítése</t>
  </si>
  <si>
    <t>19.</t>
  </si>
  <si>
    <t>B5.</t>
  </si>
  <si>
    <t>Felhalmozási bevétlek</t>
  </si>
  <si>
    <t>20.</t>
  </si>
  <si>
    <t>Működési célú visszatérítendő támogatások, kölcsönök vissatérülése államháztartáson kívülről</t>
  </si>
  <si>
    <t>21.</t>
  </si>
  <si>
    <t>Egyéb működési célú átvett pénzeszközök</t>
  </si>
  <si>
    <t>22.</t>
  </si>
  <si>
    <t>B6.</t>
  </si>
  <si>
    <t>Működési célú átvett pénzeszközök</t>
  </si>
  <si>
    <t>23.</t>
  </si>
  <si>
    <t>Felhalmozási célú visszatérítendő támogatások, kölcsönök vissatérülése államháztartáson kívülről</t>
  </si>
  <si>
    <t>24.</t>
  </si>
  <si>
    <t>Egyéb felhalmozási célú átvett pénzeszközök</t>
  </si>
  <si>
    <t>25.</t>
  </si>
  <si>
    <t>B7.</t>
  </si>
  <si>
    <t>Felhalmozási célú átvett pénzeszközök</t>
  </si>
  <si>
    <t>26.</t>
  </si>
  <si>
    <t xml:space="preserve">B1.-B7. </t>
  </si>
  <si>
    <t>KÖLTSÉGVETÉSI BEVÉTELEK ÖSSZESEN</t>
  </si>
  <si>
    <t>27.</t>
  </si>
  <si>
    <t>Hosszú lejáratú hitelek, kölcsönök felvétele</t>
  </si>
  <si>
    <t>28.</t>
  </si>
  <si>
    <t>30.</t>
  </si>
  <si>
    <t>Maradvány igénybevétele</t>
  </si>
  <si>
    <t>32.</t>
  </si>
  <si>
    <t>B8.</t>
  </si>
  <si>
    <t>Finanszírozási bevételek összesen</t>
  </si>
  <si>
    <t>33.</t>
  </si>
  <si>
    <t>B1.-B8.</t>
  </si>
  <si>
    <t>BEVÉTELEK ÖSSZESEN</t>
  </si>
  <si>
    <t>Rovat</t>
  </si>
  <si>
    <t>Eredeti        előirányzat</t>
  </si>
  <si>
    <t>Foglalkoztatottak személyi juttatásai</t>
  </si>
  <si>
    <t>Külső személyi juttatás</t>
  </si>
  <si>
    <t>K1.</t>
  </si>
  <si>
    <t xml:space="preserve"> Személyi juttatások</t>
  </si>
  <si>
    <t>K2.</t>
  </si>
  <si>
    <t>Munkaadókat terhelő járulékok és szociális hozzájárulási adó</t>
  </si>
  <si>
    <t>K3.</t>
  </si>
  <si>
    <t>Dologi kiadások</t>
  </si>
  <si>
    <t>K4.</t>
  </si>
  <si>
    <t>Ellátottak pénzbeli juttatásai</t>
  </si>
  <si>
    <t>Egyéb működési célú támogatások államháztartáson belülre</t>
  </si>
  <si>
    <t xml:space="preserve"> - Egyéb fejezeti kezelésű előírányzatok</t>
  </si>
  <si>
    <t xml:space="preserve"> - Központi költségvetési szervnek</t>
  </si>
  <si>
    <t xml:space="preserve"> - Társulások és költségvetési szerveik</t>
  </si>
  <si>
    <t>Működési célú visszatérítendő támogatások , köcsönök nyújtása államháztartáson kívülre</t>
  </si>
  <si>
    <t>Egyéb működési célú támogatások államháztartáson kivülre</t>
  </si>
  <si>
    <t>Tartalékok</t>
  </si>
  <si>
    <t>K5.</t>
  </si>
  <si>
    <t>Egyéb működési célú kiadások</t>
  </si>
  <si>
    <t>Ingatlanok beszerzése létesítése</t>
  </si>
  <si>
    <t>Informatika eszközök beszerzése létesítése</t>
  </si>
  <si>
    <t>Egyéb tárgyi eszköz beszerzése létesítése</t>
  </si>
  <si>
    <t>Beruházási célú előzetesen felszámított általános forgalmi adó</t>
  </si>
  <si>
    <t>K6.</t>
  </si>
  <si>
    <t>Beruházások</t>
  </si>
  <si>
    <t>Ingatlanok felújítása</t>
  </si>
  <si>
    <t>Egyéb tárgyi eszköz felújítása</t>
  </si>
  <si>
    <t>Felújítási célú előzetesen felszámított általános forgalmi adó</t>
  </si>
  <si>
    <t>K7.</t>
  </si>
  <si>
    <t>Felújítások</t>
  </si>
  <si>
    <t>Egyéb felhalmozási célú támogatások államháztartáson belülre</t>
  </si>
  <si>
    <t>Felhalmozási célú visszatérítendő támogatások , köcsönök nyújtása államháztartáson kívülre</t>
  </si>
  <si>
    <t>Egyéb felhalmozásii célú támogatások államháztartásonkivülre</t>
  </si>
  <si>
    <t>K8.</t>
  </si>
  <si>
    <t>Egyéb felhalmozási célú kiadások</t>
  </si>
  <si>
    <t>K1.-K8.</t>
  </si>
  <si>
    <t>KÖLTSÉGVETÉSI KIADÁSOK ÖSSZESEN</t>
  </si>
  <si>
    <t>Hitel, kölcsöntörlesztés államháztartáson kívülre</t>
  </si>
  <si>
    <t>Ebből:  - Hosszú lejáratú hitelek, kölcsönök törlesztése</t>
  </si>
  <si>
    <t>29.</t>
  </si>
  <si>
    <t xml:space="preserve">           - Rövid  lejáratú hitelek, kölcsönök törlesztése</t>
  </si>
  <si>
    <t>Államháztartáson belüli megelőlegezések visszafizetése</t>
  </si>
  <si>
    <t>K9.</t>
  </si>
  <si>
    <t>Finanszírozási kiadások</t>
  </si>
  <si>
    <t>34.</t>
  </si>
  <si>
    <t>K1.K9.</t>
  </si>
  <si>
    <t>KIADÁSOK ÖSSZESEN</t>
  </si>
  <si>
    <t>Informatikai eszköz felújítása</t>
  </si>
  <si>
    <t>31.</t>
  </si>
  <si>
    <t>35.</t>
  </si>
  <si>
    <t>Áfavisszatérítés</t>
  </si>
  <si>
    <t xml:space="preserve"> - Központi kezelésű előirányzatok</t>
  </si>
  <si>
    <t>Kötelező feladat</t>
  </si>
  <si>
    <t>Önként vállalt feladat</t>
  </si>
  <si>
    <t>Összesen</t>
  </si>
  <si>
    <t>I.</t>
  </si>
  <si>
    <t>Működési kiadások</t>
  </si>
  <si>
    <t>Működési célú támogatások</t>
  </si>
  <si>
    <t xml:space="preserve"> Munkaadókat terhelő járulékok és szociális hozzájárulási adó</t>
  </si>
  <si>
    <t>Közhatalmi bevétel</t>
  </si>
  <si>
    <t>Működési bevétel</t>
  </si>
  <si>
    <t>Működési célú átvett pénzeszköz</t>
  </si>
  <si>
    <t>Költségvetési kiadások</t>
  </si>
  <si>
    <t>Költségvetési bevételek</t>
  </si>
  <si>
    <t>Finanszírozási kiadás</t>
  </si>
  <si>
    <t>Egyenleg (- hiány, + többlet)</t>
  </si>
  <si>
    <t>Belső finanszírozási bevétel</t>
  </si>
  <si>
    <t>Külső finanszírozási bevétel</t>
  </si>
  <si>
    <t>Működési célú kiadások összesen</t>
  </si>
  <si>
    <t>Működési célú bevételek összesen</t>
  </si>
  <si>
    <t>II.</t>
  </si>
  <si>
    <t>Felhalmozási kiadások</t>
  </si>
  <si>
    <t>Felhalmozási bevételek</t>
  </si>
  <si>
    <t>Felhalmozási célú támogatások</t>
  </si>
  <si>
    <t>Felhalmozási bevétel</t>
  </si>
  <si>
    <t>Felhalmozási célú átvett pénzeszköz</t>
  </si>
  <si>
    <t>Felhalmozási célú kiadások összesen</t>
  </si>
  <si>
    <t>Felhalmozási célú bevételek összesen</t>
  </si>
  <si>
    <t>III.</t>
  </si>
  <si>
    <t>Összes kiadás</t>
  </si>
  <si>
    <t>Összes bevétel</t>
  </si>
  <si>
    <t>Költségvetési kiadás</t>
  </si>
  <si>
    <t>Költségvetési bevétel</t>
  </si>
  <si>
    <t>KIADÁSOK ÖSSZESEN I.+II.</t>
  </si>
  <si>
    <t>BEVÉTELEK ÖSSZESEN I.+II.</t>
  </si>
  <si>
    <t>Beruházási kiadások:</t>
  </si>
  <si>
    <t>eszközbeszerzés kulturház</t>
  </si>
  <si>
    <t>Start program kisértékű eszközök</t>
  </si>
  <si>
    <t>áfa</t>
  </si>
  <si>
    <t>Felújítási kiadások:</t>
  </si>
  <si>
    <t>szennyvízrendszer</t>
  </si>
  <si>
    <t>művelődési ház</t>
  </si>
  <si>
    <t>Start program felújítási kiadások</t>
  </si>
  <si>
    <t xml:space="preserve">Felújítások </t>
  </si>
  <si>
    <t>Egyéb felhalmozási célú kiadások:</t>
  </si>
  <si>
    <t>Kistérség gépjárművásárlás támogatás</t>
  </si>
  <si>
    <t>FELHALMOZÁSI KIADÁSOK MINDÖSSZESEN</t>
  </si>
  <si>
    <t>2018. évi kiadás</t>
  </si>
  <si>
    <t>Kiadásból</t>
  </si>
  <si>
    <t>Kormányzati funkció száma</t>
  </si>
  <si>
    <t>Személyi juttatás</t>
  </si>
  <si>
    <t>Munkaadókat terhelő járulékok, és szociális hozzájárulási adó</t>
  </si>
  <si>
    <t>Dologi kiadás</t>
  </si>
  <si>
    <t>Ellátottak pénzbeli juttatása</t>
  </si>
  <si>
    <t>Létszám</t>
  </si>
  <si>
    <t>működési célú kiadások államháztartáson belülre</t>
  </si>
  <si>
    <t>működési célú kiadások államháztartáson kivülre</t>
  </si>
  <si>
    <t>kölcsönök</t>
  </si>
  <si>
    <t>Kötelező feladatok</t>
  </si>
  <si>
    <t>011130.</t>
  </si>
  <si>
    <t>Önkormányzatok és önkormányzati hivatalok jogalkotó és általános igazgatási tevékenysége</t>
  </si>
  <si>
    <t>013320.</t>
  </si>
  <si>
    <t>Köztemető-fenntartás és -működtetés</t>
  </si>
  <si>
    <t>011350.</t>
  </si>
  <si>
    <t>Az önkormányzati vagyonnal való gazdálkodással kapcsolatos feladatok</t>
  </si>
  <si>
    <t>041231.</t>
  </si>
  <si>
    <t>Rövid időtartamú közfoglalkoztatás</t>
  </si>
  <si>
    <t>041232.</t>
  </si>
  <si>
    <t>Start-munka program - Téli közfoglalkoztatás</t>
  </si>
  <si>
    <t>041233.</t>
  </si>
  <si>
    <t>Hosszabb időtartamú közfoglalkoztatás</t>
  </si>
  <si>
    <t>045160.</t>
  </si>
  <si>
    <t>Közutak, hidak, alagutak üzemeltetése fenntartása</t>
  </si>
  <si>
    <t>046020.</t>
  </si>
  <si>
    <t>Vezetések műsorelosztás, városi és kábeltelevíziós rendszerek</t>
  </si>
  <si>
    <t>047410.</t>
  </si>
  <si>
    <t>Ár- és belvízvédelemmel összefüggő tevékenységek</t>
  </si>
  <si>
    <t>051030.</t>
  </si>
  <si>
    <t>Nem veszélyes (települési) hulladék vegyes (ömlesztett) begyűjtése, szállítása, átrakása</t>
  </si>
  <si>
    <t>052020.</t>
  </si>
  <si>
    <t>Szennyvíz gyűjtése, tisztítása, elhelyezése</t>
  </si>
  <si>
    <t>064010.</t>
  </si>
  <si>
    <t>Közvilágítás</t>
  </si>
  <si>
    <t>066010.</t>
  </si>
  <si>
    <t>Zöldterület-kezelés</t>
  </si>
  <si>
    <t>066020.</t>
  </si>
  <si>
    <t>Város-, és községgazdálkodási egyéb szolgáltatások</t>
  </si>
  <si>
    <t>072111.</t>
  </si>
  <si>
    <t>Háziorvosi alapellátás</t>
  </si>
  <si>
    <t>072112</t>
  </si>
  <si>
    <t>Háziorvosi ügyeleti ellátás</t>
  </si>
  <si>
    <t>072311.</t>
  </si>
  <si>
    <t>Fogorvosi alapellátás</t>
  </si>
  <si>
    <t>072312</t>
  </si>
  <si>
    <t>Fogorvosi ügyeleti ellátás</t>
  </si>
  <si>
    <t>074031.</t>
  </si>
  <si>
    <t>Család és nővédelmi egészségügyi gondozás</t>
  </si>
  <si>
    <t>081030.</t>
  </si>
  <si>
    <t>Sportlétesítmények, edzőtáborok működtetése és fejlesztése</t>
  </si>
  <si>
    <t>082044.</t>
  </si>
  <si>
    <t>Könyvtári szolgáltatások</t>
  </si>
  <si>
    <t>082091.</t>
  </si>
  <si>
    <t>Közművelődés - közösségi és társadalmi részvétel fejlesztése</t>
  </si>
  <si>
    <t>082092.</t>
  </si>
  <si>
    <t>Közművelődés - hagyományos közösségi kulturális értékek gondozása</t>
  </si>
  <si>
    <t>091110.</t>
  </si>
  <si>
    <t>Óvodai nevelés, ellátás szakmai feladatai</t>
  </si>
  <si>
    <t>091140.</t>
  </si>
  <si>
    <t>Óvodai nevelés, ellátás működtetési feladatai</t>
  </si>
  <si>
    <t>094270.</t>
  </si>
  <si>
    <t>Egyéb felsőoktatási feladatok</t>
  </si>
  <si>
    <t>096010.</t>
  </si>
  <si>
    <t>Óvodai intézményi étkeztetés</t>
  </si>
  <si>
    <t>096020.</t>
  </si>
  <si>
    <t>Iskolai intézményi étkeztetés</t>
  </si>
  <si>
    <t>102021.</t>
  </si>
  <si>
    <t>Időskorúak, demens betegek tartós bentlakásos ellátása</t>
  </si>
  <si>
    <t>102030.</t>
  </si>
  <si>
    <t>Idősek, demens betegek nappali ellátása</t>
  </si>
  <si>
    <t>102040.</t>
  </si>
  <si>
    <t>Időskorral összefüggő pénzbeli ellátások</t>
  </si>
  <si>
    <t>104051.</t>
  </si>
  <si>
    <t>Gyermekvédelmi pénzbeli és természetbeni ellátások</t>
  </si>
  <si>
    <t>intézményen kívüli gyerekétkeztetés</t>
  </si>
  <si>
    <t>106020.</t>
  </si>
  <si>
    <t>Lakásfenntartással, lakhatással összefüggő ellátások</t>
  </si>
  <si>
    <t>107051.</t>
  </si>
  <si>
    <t>Szociális étkeztetés</t>
  </si>
  <si>
    <t>107052.</t>
  </si>
  <si>
    <t>Házi segítségnyújtás</t>
  </si>
  <si>
    <t>107055.</t>
  </si>
  <si>
    <t>Falugondnoki, tanyagondnoki szolgáltatás</t>
  </si>
  <si>
    <t>107060.</t>
  </si>
  <si>
    <t>Egyéb szociális pénzbeli és természetbeni ellátások, támogatások</t>
  </si>
  <si>
    <t>KÖTELEZŐ FELADATOK ÖSSZESEN</t>
  </si>
  <si>
    <t>Önként vállalt feladatok</t>
  </si>
  <si>
    <t>084031.</t>
  </si>
  <si>
    <t>Civil szervezetk működési támogatása</t>
  </si>
  <si>
    <t>103010.</t>
  </si>
  <si>
    <t>Elhunyt személyek hátramaradottainak ellátásai</t>
  </si>
  <si>
    <t>ÖNKÉNT VÁLLALT FELADATOK ÖSSZESEN</t>
  </si>
  <si>
    <t>MŰKÖDÉSI KIADÁSOK MINDÖSSZESEN</t>
  </si>
  <si>
    <t>Zala Zöld Szíve Vidékfejlesztési Egyesület</t>
  </si>
  <si>
    <t>TÖOSZ</t>
  </si>
  <si>
    <t>Hozzájárulás jogcíme</t>
  </si>
  <si>
    <t>2018. évi bevétel</t>
  </si>
  <si>
    <t>létszám</t>
  </si>
  <si>
    <t>mutató</t>
  </si>
  <si>
    <t>Normatíva     Ft/fő</t>
  </si>
  <si>
    <t>Hozzájárulás       Ft-ban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</si>
  <si>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</si>
  <si>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</si>
  <si>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</si>
  <si>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</si>
  <si>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</si>
  <si>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</si>
  <si>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</si>
  <si>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c) kiegészítés összege</t>
  </si>
  <si>
    <t>d) egyéb  önkormányzati feladatok támogatása</t>
  </si>
  <si>
    <t>e) lakott külterület támogatása</t>
  </si>
  <si>
    <t>f) polgármesteri illetmény támogatása</t>
  </si>
  <si>
    <t>III. Települési önkormányzatok szociális és gyermekjóléti feladatainak támogatása</t>
  </si>
  <si>
    <t>1. Önkormányzat szociális feladatainak egyéb támogatása</t>
  </si>
  <si>
    <t>2. Falugondnoki szolgálat</t>
  </si>
  <si>
    <t>3. Rászoruló gyermekek intézményen kívüli szünidei étkeztetésének</t>
  </si>
  <si>
    <t>IV. Települési önk. kulturális feladatainak támogatása</t>
  </si>
  <si>
    <t xml:space="preserve">Települési önkormányzatok támogatása a nyilvános könyvtári ellátási és a közművelődési feladatokhoz </t>
  </si>
  <si>
    <t>Állami hozzájárulás összesen:</t>
  </si>
  <si>
    <t>Felhalmozási állami támogatás</t>
  </si>
  <si>
    <t>ÖSSZESEN</t>
  </si>
  <si>
    <t xml:space="preserve">                </t>
  </si>
  <si>
    <t>Közvetett támogatás jogcíme</t>
  </si>
  <si>
    <t xml:space="preserve">2018. évben nyújtott támogatás, kedvezmény összege             </t>
  </si>
  <si>
    <t xml:space="preserve">1. </t>
  </si>
  <si>
    <t>Ellátottak térítési díjának illetve kártérítésének méltányossági alapon történő elengedése</t>
  </si>
  <si>
    <t xml:space="preserve">2. </t>
  </si>
  <si>
    <t>Lakásépítéshez, lakásfelújításhoz nyújtott kölcsön elengedése</t>
  </si>
  <si>
    <t xml:space="preserve">3. </t>
  </si>
  <si>
    <t>Helyi adónál, gépjárműadónál biztosított kedvezmény, mentesség</t>
  </si>
  <si>
    <t xml:space="preserve">4. </t>
  </si>
  <si>
    <t>Helyiségek, eszközök hasznosításából származó bevételből nyújtott kedvezmény</t>
  </si>
  <si>
    <t xml:space="preserve">5. </t>
  </si>
  <si>
    <t>Egyéb nyújtott kedvezmény vagy kölcsön elengedése</t>
  </si>
  <si>
    <t xml:space="preserve">6. </t>
  </si>
  <si>
    <t>ÖSSZESEN:</t>
  </si>
  <si>
    <t>Eszközök</t>
  </si>
  <si>
    <t>2017 év</t>
  </si>
  <si>
    <t>A/I/1 Vagyoni értékű jogok</t>
  </si>
  <si>
    <t>A/I/2 Immateriális javak</t>
  </si>
  <si>
    <t>A/I. Immateriális javak</t>
  </si>
  <si>
    <t>A/II/1 Ingatlanok és a kapcsolódó vagyoni értékű jogok</t>
  </si>
  <si>
    <t>A/II/2 Gépek, berendezések, felszerelések, járművek</t>
  </si>
  <si>
    <t>A/II/3 Tenyészállatok</t>
  </si>
  <si>
    <t>A/II/4 Berúházások, felújítások</t>
  </si>
  <si>
    <t xml:space="preserve">A/II Tárgyi eszközök </t>
  </si>
  <si>
    <t>A/III/1 Tartós részesedések</t>
  </si>
  <si>
    <t>A/III Befektetett pénzügyi eszközök</t>
  </si>
  <si>
    <t>A/IV Koncesszióba, vagyonkezelésbe adott eszközök</t>
  </si>
  <si>
    <t>A) Nemzeti vagyonba tartozó befektetett eszközök (A/I+….A/IV)</t>
  </si>
  <si>
    <t>B/I Készletek</t>
  </si>
  <si>
    <t>B/II. Értékpapírok</t>
  </si>
  <si>
    <t>B) Nemzeti vagyonba tartozó forgóeszközök (B/I+B/II)</t>
  </si>
  <si>
    <t>C//II Pénztárak, csekkek, betétkönyvek</t>
  </si>
  <si>
    <t>C/III Forintszámlák</t>
  </si>
  <si>
    <t>C Pénzeszközök</t>
  </si>
  <si>
    <t>D/I. Költségvetési évben esedékes követelések</t>
  </si>
  <si>
    <t>D/II. Költségvetési évet követően esedékes követelések</t>
  </si>
  <si>
    <t>D/III. Követelés jellegű sajátos elszámolások</t>
  </si>
  <si>
    <t>D) Követelések (D/I+D/II+D/III)</t>
  </si>
  <si>
    <t>E Egyéb sajátos eszközoldali elszámolások</t>
  </si>
  <si>
    <t>F) Aktív időbeli elhatárolások</t>
  </si>
  <si>
    <t>Eszközök összesen</t>
  </si>
  <si>
    <t>Források</t>
  </si>
  <si>
    <t>G/I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</si>
  <si>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</si>
  <si>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</si>
  <si>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</si>
  <si>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</si>
  <si>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</si>
  <si>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G) Saját tőke (G/I+….G/VI)</t>
  </si>
  <si>
    <t>H/I Költségvetési évben esedékes kötelezettségek</t>
  </si>
  <si>
    <t>H/II Költségvetési évet követően esedékes kötelezettségek</t>
  </si>
  <si>
    <t>H/III Kötelezettség jellegű sajátos elszámolások</t>
  </si>
  <si>
    <t>36.</t>
  </si>
  <si>
    <t>H Kötelezettségek (H/I+H/II)</t>
  </si>
  <si>
    <t>37.</t>
  </si>
  <si>
    <t>I) Egyéb sajátos forrásoldali elszámolások</t>
  </si>
  <si>
    <t>38.</t>
  </si>
  <si>
    <t>J) Kincstári számlavezetéssel kapcsolatos elszámolások</t>
  </si>
  <si>
    <t>39.</t>
  </si>
  <si>
    <t>K) Passzív időbeli elhatárolások</t>
  </si>
  <si>
    <t>40.</t>
  </si>
  <si>
    <t>Források összesen (G+H+I+J+K)</t>
  </si>
  <si>
    <t>Összeg</t>
  </si>
  <si>
    <t>Alaptevékenység költségvetési bevételei</t>
  </si>
  <si>
    <t>Alaptevékenység költségvetési kiadásai</t>
  </si>
  <si>
    <t>I. Alaptevékenység költségvetési egyenlege (=1-2)</t>
  </si>
  <si>
    <t>Alaptevékenység finanszírozási bevételei</t>
  </si>
  <si>
    <t>Alaptevékenység finanszírozási kiadásai</t>
  </si>
  <si>
    <t>II. Alaptevékenység finanszírozási egyenlege (=4-5)</t>
  </si>
  <si>
    <t>A) Alaptevékenység maradványa (=I+II)</t>
  </si>
  <si>
    <t>Vállalkozási tevékenység bevételei</t>
  </si>
  <si>
    <t>Vállalkozási tevékenység kiadásai</t>
  </si>
  <si>
    <t>III. Vállalkozási tevékenység költségvetési egyenlege (=8-9)</t>
  </si>
  <si>
    <t>Vállalkozási tevékenység finanszírozási bevételei</t>
  </si>
  <si>
    <t>Vállalkozási tevékenység finanszírozási kiadásai</t>
  </si>
  <si>
    <t>IV. Vállalkozási tevékenységfinanszírozási egyenlege (=11-12)</t>
  </si>
  <si>
    <t>B) Vállalkozási tevékenység maradványa (=III-IV)</t>
  </si>
  <si>
    <t>C) Összes maradvány (A+B)</t>
  </si>
  <si>
    <t>D) Alaptevékenység kötelezettségvállalással terhelt maradványa</t>
  </si>
  <si>
    <t>E) Alaptevékenység szabad maradványa (=A-D)</t>
  </si>
  <si>
    <t>F) Vállalkozási tevékenységet terhelő befizetési kötelezettség
(=Bx0,1)</t>
  </si>
  <si>
    <t>G) Vállalkozási tevékenység felhasználható maradványa (=B-F)</t>
  </si>
  <si>
    <t>Bruttó</t>
  </si>
  <si>
    <t>ÉCS</t>
  </si>
  <si>
    <t>Nettó</t>
  </si>
  <si>
    <t xml:space="preserve"> - Központi költségvetési szerv</t>
  </si>
  <si>
    <t>Áht-n belüli megelőlegezések</t>
  </si>
  <si>
    <t>Teljesítés</t>
  </si>
  <si>
    <t>2. Áht-n belüli megelőlegezések</t>
  </si>
  <si>
    <t>EFOP Kerettye eszközbeszerzés</t>
  </si>
  <si>
    <t>2018 év</t>
  </si>
  <si>
    <t xml:space="preserve">4. Ágazati pótlék </t>
  </si>
  <si>
    <t>1. Kiegészítő szociális tüzifa</t>
  </si>
  <si>
    <t>2. Bérkompenzáció</t>
  </si>
  <si>
    <t>V. Helyi önkormányzatok kiegészítő támogatásai</t>
  </si>
  <si>
    <t>Iskolarendszeren kívüli egyéb iktatás, képzés</t>
  </si>
  <si>
    <t>095020</t>
  </si>
  <si>
    <t>Főkönyv megnevezés</t>
  </si>
  <si>
    <t>Nyitó értékek (Ft)</t>
  </si>
  <si>
    <t>Bruttó változás (Ft)</t>
  </si>
  <si>
    <t>Écs (Ft)</t>
  </si>
  <si>
    <t>Záró értékek (Ft)</t>
  </si>
  <si>
    <t>Csökkenés</t>
  </si>
  <si>
    <t>Növekedés</t>
  </si>
  <si>
    <t>I 11112</t>
  </si>
  <si>
    <t>Korlátozottan forgalomképes vagyoni értékű jogok aktivált állományának értéke</t>
  </si>
  <si>
    <t>I 112912</t>
  </si>
  <si>
    <t>Teljesen (0-ig), vagy maradványértékig leírt, korlátozottan forgalomképes szellemi termékek aktivált állományának értéke</t>
  </si>
  <si>
    <t>N 1211111</t>
  </si>
  <si>
    <t>Kizárólagos nemzeti vagyonba tartozó termőföldek aktivált állományának értéke</t>
  </si>
  <si>
    <t>N 121112</t>
  </si>
  <si>
    <t>Korlátozottan forgalomképes termőföldek aktivált állományának értéke</t>
  </si>
  <si>
    <t>N 121113</t>
  </si>
  <si>
    <t>Üzleti (forgalomképes) termőföldek aktivált állományának értéke</t>
  </si>
  <si>
    <t>N 1211222</t>
  </si>
  <si>
    <t>Korlátozottan forgalomképes egyéb célú telkek aktivált állományának értéke</t>
  </si>
  <si>
    <t>N 1211223</t>
  </si>
  <si>
    <t>Üzleti (forgalomképes) egyéb célú telkek aktivált állományának értéke</t>
  </si>
  <si>
    <t>N 1211332</t>
  </si>
  <si>
    <t>Korlátozottan forgalomképes egyéb épületek aktivált állományának értéke</t>
  </si>
  <si>
    <t>N 1211333</t>
  </si>
  <si>
    <t>Üzleti (forgalomképes) egyéb épületek aktivált állományának értéke</t>
  </si>
  <si>
    <t>N 1211413</t>
  </si>
  <si>
    <t>Üzleti (forgalomképes) ültetvények aktivált állományának értéke</t>
  </si>
  <si>
    <t>N 1211423</t>
  </si>
  <si>
    <t>Üzleti (forgalomképes) erdők aktivált állományának értéke</t>
  </si>
  <si>
    <t>N 12114811</t>
  </si>
  <si>
    <t>Kizárólagos nemzeti vagyonba tartozó különféle egyéb építmények aktivált állományának értéke</t>
  </si>
  <si>
    <t>N 1211482</t>
  </si>
  <si>
    <t>Korlátozottan forgalomképes különféle egyéb építmények aktivált állományának értéke</t>
  </si>
  <si>
    <t>N 1211483</t>
  </si>
  <si>
    <t>Üzleti (forgalomképes) különféle egyéb építmények aktivált állományának értéke</t>
  </si>
  <si>
    <t>N 1218222</t>
  </si>
  <si>
    <t>Üzemeltetésre, kezelésbe adott korlátozottan forgalomképes egyéb célú telkek állományának értéke</t>
  </si>
  <si>
    <t>N 1218332</t>
  </si>
  <si>
    <t>Üzemeltetésre, kezelésbe adott korlátozottan forgalomképes egyéb épületek állományának értéke</t>
  </si>
  <si>
    <t>N 12184811</t>
  </si>
  <si>
    <t>Üzemeltetésre, kezelésbe adott kizárólagos nemzeti vagyonba tartozó különféle egyéb építmények állományának értéke</t>
  </si>
  <si>
    <t>N 1218482</t>
  </si>
  <si>
    <t>Üzemeltetésre, kezelésbe adott korlátozottan forgalomképes különféle egyéb építmények állományának értéke</t>
  </si>
  <si>
    <t>N 1218483</t>
  </si>
  <si>
    <t>Üzemeltetésre, kezelésbe adott üzleti (forgalomképes) különféle egyéb építmények állományának értéke</t>
  </si>
  <si>
    <t>N 12212</t>
  </si>
  <si>
    <t>Korlátozottan forgalomképes ingatlanokhoz kapcsolódó vagyoni értékű jogok aktivált állományának értéke</t>
  </si>
  <si>
    <t>N 131112</t>
  </si>
  <si>
    <t>Korlátozottan forgalomképes informatikai eszközök aktivált állományának értéke</t>
  </si>
  <si>
    <t>K 1311143</t>
  </si>
  <si>
    <t>Üzleti (forgalomképes) kisértékű informatikai eszközök aktivált állományának értéke</t>
  </si>
  <si>
    <t>N 131122</t>
  </si>
  <si>
    <t>Korlátozottan forgalomképes egyéb gép, berendezés és felszerelés aktivált állományának értéke</t>
  </si>
  <si>
    <t>N 131123</t>
  </si>
  <si>
    <t>Üzleti (forgalomképes) egyéb gép, berendezés és felszerelés aktivált állományának értéke</t>
  </si>
  <si>
    <t>K 1311242</t>
  </si>
  <si>
    <t>Korlátozottan forgalomképes kisértékű egyéb gép, berendezés és felszerelés aktivált állományának értéke</t>
  </si>
  <si>
    <t>K 1311243</t>
  </si>
  <si>
    <t>Üzleti (forgalomképes) kisértékű egyéb gép, berendezés és felszerelés aktivált állományának értéke</t>
  </si>
  <si>
    <t>N 131133</t>
  </si>
  <si>
    <t>Üzleti (forgalomképes) kulturális javak aktivált állományának értéke</t>
  </si>
  <si>
    <t>N 131162</t>
  </si>
  <si>
    <t>Korlátozottan forgalomképes járművek aktivált állományának értéke</t>
  </si>
  <si>
    <t>N 1318211</t>
  </si>
  <si>
    <t>Üzemeltetésre, kezelésbe adott, kizárólagos nemzeti vagyonba tartozó egyéb gép, berendezés és felszerelés értéke</t>
  </si>
  <si>
    <t>N 131822</t>
  </si>
  <si>
    <t>Üzemeltetésre, kezelésbe adott, korlátozottan forgalomképes egyéb gép, berendezés és felszerelés értéke</t>
  </si>
  <si>
    <t>N 1319112</t>
  </si>
  <si>
    <t>Teljesen (0-ig), vagy maradványértékig leírt korlátozottan forgalomképes informatikai eszközök értéke</t>
  </si>
  <si>
    <t>N 1319113</t>
  </si>
  <si>
    <t>Teljesen (0-ig), vagy maradványértékig leírt üzleti (forgalomképes) informatikai eszközök értéke</t>
  </si>
  <si>
    <t>K 13191143</t>
  </si>
  <si>
    <t>Teljesen (0-ig), vagy maradványértékig leírt üzleti (forgalomképes) kisértékű informatikai eszközök értéke</t>
  </si>
  <si>
    <t>N 13191211</t>
  </si>
  <si>
    <t>Teljesen (0-ig), vagy maradványértékig leírt kizárólagos nemzeti vagyonba tartozó egyéb gép, berendezés és felszerelés értéke</t>
  </si>
  <si>
    <t>N 1319122</t>
  </si>
  <si>
    <t>Teljesen (0-ig), vagy maradványértékig leírt korlátozottan forgalomképes egyéb gép, berendezés és felszerelés értéke</t>
  </si>
  <si>
    <t>N 1319123</t>
  </si>
  <si>
    <t>Teljesen (0-ig), vagy maradványértékig leírt üzleti (forgalomképes) egyéb gép, berendezés és felszerelés értéke</t>
  </si>
  <si>
    <t>K 13191242</t>
  </si>
  <si>
    <t>Teljesen (0-ig), vagy maradványértékig leírt korlátozottan forgalomképes kisértékű egyéb gép, berendezés és felszerelés értéke</t>
  </si>
  <si>
    <t>K 13191243</t>
  </si>
  <si>
    <t>Teljesen (0-ig), vagy maradványértékig leírt üzleti (forgalomképes) egyéb kisértékű gép, berendezés és felszerelés értéke</t>
  </si>
  <si>
    <t>N 1319162</t>
  </si>
  <si>
    <t>Teljesen (0-ig), vagy maradványértékig leírt korlátozottan forgalomképes járművek értéke</t>
  </si>
  <si>
    <t>N 13198212</t>
  </si>
  <si>
    <t>Teljesen (0-ig), vagy maradványértékig leírt, üzemeltetésre, kezelésbe adott nemzetgazdasági szempontból kiemelt jelentőségű egyéb gép, berendezés és felszerelés értéke</t>
  </si>
  <si>
    <t>N 1319822</t>
  </si>
  <si>
    <t>Teljesen (0-ig), vagy maradványértékig leírt, üzemeltetésre, kezelésbe adott korlátozottan forgalomképes egyéb gép, berendezés és felszerelés értéke</t>
  </si>
  <si>
    <t>P 16222</t>
  </si>
  <si>
    <t>Korlátozottan forgalomképes tartozó saját alapítású tartós részesedések állománya nem pénzügyi vállalkozásban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</si>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</sst>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_ ;\-#,##0\ "/>
    <numFmt numFmtId="166" formatCode="#,##0.0"/>
    <numFmt numFmtId="167" formatCode="0.0"/>
    <numFmt numFmtId="168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3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  <charset val="238"/>
    </font>
    <font>
      <b/>
      <sz val="10"/>
      <name val="Arial CE"/>
      <charset val="238"/>
    </font>
    <font>
      <sz val="7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0" fontId="13" fillId="0" borderId="0"/>
    <xf numFmtId="0" fontId="15" fillId="0" borderId="0"/>
    <xf numFmtId="0" fontId="1" fillId="0" borderId="0"/>
  </cellStyleXfs>
  <cellXfs count="320">
    <xf numFmtId="0" fontId="0" fillId="0" borderId="0" xfId="0"/>
    <xf numFmtId="0" fontId="3" fillId="2" borderId="3" xfId="1" applyFont="1" applyFill="1" applyBorder="1" applyAlignment="1">
      <alignment horizontal="center" vertical="center" wrapText="1"/>
    </xf>
    <xf numFmtId="0" fontId="1" fillId="0" borderId="0" xfId="1"/>
    <xf numFmtId="0" fontId="2" fillId="3" borderId="3" xfId="1" applyFont="1" applyFill="1" applyBorder="1" applyAlignment="1">
      <alignment horizontal="right"/>
    </xf>
    <xf numFmtId="0" fontId="5" fillId="0" borderId="5" xfId="1" applyFont="1" applyBorder="1"/>
    <xf numFmtId="3" fontId="5" fillId="0" borderId="5" xfId="1" applyNumberFormat="1" applyFont="1" applyBorder="1"/>
    <xf numFmtId="0" fontId="5" fillId="0" borderId="3" xfId="1" applyFont="1" applyBorder="1" applyAlignment="1">
      <alignment horizontal="right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wrapText="1"/>
    </xf>
    <xf numFmtId="3" fontId="5" fillId="0" borderId="3" xfId="1" applyNumberFormat="1" applyFont="1" applyBorder="1"/>
    <xf numFmtId="0" fontId="5" fillId="0" borderId="3" xfId="1" applyFont="1" applyBorder="1"/>
    <xf numFmtId="3" fontId="5" fillId="0" borderId="3" xfId="1" applyNumberFormat="1" applyFont="1" applyBorder="1" applyAlignment="1">
      <alignment horizontal="right"/>
    </xf>
    <xf numFmtId="0" fontId="4" fillId="0" borderId="5" xfId="1" applyFont="1" applyBorder="1"/>
    <xf numFmtId="0" fontId="4" fillId="0" borderId="3" xfId="1" applyFont="1" applyBorder="1" applyAlignment="1">
      <alignment horizontal="right"/>
    </xf>
    <xf numFmtId="0" fontId="4" fillId="0" borderId="6" xfId="1" applyFont="1" applyBorder="1" applyAlignment="1">
      <alignment horizontal="center"/>
    </xf>
    <xf numFmtId="0" fontId="4" fillId="0" borderId="3" xfId="1" applyFont="1" applyBorder="1"/>
    <xf numFmtId="0" fontId="4" fillId="2" borderId="3" xfId="1" applyFont="1" applyFill="1" applyBorder="1" applyAlignment="1">
      <alignment horizontal="left"/>
    </xf>
    <xf numFmtId="0" fontId="4" fillId="4" borderId="3" xfId="1" applyFont="1" applyFill="1" applyBorder="1" applyAlignment="1">
      <alignment horizontal="left"/>
    </xf>
    <xf numFmtId="3" fontId="4" fillId="2" borderId="3" xfId="1" applyNumberFormat="1" applyFont="1" applyFill="1" applyBorder="1" applyAlignment="1">
      <alignment horizontal="right"/>
    </xf>
    <xf numFmtId="3" fontId="5" fillId="3" borderId="3" xfId="1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 wrapText="1"/>
    </xf>
    <xf numFmtId="0" fontId="4" fillId="0" borderId="3" xfId="2" applyFont="1" applyBorder="1" applyAlignment="1">
      <alignment horizontal="right" vertical="top" wrapText="1"/>
    </xf>
    <xf numFmtId="0" fontId="4" fillId="0" borderId="3" xfId="1" applyFont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4" fillId="4" borderId="3" xfId="1" applyFont="1" applyFill="1" applyBorder="1"/>
    <xf numFmtId="0" fontId="4" fillId="4" borderId="4" xfId="1" applyFont="1" applyFill="1" applyBorder="1" applyAlignment="1">
      <alignment horizontal="right"/>
    </xf>
    <xf numFmtId="0" fontId="5" fillId="3" borderId="3" xfId="1" applyFont="1" applyFill="1" applyBorder="1" applyAlignment="1">
      <alignment horizontal="right"/>
    </xf>
    <xf numFmtId="0" fontId="4" fillId="5" borderId="3" xfId="1" applyFont="1" applyFill="1" applyBorder="1"/>
    <xf numFmtId="3" fontId="4" fillId="5" borderId="3" xfId="1" applyNumberFormat="1" applyFont="1" applyFill="1" applyBorder="1" applyAlignment="1">
      <alignment horizontal="right"/>
    </xf>
    <xf numFmtId="0" fontId="4" fillId="5" borderId="3" xfId="1" applyFont="1" applyFill="1" applyBorder="1" applyAlignment="1">
      <alignment horizontal="right"/>
    </xf>
    <xf numFmtId="0" fontId="6" fillId="0" borderId="0" xfId="2"/>
    <xf numFmtId="0" fontId="9" fillId="0" borderId="5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3" borderId="7" xfId="2" applyFont="1" applyFill="1" applyBorder="1" applyAlignment="1">
      <alignment vertical="top" wrapText="1"/>
    </xf>
    <xf numFmtId="165" fontId="11" fillId="3" borderId="7" xfId="3" applyNumberFormat="1" applyFont="1" applyFill="1" applyBorder="1" applyAlignment="1">
      <alignment horizontal="right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165" fontId="5" fillId="3" borderId="7" xfId="3" applyNumberFormat="1" applyFont="1" applyFill="1" applyBorder="1" applyAlignment="1">
      <alignment horizontal="right" vertical="center" wrapText="1"/>
    </xf>
    <xf numFmtId="0" fontId="12" fillId="3" borderId="7" xfId="2" applyFont="1" applyFill="1" applyBorder="1" applyAlignment="1">
      <alignment vertical="top" wrapText="1"/>
    </xf>
    <xf numFmtId="165" fontId="4" fillId="3" borderId="7" xfId="3" applyNumberFormat="1" applyFont="1" applyFill="1" applyBorder="1" applyAlignment="1">
      <alignment horizontal="right" vertical="center" wrapText="1"/>
    </xf>
    <xf numFmtId="0" fontId="5" fillId="3" borderId="7" xfId="2" applyFont="1" applyFill="1" applyBorder="1" applyAlignment="1">
      <alignment vertical="top" wrapText="1"/>
    </xf>
    <xf numFmtId="0" fontId="10" fillId="3" borderId="7" xfId="2" applyFont="1" applyFill="1" applyBorder="1" applyAlignment="1">
      <alignment vertical="top" wrapText="1"/>
    </xf>
    <xf numFmtId="165" fontId="7" fillId="3" borderId="7" xfId="3" applyNumberFormat="1" applyFont="1" applyFill="1" applyBorder="1" applyAlignment="1">
      <alignment horizontal="right" vertical="center" wrapText="1"/>
    </xf>
    <xf numFmtId="0" fontId="10" fillId="3" borderId="0" xfId="2" applyFont="1" applyFill="1" applyBorder="1" applyAlignment="1">
      <alignment horizontal="center" vertical="center" wrapText="1"/>
    </xf>
    <xf numFmtId="44" fontId="11" fillId="3" borderId="8" xfId="4" applyFont="1" applyFill="1" applyBorder="1" applyAlignment="1">
      <alignment vertical="center" wrapText="1"/>
    </xf>
    <xf numFmtId="0" fontId="11" fillId="3" borderId="8" xfId="5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top" wrapText="1" shrinkToFit="1"/>
    </xf>
    <xf numFmtId="0" fontId="10" fillId="5" borderId="7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vertical="center" wrapText="1"/>
    </xf>
    <xf numFmtId="165" fontId="4" fillId="5" borderId="7" xfId="3" applyNumberFormat="1" applyFont="1" applyFill="1" applyBorder="1" applyAlignment="1">
      <alignment horizontal="right" vertical="center" wrapText="1"/>
    </xf>
    <xf numFmtId="0" fontId="4" fillId="5" borderId="7" xfId="2" applyFont="1" applyFill="1" applyBorder="1" applyAlignment="1">
      <alignment vertical="center" wrapText="1"/>
    </xf>
    <xf numFmtId="0" fontId="2" fillId="0" borderId="5" xfId="2" applyFont="1" applyBorder="1" applyAlignment="1">
      <alignment horizontal="center" vertical="top" wrapText="1"/>
    </xf>
    <xf numFmtId="0" fontId="14" fillId="0" borderId="7" xfId="2" applyFont="1" applyBorder="1" applyAlignment="1">
      <alignment horizontal="center" vertical="top" wrapText="1"/>
    </xf>
    <xf numFmtId="3" fontId="5" fillId="3" borderId="7" xfId="2" applyNumberFormat="1" applyFont="1" applyFill="1" applyBorder="1" applyAlignment="1">
      <alignment horizontal="right" vertical="center" wrapText="1"/>
    </xf>
    <xf numFmtId="0" fontId="10" fillId="0" borderId="7" xfId="2" applyFont="1" applyBorder="1" applyAlignment="1">
      <alignment horizontal="center" vertical="top" wrapText="1"/>
    </xf>
    <xf numFmtId="3" fontId="4" fillId="3" borderId="7" xfId="2" applyNumberFormat="1" applyFont="1" applyFill="1" applyBorder="1" applyAlignment="1">
      <alignment horizontal="right" vertical="center" wrapText="1"/>
    </xf>
    <xf numFmtId="0" fontId="10" fillId="3" borderId="7" xfId="2" applyFont="1" applyFill="1" applyBorder="1" applyAlignment="1">
      <alignment horizontal="center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5" borderId="7" xfId="2" applyFont="1" applyFill="1" applyBorder="1" applyAlignment="1">
      <alignment horizontal="center" vertical="center"/>
    </xf>
    <xf numFmtId="3" fontId="4" fillId="5" borderId="7" xfId="2" applyNumberFormat="1" applyFont="1" applyFill="1" applyBorder="1" applyAlignment="1">
      <alignment horizontal="right" vertical="center" wrapText="1"/>
    </xf>
    <xf numFmtId="0" fontId="10" fillId="3" borderId="7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top" wrapText="1"/>
    </xf>
    <xf numFmtId="0" fontId="14" fillId="3" borderId="7" xfId="2" applyFont="1" applyFill="1" applyBorder="1" applyAlignment="1">
      <alignment vertical="top" wrapText="1"/>
    </xf>
    <xf numFmtId="0" fontId="6" fillId="0" borderId="0" xfId="2" applyFont="1"/>
    <xf numFmtId="0" fontId="4" fillId="4" borderId="3" xfId="6" applyFont="1" applyFill="1" applyBorder="1" applyAlignment="1">
      <alignment horizontal="center" vertical="center"/>
    </xf>
    <xf numFmtId="0" fontId="5" fillId="0" borderId="11" xfId="6" applyFont="1" applyFill="1" applyBorder="1" applyAlignment="1">
      <alignment vertical="center"/>
    </xf>
    <xf numFmtId="0" fontId="5" fillId="0" borderId="2" xfId="6" applyFont="1" applyFill="1" applyBorder="1" applyAlignment="1">
      <alignment vertical="center"/>
    </xf>
    <xf numFmtId="0" fontId="4" fillId="4" borderId="3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16" fillId="4" borderId="3" xfId="6" applyFont="1" applyFill="1" applyBorder="1" applyAlignment="1">
      <alignment vertical="center" wrapText="1"/>
    </xf>
    <xf numFmtId="0" fontId="16" fillId="0" borderId="11" xfId="6" applyFont="1" applyFill="1" applyBorder="1" applyAlignment="1">
      <alignment vertical="center" wrapText="1"/>
    </xf>
    <xf numFmtId="0" fontId="16" fillId="0" borderId="2" xfId="6" applyFont="1" applyFill="1" applyBorder="1" applyAlignment="1">
      <alignment vertical="center" wrapText="1"/>
    </xf>
    <xf numFmtId="0" fontId="16" fillId="4" borderId="2" xfId="6" applyFont="1" applyFill="1" applyBorder="1" applyAlignment="1">
      <alignment vertical="center" wrapText="1"/>
    </xf>
    <xf numFmtId="3" fontId="14" fillId="4" borderId="3" xfId="6" applyNumberFormat="1" applyFont="1" applyFill="1" applyBorder="1" applyAlignment="1">
      <alignment horizontal="right" vertical="center" wrapText="1"/>
    </xf>
    <xf numFmtId="0" fontId="5" fillId="0" borderId="3" xfId="6" applyFont="1" applyFill="1" applyBorder="1" applyAlignment="1">
      <alignment horizontal="left" vertical="center" wrapText="1"/>
    </xf>
    <xf numFmtId="3" fontId="14" fillId="6" borderId="3" xfId="6" applyNumberFormat="1" applyFont="1" applyFill="1" applyBorder="1" applyAlignment="1">
      <alignment horizontal="right" vertical="center" wrapText="1"/>
    </xf>
    <xf numFmtId="3" fontId="5" fillId="6" borderId="3" xfId="6" applyNumberFormat="1" applyFont="1" applyFill="1" applyBorder="1" applyAlignment="1">
      <alignment horizontal="right" vertical="center" wrapText="1"/>
    </xf>
    <xf numFmtId="3" fontId="14" fillId="6" borderId="2" xfId="6" applyNumberFormat="1" applyFont="1" applyFill="1" applyBorder="1" applyAlignment="1">
      <alignment horizontal="right" vertical="center" wrapText="1"/>
    </xf>
    <xf numFmtId="0" fontId="5" fillId="0" borderId="3" xfId="6" applyFont="1" applyFill="1" applyBorder="1" applyAlignment="1">
      <alignment vertical="center" wrapText="1"/>
    </xf>
    <xf numFmtId="0" fontId="10" fillId="0" borderId="3" xfId="6" applyFont="1" applyFill="1" applyBorder="1" applyAlignment="1">
      <alignment vertical="center" wrapText="1"/>
    </xf>
    <xf numFmtId="3" fontId="10" fillId="6" borderId="3" xfId="6" applyNumberFormat="1" applyFont="1" applyFill="1" applyBorder="1" applyAlignment="1">
      <alignment horizontal="right" vertical="center" wrapText="1"/>
    </xf>
    <xf numFmtId="3" fontId="17" fillId="6" borderId="2" xfId="6" applyNumberFormat="1" applyFont="1" applyFill="1" applyBorder="1" applyAlignment="1">
      <alignment horizontal="right" vertical="center" wrapText="1"/>
    </xf>
    <xf numFmtId="3" fontId="17" fillId="6" borderId="3" xfId="6" applyNumberFormat="1" applyFont="1" applyFill="1" applyBorder="1" applyAlignment="1">
      <alignment horizontal="right" vertical="center" wrapText="1"/>
    </xf>
    <xf numFmtId="0" fontId="14" fillId="0" borderId="3" xfId="6" applyFont="1" applyFill="1" applyBorder="1" applyAlignment="1">
      <alignment vertical="center"/>
    </xf>
    <xf numFmtId="3" fontId="18" fillId="6" borderId="3" xfId="6" applyNumberFormat="1" applyFont="1" applyFill="1" applyBorder="1" applyAlignment="1">
      <alignment horizontal="right" vertical="center" wrapText="1"/>
    </xf>
    <xf numFmtId="0" fontId="16" fillId="4" borderId="3" xfId="6" applyFont="1" applyFill="1" applyBorder="1" applyAlignment="1">
      <alignment vertical="center"/>
    </xf>
    <xf numFmtId="3" fontId="5" fillId="4" borderId="3" xfId="6" applyNumberFormat="1" applyFont="1" applyFill="1" applyBorder="1" applyAlignment="1">
      <alignment horizontal="right" vertical="center" wrapText="1"/>
    </xf>
    <xf numFmtId="0" fontId="5" fillId="0" borderId="3" xfId="6" applyFont="1" applyFill="1" applyBorder="1" applyAlignment="1">
      <alignment vertical="center"/>
    </xf>
    <xf numFmtId="3" fontId="19" fillId="6" borderId="3" xfId="6" applyNumberFormat="1" applyFont="1" applyFill="1" applyBorder="1" applyAlignment="1">
      <alignment horizontal="right" vertical="center" wrapText="1"/>
    </xf>
    <xf numFmtId="3" fontId="10" fillId="6" borderId="2" xfId="6" applyNumberFormat="1" applyFont="1" applyFill="1" applyBorder="1" applyAlignment="1">
      <alignment horizontal="right" vertical="center" wrapText="1"/>
    </xf>
    <xf numFmtId="0" fontId="16" fillId="4" borderId="11" xfId="6" applyFont="1" applyFill="1" applyBorder="1" applyAlignment="1">
      <alignment vertical="center" wrapText="1"/>
    </xf>
    <xf numFmtId="3" fontId="10" fillId="4" borderId="3" xfId="6" applyNumberFormat="1" applyFont="1" applyFill="1" applyBorder="1" applyAlignment="1">
      <alignment horizontal="center" vertical="center" wrapText="1"/>
    </xf>
    <xf numFmtId="0" fontId="4" fillId="4" borderId="3" xfId="6" applyFont="1" applyFill="1" applyBorder="1" applyAlignment="1">
      <alignment vertical="center" wrapText="1"/>
    </xf>
    <xf numFmtId="3" fontId="10" fillId="4" borderId="3" xfId="6" applyNumberFormat="1" applyFont="1" applyFill="1" applyBorder="1" applyAlignment="1">
      <alignment horizontal="right" vertical="center" wrapText="1"/>
    </xf>
    <xf numFmtId="0" fontId="2" fillId="0" borderId="0" xfId="2" applyFont="1"/>
    <xf numFmtId="0" fontId="2" fillId="0" borderId="3" xfId="2" applyFont="1" applyBorder="1" applyAlignment="1">
      <alignment horizontal="center" vertical="center"/>
    </xf>
    <xf numFmtId="0" fontId="10" fillId="5" borderId="3" xfId="2" applyFont="1" applyFill="1" applyBorder="1"/>
    <xf numFmtId="0" fontId="14" fillId="0" borderId="3" xfId="2" applyFont="1" applyBorder="1"/>
    <xf numFmtId="165" fontId="14" fillId="0" borderId="3" xfId="3" applyNumberFormat="1" applyFont="1" applyBorder="1"/>
    <xf numFmtId="165" fontId="5" fillId="0" borderId="3" xfId="3" applyNumberFormat="1" applyFont="1" applyBorder="1"/>
    <xf numFmtId="165" fontId="10" fillId="5" borderId="3" xfId="3" applyNumberFormat="1" applyFont="1" applyFill="1" applyBorder="1"/>
    <xf numFmtId="0" fontId="5" fillId="0" borderId="3" xfId="2" applyFont="1" applyBorder="1"/>
    <xf numFmtId="0" fontId="2" fillId="0" borderId="3" xfId="2" applyFont="1" applyBorder="1"/>
    <xf numFmtId="165" fontId="14" fillId="5" borderId="3" xfId="3" applyNumberFormat="1" applyFont="1" applyFill="1" applyBorder="1"/>
    <xf numFmtId="0" fontId="10" fillId="5" borderId="3" xfId="2" applyFont="1" applyFill="1" applyBorder="1" applyAlignment="1">
      <alignment horizontal="left" vertical="center" wrapText="1"/>
    </xf>
    <xf numFmtId="0" fontId="2" fillId="4" borderId="3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left" vertical="center" wrapText="1"/>
    </xf>
    <xf numFmtId="165" fontId="10" fillId="4" borderId="3" xfId="3" applyNumberFormat="1" applyFont="1" applyFill="1" applyBorder="1"/>
    <xf numFmtId="0" fontId="3" fillId="2" borderId="4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5" borderId="5" xfId="2" applyFont="1" applyFill="1" applyBorder="1" applyAlignment="1">
      <alignment horizontal="left" vertical="center" wrapText="1"/>
    </xf>
    <xf numFmtId="0" fontId="20" fillId="0" borderId="3" xfId="2" applyFont="1" applyBorder="1" applyAlignment="1">
      <alignment horizontal="left" vertical="center" wrapText="1"/>
    </xf>
    <xf numFmtId="0" fontId="21" fillId="0" borderId="3" xfId="2" applyFont="1" applyBorder="1" applyAlignment="1">
      <alignment horizontal="left" vertical="center" wrapText="1"/>
    </xf>
    <xf numFmtId="3" fontId="22" fillId="7" borderId="3" xfId="3" applyNumberFormat="1" applyFont="1" applyFill="1" applyBorder="1" applyAlignment="1">
      <alignment horizontal="right" vertical="center" wrapText="1"/>
    </xf>
    <xf numFmtId="3" fontId="9" fillId="0" borderId="3" xfId="3" applyNumberFormat="1" applyFont="1" applyBorder="1" applyAlignment="1">
      <alignment horizontal="right" vertical="center" wrapText="1"/>
    </xf>
    <xf numFmtId="166" fontId="9" fillId="0" borderId="3" xfId="3" applyNumberFormat="1" applyFont="1" applyBorder="1" applyAlignment="1">
      <alignment horizontal="right" vertical="center" wrapText="1"/>
    </xf>
    <xf numFmtId="0" fontId="11" fillId="0" borderId="3" xfId="2" applyFont="1" applyBorder="1"/>
    <xf numFmtId="0" fontId="21" fillId="0" borderId="3" xfId="2" applyFont="1" applyBorder="1" applyAlignment="1">
      <alignment vertical="center" wrapText="1"/>
    </xf>
    <xf numFmtId="0" fontId="20" fillId="0" borderId="3" xfId="2" applyFont="1" applyBorder="1" applyAlignment="1">
      <alignment vertical="center" wrapText="1"/>
    </xf>
    <xf numFmtId="0" fontId="2" fillId="0" borderId="3" xfId="2" applyFont="1" applyBorder="1" applyAlignment="1">
      <alignment wrapText="1"/>
    </xf>
    <xf numFmtId="0" fontId="2" fillId="0" borderId="0" xfId="2" applyFont="1" applyAlignment="1">
      <alignment horizontal="right" vertical="center"/>
    </xf>
    <xf numFmtId="49" fontId="20" fillId="0" borderId="3" xfId="2" applyNumberFormat="1" applyFont="1" applyBorder="1" applyAlignment="1">
      <alignment vertical="center" wrapText="1"/>
    </xf>
    <xf numFmtId="4" fontId="9" fillId="0" borderId="3" xfId="3" applyNumberFormat="1" applyFont="1" applyBorder="1" applyAlignment="1">
      <alignment horizontal="right" vertical="center" wrapText="1"/>
    </xf>
    <xf numFmtId="167" fontId="9" fillId="0" borderId="3" xfId="3" applyNumberFormat="1" applyFont="1" applyBorder="1" applyAlignment="1">
      <alignment horizontal="right" vertical="center" wrapText="1"/>
    </xf>
    <xf numFmtId="3" fontId="22" fillId="0" borderId="3" xfId="3" applyNumberFormat="1" applyFont="1" applyBorder="1" applyAlignment="1">
      <alignment horizontal="right" vertical="center" wrapText="1"/>
    </xf>
    <xf numFmtId="1" fontId="9" fillId="0" borderId="3" xfId="3" applyNumberFormat="1" applyFont="1" applyBorder="1" applyAlignment="1">
      <alignment horizontal="right" vertical="center" wrapText="1"/>
    </xf>
    <xf numFmtId="1" fontId="22" fillId="0" borderId="3" xfId="3" applyNumberFormat="1" applyFont="1" applyBorder="1" applyAlignment="1">
      <alignment horizontal="right" vertical="center" wrapText="1"/>
    </xf>
    <xf numFmtId="1" fontId="2" fillId="0" borderId="3" xfId="3" applyNumberFormat="1" applyFont="1" applyBorder="1" applyAlignment="1">
      <alignment horizontal="right" vertical="center" wrapText="1"/>
    </xf>
    <xf numFmtId="0" fontId="23" fillId="5" borderId="3" xfId="2" applyFont="1" applyFill="1" applyBorder="1" applyAlignment="1">
      <alignment vertical="center" wrapText="1"/>
    </xf>
    <xf numFmtId="3" fontId="22" fillId="5" borderId="3" xfId="3" applyNumberFormat="1" applyFont="1" applyFill="1" applyBorder="1" applyAlignment="1">
      <alignment horizontal="right" vertical="center" wrapText="1"/>
    </xf>
    <xf numFmtId="166" fontId="22" fillId="5" borderId="3" xfId="3" applyNumberFormat="1" applyFont="1" applyFill="1" applyBorder="1" applyAlignment="1">
      <alignment horizontal="right" vertical="center" wrapText="1"/>
    </xf>
    <xf numFmtId="0" fontId="24" fillId="5" borderId="3" xfId="2" applyFont="1" applyFill="1" applyBorder="1" applyAlignment="1">
      <alignment vertical="center" wrapText="1"/>
    </xf>
    <xf numFmtId="3" fontId="22" fillId="5" borderId="3" xfId="3" applyNumberFormat="1" applyFont="1" applyFill="1" applyBorder="1" applyAlignment="1">
      <alignment horizontal="right" vertical="top" wrapText="1"/>
    </xf>
    <xf numFmtId="166" fontId="22" fillId="5" borderId="3" xfId="3" applyNumberFormat="1" applyFont="1" applyFill="1" applyBorder="1" applyAlignment="1">
      <alignment horizontal="right" vertical="top" wrapText="1"/>
    </xf>
    <xf numFmtId="0" fontId="3" fillId="0" borderId="3" xfId="2" applyFont="1" applyBorder="1" applyAlignment="1">
      <alignment horizontal="center"/>
    </xf>
    <xf numFmtId="3" fontId="11" fillId="0" borderId="3" xfId="2" applyNumberFormat="1" applyFont="1" applyBorder="1"/>
    <xf numFmtId="0" fontId="14" fillId="0" borderId="0" xfId="2" applyFont="1"/>
    <xf numFmtId="0" fontId="4" fillId="5" borderId="3" xfId="2" applyFont="1" applyFill="1" applyBorder="1" applyAlignment="1">
      <alignment vertical="center"/>
    </xf>
    <xf numFmtId="3" fontId="7" fillId="5" borderId="3" xfId="2" applyNumberFormat="1" applyFont="1" applyFill="1" applyBorder="1"/>
    <xf numFmtId="0" fontId="10" fillId="0" borderId="0" xfId="2" applyFont="1"/>
    <xf numFmtId="0" fontId="10" fillId="5" borderId="3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 wrapText="1"/>
    </xf>
    <xf numFmtId="0" fontId="2" fillId="0" borderId="4" xfId="2" applyFont="1" applyBorder="1"/>
    <xf numFmtId="0" fontId="6" fillId="0" borderId="3" xfId="2" applyBorder="1"/>
    <xf numFmtId="3" fontId="4" fillId="8" borderId="20" xfId="5" applyNumberFormat="1" applyFont="1" applyFill="1" applyBorder="1" applyAlignment="1">
      <alignment horizontal="center" vertical="center" wrapText="1"/>
    </xf>
    <xf numFmtId="3" fontId="4" fillId="8" borderId="21" xfId="5" applyNumberFormat="1" applyFont="1" applyFill="1" applyBorder="1" applyAlignment="1">
      <alignment horizontal="center" vertical="center" wrapText="1"/>
    </xf>
    <xf numFmtId="3" fontId="4" fillId="8" borderId="22" xfId="5" applyNumberFormat="1" applyFont="1" applyFill="1" applyBorder="1" applyAlignment="1">
      <alignment horizontal="center" vertical="center" wrapText="1"/>
    </xf>
    <xf numFmtId="44" fontId="26" fillId="0" borderId="8" xfId="4" applyFont="1" applyBorder="1" applyAlignment="1">
      <alignment vertical="center"/>
    </xf>
    <xf numFmtId="3" fontId="5" fillId="0" borderId="8" xfId="5" applyNumberFormat="1" applyFont="1" applyFill="1" applyBorder="1" applyAlignment="1">
      <alignment vertical="center"/>
    </xf>
    <xf numFmtId="0" fontId="2" fillId="0" borderId="8" xfId="5" applyFont="1" applyBorder="1" applyAlignment="1">
      <alignment vertical="center"/>
    </xf>
    <xf numFmtId="4" fontId="5" fillId="0" borderId="8" xfId="5" applyNumberFormat="1" applyFont="1" applyFill="1" applyBorder="1" applyAlignment="1">
      <alignment vertical="center"/>
    </xf>
    <xf numFmtId="0" fontId="26" fillId="0" borderId="8" xfId="5" applyFont="1" applyBorder="1" applyAlignment="1">
      <alignment vertical="center" wrapText="1"/>
    </xf>
    <xf numFmtId="3" fontId="5" fillId="0" borderId="8" xfId="5" applyNumberFormat="1" applyFont="1" applyBorder="1" applyAlignment="1">
      <alignment vertical="center"/>
    </xf>
    <xf numFmtId="3" fontId="5" fillId="0" borderId="8" xfId="5" applyNumberFormat="1" applyFont="1" applyFill="1" applyBorder="1" applyAlignment="1">
      <alignment horizontal="right" vertical="center"/>
    </xf>
    <xf numFmtId="0" fontId="2" fillId="0" borderId="8" xfId="5" applyFont="1" applyBorder="1" applyAlignment="1">
      <alignment vertical="center" wrapText="1"/>
    </xf>
    <xf numFmtId="0" fontId="26" fillId="8" borderId="23" xfId="5" applyFont="1" applyFill="1" applyBorder="1" applyAlignment="1">
      <alignment vertical="center"/>
    </xf>
    <xf numFmtId="3" fontId="4" fillId="8" borderId="23" xfId="5" applyNumberFormat="1" applyFont="1" applyFill="1" applyBorder="1" applyAlignment="1">
      <alignment vertical="center"/>
    </xf>
    <xf numFmtId="0" fontId="2" fillId="0" borderId="3" xfId="5" applyFont="1" applyFill="1" applyBorder="1" applyAlignment="1">
      <alignment vertical="center" wrapText="1"/>
    </xf>
    <xf numFmtId="0" fontId="26" fillId="0" borderId="3" xfId="5" applyFont="1" applyFill="1" applyBorder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14" fillId="0" borderId="3" xfId="2" applyFont="1" applyBorder="1" applyAlignment="1">
      <alignment vertical="center" wrapText="1"/>
    </xf>
    <xf numFmtId="3" fontId="5" fillId="0" borderId="3" xfId="2" applyNumberFormat="1" applyFont="1" applyBorder="1"/>
    <xf numFmtId="0" fontId="14" fillId="0" borderId="3" xfId="2" applyFont="1" applyBorder="1" applyAlignment="1">
      <alignment wrapText="1"/>
    </xf>
    <xf numFmtId="0" fontId="26" fillId="4" borderId="3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/>
    </xf>
    <xf numFmtId="3" fontId="4" fillId="2" borderId="3" xfId="2" applyNumberFormat="1" applyFont="1" applyFill="1" applyBorder="1"/>
    <xf numFmtId="0" fontId="26" fillId="4" borderId="24" xfId="2" applyFont="1" applyFill="1" applyBorder="1" applyAlignment="1">
      <alignment horizontal="center" vertical="center"/>
    </xf>
    <xf numFmtId="0" fontId="26" fillId="4" borderId="25" xfId="2" applyFont="1" applyFill="1" applyBorder="1" applyAlignment="1">
      <alignment horizontal="center" vertical="center"/>
    </xf>
    <xf numFmtId="168" fontId="26" fillId="4" borderId="25" xfId="3" applyNumberFormat="1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1" fontId="2" fillId="0" borderId="5" xfId="3" applyNumberFormat="1" applyFont="1" applyBorder="1" applyAlignment="1">
      <alignment horizontal="right" vertical="center"/>
    </xf>
    <xf numFmtId="0" fontId="2" fillId="0" borderId="2" xfId="2" applyFont="1" applyBorder="1" applyAlignment="1">
      <alignment horizontal="left"/>
    </xf>
    <xf numFmtId="1" fontId="2" fillId="0" borderId="3" xfId="3" applyNumberFormat="1" applyFont="1" applyBorder="1" applyAlignment="1">
      <alignment horizontal="right" vertical="center"/>
    </xf>
    <xf numFmtId="0" fontId="26" fillId="0" borderId="2" xfId="2" applyFont="1" applyBorder="1"/>
    <xf numFmtId="1" fontId="26" fillId="0" borderId="3" xfId="3" applyNumberFormat="1" applyFont="1" applyBorder="1" applyAlignment="1">
      <alignment horizontal="right" vertical="center"/>
    </xf>
    <xf numFmtId="0" fontId="2" fillId="0" borderId="2" xfId="2" applyFont="1" applyBorder="1"/>
    <xf numFmtId="0" fontId="26" fillId="0" borderId="2" xfId="2" applyFont="1" applyBorder="1" applyAlignment="1">
      <alignment wrapText="1"/>
    </xf>
    <xf numFmtId="0" fontId="2" fillId="0" borderId="6" xfId="2" applyFont="1" applyBorder="1" applyAlignment="1">
      <alignment horizontal="center" vertical="center"/>
    </xf>
    <xf numFmtId="0" fontId="26" fillId="0" borderId="10" xfId="2" applyFont="1" applyBorder="1"/>
    <xf numFmtId="1" fontId="26" fillId="0" borderId="4" xfId="3" applyNumberFormat="1" applyFont="1" applyBorder="1" applyAlignment="1">
      <alignment horizontal="right" vertical="center"/>
    </xf>
    <xf numFmtId="0" fontId="2" fillId="4" borderId="26" xfId="2" applyFont="1" applyFill="1" applyBorder="1" applyAlignment="1">
      <alignment horizontal="center" vertical="center"/>
    </xf>
    <xf numFmtId="0" fontId="26" fillId="4" borderId="27" xfId="2" applyFont="1" applyFill="1" applyBorder="1" applyAlignment="1">
      <alignment horizontal="left" vertical="center"/>
    </xf>
    <xf numFmtId="1" fontId="26" fillId="4" borderId="25" xfId="3" applyNumberFormat="1" applyFont="1" applyFill="1" applyBorder="1" applyAlignment="1">
      <alignment horizontal="right" vertical="center"/>
    </xf>
    <xf numFmtId="0" fontId="26" fillId="4" borderId="27" xfId="2" applyFont="1" applyFill="1" applyBorder="1" applyAlignment="1">
      <alignment horizontal="center"/>
    </xf>
    <xf numFmtId="168" fontId="26" fillId="4" borderId="25" xfId="3" applyNumberFormat="1" applyFont="1" applyFill="1" applyBorder="1" applyAlignment="1">
      <alignment horizontal="right" vertical="center"/>
    </xf>
    <xf numFmtId="0" fontId="2" fillId="0" borderId="7" xfId="2" applyFont="1" applyBorder="1"/>
    <xf numFmtId="0" fontId="2" fillId="0" borderId="5" xfId="3" applyNumberFormat="1" applyFont="1" applyBorder="1" applyAlignment="1">
      <alignment horizontal="right" vertical="center"/>
    </xf>
    <xf numFmtId="0" fontId="2" fillId="0" borderId="3" xfId="3" applyNumberFormat="1" applyFont="1" applyBorder="1" applyAlignment="1">
      <alignment horizontal="right" vertical="center"/>
    </xf>
    <xf numFmtId="0" fontId="26" fillId="0" borderId="3" xfId="3" applyNumberFormat="1" applyFont="1" applyBorder="1" applyAlignment="1">
      <alignment horizontal="right" vertical="center"/>
    </xf>
    <xf numFmtId="0" fontId="26" fillId="0" borderId="4" xfId="3" applyNumberFormat="1" applyFont="1" applyBorder="1" applyAlignment="1">
      <alignment horizontal="right" vertical="center"/>
    </xf>
    <xf numFmtId="0" fontId="26" fillId="4" borderId="25" xfId="3" applyNumberFormat="1" applyFont="1" applyFill="1" applyBorder="1" applyAlignment="1">
      <alignment horizontal="right" vertical="center"/>
    </xf>
    <xf numFmtId="0" fontId="26" fillId="4" borderId="30" xfId="2" applyFont="1" applyFill="1" applyBorder="1" applyAlignment="1">
      <alignment horizontal="center" vertical="center"/>
    </xf>
    <xf numFmtId="0" fontId="26" fillId="4" borderId="16" xfId="2" applyFont="1" applyFill="1" applyBorder="1" applyAlignment="1">
      <alignment horizontal="center" vertical="center"/>
    </xf>
    <xf numFmtId="0" fontId="2" fillId="0" borderId="31" xfId="2" applyFont="1" applyBorder="1"/>
    <xf numFmtId="0" fontId="2" fillId="0" borderId="5" xfId="2" applyFont="1" applyBorder="1"/>
    <xf numFmtId="168" fontId="2" fillId="0" borderId="32" xfId="3" applyNumberFormat="1" applyFont="1" applyBorder="1"/>
    <xf numFmtId="0" fontId="2" fillId="0" borderId="33" xfId="2" applyFont="1" applyBorder="1"/>
    <xf numFmtId="168" fontId="2" fillId="0" borderId="34" xfId="3" applyNumberFormat="1" applyFont="1" applyBorder="1"/>
    <xf numFmtId="0" fontId="26" fillId="0" borderId="24" xfId="2" applyFont="1" applyBorder="1"/>
    <xf numFmtId="0" fontId="26" fillId="0" borderId="25" xfId="2" applyFont="1" applyBorder="1"/>
    <xf numFmtId="168" fontId="26" fillId="0" borderId="30" xfId="3" applyNumberFormat="1" applyFont="1" applyBorder="1"/>
    <xf numFmtId="0" fontId="26" fillId="0" borderId="35" xfId="2" applyFont="1" applyBorder="1"/>
    <xf numFmtId="0" fontId="26" fillId="0" borderId="36" xfId="2" applyFont="1" applyBorder="1"/>
    <xf numFmtId="168" fontId="26" fillId="0" borderId="37" xfId="3" applyNumberFormat="1" applyFont="1" applyBorder="1"/>
    <xf numFmtId="0" fontId="26" fillId="4" borderId="35" xfId="2" applyFont="1" applyFill="1" applyBorder="1"/>
    <xf numFmtId="0" fontId="26" fillId="4" borderId="36" xfId="2" applyFont="1" applyFill="1" applyBorder="1"/>
    <xf numFmtId="168" fontId="26" fillId="4" borderId="37" xfId="3" applyNumberFormat="1" applyFont="1" applyFill="1" applyBorder="1"/>
    <xf numFmtId="0" fontId="26" fillId="0" borderId="15" xfId="2" applyFont="1" applyFill="1" applyBorder="1"/>
    <xf numFmtId="0" fontId="26" fillId="0" borderId="24" xfId="2" applyFont="1" applyFill="1" applyBorder="1"/>
    <xf numFmtId="168" fontId="2" fillId="0" borderId="30" xfId="3" applyNumberFormat="1" applyFont="1" applyBorder="1"/>
    <xf numFmtId="0" fontId="26" fillId="0" borderId="38" xfId="2" applyFont="1" applyFill="1" applyBorder="1"/>
    <xf numFmtId="0" fontId="26" fillId="0" borderId="39" xfId="2" applyFont="1" applyFill="1" applyBorder="1"/>
    <xf numFmtId="168" fontId="2" fillId="0" borderId="40" xfId="3" applyNumberFormat="1" applyFont="1" applyBorder="1"/>
    <xf numFmtId="0" fontId="26" fillId="0" borderId="24" xfId="2" applyFont="1" applyFill="1" applyBorder="1" applyAlignment="1">
      <alignment wrapText="1"/>
    </xf>
    <xf numFmtId="0" fontId="26" fillId="4" borderId="41" xfId="2" applyFont="1" applyFill="1" applyBorder="1"/>
    <xf numFmtId="168" fontId="2" fillId="4" borderId="37" xfId="3" applyNumberFormat="1" applyFont="1" applyFill="1" applyBorder="1"/>
    <xf numFmtId="3" fontId="5" fillId="0" borderId="3" xfId="1" applyNumberFormat="1" applyFont="1" applyBorder="1" applyAlignment="1">
      <alignment horizontal="center"/>
    </xf>
    <xf numFmtId="3" fontId="5" fillId="0" borderId="3" xfId="1" applyNumberFormat="1" applyFont="1" applyBorder="1" applyAlignment="1"/>
    <xf numFmtId="0" fontId="2" fillId="0" borderId="23" xfId="5" applyFont="1" applyBorder="1" applyAlignment="1">
      <alignment vertical="center" wrapText="1"/>
    </xf>
    <xf numFmtId="3" fontId="5" fillId="0" borderId="23" xfId="5" applyNumberFormat="1" applyFont="1" applyBorder="1" applyAlignment="1">
      <alignment vertical="center"/>
    </xf>
    <xf numFmtId="3" fontId="5" fillId="0" borderId="23" xfId="5" applyNumberFormat="1" applyFont="1" applyFill="1" applyBorder="1" applyAlignment="1">
      <alignment vertical="center"/>
    </xf>
    <xf numFmtId="3" fontId="5" fillId="0" borderId="23" xfId="5" applyNumberFormat="1" applyFont="1" applyFill="1" applyBorder="1" applyAlignment="1">
      <alignment horizontal="right" vertical="center"/>
    </xf>
    <xf numFmtId="0" fontId="28" fillId="0" borderId="0" xfId="8" applyFont="1"/>
    <xf numFmtId="0" fontId="1" fillId="0" borderId="0" xfId="8" applyFont="1"/>
    <xf numFmtId="0" fontId="28" fillId="0" borderId="43" xfId="8" applyFont="1" applyBorder="1"/>
    <xf numFmtId="0" fontId="28" fillId="0" borderId="44" xfId="8" applyFont="1" applyBorder="1"/>
    <xf numFmtId="0" fontId="28" fillId="0" borderId="45" xfId="8" applyFont="1" applyBorder="1"/>
    <xf numFmtId="0" fontId="28" fillId="0" borderId="43" xfId="8" applyFont="1" applyBorder="1" applyAlignment="1">
      <alignment horizontal="left"/>
    </xf>
    <xf numFmtId="0" fontId="28" fillId="0" borderId="44" xfId="8" applyFont="1" applyBorder="1" applyAlignment="1">
      <alignment horizontal="left"/>
    </xf>
    <xf numFmtId="0" fontId="28" fillId="0" borderId="18" xfId="8" applyFont="1" applyBorder="1" applyAlignment="1">
      <alignment horizontal="left"/>
    </xf>
    <xf numFmtId="0" fontId="28" fillId="0" borderId="46" xfId="8" applyFont="1" applyBorder="1" applyAlignment="1">
      <alignment horizontal="left" wrapText="1"/>
    </xf>
    <xf numFmtId="3" fontId="28" fillId="0" borderId="8" xfId="8" applyNumberFormat="1" applyFont="1" applyBorder="1" applyAlignment="1">
      <alignment horizontal="right"/>
    </xf>
    <xf numFmtId="0" fontId="5" fillId="0" borderId="3" xfId="1" applyFont="1" applyBorder="1" applyAlignment="1">
      <alignment horizontal="center"/>
    </xf>
    <xf numFmtId="0" fontId="4" fillId="4" borderId="3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5" fillId="2" borderId="3" xfId="1" applyFont="1" applyFill="1" applyBorder="1" applyAlignment="1">
      <alignment horizontal="left"/>
    </xf>
    <xf numFmtId="0" fontId="7" fillId="2" borderId="4" xfId="2" applyFont="1" applyFill="1" applyBorder="1" applyAlignment="1">
      <alignment horizontal="center" vertical="center" textRotation="90" wrapText="1"/>
    </xf>
    <xf numFmtId="0" fontId="8" fillId="2" borderId="6" xfId="2" applyFont="1" applyFill="1" applyBorder="1" applyAlignment="1">
      <alignment horizontal="center" vertical="center" textRotation="90" wrapText="1"/>
    </xf>
    <xf numFmtId="0" fontId="7" fillId="2" borderId="5" xfId="2" applyFont="1" applyFill="1" applyBorder="1" applyAlignment="1">
      <alignment horizontal="center" vertical="center" textRotation="90" wrapText="1"/>
    </xf>
    <xf numFmtId="0" fontId="7" fillId="2" borderId="6" xfId="2" applyFont="1" applyFill="1" applyBorder="1" applyAlignment="1">
      <alignment horizontal="center" vertical="center" textRotation="90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textRotation="90" wrapText="1"/>
    </xf>
    <xf numFmtId="0" fontId="4" fillId="2" borderId="6" xfId="2" applyFont="1" applyFill="1" applyBorder="1" applyAlignment="1">
      <alignment horizontal="center" vertical="center" textRotation="90" wrapText="1"/>
    </xf>
    <xf numFmtId="0" fontId="4" fillId="2" borderId="5" xfId="2" applyFont="1" applyFill="1" applyBorder="1" applyAlignment="1">
      <alignment horizontal="center" vertical="center" textRotation="90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10" fillId="4" borderId="3" xfId="6" applyFont="1" applyFill="1" applyBorder="1" applyAlignment="1">
      <alignment vertical="center" wrapText="1"/>
    </xf>
    <xf numFmtId="3" fontId="14" fillId="4" borderId="4" xfId="6" applyNumberFormat="1" applyFont="1" applyFill="1" applyBorder="1" applyAlignment="1">
      <alignment horizontal="right" vertical="center" wrapText="1"/>
    </xf>
    <xf numFmtId="3" fontId="14" fillId="4" borderId="6" xfId="6" applyNumberFormat="1" applyFont="1" applyFill="1" applyBorder="1" applyAlignment="1">
      <alignment horizontal="right" vertical="center" wrapText="1"/>
    </xf>
    <xf numFmtId="3" fontId="14" fillId="4" borderId="5" xfId="6" applyNumberFormat="1" applyFont="1" applyFill="1" applyBorder="1" applyAlignment="1">
      <alignment horizontal="right" vertical="center" wrapText="1"/>
    </xf>
    <xf numFmtId="0" fontId="5" fillId="0" borderId="4" xfId="6" applyFont="1" applyFill="1" applyBorder="1" applyAlignment="1">
      <alignment vertical="center" wrapText="1"/>
    </xf>
    <xf numFmtId="0" fontId="5" fillId="0" borderId="6" xfId="6" applyFont="1" applyFill="1" applyBorder="1" applyAlignment="1">
      <alignment vertical="center" wrapText="1"/>
    </xf>
    <xf numFmtId="0" fontId="5" fillId="0" borderId="5" xfId="6" applyFont="1" applyFill="1" applyBorder="1" applyAlignment="1">
      <alignment vertical="center" wrapText="1"/>
    </xf>
    <xf numFmtId="3" fontId="5" fillId="6" borderId="3" xfId="6" applyNumberFormat="1" applyFont="1" applyFill="1" applyBorder="1" applyAlignment="1">
      <alignment wrapText="1"/>
    </xf>
    <xf numFmtId="3" fontId="14" fillId="6" borderId="10" xfId="6" applyNumberFormat="1" applyFont="1" applyFill="1" applyBorder="1" applyAlignment="1">
      <alignment wrapText="1"/>
    </xf>
    <xf numFmtId="3" fontId="14" fillId="6" borderId="13" xfId="6" applyNumberFormat="1" applyFont="1" applyFill="1" applyBorder="1" applyAlignment="1">
      <alignment wrapText="1"/>
    </xf>
    <xf numFmtId="3" fontId="14" fillId="6" borderId="7" xfId="6" applyNumberFormat="1" applyFont="1" applyFill="1" applyBorder="1" applyAlignment="1">
      <alignment wrapText="1"/>
    </xf>
    <xf numFmtId="3" fontId="14" fillId="6" borderId="4" xfId="6" applyNumberFormat="1" applyFont="1" applyFill="1" applyBorder="1" applyAlignment="1">
      <alignment wrapText="1"/>
    </xf>
    <xf numFmtId="3" fontId="14" fillId="6" borderId="6" xfId="6" applyNumberFormat="1" applyFont="1" applyFill="1" applyBorder="1" applyAlignment="1">
      <alignment wrapText="1"/>
    </xf>
    <xf numFmtId="3" fontId="14" fillId="6" borderId="5" xfId="6" applyNumberFormat="1" applyFont="1" applyFill="1" applyBorder="1" applyAlignment="1">
      <alignment wrapText="1"/>
    </xf>
    <xf numFmtId="3" fontId="14" fillId="6" borderId="3" xfId="6" applyNumberFormat="1" applyFont="1" applyFill="1" applyBorder="1" applyAlignment="1">
      <alignment wrapText="1"/>
    </xf>
    <xf numFmtId="0" fontId="10" fillId="4" borderId="3" xfId="6" applyFont="1" applyFill="1" applyBorder="1" applyAlignment="1">
      <alignment vertical="center"/>
    </xf>
    <xf numFmtId="3" fontId="14" fillId="6" borderId="3" xfId="6" applyNumberFormat="1" applyFont="1" applyFill="1" applyBorder="1" applyAlignment="1">
      <alignment vertical="center" wrapText="1"/>
    </xf>
    <xf numFmtId="0" fontId="5" fillId="0" borderId="3" xfId="6" applyFont="1" applyFill="1" applyBorder="1" applyAlignment="1">
      <alignment vertical="center" wrapText="1"/>
    </xf>
    <xf numFmtId="3" fontId="5" fillId="6" borderId="3" xfId="6" applyNumberFormat="1" applyFont="1" applyFill="1" applyBorder="1" applyAlignment="1">
      <alignment vertical="center" wrapText="1"/>
    </xf>
    <xf numFmtId="3" fontId="5" fillId="6" borderId="4" xfId="6" applyNumberFormat="1" applyFont="1" applyFill="1" applyBorder="1" applyAlignment="1">
      <alignment horizontal="right" vertical="center" wrapText="1"/>
    </xf>
    <xf numFmtId="3" fontId="5" fillId="6" borderId="5" xfId="6" applyNumberFormat="1" applyFont="1" applyFill="1" applyBorder="1" applyAlignment="1">
      <alignment horizontal="right" vertical="center" wrapText="1"/>
    </xf>
    <xf numFmtId="0" fontId="4" fillId="4" borderId="9" xfId="6" applyFont="1" applyFill="1" applyBorder="1" applyAlignment="1">
      <alignment horizontal="center" vertical="center"/>
    </xf>
    <xf numFmtId="0" fontId="4" fillId="4" borderId="10" xfId="6" applyFont="1" applyFill="1" applyBorder="1" applyAlignment="1">
      <alignment horizontal="center" vertical="center"/>
    </xf>
    <xf numFmtId="0" fontId="4" fillId="4" borderId="12" xfId="6" applyFont="1" applyFill="1" applyBorder="1" applyAlignment="1">
      <alignment horizontal="center" vertical="center"/>
    </xf>
    <xf numFmtId="0" fontId="4" fillId="4" borderId="7" xfId="6" applyFont="1" applyFill="1" applyBorder="1" applyAlignment="1">
      <alignment horizontal="center" vertical="center"/>
    </xf>
    <xf numFmtId="0" fontId="4" fillId="4" borderId="3" xfId="6" applyFont="1" applyFill="1" applyBorder="1" applyAlignment="1">
      <alignment horizontal="center" vertical="center"/>
    </xf>
    <xf numFmtId="0" fontId="4" fillId="4" borderId="1" xfId="6" applyFont="1" applyFill="1" applyBorder="1" applyAlignment="1">
      <alignment horizontal="center" vertical="center" wrapText="1"/>
    </xf>
    <xf numFmtId="0" fontId="4" fillId="4" borderId="11" xfId="6" applyFont="1" applyFill="1" applyBorder="1" applyAlignment="1">
      <alignment horizontal="center" vertical="center" wrapText="1"/>
    </xf>
    <xf numFmtId="0" fontId="4" fillId="4" borderId="2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/>
    </xf>
    <xf numFmtId="0" fontId="4" fillId="4" borderId="11" xfId="6" applyFont="1" applyFill="1" applyBorder="1" applyAlignment="1">
      <alignment horizontal="center" vertical="center"/>
    </xf>
    <xf numFmtId="0" fontId="4" fillId="4" borderId="2" xfId="6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0" fontId="7" fillId="2" borderId="3" xfId="2" applyFont="1" applyFill="1" applyBorder="1" applyAlignment="1">
      <alignment horizontal="center" vertical="center" textRotation="90" wrapText="1"/>
    </xf>
    <xf numFmtId="0" fontId="7" fillId="2" borderId="3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5" borderId="1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" fontId="22" fillId="5" borderId="1" xfId="3" applyNumberFormat="1" applyFont="1" applyFill="1" applyBorder="1" applyAlignment="1">
      <alignment horizontal="right" vertical="center" wrapText="1"/>
    </xf>
    <xf numFmtId="3" fontId="22" fillId="5" borderId="11" xfId="3" applyNumberFormat="1" applyFont="1" applyFill="1" applyBorder="1" applyAlignment="1">
      <alignment horizontal="right" vertical="center" wrapText="1"/>
    </xf>
    <xf numFmtId="3" fontId="22" fillId="5" borderId="2" xfId="3" applyNumberFormat="1" applyFont="1" applyFill="1" applyBorder="1" applyAlignment="1">
      <alignment horizontal="right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textRotation="90" wrapText="1"/>
    </xf>
    <xf numFmtId="0" fontId="6" fillId="0" borderId="6" xfId="2" applyBorder="1"/>
    <xf numFmtId="0" fontId="6" fillId="0" borderId="5" xfId="2" applyBorder="1"/>
    <xf numFmtId="0" fontId="3" fillId="2" borderId="4" xfId="2" applyFont="1" applyFill="1" applyBorder="1" applyAlignment="1">
      <alignment horizontal="center" vertical="center" textRotation="90" wrapText="1"/>
    </xf>
    <xf numFmtId="0" fontId="3" fillId="2" borderId="5" xfId="2" applyFont="1" applyFill="1" applyBorder="1" applyAlignment="1">
      <alignment horizontal="center" vertical="center" textRotation="90" wrapText="1"/>
    </xf>
    <xf numFmtId="0" fontId="25" fillId="2" borderId="3" xfId="2" applyFont="1" applyFill="1" applyBorder="1" applyAlignment="1">
      <alignment horizontal="center" vertical="center" textRotation="90" wrapText="1"/>
    </xf>
    <xf numFmtId="0" fontId="4" fillId="8" borderId="17" xfId="5" applyFont="1" applyFill="1" applyBorder="1" applyAlignment="1">
      <alignment horizontal="center" vertical="center"/>
    </xf>
    <xf numFmtId="0" fontId="4" fillId="8" borderId="19" xfId="5" applyFont="1" applyFill="1" applyBorder="1" applyAlignment="1">
      <alignment horizontal="center" vertical="center"/>
    </xf>
    <xf numFmtId="3" fontId="4" fillId="8" borderId="18" xfId="5" applyNumberFormat="1" applyFont="1" applyFill="1" applyBorder="1" applyAlignment="1">
      <alignment horizontal="center" vertical="center"/>
    </xf>
    <xf numFmtId="3" fontId="27" fillId="0" borderId="3" xfId="2" applyNumberFormat="1" applyFont="1" applyBorder="1" applyAlignment="1">
      <alignment horizontal="right"/>
    </xf>
    <xf numFmtId="0" fontId="26" fillId="3" borderId="28" xfId="2" applyFont="1" applyFill="1" applyBorder="1" applyAlignment="1">
      <alignment horizontal="center" vertical="center"/>
    </xf>
    <xf numFmtId="0" fontId="26" fillId="3" borderId="0" xfId="2" applyFont="1" applyFill="1" applyBorder="1" applyAlignment="1">
      <alignment horizontal="center" vertical="center"/>
    </xf>
    <xf numFmtId="0" fontId="26" fillId="3" borderId="29" xfId="2" applyFont="1" applyFill="1" applyBorder="1" applyAlignment="1">
      <alignment horizontal="center" vertical="center"/>
    </xf>
    <xf numFmtId="0" fontId="28" fillId="0" borderId="8" xfId="8" applyFont="1" applyBorder="1" applyAlignment="1">
      <alignment horizontal="center"/>
    </xf>
    <xf numFmtId="0" fontId="28" fillId="0" borderId="23" xfId="8" applyFont="1" applyBorder="1" applyAlignment="1">
      <alignment horizontal="center"/>
    </xf>
    <xf numFmtId="0" fontId="28" fillId="0" borderId="42" xfId="8" applyFont="1" applyBorder="1" applyAlignment="1">
      <alignment horizontal="center"/>
    </xf>
  </cellXfs>
  <cellStyles count="9">
    <cellStyle name="Ezres 2" xfId="3" xr:uid="{D7BC0B7E-8F02-4FB9-8F2E-6809102D7D3A}"/>
    <cellStyle name="Normál" xfId="0" builtinId="0"/>
    <cellStyle name="Normál 2" xfId="2" xr:uid="{1BD33D6C-5C9B-4357-9E75-01BB1C0CD73D}"/>
    <cellStyle name="Normál 2 2" xfId="7" xr:uid="{40DF6A5B-4146-40DB-A0E3-EC5BEEC98385}"/>
    <cellStyle name="Normál 3" xfId="8" xr:uid="{A090A9BF-1892-4A7B-B051-342AC6451CAD}"/>
    <cellStyle name="Normál_  3   _2010.évi állami" xfId="5" xr:uid="{895FD6FA-5092-4D77-BA29-E18F63620385}"/>
    <cellStyle name="Normál_intézményi" xfId="1" xr:uid="{7B7C8901-CFEC-471C-9046-E4CFA67B3720}"/>
    <cellStyle name="Normál_Munka1" xfId="6" xr:uid="{735AC1BD-2138-4811-BF7B-999205867026}"/>
    <cellStyle name="Pénznem 2" xfId="4" xr:uid="{41078278-EBB2-4B89-8B60-1AED5E468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0FCB-6CAD-4A95-AFF0-49585D9F734C}">
  <dimension ref="A1:C14"/>
  <sheetViews>
    <sheetView view="pageLayout" zoomScaleNormal="100" workbookViewId="0">
      <selection activeCell="C19" sqref="C19"/>
    </sheetView>
  </sheetViews>
  <sheetFormatPr defaultRowHeight="12.75" x14ac:dyDescent="0.2"/>
  <cols>
    <col min="1" max="1" width="9.140625" style="30"/>
    <col min="2" max="2" width="42" style="30" customWidth="1"/>
    <col min="3" max="3" width="22.5703125" style="30" customWidth="1"/>
    <col min="4" max="257" width="9.140625" style="30"/>
    <col min="258" max="258" width="42" style="30" customWidth="1"/>
    <col min="259" max="259" width="22.5703125" style="30" customWidth="1"/>
    <col min="260" max="513" width="9.140625" style="30"/>
    <col min="514" max="514" width="42" style="30" customWidth="1"/>
    <col min="515" max="515" width="22.5703125" style="30" customWidth="1"/>
    <col min="516" max="769" width="9.140625" style="30"/>
    <col min="770" max="770" width="42" style="30" customWidth="1"/>
    <col min="771" max="771" width="22.5703125" style="30" customWidth="1"/>
    <col min="772" max="1025" width="9.140625" style="30"/>
    <col min="1026" max="1026" width="42" style="30" customWidth="1"/>
    <col min="1027" max="1027" width="22.5703125" style="30" customWidth="1"/>
    <col min="1028" max="1281" width="9.140625" style="30"/>
    <col min="1282" max="1282" width="42" style="30" customWidth="1"/>
    <col min="1283" max="1283" width="22.5703125" style="30" customWidth="1"/>
    <col min="1284" max="1537" width="9.140625" style="30"/>
    <col min="1538" max="1538" width="42" style="30" customWidth="1"/>
    <col min="1539" max="1539" width="22.5703125" style="30" customWidth="1"/>
    <col min="1540" max="1793" width="9.140625" style="30"/>
    <col min="1794" max="1794" width="42" style="30" customWidth="1"/>
    <col min="1795" max="1795" width="22.5703125" style="30" customWidth="1"/>
    <col min="1796" max="2049" width="9.140625" style="30"/>
    <col min="2050" max="2050" width="42" style="30" customWidth="1"/>
    <col min="2051" max="2051" width="22.5703125" style="30" customWidth="1"/>
    <col min="2052" max="2305" width="9.140625" style="30"/>
    <col min="2306" max="2306" width="42" style="30" customWidth="1"/>
    <col min="2307" max="2307" width="22.5703125" style="30" customWidth="1"/>
    <col min="2308" max="2561" width="9.140625" style="30"/>
    <col min="2562" max="2562" width="42" style="30" customWidth="1"/>
    <col min="2563" max="2563" width="22.5703125" style="30" customWidth="1"/>
    <col min="2564" max="2817" width="9.140625" style="30"/>
    <col min="2818" max="2818" width="42" style="30" customWidth="1"/>
    <col min="2819" max="2819" width="22.5703125" style="30" customWidth="1"/>
    <col min="2820" max="3073" width="9.140625" style="30"/>
    <col min="3074" max="3074" width="42" style="30" customWidth="1"/>
    <col min="3075" max="3075" width="22.5703125" style="30" customWidth="1"/>
    <col min="3076" max="3329" width="9.140625" style="30"/>
    <col min="3330" max="3330" width="42" style="30" customWidth="1"/>
    <col min="3331" max="3331" width="22.5703125" style="30" customWidth="1"/>
    <col min="3332" max="3585" width="9.140625" style="30"/>
    <col min="3586" max="3586" width="42" style="30" customWidth="1"/>
    <col min="3587" max="3587" width="22.5703125" style="30" customWidth="1"/>
    <col min="3588" max="3841" width="9.140625" style="30"/>
    <col min="3842" max="3842" width="42" style="30" customWidth="1"/>
    <col min="3843" max="3843" width="22.5703125" style="30" customWidth="1"/>
    <col min="3844" max="4097" width="9.140625" style="30"/>
    <col min="4098" max="4098" width="42" style="30" customWidth="1"/>
    <col min="4099" max="4099" width="22.5703125" style="30" customWidth="1"/>
    <col min="4100" max="4353" width="9.140625" style="30"/>
    <col min="4354" max="4354" width="42" style="30" customWidth="1"/>
    <col min="4355" max="4355" width="22.5703125" style="30" customWidth="1"/>
    <col min="4356" max="4609" width="9.140625" style="30"/>
    <col min="4610" max="4610" width="42" style="30" customWidth="1"/>
    <col min="4611" max="4611" width="22.5703125" style="30" customWidth="1"/>
    <col min="4612" max="4865" width="9.140625" style="30"/>
    <col min="4866" max="4866" width="42" style="30" customWidth="1"/>
    <col min="4867" max="4867" width="22.5703125" style="30" customWidth="1"/>
    <col min="4868" max="5121" width="9.140625" style="30"/>
    <col min="5122" max="5122" width="42" style="30" customWidth="1"/>
    <col min="5123" max="5123" width="22.5703125" style="30" customWidth="1"/>
    <col min="5124" max="5377" width="9.140625" style="30"/>
    <col min="5378" max="5378" width="42" style="30" customWidth="1"/>
    <col min="5379" max="5379" width="22.5703125" style="30" customWidth="1"/>
    <col min="5380" max="5633" width="9.140625" style="30"/>
    <col min="5634" max="5634" width="42" style="30" customWidth="1"/>
    <col min="5635" max="5635" width="22.5703125" style="30" customWidth="1"/>
    <col min="5636" max="5889" width="9.140625" style="30"/>
    <col min="5890" max="5890" width="42" style="30" customWidth="1"/>
    <col min="5891" max="5891" width="22.5703125" style="30" customWidth="1"/>
    <col min="5892" max="6145" width="9.140625" style="30"/>
    <col min="6146" max="6146" width="42" style="30" customWidth="1"/>
    <col min="6147" max="6147" width="22.5703125" style="30" customWidth="1"/>
    <col min="6148" max="6401" width="9.140625" style="30"/>
    <col min="6402" max="6402" width="42" style="30" customWidth="1"/>
    <col min="6403" max="6403" width="22.5703125" style="30" customWidth="1"/>
    <col min="6404" max="6657" width="9.140625" style="30"/>
    <col min="6658" max="6658" width="42" style="30" customWidth="1"/>
    <col min="6659" max="6659" width="22.5703125" style="30" customWidth="1"/>
    <col min="6660" max="6913" width="9.140625" style="30"/>
    <col min="6914" max="6914" width="42" style="30" customWidth="1"/>
    <col min="6915" max="6915" width="22.5703125" style="30" customWidth="1"/>
    <col min="6916" max="7169" width="9.140625" style="30"/>
    <col min="7170" max="7170" width="42" style="30" customWidth="1"/>
    <col min="7171" max="7171" width="22.5703125" style="30" customWidth="1"/>
    <col min="7172" max="7425" width="9.140625" style="30"/>
    <col min="7426" max="7426" width="42" style="30" customWidth="1"/>
    <col min="7427" max="7427" width="22.5703125" style="30" customWidth="1"/>
    <col min="7428" max="7681" width="9.140625" style="30"/>
    <col min="7682" max="7682" width="42" style="30" customWidth="1"/>
    <col min="7683" max="7683" width="22.5703125" style="30" customWidth="1"/>
    <col min="7684" max="7937" width="9.140625" style="30"/>
    <col min="7938" max="7938" width="42" style="30" customWidth="1"/>
    <col min="7939" max="7939" width="22.5703125" style="30" customWidth="1"/>
    <col min="7940" max="8193" width="9.140625" style="30"/>
    <col min="8194" max="8194" width="42" style="30" customWidth="1"/>
    <col min="8195" max="8195" width="22.5703125" style="30" customWidth="1"/>
    <col min="8196" max="8449" width="9.140625" style="30"/>
    <col min="8450" max="8450" width="42" style="30" customWidth="1"/>
    <col min="8451" max="8451" width="22.5703125" style="30" customWidth="1"/>
    <col min="8452" max="8705" width="9.140625" style="30"/>
    <col min="8706" max="8706" width="42" style="30" customWidth="1"/>
    <col min="8707" max="8707" width="22.5703125" style="30" customWidth="1"/>
    <col min="8708" max="8961" width="9.140625" style="30"/>
    <col min="8962" max="8962" width="42" style="30" customWidth="1"/>
    <col min="8963" max="8963" width="22.5703125" style="30" customWidth="1"/>
    <col min="8964" max="9217" width="9.140625" style="30"/>
    <col min="9218" max="9218" width="42" style="30" customWidth="1"/>
    <col min="9219" max="9219" width="22.5703125" style="30" customWidth="1"/>
    <col min="9220" max="9473" width="9.140625" style="30"/>
    <col min="9474" max="9474" width="42" style="30" customWidth="1"/>
    <col min="9475" max="9475" width="22.5703125" style="30" customWidth="1"/>
    <col min="9476" max="9729" width="9.140625" style="30"/>
    <col min="9730" max="9730" width="42" style="30" customWidth="1"/>
    <col min="9731" max="9731" width="22.5703125" style="30" customWidth="1"/>
    <col min="9732" max="9985" width="9.140625" style="30"/>
    <col min="9986" max="9986" width="42" style="30" customWidth="1"/>
    <col min="9987" max="9987" width="22.5703125" style="30" customWidth="1"/>
    <col min="9988" max="10241" width="9.140625" style="30"/>
    <col min="10242" max="10242" width="42" style="30" customWidth="1"/>
    <col min="10243" max="10243" width="22.5703125" style="30" customWidth="1"/>
    <col min="10244" max="10497" width="9.140625" style="30"/>
    <col min="10498" max="10498" width="42" style="30" customWidth="1"/>
    <col min="10499" max="10499" width="22.5703125" style="30" customWidth="1"/>
    <col min="10500" max="10753" width="9.140625" style="30"/>
    <col min="10754" max="10754" width="42" style="30" customWidth="1"/>
    <col min="10755" max="10755" width="22.5703125" style="30" customWidth="1"/>
    <col min="10756" max="11009" width="9.140625" style="30"/>
    <col min="11010" max="11010" width="42" style="30" customWidth="1"/>
    <col min="11011" max="11011" width="22.5703125" style="30" customWidth="1"/>
    <col min="11012" max="11265" width="9.140625" style="30"/>
    <col min="11266" max="11266" width="42" style="30" customWidth="1"/>
    <col min="11267" max="11267" width="22.5703125" style="30" customWidth="1"/>
    <col min="11268" max="11521" width="9.140625" style="30"/>
    <col min="11522" max="11522" width="42" style="30" customWidth="1"/>
    <col min="11523" max="11523" width="22.5703125" style="30" customWidth="1"/>
    <col min="11524" max="11777" width="9.140625" style="30"/>
    <col min="11778" max="11778" width="42" style="30" customWidth="1"/>
    <col min="11779" max="11779" width="22.5703125" style="30" customWidth="1"/>
    <col min="11780" max="12033" width="9.140625" style="30"/>
    <col min="12034" max="12034" width="42" style="30" customWidth="1"/>
    <col min="12035" max="12035" width="22.5703125" style="30" customWidth="1"/>
    <col min="12036" max="12289" width="9.140625" style="30"/>
    <col min="12290" max="12290" width="42" style="30" customWidth="1"/>
    <col min="12291" max="12291" width="22.5703125" style="30" customWidth="1"/>
    <col min="12292" max="12545" width="9.140625" style="30"/>
    <col min="12546" max="12546" width="42" style="30" customWidth="1"/>
    <col min="12547" max="12547" width="22.5703125" style="30" customWidth="1"/>
    <col min="12548" max="12801" width="9.140625" style="30"/>
    <col min="12802" max="12802" width="42" style="30" customWidth="1"/>
    <col min="12803" max="12803" width="22.5703125" style="30" customWidth="1"/>
    <col min="12804" max="13057" width="9.140625" style="30"/>
    <col min="13058" max="13058" width="42" style="30" customWidth="1"/>
    <col min="13059" max="13059" width="22.5703125" style="30" customWidth="1"/>
    <col min="13060" max="13313" width="9.140625" style="30"/>
    <col min="13314" max="13314" width="42" style="30" customWidth="1"/>
    <col min="13315" max="13315" width="22.5703125" style="30" customWidth="1"/>
    <col min="13316" max="13569" width="9.140625" style="30"/>
    <col min="13570" max="13570" width="42" style="30" customWidth="1"/>
    <col min="13571" max="13571" width="22.5703125" style="30" customWidth="1"/>
    <col min="13572" max="13825" width="9.140625" style="30"/>
    <col min="13826" max="13826" width="42" style="30" customWidth="1"/>
    <col min="13827" max="13827" width="22.5703125" style="30" customWidth="1"/>
    <col min="13828" max="14081" width="9.140625" style="30"/>
    <col min="14082" max="14082" width="42" style="30" customWidth="1"/>
    <col min="14083" max="14083" width="22.5703125" style="30" customWidth="1"/>
    <col min="14084" max="14337" width="9.140625" style="30"/>
    <col min="14338" max="14338" width="42" style="30" customWidth="1"/>
    <col min="14339" max="14339" width="22.5703125" style="30" customWidth="1"/>
    <col min="14340" max="14593" width="9.140625" style="30"/>
    <col min="14594" max="14594" width="42" style="30" customWidth="1"/>
    <col min="14595" max="14595" width="22.5703125" style="30" customWidth="1"/>
    <col min="14596" max="14849" width="9.140625" style="30"/>
    <col min="14850" max="14850" width="42" style="30" customWidth="1"/>
    <col min="14851" max="14851" width="22.5703125" style="30" customWidth="1"/>
    <col min="14852" max="15105" width="9.140625" style="30"/>
    <col min="15106" max="15106" width="42" style="30" customWidth="1"/>
    <col min="15107" max="15107" width="22.5703125" style="30" customWidth="1"/>
    <col min="15108" max="15361" width="9.140625" style="30"/>
    <col min="15362" max="15362" width="42" style="30" customWidth="1"/>
    <col min="15363" max="15363" width="22.5703125" style="30" customWidth="1"/>
    <col min="15364" max="15617" width="9.140625" style="30"/>
    <col min="15618" max="15618" width="42" style="30" customWidth="1"/>
    <col min="15619" max="15619" width="22.5703125" style="30" customWidth="1"/>
    <col min="15620" max="15873" width="9.140625" style="30"/>
    <col min="15874" max="15874" width="42" style="30" customWidth="1"/>
    <col min="15875" max="15875" width="22.5703125" style="30" customWidth="1"/>
    <col min="15876" max="16129" width="9.140625" style="30"/>
    <col min="16130" max="16130" width="42" style="30" customWidth="1"/>
    <col min="16131" max="16131" width="22.5703125" style="30" customWidth="1"/>
    <col min="16132" max="16384" width="9.140625" style="30"/>
  </cols>
  <sheetData>
    <row r="1" spans="1:3" x14ac:dyDescent="0.2">
      <c r="B1" s="30" t="s">
        <v>351</v>
      </c>
    </row>
    <row r="8" spans="1:3" ht="47.25" x14ac:dyDescent="0.2">
      <c r="A8" s="142" t="s">
        <v>39</v>
      </c>
      <c r="B8" s="141" t="s">
        <v>352</v>
      </c>
      <c r="C8" s="142" t="s">
        <v>353</v>
      </c>
    </row>
    <row r="9" spans="1:3" ht="31.5" x14ac:dyDescent="0.25">
      <c r="A9" s="160" t="s">
        <v>354</v>
      </c>
      <c r="B9" s="161" t="s">
        <v>355</v>
      </c>
      <c r="C9" s="162">
        <v>0</v>
      </c>
    </row>
    <row r="10" spans="1:3" ht="31.5" x14ac:dyDescent="0.25">
      <c r="A10" s="160" t="s">
        <v>356</v>
      </c>
      <c r="B10" s="161" t="s">
        <v>357</v>
      </c>
      <c r="C10" s="162">
        <v>0</v>
      </c>
    </row>
    <row r="11" spans="1:3" ht="31.5" x14ac:dyDescent="0.25">
      <c r="A11" s="160" t="s">
        <v>358</v>
      </c>
      <c r="B11" s="163" t="s">
        <v>359</v>
      </c>
      <c r="C11" s="162">
        <v>0</v>
      </c>
    </row>
    <row r="12" spans="1:3" ht="31.5" x14ac:dyDescent="0.25">
      <c r="A12" s="160" t="s">
        <v>360</v>
      </c>
      <c r="B12" s="163" t="s">
        <v>361</v>
      </c>
      <c r="C12" s="162">
        <v>0</v>
      </c>
    </row>
    <row r="13" spans="1:3" ht="31.5" x14ac:dyDescent="0.25">
      <c r="A13" s="160" t="s">
        <v>362</v>
      </c>
      <c r="B13" s="161" t="s">
        <v>363</v>
      </c>
      <c r="C13" s="162">
        <v>0</v>
      </c>
    </row>
    <row r="14" spans="1:3" ht="43.5" customHeight="1" x14ac:dyDescent="0.2">
      <c r="A14" s="164" t="s">
        <v>364</v>
      </c>
      <c r="B14" s="165" t="s">
        <v>365</v>
      </c>
      <c r="C14" s="166">
        <f>SUM(C9:C13)</f>
        <v>0</v>
      </c>
    </row>
  </sheetData>
  <pageMargins left="0.75" right="0.75" top="1" bottom="1" header="0.5" footer="0.5"/>
  <pageSetup paperSize="9" orientation="portrait" r:id="rId1"/>
  <headerFooter alignWithMargins="0">
    <oddHeader xml:space="preserve">&amp;C&amp;"Times New Roman,Normál"7/2019. (V.22.) rendelet
&amp;"Times New Roman,Félkövér"TORNYISZENTMIKLÓS KÖZSÉGI ÖNKORMÁNYZAT
KÖZVETETT TÁMOGATÁSOK JOGCÍMEI ÉS ÖSSZEGEI
adatok ezer Ft-ban !&amp;R&amp;"Times New Roman,Normál"11.  melléklet
&amp;"Arial CE,Normál"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8C5B-480F-42E7-B09C-C8DB97862564}">
  <dimension ref="A4:P47"/>
  <sheetViews>
    <sheetView view="pageLayout" zoomScaleNormal="100" workbookViewId="0">
      <selection activeCell="D43" sqref="D43"/>
    </sheetView>
  </sheetViews>
  <sheetFormatPr defaultRowHeight="12.75" x14ac:dyDescent="0.2"/>
  <cols>
    <col min="1" max="1" width="8.28515625" style="30" customWidth="1"/>
    <col min="2" max="2" width="46.85546875" style="30" customWidth="1"/>
    <col min="3" max="4" width="15.7109375" style="30" customWidth="1"/>
    <col min="5" max="256" width="9.140625" style="30"/>
    <col min="257" max="257" width="8.28515625" style="30" customWidth="1"/>
    <col min="258" max="258" width="46.85546875" style="30" customWidth="1"/>
    <col min="259" max="260" width="15.7109375" style="30" customWidth="1"/>
    <col min="261" max="512" width="9.140625" style="30"/>
    <col min="513" max="513" width="8.28515625" style="30" customWidth="1"/>
    <col min="514" max="514" width="46.85546875" style="30" customWidth="1"/>
    <col min="515" max="516" width="15.7109375" style="30" customWidth="1"/>
    <col min="517" max="768" width="9.140625" style="30"/>
    <col min="769" max="769" width="8.28515625" style="30" customWidth="1"/>
    <col min="770" max="770" width="46.85546875" style="30" customWidth="1"/>
    <col min="771" max="772" width="15.7109375" style="30" customWidth="1"/>
    <col min="773" max="1024" width="9.140625" style="30"/>
    <col min="1025" max="1025" width="8.28515625" style="30" customWidth="1"/>
    <col min="1026" max="1026" width="46.85546875" style="30" customWidth="1"/>
    <col min="1027" max="1028" width="15.7109375" style="30" customWidth="1"/>
    <col min="1029" max="1280" width="9.140625" style="30"/>
    <col min="1281" max="1281" width="8.28515625" style="30" customWidth="1"/>
    <col min="1282" max="1282" width="46.85546875" style="30" customWidth="1"/>
    <col min="1283" max="1284" width="15.7109375" style="30" customWidth="1"/>
    <col min="1285" max="1536" width="9.140625" style="30"/>
    <col min="1537" max="1537" width="8.28515625" style="30" customWidth="1"/>
    <col min="1538" max="1538" width="46.85546875" style="30" customWidth="1"/>
    <col min="1539" max="1540" width="15.7109375" style="30" customWidth="1"/>
    <col min="1541" max="1792" width="9.140625" style="30"/>
    <col min="1793" max="1793" width="8.28515625" style="30" customWidth="1"/>
    <col min="1794" max="1794" width="46.85546875" style="30" customWidth="1"/>
    <col min="1795" max="1796" width="15.7109375" style="30" customWidth="1"/>
    <col min="1797" max="2048" width="9.140625" style="30"/>
    <col min="2049" max="2049" width="8.28515625" style="30" customWidth="1"/>
    <col min="2050" max="2050" width="46.85546875" style="30" customWidth="1"/>
    <col min="2051" max="2052" width="15.7109375" style="30" customWidth="1"/>
    <col min="2053" max="2304" width="9.140625" style="30"/>
    <col min="2305" max="2305" width="8.28515625" style="30" customWidth="1"/>
    <col min="2306" max="2306" width="46.85546875" style="30" customWidth="1"/>
    <col min="2307" max="2308" width="15.7109375" style="30" customWidth="1"/>
    <col min="2309" max="2560" width="9.140625" style="30"/>
    <col min="2561" max="2561" width="8.28515625" style="30" customWidth="1"/>
    <col min="2562" max="2562" width="46.85546875" style="30" customWidth="1"/>
    <col min="2563" max="2564" width="15.7109375" style="30" customWidth="1"/>
    <col min="2565" max="2816" width="9.140625" style="30"/>
    <col min="2817" max="2817" width="8.28515625" style="30" customWidth="1"/>
    <col min="2818" max="2818" width="46.85546875" style="30" customWidth="1"/>
    <col min="2819" max="2820" width="15.7109375" style="30" customWidth="1"/>
    <col min="2821" max="3072" width="9.140625" style="30"/>
    <col min="3073" max="3073" width="8.28515625" style="30" customWidth="1"/>
    <col min="3074" max="3074" width="46.85546875" style="30" customWidth="1"/>
    <col min="3075" max="3076" width="15.7109375" style="30" customWidth="1"/>
    <col min="3077" max="3328" width="9.140625" style="30"/>
    <col min="3329" max="3329" width="8.28515625" style="30" customWidth="1"/>
    <col min="3330" max="3330" width="46.85546875" style="30" customWidth="1"/>
    <col min="3331" max="3332" width="15.7109375" style="30" customWidth="1"/>
    <col min="3333" max="3584" width="9.140625" style="30"/>
    <col min="3585" max="3585" width="8.28515625" style="30" customWidth="1"/>
    <col min="3586" max="3586" width="46.85546875" style="30" customWidth="1"/>
    <col min="3587" max="3588" width="15.7109375" style="30" customWidth="1"/>
    <col min="3589" max="3840" width="9.140625" style="30"/>
    <col min="3841" max="3841" width="8.28515625" style="30" customWidth="1"/>
    <col min="3842" max="3842" width="46.85546875" style="30" customWidth="1"/>
    <col min="3843" max="3844" width="15.7109375" style="30" customWidth="1"/>
    <col min="3845" max="4096" width="9.140625" style="30"/>
    <col min="4097" max="4097" width="8.28515625" style="30" customWidth="1"/>
    <col min="4098" max="4098" width="46.85546875" style="30" customWidth="1"/>
    <col min="4099" max="4100" width="15.7109375" style="30" customWidth="1"/>
    <col min="4101" max="4352" width="9.140625" style="30"/>
    <col min="4353" max="4353" width="8.28515625" style="30" customWidth="1"/>
    <col min="4354" max="4354" width="46.85546875" style="30" customWidth="1"/>
    <col min="4355" max="4356" width="15.7109375" style="30" customWidth="1"/>
    <col min="4357" max="4608" width="9.140625" style="30"/>
    <col min="4609" max="4609" width="8.28515625" style="30" customWidth="1"/>
    <col min="4610" max="4610" width="46.85546875" style="30" customWidth="1"/>
    <col min="4611" max="4612" width="15.7109375" style="30" customWidth="1"/>
    <col min="4613" max="4864" width="9.140625" style="30"/>
    <col min="4865" max="4865" width="8.28515625" style="30" customWidth="1"/>
    <col min="4866" max="4866" width="46.85546875" style="30" customWidth="1"/>
    <col min="4867" max="4868" width="15.7109375" style="30" customWidth="1"/>
    <col min="4869" max="5120" width="9.140625" style="30"/>
    <col min="5121" max="5121" width="8.28515625" style="30" customWidth="1"/>
    <col min="5122" max="5122" width="46.85546875" style="30" customWidth="1"/>
    <col min="5123" max="5124" width="15.7109375" style="30" customWidth="1"/>
    <col min="5125" max="5376" width="9.140625" style="30"/>
    <col min="5377" max="5377" width="8.28515625" style="30" customWidth="1"/>
    <col min="5378" max="5378" width="46.85546875" style="30" customWidth="1"/>
    <col min="5379" max="5380" width="15.7109375" style="30" customWidth="1"/>
    <col min="5381" max="5632" width="9.140625" style="30"/>
    <col min="5633" max="5633" width="8.28515625" style="30" customWidth="1"/>
    <col min="5634" max="5634" width="46.85546875" style="30" customWidth="1"/>
    <col min="5635" max="5636" width="15.7109375" style="30" customWidth="1"/>
    <col min="5637" max="5888" width="9.140625" style="30"/>
    <col min="5889" max="5889" width="8.28515625" style="30" customWidth="1"/>
    <col min="5890" max="5890" width="46.85546875" style="30" customWidth="1"/>
    <col min="5891" max="5892" width="15.7109375" style="30" customWidth="1"/>
    <col min="5893" max="6144" width="9.140625" style="30"/>
    <col min="6145" max="6145" width="8.28515625" style="30" customWidth="1"/>
    <col min="6146" max="6146" width="46.85546875" style="30" customWidth="1"/>
    <col min="6147" max="6148" width="15.7109375" style="30" customWidth="1"/>
    <col min="6149" max="6400" width="9.140625" style="30"/>
    <col min="6401" max="6401" width="8.28515625" style="30" customWidth="1"/>
    <col min="6402" max="6402" width="46.85546875" style="30" customWidth="1"/>
    <col min="6403" max="6404" width="15.7109375" style="30" customWidth="1"/>
    <col min="6405" max="6656" width="9.140625" style="30"/>
    <col min="6657" max="6657" width="8.28515625" style="30" customWidth="1"/>
    <col min="6658" max="6658" width="46.85546875" style="30" customWidth="1"/>
    <col min="6659" max="6660" width="15.7109375" style="30" customWidth="1"/>
    <col min="6661" max="6912" width="9.140625" style="30"/>
    <col min="6913" max="6913" width="8.28515625" style="30" customWidth="1"/>
    <col min="6914" max="6914" width="46.85546875" style="30" customWidth="1"/>
    <col min="6915" max="6916" width="15.7109375" style="30" customWidth="1"/>
    <col min="6917" max="7168" width="9.140625" style="30"/>
    <col min="7169" max="7169" width="8.28515625" style="30" customWidth="1"/>
    <col min="7170" max="7170" width="46.85546875" style="30" customWidth="1"/>
    <col min="7171" max="7172" width="15.7109375" style="30" customWidth="1"/>
    <col min="7173" max="7424" width="9.140625" style="30"/>
    <col min="7425" max="7425" width="8.28515625" style="30" customWidth="1"/>
    <col min="7426" max="7426" width="46.85546875" style="30" customWidth="1"/>
    <col min="7427" max="7428" width="15.7109375" style="30" customWidth="1"/>
    <col min="7429" max="7680" width="9.140625" style="30"/>
    <col min="7681" max="7681" width="8.28515625" style="30" customWidth="1"/>
    <col min="7682" max="7682" width="46.85546875" style="30" customWidth="1"/>
    <col min="7683" max="7684" width="15.7109375" style="30" customWidth="1"/>
    <col min="7685" max="7936" width="9.140625" style="30"/>
    <col min="7937" max="7937" width="8.28515625" style="30" customWidth="1"/>
    <col min="7938" max="7938" width="46.85546875" style="30" customWidth="1"/>
    <col min="7939" max="7940" width="15.7109375" style="30" customWidth="1"/>
    <col min="7941" max="8192" width="9.140625" style="30"/>
    <col min="8193" max="8193" width="8.28515625" style="30" customWidth="1"/>
    <col min="8194" max="8194" width="46.85546875" style="30" customWidth="1"/>
    <col min="8195" max="8196" width="15.7109375" style="30" customWidth="1"/>
    <col min="8197" max="8448" width="9.140625" style="30"/>
    <col min="8449" max="8449" width="8.28515625" style="30" customWidth="1"/>
    <col min="8450" max="8450" width="46.85546875" style="30" customWidth="1"/>
    <col min="8451" max="8452" width="15.7109375" style="30" customWidth="1"/>
    <col min="8453" max="8704" width="9.140625" style="30"/>
    <col min="8705" max="8705" width="8.28515625" style="30" customWidth="1"/>
    <col min="8706" max="8706" width="46.85546875" style="30" customWidth="1"/>
    <col min="8707" max="8708" width="15.7109375" style="30" customWidth="1"/>
    <col min="8709" max="8960" width="9.140625" style="30"/>
    <col min="8961" max="8961" width="8.28515625" style="30" customWidth="1"/>
    <col min="8962" max="8962" width="46.85546875" style="30" customWidth="1"/>
    <col min="8963" max="8964" width="15.7109375" style="30" customWidth="1"/>
    <col min="8965" max="9216" width="9.140625" style="30"/>
    <col min="9217" max="9217" width="8.28515625" style="30" customWidth="1"/>
    <col min="9218" max="9218" width="46.85546875" style="30" customWidth="1"/>
    <col min="9219" max="9220" width="15.7109375" style="30" customWidth="1"/>
    <col min="9221" max="9472" width="9.140625" style="30"/>
    <col min="9473" max="9473" width="8.28515625" style="30" customWidth="1"/>
    <col min="9474" max="9474" width="46.85546875" style="30" customWidth="1"/>
    <col min="9475" max="9476" width="15.7109375" style="30" customWidth="1"/>
    <col min="9477" max="9728" width="9.140625" style="30"/>
    <col min="9729" max="9729" width="8.28515625" style="30" customWidth="1"/>
    <col min="9730" max="9730" width="46.85546875" style="30" customWidth="1"/>
    <col min="9731" max="9732" width="15.7109375" style="30" customWidth="1"/>
    <col min="9733" max="9984" width="9.140625" style="30"/>
    <col min="9985" max="9985" width="8.28515625" style="30" customWidth="1"/>
    <col min="9986" max="9986" width="46.85546875" style="30" customWidth="1"/>
    <col min="9987" max="9988" width="15.7109375" style="30" customWidth="1"/>
    <col min="9989" max="10240" width="9.140625" style="30"/>
    <col min="10241" max="10241" width="8.28515625" style="30" customWidth="1"/>
    <col min="10242" max="10242" width="46.85546875" style="30" customWidth="1"/>
    <col min="10243" max="10244" width="15.7109375" style="30" customWidth="1"/>
    <col min="10245" max="10496" width="9.140625" style="30"/>
    <col min="10497" max="10497" width="8.28515625" style="30" customWidth="1"/>
    <col min="10498" max="10498" width="46.85546875" style="30" customWidth="1"/>
    <col min="10499" max="10500" width="15.7109375" style="30" customWidth="1"/>
    <col min="10501" max="10752" width="9.140625" style="30"/>
    <col min="10753" max="10753" width="8.28515625" style="30" customWidth="1"/>
    <col min="10754" max="10754" width="46.85546875" style="30" customWidth="1"/>
    <col min="10755" max="10756" width="15.7109375" style="30" customWidth="1"/>
    <col min="10757" max="11008" width="9.140625" style="30"/>
    <col min="11009" max="11009" width="8.28515625" style="30" customWidth="1"/>
    <col min="11010" max="11010" width="46.85546875" style="30" customWidth="1"/>
    <col min="11011" max="11012" width="15.7109375" style="30" customWidth="1"/>
    <col min="11013" max="11264" width="9.140625" style="30"/>
    <col min="11265" max="11265" width="8.28515625" style="30" customWidth="1"/>
    <col min="11266" max="11266" width="46.85546875" style="30" customWidth="1"/>
    <col min="11267" max="11268" width="15.7109375" style="30" customWidth="1"/>
    <col min="11269" max="11520" width="9.140625" style="30"/>
    <col min="11521" max="11521" width="8.28515625" style="30" customWidth="1"/>
    <col min="11522" max="11522" width="46.85546875" style="30" customWidth="1"/>
    <col min="11523" max="11524" width="15.7109375" style="30" customWidth="1"/>
    <col min="11525" max="11776" width="9.140625" style="30"/>
    <col min="11777" max="11777" width="8.28515625" style="30" customWidth="1"/>
    <col min="11778" max="11778" width="46.85546875" style="30" customWidth="1"/>
    <col min="11779" max="11780" width="15.7109375" style="30" customWidth="1"/>
    <col min="11781" max="12032" width="9.140625" style="30"/>
    <col min="12033" max="12033" width="8.28515625" style="30" customWidth="1"/>
    <col min="12034" max="12034" width="46.85546875" style="30" customWidth="1"/>
    <col min="12035" max="12036" width="15.7109375" style="30" customWidth="1"/>
    <col min="12037" max="12288" width="9.140625" style="30"/>
    <col min="12289" max="12289" width="8.28515625" style="30" customWidth="1"/>
    <col min="12290" max="12290" width="46.85546875" style="30" customWidth="1"/>
    <col min="12291" max="12292" width="15.7109375" style="30" customWidth="1"/>
    <col min="12293" max="12544" width="9.140625" style="30"/>
    <col min="12545" max="12545" width="8.28515625" style="30" customWidth="1"/>
    <col min="12546" max="12546" width="46.85546875" style="30" customWidth="1"/>
    <col min="12547" max="12548" width="15.7109375" style="30" customWidth="1"/>
    <col min="12549" max="12800" width="9.140625" style="30"/>
    <col min="12801" max="12801" width="8.28515625" style="30" customWidth="1"/>
    <col min="12802" max="12802" width="46.85546875" style="30" customWidth="1"/>
    <col min="12803" max="12804" width="15.7109375" style="30" customWidth="1"/>
    <col min="12805" max="13056" width="9.140625" style="30"/>
    <col min="13057" max="13057" width="8.28515625" style="30" customWidth="1"/>
    <col min="13058" max="13058" width="46.85546875" style="30" customWidth="1"/>
    <col min="13059" max="13060" width="15.7109375" style="30" customWidth="1"/>
    <col min="13061" max="13312" width="9.140625" style="30"/>
    <col min="13313" max="13313" width="8.28515625" style="30" customWidth="1"/>
    <col min="13314" max="13314" width="46.85546875" style="30" customWidth="1"/>
    <col min="13315" max="13316" width="15.7109375" style="30" customWidth="1"/>
    <col min="13317" max="13568" width="9.140625" style="30"/>
    <col min="13569" max="13569" width="8.28515625" style="30" customWidth="1"/>
    <col min="13570" max="13570" width="46.85546875" style="30" customWidth="1"/>
    <col min="13571" max="13572" width="15.7109375" style="30" customWidth="1"/>
    <col min="13573" max="13824" width="9.140625" style="30"/>
    <col min="13825" max="13825" width="8.28515625" style="30" customWidth="1"/>
    <col min="13826" max="13826" width="46.85546875" style="30" customWidth="1"/>
    <col min="13827" max="13828" width="15.7109375" style="30" customWidth="1"/>
    <col min="13829" max="14080" width="9.140625" style="30"/>
    <col min="14081" max="14081" width="8.28515625" style="30" customWidth="1"/>
    <col min="14082" max="14082" width="46.85546875" style="30" customWidth="1"/>
    <col min="14083" max="14084" width="15.7109375" style="30" customWidth="1"/>
    <col min="14085" max="14336" width="9.140625" style="30"/>
    <col min="14337" max="14337" width="8.28515625" style="30" customWidth="1"/>
    <col min="14338" max="14338" width="46.85546875" style="30" customWidth="1"/>
    <col min="14339" max="14340" width="15.7109375" style="30" customWidth="1"/>
    <col min="14341" max="14592" width="9.140625" style="30"/>
    <col min="14593" max="14593" width="8.28515625" style="30" customWidth="1"/>
    <col min="14594" max="14594" width="46.85546875" style="30" customWidth="1"/>
    <col min="14595" max="14596" width="15.7109375" style="30" customWidth="1"/>
    <col min="14597" max="14848" width="9.140625" style="30"/>
    <col min="14849" max="14849" width="8.28515625" style="30" customWidth="1"/>
    <col min="14850" max="14850" width="46.85546875" style="30" customWidth="1"/>
    <col min="14851" max="14852" width="15.7109375" style="30" customWidth="1"/>
    <col min="14853" max="15104" width="9.140625" style="30"/>
    <col min="15105" max="15105" width="8.28515625" style="30" customWidth="1"/>
    <col min="15106" max="15106" width="46.85546875" style="30" customWidth="1"/>
    <col min="15107" max="15108" width="15.7109375" style="30" customWidth="1"/>
    <col min="15109" max="15360" width="9.140625" style="30"/>
    <col min="15361" max="15361" width="8.28515625" style="30" customWidth="1"/>
    <col min="15362" max="15362" width="46.85546875" style="30" customWidth="1"/>
    <col min="15363" max="15364" width="15.7109375" style="30" customWidth="1"/>
    <col min="15365" max="15616" width="9.140625" style="30"/>
    <col min="15617" max="15617" width="8.28515625" style="30" customWidth="1"/>
    <col min="15618" max="15618" width="46.85546875" style="30" customWidth="1"/>
    <col min="15619" max="15620" width="15.7109375" style="30" customWidth="1"/>
    <col min="15621" max="15872" width="9.140625" style="30"/>
    <col min="15873" max="15873" width="8.28515625" style="30" customWidth="1"/>
    <col min="15874" max="15874" width="46.85546875" style="30" customWidth="1"/>
    <col min="15875" max="15876" width="15.7109375" style="30" customWidth="1"/>
    <col min="15877" max="16128" width="9.140625" style="30"/>
    <col min="16129" max="16129" width="8.28515625" style="30" customWidth="1"/>
    <col min="16130" max="16130" width="46.85546875" style="30" customWidth="1"/>
    <col min="16131" max="16132" width="15.7109375" style="30" customWidth="1"/>
    <col min="16133" max="16384" width="9.140625" style="30"/>
  </cols>
  <sheetData>
    <row r="4" spans="1:16" ht="13.5" thickBot="1" x14ac:dyDescent="0.25"/>
    <row r="5" spans="1:16" ht="39.6" customHeight="1" thickBot="1" x14ac:dyDescent="0.25">
      <c r="A5" s="167" t="s">
        <v>39</v>
      </c>
      <c r="B5" s="168" t="s">
        <v>366</v>
      </c>
      <c r="C5" s="169" t="s">
        <v>367</v>
      </c>
      <c r="D5" s="169" t="s">
        <v>442</v>
      </c>
    </row>
    <row r="6" spans="1:16" ht="19.899999999999999" customHeight="1" x14ac:dyDescent="0.2">
      <c r="A6" s="170" t="s">
        <v>41</v>
      </c>
      <c r="B6" s="171" t="s">
        <v>368</v>
      </c>
      <c r="C6" s="172">
        <v>186</v>
      </c>
      <c r="D6" s="172">
        <v>120</v>
      </c>
      <c r="P6" s="95"/>
    </row>
    <row r="7" spans="1:16" ht="19.899999999999999" customHeight="1" x14ac:dyDescent="0.2">
      <c r="A7" s="170" t="s">
        <v>43</v>
      </c>
      <c r="B7" s="173" t="s">
        <v>369</v>
      </c>
      <c r="C7" s="174"/>
      <c r="D7" s="174"/>
    </row>
    <row r="8" spans="1:16" ht="19.899999999999999" customHeight="1" x14ac:dyDescent="0.2">
      <c r="A8" s="170" t="s">
        <v>45</v>
      </c>
      <c r="B8" s="175" t="s">
        <v>370</v>
      </c>
      <c r="C8" s="176">
        <f>SUM(C6:C7)</f>
        <v>186</v>
      </c>
      <c r="D8" s="176">
        <f>SUM(D6:D7)</f>
        <v>120</v>
      </c>
    </row>
    <row r="9" spans="1:16" ht="19.899999999999999" customHeight="1" x14ac:dyDescent="0.2">
      <c r="A9" s="170" t="s">
        <v>47</v>
      </c>
      <c r="B9" s="177" t="s">
        <v>371</v>
      </c>
      <c r="C9" s="174">
        <v>539935</v>
      </c>
      <c r="D9" s="174">
        <v>532916</v>
      </c>
    </row>
    <row r="10" spans="1:16" ht="19.899999999999999" customHeight="1" x14ac:dyDescent="0.2">
      <c r="A10" s="170" t="s">
        <v>49</v>
      </c>
      <c r="B10" s="177" t="s">
        <v>372</v>
      </c>
      <c r="C10" s="174">
        <v>11779</v>
      </c>
      <c r="D10" s="174">
        <v>9397</v>
      </c>
    </row>
    <row r="11" spans="1:16" ht="19.899999999999999" customHeight="1" x14ac:dyDescent="0.2">
      <c r="A11" s="170" t="s">
        <v>51</v>
      </c>
      <c r="B11" s="177" t="s">
        <v>373</v>
      </c>
      <c r="C11" s="174"/>
      <c r="D11" s="174"/>
    </row>
    <row r="12" spans="1:16" ht="19.899999999999999" customHeight="1" x14ac:dyDescent="0.2">
      <c r="A12" s="170" t="s">
        <v>53</v>
      </c>
      <c r="B12" s="177" t="s">
        <v>374</v>
      </c>
      <c r="C12" s="174">
        <v>3175</v>
      </c>
      <c r="D12" s="174">
        <v>1809</v>
      </c>
    </row>
    <row r="13" spans="1:16" ht="19.899999999999999" customHeight="1" x14ac:dyDescent="0.2">
      <c r="A13" s="170" t="s">
        <v>63</v>
      </c>
      <c r="B13" s="175" t="s">
        <v>375</v>
      </c>
      <c r="C13" s="176">
        <f>SUM(C9:C12)</f>
        <v>554889</v>
      </c>
      <c r="D13" s="176">
        <f>SUM(D9:D12)</f>
        <v>544122</v>
      </c>
    </row>
    <row r="14" spans="1:16" ht="19.899999999999999" customHeight="1" x14ac:dyDescent="0.2">
      <c r="A14" s="170" t="s">
        <v>66</v>
      </c>
      <c r="B14" s="177" t="s">
        <v>376</v>
      </c>
      <c r="C14" s="174">
        <v>4110</v>
      </c>
      <c r="D14" s="174">
        <v>4110</v>
      </c>
    </row>
    <row r="15" spans="1:16" ht="19.899999999999999" customHeight="1" x14ac:dyDescent="0.2">
      <c r="A15" s="170" t="s">
        <v>68</v>
      </c>
      <c r="B15" s="175" t="s">
        <v>377</v>
      </c>
      <c r="C15" s="176">
        <f>SUM(C14)</f>
        <v>4110</v>
      </c>
      <c r="D15" s="176">
        <f>SUM(D14)</f>
        <v>4110</v>
      </c>
    </row>
    <row r="16" spans="1:16" ht="19.899999999999999" customHeight="1" x14ac:dyDescent="0.2">
      <c r="A16" s="170" t="s">
        <v>70</v>
      </c>
      <c r="B16" s="175" t="s">
        <v>378</v>
      </c>
      <c r="C16" s="176"/>
      <c r="D16" s="176"/>
    </row>
    <row r="17" spans="1:4" ht="30" customHeight="1" x14ac:dyDescent="0.2">
      <c r="A17" s="170" t="s">
        <v>73</v>
      </c>
      <c r="B17" s="178" t="s">
        <v>379</v>
      </c>
      <c r="C17" s="176">
        <f>SUM(C8,C13,C15,C16)</f>
        <v>559185</v>
      </c>
      <c r="D17" s="176">
        <f>SUM(D8,D13,D15,D16)</f>
        <v>548352</v>
      </c>
    </row>
    <row r="18" spans="1:4" ht="19.899999999999999" customHeight="1" x14ac:dyDescent="0.2">
      <c r="A18" s="170" t="s">
        <v>75</v>
      </c>
      <c r="B18" s="177" t="s">
        <v>380</v>
      </c>
      <c r="C18" s="174">
        <v>1370</v>
      </c>
      <c r="D18" s="174">
        <v>0</v>
      </c>
    </row>
    <row r="19" spans="1:4" ht="19.899999999999999" customHeight="1" x14ac:dyDescent="0.2">
      <c r="A19" s="170" t="s">
        <v>77</v>
      </c>
      <c r="B19" s="177" t="s">
        <v>381</v>
      </c>
      <c r="C19" s="174"/>
      <c r="D19" s="174"/>
    </row>
    <row r="20" spans="1:4" ht="19.899999999999999" customHeight="1" x14ac:dyDescent="0.2">
      <c r="A20" s="170" t="s">
        <v>79</v>
      </c>
      <c r="B20" s="175" t="s">
        <v>382</v>
      </c>
      <c r="C20" s="176">
        <f>SUM(C18:C19)</f>
        <v>1370</v>
      </c>
      <c r="D20" s="176">
        <f>SUM(D18:D19)</f>
        <v>0</v>
      </c>
    </row>
    <row r="21" spans="1:4" ht="19.899999999999999" customHeight="1" x14ac:dyDescent="0.2">
      <c r="A21" s="170" t="s">
        <v>82</v>
      </c>
      <c r="B21" s="177" t="s">
        <v>383</v>
      </c>
      <c r="C21" s="174">
        <v>523</v>
      </c>
      <c r="D21" s="174">
        <v>169</v>
      </c>
    </row>
    <row r="22" spans="1:4" ht="19.899999999999999" customHeight="1" x14ac:dyDescent="0.2">
      <c r="A22" s="170" t="s">
        <v>94</v>
      </c>
      <c r="B22" s="177" t="s">
        <v>384</v>
      </c>
      <c r="C22" s="174">
        <v>34577</v>
      </c>
      <c r="D22" s="174">
        <v>13033</v>
      </c>
    </row>
    <row r="23" spans="1:4" ht="19.899999999999999" customHeight="1" x14ac:dyDescent="0.2">
      <c r="A23" s="170" t="s">
        <v>96</v>
      </c>
      <c r="B23" s="175" t="s">
        <v>385</v>
      </c>
      <c r="C23" s="176">
        <f>SUM(C21:C22)</f>
        <v>35100</v>
      </c>
      <c r="D23" s="176">
        <f>SUM(D21:D22)</f>
        <v>13202</v>
      </c>
    </row>
    <row r="24" spans="1:4" ht="19.899999999999999" customHeight="1" x14ac:dyDescent="0.2">
      <c r="A24" s="170" t="s">
        <v>98</v>
      </c>
      <c r="B24" s="177" t="s">
        <v>386</v>
      </c>
      <c r="C24" s="174">
        <v>4970</v>
      </c>
      <c r="D24" s="174">
        <v>4013</v>
      </c>
    </row>
    <row r="25" spans="1:4" ht="19.899999999999999" customHeight="1" x14ac:dyDescent="0.2">
      <c r="A25" s="170" t="s">
        <v>101</v>
      </c>
      <c r="B25" s="177" t="s">
        <v>387</v>
      </c>
      <c r="C25" s="174"/>
      <c r="D25" s="174"/>
    </row>
    <row r="26" spans="1:4" ht="19.899999999999999" customHeight="1" x14ac:dyDescent="0.2">
      <c r="A26" s="170" t="s">
        <v>103</v>
      </c>
      <c r="B26" s="177" t="s">
        <v>388</v>
      </c>
      <c r="C26" s="174">
        <v>2</v>
      </c>
      <c r="D26" s="174">
        <v>35</v>
      </c>
    </row>
    <row r="27" spans="1:4" ht="19.899999999999999" customHeight="1" x14ac:dyDescent="0.2">
      <c r="A27" s="170" t="s">
        <v>105</v>
      </c>
      <c r="B27" s="175" t="s">
        <v>389</v>
      </c>
      <c r="C27" s="176">
        <f>SUM(C24:C26)</f>
        <v>4972</v>
      </c>
      <c r="D27" s="176">
        <f>SUM(D24:D26)</f>
        <v>4048</v>
      </c>
    </row>
    <row r="28" spans="1:4" ht="19.899999999999999" customHeight="1" x14ac:dyDescent="0.2">
      <c r="A28" s="170" t="s">
        <v>108</v>
      </c>
      <c r="B28" s="175" t="s">
        <v>390</v>
      </c>
      <c r="C28" s="176">
        <v>1085</v>
      </c>
      <c r="D28" s="176">
        <v>0</v>
      </c>
    </row>
    <row r="29" spans="1:4" ht="19.899999999999999" customHeight="1" thickBot="1" x14ac:dyDescent="0.25">
      <c r="A29" s="179" t="s">
        <v>110</v>
      </c>
      <c r="B29" s="180" t="s">
        <v>391</v>
      </c>
      <c r="C29" s="181"/>
      <c r="D29" s="181"/>
    </row>
    <row r="30" spans="1:4" ht="29.45" customHeight="1" thickBot="1" x14ac:dyDescent="0.25">
      <c r="A30" s="182" t="s">
        <v>112</v>
      </c>
      <c r="B30" s="183" t="s">
        <v>392</v>
      </c>
      <c r="C30" s="184">
        <f>SUM(C17+C20+C23+C27+C28)</f>
        <v>601712</v>
      </c>
      <c r="D30" s="184">
        <f>SUM(D17+D20+D23+D27+D28)</f>
        <v>565602</v>
      </c>
    </row>
    <row r="31" spans="1:4" ht="29.45" customHeight="1" thickBot="1" x14ac:dyDescent="0.25">
      <c r="A31" s="314"/>
      <c r="B31" s="315"/>
      <c r="C31" s="316"/>
    </row>
    <row r="32" spans="1:4" ht="25.9" customHeight="1" thickBot="1" x14ac:dyDescent="0.25">
      <c r="A32" s="167" t="s">
        <v>39</v>
      </c>
      <c r="B32" s="185" t="s">
        <v>393</v>
      </c>
      <c r="C32" s="186" t="s">
        <v>367</v>
      </c>
      <c r="D32" s="186" t="s">
        <v>442</v>
      </c>
    </row>
    <row r="33" spans="1:4" ht="19.899999999999999" customHeight="1" x14ac:dyDescent="0.2">
      <c r="A33" s="170" t="s">
        <v>115</v>
      </c>
      <c r="B33" s="187" t="s">
        <v>394</v>
      </c>
      <c r="C33" s="188">
        <v>867354</v>
      </c>
      <c r="D33" s="188">
        <v>867354</v>
      </c>
    </row>
    <row r="34" spans="1:4" ht="19.899999999999999" customHeight="1" x14ac:dyDescent="0.2">
      <c r="A34" s="170" t="s">
        <v>118</v>
      </c>
      <c r="B34" s="177" t="s">
        <v>395</v>
      </c>
      <c r="C34" s="189"/>
      <c r="D34" s="189"/>
    </row>
    <row r="35" spans="1:4" ht="19.899999999999999" customHeight="1" x14ac:dyDescent="0.2">
      <c r="A35" s="170" t="s">
        <v>120</v>
      </c>
      <c r="B35" s="177" t="s">
        <v>396</v>
      </c>
      <c r="C35" s="189">
        <v>5088</v>
      </c>
      <c r="D35" s="189">
        <v>5088</v>
      </c>
    </row>
    <row r="36" spans="1:4" ht="19.899999999999999" customHeight="1" x14ac:dyDescent="0.2">
      <c r="A36" s="170" t="s">
        <v>170</v>
      </c>
      <c r="B36" s="177" t="s">
        <v>397</v>
      </c>
      <c r="C36" s="189">
        <v>-278955</v>
      </c>
      <c r="D36" s="189">
        <v>-276019</v>
      </c>
    </row>
    <row r="37" spans="1:4" ht="19.899999999999999" customHeight="1" x14ac:dyDescent="0.2">
      <c r="A37" s="170" t="s">
        <v>121</v>
      </c>
      <c r="B37" s="177" t="s">
        <v>398</v>
      </c>
      <c r="C37" s="189"/>
      <c r="D37" s="189"/>
    </row>
    <row r="38" spans="1:4" ht="19.899999999999999" customHeight="1" x14ac:dyDescent="0.2">
      <c r="A38" s="170" t="s">
        <v>179</v>
      </c>
      <c r="B38" s="177" t="s">
        <v>399</v>
      </c>
      <c r="C38" s="189">
        <v>2936</v>
      </c>
      <c r="D38" s="189">
        <v>-36119</v>
      </c>
    </row>
    <row r="39" spans="1:4" ht="19.899999999999999" customHeight="1" x14ac:dyDescent="0.2">
      <c r="A39" s="170" t="s">
        <v>123</v>
      </c>
      <c r="B39" s="175" t="s">
        <v>400</v>
      </c>
      <c r="C39" s="190">
        <f>SUM(C33:C38)</f>
        <v>596423</v>
      </c>
      <c r="D39" s="190">
        <f>SUM(D33:D38)</f>
        <v>560304</v>
      </c>
    </row>
    <row r="40" spans="1:4" ht="19.899999999999999" customHeight="1" x14ac:dyDescent="0.2">
      <c r="A40" s="170" t="s">
        <v>126</v>
      </c>
      <c r="B40" s="177" t="s">
        <v>401</v>
      </c>
      <c r="C40" s="189">
        <v>2145</v>
      </c>
      <c r="D40" s="189">
        <v>2118</v>
      </c>
    </row>
    <row r="41" spans="1:4" ht="19.899999999999999" customHeight="1" x14ac:dyDescent="0.2">
      <c r="A41" s="170" t="s">
        <v>175</v>
      </c>
      <c r="B41" s="177" t="s">
        <v>402</v>
      </c>
      <c r="C41" s="189">
        <v>901</v>
      </c>
      <c r="D41" s="189">
        <v>902</v>
      </c>
    </row>
    <row r="42" spans="1:4" ht="19.899999999999999" customHeight="1" x14ac:dyDescent="0.2">
      <c r="A42" s="170" t="s">
        <v>180</v>
      </c>
      <c r="B42" s="177" t="s">
        <v>403</v>
      </c>
      <c r="C42" s="189">
        <v>286</v>
      </c>
      <c r="D42" s="189">
        <v>436</v>
      </c>
    </row>
    <row r="43" spans="1:4" ht="19.899999999999999" customHeight="1" x14ac:dyDescent="0.2">
      <c r="A43" s="170" t="s">
        <v>404</v>
      </c>
      <c r="B43" s="175" t="s">
        <v>405</v>
      </c>
      <c r="C43" s="190">
        <f>SUM(C40:C42)</f>
        <v>3332</v>
      </c>
      <c r="D43" s="190">
        <f>SUM(D40:D42)</f>
        <v>3456</v>
      </c>
    </row>
    <row r="44" spans="1:4" ht="19.899999999999999" customHeight="1" x14ac:dyDescent="0.2">
      <c r="A44" s="170" t="s">
        <v>406</v>
      </c>
      <c r="B44" s="175" t="s">
        <v>407</v>
      </c>
      <c r="C44" s="190">
        <v>0</v>
      </c>
      <c r="D44" s="190">
        <v>0</v>
      </c>
    </row>
    <row r="45" spans="1:4" ht="19.899999999999999" customHeight="1" x14ac:dyDescent="0.2">
      <c r="A45" s="170" t="s">
        <v>408</v>
      </c>
      <c r="B45" s="175" t="s">
        <v>409</v>
      </c>
      <c r="C45" s="190">
        <v>0</v>
      </c>
      <c r="D45" s="190">
        <v>0</v>
      </c>
    </row>
    <row r="46" spans="1:4" ht="19.899999999999999" customHeight="1" thickBot="1" x14ac:dyDescent="0.25">
      <c r="A46" s="179" t="s">
        <v>410</v>
      </c>
      <c r="B46" s="180" t="s">
        <v>411</v>
      </c>
      <c r="C46" s="191">
        <v>1957</v>
      </c>
      <c r="D46" s="191">
        <v>1842</v>
      </c>
    </row>
    <row r="47" spans="1:4" ht="27.6" customHeight="1" thickBot="1" x14ac:dyDescent="0.25">
      <c r="A47" s="182" t="s">
        <v>412</v>
      </c>
      <c r="B47" s="183" t="s">
        <v>413</v>
      </c>
      <c r="C47" s="192">
        <f>SUM(C39,C43,C44,C45,C46)</f>
        <v>601712</v>
      </c>
      <c r="D47" s="192">
        <f>SUM(D39,D43,D44,D45,D46)</f>
        <v>565602</v>
      </c>
    </row>
  </sheetData>
  <mergeCells count="1">
    <mergeCell ref="A31:C31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&amp;C 7/2018. (V.22.) önkormányzati rendelet
TORNYISZENTMIKLÓS KÖZSÉGI ÖNKORMÁNYZAT  2018. ÉVI MÉRLEGE
adatok ezer Ft-ban!&amp;R4.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5E6C-8934-4C46-AE40-598240953E14}">
  <dimension ref="A1:C21"/>
  <sheetViews>
    <sheetView view="pageLayout" zoomScaleNormal="100" workbookViewId="0">
      <selection activeCell="B1" sqref="B1"/>
    </sheetView>
  </sheetViews>
  <sheetFormatPr defaultRowHeight="12.75" x14ac:dyDescent="0.2"/>
  <cols>
    <col min="1" max="1" width="9.140625" style="30"/>
    <col min="2" max="2" width="54.28515625" style="30" customWidth="1"/>
    <col min="3" max="3" width="14.28515625" style="30" customWidth="1"/>
    <col min="4" max="257" width="9.140625" style="30"/>
    <col min="258" max="258" width="54.28515625" style="30" customWidth="1"/>
    <col min="259" max="259" width="14.28515625" style="30" customWidth="1"/>
    <col min="260" max="513" width="9.140625" style="30"/>
    <col min="514" max="514" width="54.28515625" style="30" customWidth="1"/>
    <col min="515" max="515" width="14.28515625" style="30" customWidth="1"/>
    <col min="516" max="769" width="9.140625" style="30"/>
    <col min="770" max="770" width="54.28515625" style="30" customWidth="1"/>
    <col min="771" max="771" width="14.28515625" style="30" customWidth="1"/>
    <col min="772" max="1025" width="9.140625" style="30"/>
    <col min="1026" max="1026" width="54.28515625" style="30" customWidth="1"/>
    <col min="1027" max="1027" width="14.28515625" style="30" customWidth="1"/>
    <col min="1028" max="1281" width="9.140625" style="30"/>
    <col min="1282" max="1282" width="54.28515625" style="30" customWidth="1"/>
    <col min="1283" max="1283" width="14.28515625" style="30" customWidth="1"/>
    <col min="1284" max="1537" width="9.140625" style="30"/>
    <col min="1538" max="1538" width="54.28515625" style="30" customWidth="1"/>
    <col min="1539" max="1539" width="14.28515625" style="30" customWidth="1"/>
    <col min="1540" max="1793" width="9.140625" style="30"/>
    <col min="1794" max="1794" width="54.28515625" style="30" customWidth="1"/>
    <col min="1795" max="1795" width="14.28515625" style="30" customWidth="1"/>
    <col min="1796" max="2049" width="9.140625" style="30"/>
    <col min="2050" max="2050" width="54.28515625" style="30" customWidth="1"/>
    <col min="2051" max="2051" width="14.28515625" style="30" customWidth="1"/>
    <col min="2052" max="2305" width="9.140625" style="30"/>
    <col min="2306" max="2306" width="54.28515625" style="30" customWidth="1"/>
    <col min="2307" max="2307" width="14.28515625" style="30" customWidth="1"/>
    <col min="2308" max="2561" width="9.140625" style="30"/>
    <col min="2562" max="2562" width="54.28515625" style="30" customWidth="1"/>
    <col min="2563" max="2563" width="14.28515625" style="30" customWidth="1"/>
    <col min="2564" max="2817" width="9.140625" style="30"/>
    <col min="2818" max="2818" width="54.28515625" style="30" customWidth="1"/>
    <col min="2819" max="2819" width="14.28515625" style="30" customWidth="1"/>
    <col min="2820" max="3073" width="9.140625" style="30"/>
    <col min="3074" max="3074" width="54.28515625" style="30" customWidth="1"/>
    <col min="3075" max="3075" width="14.28515625" style="30" customWidth="1"/>
    <col min="3076" max="3329" width="9.140625" style="30"/>
    <col min="3330" max="3330" width="54.28515625" style="30" customWidth="1"/>
    <col min="3331" max="3331" width="14.28515625" style="30" customWidth="1"/>
    <col min="3332" max="3585" width="9.140625" style="30"/>
    <col min="3586" max="3586" width="54.28515625" style="30" customWidth="1"/>
    <col min="3587" max="3587" width="14.28515625" style="30" customWidth="1"/>
    <col min="3588" max="3841" width="9.140625" style="30"/>
    <col min="3842" max="3842" width="54.28515625" style="30" customWidth="1"/>
    <col min="3843" max="3843" width="14.28515625" style="30" customWidth="1"/>
    <col min="3844" max="4097" width="9.140625" style="30"/>
    <col min="4098" max="4098" width="54.28515625" style="30" customWidth="1"/>
    <col min="4099" max="4099" width="14.28515625" style="30" customWidth="1"/>
    <col min="4100" max="4353" width="9.140625" style="30"/>
    <col min="4354" max="4354" width="54.28515625" style="30" customWidth="1"/>
    <col min="4355" max="4355" width="14.28515625" style="30" customWidth="1"/>
    <col min="4356" max="4609" width="9.140625" style="30"/>
    <col min="4610" max="4610" width="54.28515625" style="30" customWidth="1"/>
    <col min="4611" max="4611" width="14.28515625" style="30" customWidth="1"/>
    <col min="4612" max="4865" width="9.140625" style="30"/>
    <col min="4866" max="4866" width="54.28515625" style="30" customWidth="1"/>
    <col min="4867" max="4867" width="14.28515625" style="30" customWidth="1"/>
    <col min="4868" max="5121" width="9.140625" style="30"/>
    <col min="5122" max="5122" width="54.28515625" style="30" customWidth="1"/>
    <col min="5123" max="5123" width="14.28515625" style="30" customWidth="1"/>
    <col min="5124" max="5377" width="9.140625" style="30"/>
    <col min="5378" max="5378" width="54.28515625" style="30" customWidth="1"/>
    <col min="5379" max="5379" width="14.28515625" style="30" customWidth="1"/>
    <col min="5380" max="5633" width="9.140625" style="30"/>
    <col min="5634" max="5634" width="54.28515625" style="30" customWidth="1"/>
    <col min="5635" max="5635" width="14.28515625" style="30" customWidth="1"/>
    <col min="5636" max="5889" width="9.140625" style="30"/>
    <col min="5890" max="5890" width="54.28515625" style="30" customWidth="1"/>
    <col min="5891" max="5891" width="14.28515625" style="30" customWidth="1"/>
    <col min="5892" max="6145" width="9.140625" style="30"/>
    <col min="6146" max="6146" width="54.28515625" style="30" customWidth="1"/>
    <col min="6147" max="6147" width="14.28515625" style="30" customWidth="1"/>
    <col min="6148" max="6401" width="9.140625" style="30"/>
    <col min="6402" max="6402" width="54.28515625" style="30" customWidth="1"/>
    <col min="6403" max="6403" width="14.28515625" style="30" customWidth="1"/>
    <col min="6404" max="6657" width="9.140625" style="30"/>
    <col min="6658" max="6658" width="54.28515625" style="30" customWidth="1"/>
    <col min="6659" max="6659" width="14.28515625" style="30" customWidth="1"/>
    <col min="6660" max="6913" width="9.140625" style="30"/>
    <col min="6914" max="6914" width="54.28515625" style="30" customWidth="1"/>
    <col min="6915" max="6915" width="14.28515625" style="30" customWidth="1"/>
    <col min="6916" max="7169" width="9.140625" style="30"/>
    <col min="7170" max="7170" width="54.28515625" style="30" customWidth="1"/>
    <col min="7171" max="7171" width="14.28515625" style="30" customWidth="1"/>
    <col min="7172" max="7425" width="9.140625" style="30"/>
    <col min="7426" max="7426" width="54.28515625" style="30" customWidth="1"/>
    <col min="7427" max="7427" width="14.28515625" style="30" customWidth="1"/>
    <col min="7428" max="7681" width="9.140625" style="30"/>
    <col min="7682" max="7682" width="54.28515625" style="30" customWidth="1"/>
    <col min="7683" max="7683" width="14.28515625" style="30" customWidth="1"/>
    <col min="7684" max="7937" width="9.140625" style="30"/>
    <col min="7938" max="7938" width="54.28515625" style="30" customWidth="1"/>
    <col min="7939" max="7939" width="14.28515625" style="30" customWidth="1"/>
    <col min="7940" max="8193" width="9.140625" style="30"/>
    <col min="8194" max="8194" width="54.28515625" style="30" customWidth="1"/>
    <col min="8195" max="8195" width="14.28515625" style="30" customWidth="1"/>
    <col min="8196" max="8449" width="9.140625" style="30"/>
    <col min="8450" max="8450" width="54.28515625" style="30" customWidth="1"/>
    <col min="8451" max="8451" width="14.28515625" style="30" customWidth="1"/>
    <col min="8452" max="8705" width="9.140625" style="30"/>
    <col min="8706" max="8706" width="54.28515625" style="30" customWidth="1"/>
    <col min="8707" max="8707" width="14.28515625" style="30" customWidth="1"/>
    <col min="8708" max="8961" width="9.140625" style="30"/>
    <col min="8962" max="8962" width="54.28515625" style="30" customWidth="1"/>
    <col min="8963" max="8963" width="14.28515625" style="30" customWidth="1"/>
    <col min="8964" max="9217" width="9.140625" style="30"/>
    <col min="9218" max="9218" width="54.28515625" style="30" customWidth="1"/>
    <col min="9219" max="9219" width="14.28515625" style="30" customWidth="1"/>
    <col min="9220" max="9473" width="9.140625" style="30"/>
    <col min="9474" max="9474" width="54.28515625" style="30" customWidth="1"/>
    <col min="9475" max="9475" width="14.28515625" style="30" customWidth="1"/>
    <col min="9476" max="9729" width="9.140625" style="30"/>
    <col min="9730" max="9730" width="54.28515625" style="30" customWidth="1"/>
    <col min="9731" max="9731" width="14.28515625" style="30" customWidth="1"/>
    <col min="9732" max="9985" width="9.140625" style="30"/>
    <col min="9986" max="9986" width="54.28515625" style="30" customWidth="1"/>
    <col min="9987" max="9987" width="14.28515625" style="30" customWidth="1"/>
    <col min="9988" max="10241" width="9.140625" style="30"/>
    <col min="10242" max="10242" width="54.28515625" style="30" customWidth="1"/>
    <col min="10243" max="10243" width="14.28515625" style="30" customWidth="1"/>
    <col min="10244" max="10497" width="9.140625" style="30"/>
    <col min="10498" max="10498" width="54.28515625" style="30" customWidth="1"/>
    <col min="10499" max="10499" width="14.28515625" style="30" customWidth="1"/>
    <col min="10500" max="10753" width="9.140625" style="30"/>
    <col min="10754" max="10754" width="54.28515625" style="30" customWidth="1"/>
    <col min="10755" max="10755" width="14.28515625" style="30" customWidth="1"/>
    <col min="10756" max="11009" width="9.140625" style="30"/>
    <col min="11010" max="11010" width="54.28515625" style="30" customWidth="1"/>
    <col min="11011" max="11011" width="14.28515625" style="30" customWidth="1"/>
    <col min="11012" max="11265" width="9.140625" style="30"/>
    <col min="11266" max="11266" width="54.28515625" style="30" customWidth="1"/>
    <col min="11267" max="11267" width="14.28515625" style="30" customWidth="1"/>
    <col min="11268" max="11521" width="9.140625" style="30"/>
    <col min="11522" max="11522" width="54.28515625" style="30" customWidth="1"/>
    <col min="11523" max="11523" width="14.28515625" style="30" customWidth="1"/>
    <col min="11524" max="11777" width="9.140625" style="30"/>
    <col min="11778" max="11778" width="54.28515625" style="30" customWidth="1"/>
    <col min="11779" max="11779" width="14.28515625" style="30" customWidth="1"/>
    <col min="11780" max="12033" width="9.140625" style="30"/>
    <col min="12034" max="12034" width="54.28515625" style="30" customWidth="1"/>
    <col min="12035" max="12035" width="14.28515625" style="30" customWidth="1"/>
    <col min="12036" max="12289" width="9.140625" style="30"/>
    <col min="12290" max="12290" width="54.28515625" style="30" customWidth="1"/>
    <col min="12291" max="12291" width="14.28515625" style="30" customWidth="1"/>
    <col min="12292" max="12545" width="9.140625" style="30"/>
    <col min="12546" max="12546" width="54.28515625" style="30" customWidth="1"/>
    <col min="12547" max="12547" width="14.28515625" style="30" customWidth="1"/>
    <col min="12548" max="12801" width="9.140625" style="30"/>
    <col min="12802" max="12802" width="54.28515625" style="30" customWidth="1"/>
    <col min="12803" max="12803" width="14.28515625" style="30" customWidth="1"/>
    <col min="12804" max="13057" width="9.140625" style="30"/>
    <col min="13058" max="13058" width="54.28515625" style="30" customWidth="1"/>
    <col min="13059" max="13059" width="14.28515625" style="30" customWidth="1"/>
    <col min="13060" max="13313" width="9.140625" style="30"/>
    <col min="13314" max="13314" width="54.28515625" style="30" customWidth="1"/>
    <col min="13315" max="13315" width="14.28515625" style="30" customWidth="1"/>
    <col min="13316" max="13569" width="9.140625" style="30"/>
    <col min="13570" max="13570" width="54.28515625" style="30" customWidth="1"/>
    <col min="13571" max="13571" width="14.28515625" style="30" customWidth="1"/>
    <col min="13572" max="13825" width="9.140625" style="30"/>
    <col min="13826" max="13826" width="54.28515625" style="30" customWidth="1"/>
    <col min="13827" max="13827" width="14.28515625" style="30" customWidth="1"/>
    <col min="13828" max="14081" width="9.140625" style="30"/>
    <col min="14082" max="14082" width="54.28515625" style="30" customWidth="1"/>
    <col min="14083" max="14083" width="14.28515625" style="30" customWidth="1"/>
    <col min="14084" max="14337" width="9.140625" style="30"/>
    <col min="14338" max="14338" width="54.28515625" style="30" customWidth="1"/>
    <col min="14339" max="14339" width="14.28515625" style="30" customWidth="1"/>
    <col min="14340" max="14593" width="9.140625" style="30"/>
    <col min="14594" max="14594" width="54.28515625" style="30" customWidth="1"/>
    <col min="14595" max="14595" width="14.28515625" style="30" customWidth="1"/>
    <col min="14596" max="14849" width="9.140625" style="30"/>
    <col min="14850" max="14850" width="54.28515625" style="30" customWidth="1"/>
    <col min="14851" max="14851" width="14.28515625" style="30" customWidth="1"/>
    <col min="14852" max="15105" width="9.140625" style="30"/>
    <col min="15106" max="15106" width="54.28515625" style="30" customWidth="1"/>
    <col min="15107" max="15107" width="14.28515625" style="30" customWidth="1"/>
    <col min="15108" max="15361" width="9.140625" style="30"/>
    <col min="15362" max="15362" width="54.28515625" style="30" customWidth="1"/>
    <col min="15363" max="15363" width="14.28515625" style="30" customWidth="1"/>
    <col min="15364" max="15617" width="9.140625" style="30"/>
    <col min="15618" max="15618" width="54.28515625" style="30" customWidth="1"/>
    <col min="15619" max="15619" width="14.28515625" style="30" customWidth="1"/>
    <col min="15620" max="15873" width="9.140625" style="30"/>
    <col min="15874" max="15874" width="54.28515625" style="30" customWidth="1"/>
    <col min="15875" max="15875" width="14.28515625" style="30" customWidth="1"/>
    <col min="15876" max="16129" width="9.140625" style="30"/>
    <col min="16130" max="16130" width="54.28515625" style="30" customWidth="1"/>
    <col min="16131" max="16131" width="14.28515625" style="30" customWidth="1"/>
    <col min="16132" max="16384" width="9.140625" style="30"/>
  </cols>
  <sheetData>
    <row r="1" spans="1:3" ht="63.6" customHeight="1" thickBot="1" x14ac:dyDescent="0.25"/>
    <row r="2" spans="1:3" ht="48.6" customHeight="1" thickBot="1" x14ac:dyDescent="0.25">
      <c r="A2" s="167" t="s">
        <v>39</v>
      </c>
      <c r="B2" s="193" t="s">
        <v>0</v>
      </c>
      <c r="C2" s="194" t="s">
        <v>414</v>
      </c>
    </row>
    <row r="3" spans="1:3" ht="25.15" customHeight="1" x14ac:dyDescent="0.2">
      <c r="A3" s="195" t="s">
        <v>41</v>
      </c>
      <c r="B3" s="196" t="s">
        <v>415</v>
      </c>
      <c r="C3" s="197">
        <v>48315</v>
      </c>
    </row>
    <row r="4" spans="1:3" ht="25.15" customHeight="1" thickBot="1" x14ac:dyDescent="0.25">
      <c r="A4" s="198" t="s">
        <v>43</v>
      </c>
      <c r="B4" s="143" t="s">
        <v>416</v>
      </c>
      <c r="C4" s="199">
        <v>70330</v>
      </c>
    </row>
    <row r="5" spans="1:3" ht="25.15" customHeight="1" thickBot="1" x14ac:dyDescent="0.25">
      <c r="A5" s="200" t="s">
        <v>45</v>
      </c>
      <c r="B5" s="201" t="s">
        <v>417</v>
      </c>
      <c r="C5" s="202">
        <f>SUM(C3-C4)</f>
        <v>-22015</v>
      </c>
    </row>
    <row r="6" spans="1:3" ht="25.15" customHeight="1" x14ac:dyDescent="0.2">
      <c r="A6" s="195" t="s">
        <v>47</v>
      </c>
      <c r="B6" s="196" t="s">
        <v>418</v>
      </c>
      <c r="C6" s="197">
        <v>35717</v>
      </c>
    </row>
    <row r="7" spans="1:3" ht="25.15" customHeight="1" thickBot="1" x14ac:dyDescent="0.25">
      <c r="A7" s="198" t="s">
        <v>49</v>
      </c>
      <c r="B7" s="143" t="s">
        <v>419</v>
      </c>
      <c r="C7" s="199">
        <v>902</v>
      </c>
    </row>
    <row r="8" spans="1:3" ht="25.15" customHeight="1" thickBot="1" x14ac:dyDescent="0.25">
      <c r="A8" s="200" t="s">
        <v>51</v>
      </c>
      <c r="B8" s="201" t="s">
        <v>420</v>
      </c>
      <c r="C8" s="202">
        <f>SUM(C6-C7)</f>
        <v>34815</v>
      </c>
    </row>
    <row r="9" spans="1:3" ht="25.15" customHeight="1" thickBot="1" x14ac:dyDescent="0.25">
      <c r="A9" s="200" t="s">
        <v>53</v>
      </c>
      <c r="B9" s="201" t="s">
        <v>421</v>
      </c>
      <c r="C9" s="202">
        <f>SUM(C8,C5)</f>
        <v>12800</v>
      </c>
    </row>
    <row r="10" spans="1:3" ht="25.15" customHeight="1" x14ac:dyDescent="0.2">
      <c r="A10" s="195" t="s">
        <v>63</v>
      </c>
      <c r="B10" s="196" t="s">
        <v>422</v>
      </c>
      <c r="C10" s="197"/>
    </row>
    <row r="11" spans="1:3" ht="25.15" customHeight="1" thickBot="1" x14ac:dyDescent="0.25">
      <c r="A11" s="198" t="s">
        <v>66</v>
      </c>
      <c r="B11" s="143" t="s">
        <v>423</v>
      </c>
      <c r="C11" s="199"/>
    </row>
    <row r="12" spans="1:3" ht="25.15" customHeight="1" thickBot="1" x14ac:dyDescent="0.25">
      <c r="A12" s="200" t="s">
        <v>68</v>
      </c>
      <c r="B12" s="201" t="s">
        <v>424</v>
      </c>
      <c r="C12" s="202"/>
    </row>
    <row r="13" spans="1:3" ht="25.15" customHeight="1" x14ac:dyDescent="0.2">
      <c r="A13" s="195" t="s">
        <v>70</v>
      </c>
      <c r="B13" s="196" t="s">
        <v>425</v>
      </c>
      <c r="C13" s="197"/>
    </row>
    <row r="14" spans="1:3" ht="25.15" customHeight="1" thickBot="1" x14ac:dyDescent="0.25">
      <c r="A14" s="198" t="s">
        <v>73</v>
      </c>
      <c r="B14" s="143" t="s">
        <v>426</v>
      </c>
      <c r="C14" s="199"/>
    </row>
    <row r="15" spans="1:3" ht="25.15" customHeight="1" thickBot="1" x14ac:dyDescent="0.25">
      <c r="A15" s="200" t="s">
        <v>75</v>
      </c>
      <c r="B15" s="201" t="s">
        <v>427</v>
      </c>
      <c r="C15" s="202"/>
    </row>
    <row r="16" spans="1:3" ht="25.15" customHeight="1" thickBot="1" x14ac:dyDescent="0.25">
      <c r="A16" s="203" t="s">
        <v>77</v>
      </c>
      <c r="B16" s="204" t="s">
        <v>428</v>
      </c>
      <c r="C16" s="205"/>
    </row>
    <row r="17" spans="1:3" ht="25.15" customHeight="1" thickBot="1" x14ac:dyDescent="0.25">
      <c r="A17" s="206" t="s">
        <v>79</v>
      </c>
      <c r="B17" s="207" t="s">
        <v>429</v>
      </c>
      <c r="C17" s="208">
        <f>SUM(C16,C9)</f>
        <v>12800</v>
      </c>
    </row>
    <row r="18" spans="1:3" ht="25.15" customHeight="1" thickBot="1" x14ac:dyDescent="0.25">
      <c r="A18" s="209" t="s">
        <v>82</v>
      </c>
      <c r="B18" s="210" t="s">
        <v>430</v>
      </c>
      <c r="C18" s="211">
        <v>12800</v>
      </c>
    </row>
    <row r="19" spans="1:3" ht="25.15" customHeight="1" thickBot="1" x14ac:dyDescent="0.25">
      <c r="A19" s="212" t="s">
        <v>94</v>
      </c>
      <c r="B19" s="213" t="s">
        <v>431</v>
      </c>
      <c r="C19" s="214"/>
    </row>
    <row r="20" spans="1:3" ht="25.15" customHeight="1" thickBot="1" x14ac:dyDescent="0.25">
      <c r="A20" s="209" t="s">
        <v>96</v>
      </c>
      <c r="B20" s="215" t="s">
        <v>432</v>
      </c>
      <c r="C20" s="211"/>
    </row>
    <row r="21" spans="1:3" ht="25.15" customHeight="1" thickBot="1" x14ac:dyDescent="0.25">
      <c r="A21" s="216" t="s">
        <v>98</v>
      </c>
      <c r="B21" s="206" t="s">
        <v>433</v>
      </c>
      <c r="C21" s="217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&amp;C7/2019. (V.22.) önkormányzati rendelet
TORNYISZENTMIKLÓS KÖZSÉGI ÖNKORMÁNYZAT  2018. ÉVI MARADVÁNY KIMUTATÁSA
adatok ezer Ft-ban!&amp;R7.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CB94-817E-4C6A-AA01-34E22B24C083}">
  <dimension ref="A1:N49"/>
  <sheetViews>
    <sheetView tabSelected="1" view="pageLayout" topLeftCell="C1" zoomScaleNormal="100" workbookViewId="0">
      <selection activeCell="Q13" sqref="Q13"/>
    </sheetView>
  </sheetViews>
  <sheetFormatPr defaultColWidth="11.5703125" defaultRowHeight="12.75" x14ac:dyDescent="0.2"/>
  <cols>
    <col min="1" max="1" width="9.5703125" style="225" customWidth="1"/>
    <col min="2" max="2" width="44.85546875" style="225" customWidth="1"/>
    <col min="3" max="14" width="11.85546875" style="225" customWidth="1"/>
    <col min="15" max="256" width="11.5703125" style="225"/>
    <col min="257" max="257" width="9.5703125" style="225" customWidth="1"/>
    <col min="258" max="258" width="44.85546875" style="225" customWidth="1"/>
    <col min="259" max="270" width="11.85546875" style="225" customWidth="1"/>
    <col min="271" max="512" width="11.5703125" style="225"/>
    <col min="513" max="513" width="9.5703125" style="225" customWidth="1"/>
    <col min="514" max="514" width="44.85546875" style="225" customWidth="1"/>
    <col min="515" max="526" width="11.85546875" style="225" customWidth="1"/>
    <col min="527" max="768" width="11.5703125" style="225"/>
    <col min="769" max="769" width="9.5703125" style="225" customWidth="1"/>
    <col min="770" max="770" width="44.85546875" style="225" customWidth="1"/>
    <col min="771" max="782" width="11.85546875" style="225" customWidth="1"/>
    <col min="783" max="1024" width="11.5703125" style="225"/>
    <col min="1025" max="1025" width="9.5703125" style="225" customWidth="1"/>
    <col min="1026" max="1026" width="44.85546875" style="225" customWidth="1"/>
    <col min="1027" max="1038" width="11.85546875" style="225" customWidth="1"/>
    <col min="1039" max="1280" width="11.5703125" style="225"/>
    <col min="1281" max="1281" width="9.5703125" style="225" customWidth="1"/>
    <col min="1282" max="1282" width="44.85546875" style="225" customWidth="1"/>
    <col min="1283" max="1294" width="11.85546875" style="225" customWidth="1"/>
    <col min="1295" max="1536" width="11.5703125" style="225"/>
    <col min="1537" max="1537" width="9.5703125" style="225" customWidth="1"/>
    <col min="1538" max="1538" width="44.85546875" style="225" customWidth="1"/>
    <col min="1539" max="1550" width="11.85546875" style="225" customWidth="1"/>
    <col min="1551" max="1792" width="11.5703125" style="225"/>
    <col min="1793" max="1793" width="9.5703125" style="225" customWidth="1"/>
    <col min="1794" max="1794" width="44.85546875" style="225" customWidth="1"/>
    <col min="1795" max="1806" width="11.85546875" style="225" customWidth="1"/>
    <col min="1807" max="2048" width="11.5703125" style="225"/>
    <col min="2049" max="2049" width="9.5703125" style="225" customWidth="1"/>
    <col min="2050" max="2050" width="44.85546875" style="225" customWidth="1"/>
    <col min="2051" max="2062" width="11.85546875" style="225" customWidth="1"/>
    <col min="2063" max="2304" width="11.5703125" style="225"/>
    <col min="2305" max="2305" width="9.5703125" style="225" customWidth="1"/>
    <col min="2306" max="2306" width="44.85546875" style="225" customWidth="1"/>
    <col min="2307" max="2318" width="11.85546875" style="225" customWidth="1"/>
    <col min="2319" max="2560" width="11.5703125" style="225"/>
    <col min="2561" max="2561" width="9.5703125" style="225" customWidth="1"/>
    <col min="2562" max="2562" width="44.85546875" style="225" customWidth="1"/>
    <col min="2563" max="2574" width="11.85546875" style="225" customWidth="1"/>
    <col min="2575" max="2816" width="11.5703125" style="225"/>
    <col min="2817" max="2817" width="9.5703125" style="225" customWidth="1"/>
    <col min="2818" max="2818" width="44.85546875" style="225" customWidth="1"/>
    <col min="2819" max="2830" width="11.85546875" style="225" customWidth="1"/>
    <col min="2831" max="3072" width="11.5703125" style="225"/>
    <col min="3073" max="3073" width="9.5703125" style="225" customWidth="1"/>
    <col min="3074" max="3074" width="44.85546875" style="225" customWidth="1"/>
    <col min="3075" max="3086" width="11.85546875" style="225" customWidth="1"/>
    <col min="3087" max="3328" width="11.5703125" style="225"/>
    <col min="3329" max="3329" width="9.5703125" style="225" customWidth="1"/>
    <col min="3330" max="3330" width="44.85546875" style="225" customWidth="1"/>
    <col min="3331" max="3342" width="11.85546875" style="225" customWidth="1"/>
    <col min="3343" max="3584" width="11.5703125" style="225"/>
    <col min="3585" max="3585" width="9.5703125" style="225" customWidth="1"/>
    <col min="3586" max="3586" width="44.85546875" style="225" customWidth="1"/>
    <col min="3587" max="3598" width="11.85546875" style="225" customWidth="1"/>
    <col min="3599" max="3840" width="11.5703125" style="225"/>
    <col min="3841" max="3841" width="9.5703125" style="225" customWidth="1"/>
    <col min="3842" max="3842" width="44.85546875" style="225" customWidth="1"/>
    <col min="3843" max="3854" width="11.85546875" style="225" customWidth="1"/>
    <col min="3855" max="4096" width="11.5703125" style="225"/>
    <col min="4097" max="4097" width="9.5703125" style="225" customWidth="1"/>
    <col min="4098" max="4098" width="44.85546875" style="225" customWidth="1"/>
    <col min="4099" max="4110" width="11.85546875" style="225" customWidth="1"/>
    <col min="4111" max="4352" width="11.5703125" style="225"/>
    <col min="4353" max="4353" width="9.5703125" style="225" customWidth="1"/>
    <col min="4354" max="4354" width="44.85546875" style="225" customWidth="1"/>
    <col min="4355" max="4366" width="11.85546875" style="225" customWidth="1"/>
    <col min="4367" max="4608" width="11.5703125" style="225"/>
    <col min="4609" max="4609" width="9.5703125" style="225" customWidth="1"/>
    <col min="4610" max="4610" width="44.85546875" style="225" customWidth="1"/>
    <col min="4611" max="4622" width="11.85546875" style="225" customWidth="1"/>
    <col min="4623" max="4864" width="11.5703125" style="225"/>
    <col min="4865" max="4865" width="9.5703125" style="225" customWidth="1"/>
    <col min="4866" max="4866" width="44.85546875" style="225" customWidth="1"/>
    <col min="4867" max="4878" width="11.85546875" style="225" customWidth="1"/>
    <col min="4879" max="5120" width="11.5703125" style="225"/>
    <col min="5121" max="5121" width="9.5703125" style="225" customWidth="1"/>
    <col min="5122" max="5122" width="44.85546875" style="225" customWidth="1"/>
    <col min="5123" max="5134" width="11.85546875" style="225" customWidth="1"/>
    <col min="5135" max="5376" width="11.5703125" style="225"/>
    <col min="5377" max="5377" width="9.5703125" style="225" customWidth="1"/>
    <col min="5378" max="5378" width="44.85546875" style="225" customWidth="1"/>
    <col min="5379" max="5390" width="11.85546875" style="225" customWidth="1"/>
    <col min="5391" max="5632" width="11.5703125" style="225"/>
    <col min="5633" max="5633" width="9.5703125" style="225" customWidth="1"/>
    <col min="5634" max="5634" width="44.85546875" style="225" customWidth="1"/>
    <col min="5635" max="5646" width="11.85546875" style="225" customWidth="1"/>
    <col min="5647" max="5888" width="11.5703125" style="225"/>
    <col min="5889" max="5889" width="9.5703125" style="225" customWidth="1"/>
    <col min="5890" max="5890" width="44.85546875" style="225" customWidth="1"/>
    <col min="5891" max="5902" width="11.85546875" style="225" customWidth="1"/>
    <col min="5903" max="6144" width="11.5703125" style="225"/>
    <col min="6145" max="6145" width="9.5703125" style="225" customWidth="1"/>
    <col min="6146" max="6146" width="44.85546875" style="225" customWidth="1"/>
    <col min="6147" max="6158" width="11.85546875" style="225" customWidth="1"/>
    <col min="6159" max="6400" width="11.5703125" style="225"/>
    <col min="6401" max="6401" width="9.5703125" style="225" customWidth="1"/>
    <col min="6402" max="6402" width="44.85546875" style="225" customWidth="1"/>
    <col min="6403" max="6414" width="11.85546875" style="225" customWidth="1"/>
    <col min="6415" max="6656" width="11.5703125" style="225"/>
    <col min="6657" max="6657" width="9.5703125" style="225" customWidth="1"/>
    <col min="6658" max="6658" width="44.85546875" style="225" customWidth="1"/>
    <col min="6659" max="6670" width="11.85546875" style="225" customWidth="1"/>
    <col min="6671" max="6912" width="11.5703125" style="225"/>
    <col min="6913" max="6913" width="9.5703125" style="225" customWidth="1"/>
    <col min="6914" max="6914" width="44.85546875" style="225" customWidth="1"/>
    <col min="6915" max="6926" width="11.85546875" style="225" customWidth="1"/>
    <col min="6927" max="7168" width="11.5703125" style="225"/>
    <col min="7169" max="7169" width="9.5703125" style="225" customWidth="1"/>
    <col min="7170" max="7170" width="44.85546875" style="225" customWidth="1"/>
    <col min="7171" max="7182" width="11.85546875" style="225" customWidth="1"/>
    <col min="7183" max="7424" width="11.5703125" style="225"/>
    <col min="7425" max="7425" width="9.5703125" style="225" customWidth="1"/>
    <col min="7426" max="7426" width="44.85546875" style="225" customWidth="1"/>
    <col min="7427" max="7438" width="11.85546875" style="225" customWidth="1"/>
    <col min="7439" max="7680" width="11.5703125" style="225"/>
    <col min="7681" max="7681" width="9.5703125" style="225" customWidth="1"/>
    <col min="7682" max="7682" width="44.85546875" style="225" customWidth="1"/>
    <col min="7683" max="7694" width="11.85546875" style="225" customWidth="1"/>
    <col min="7695" max="7936" width="11.5703125" style="225"/>
    <col min="7937" max="7937" width="9.5703125" style="225" customWidth="1"/>
    <col min="7938" max="7938" width="44.85546875" style="225" customWidth="1"/>
    <col min="7939" max="7950" width="11.85546875" style="225" customWidth="1"/>
    <col min="7951" max="8192" width="11.5703125" style="225"/>
    <col min="8193" max="8193" width="9.5703125" style="225" customWidth="1"/>
    <col min="8194" max="8194" width="44.85546875" style="225" customWidth="1"/>
    <col min="8195" max="8206" width="11.85546875" style="225" customWidth="1"/>
    <col min="8207" max="8448" width="11.5703125" style="225"/>
    <col min="8449" max="8449" width="9.5703125" style="225" customWidth="1"/>
    <col min="8450" max="8450" width="44.85546875" style="225" customWidth="1"/>
    <col min="8451" max="8462" width="11.85546875" style="225" customWidth="1"/>
    <col min="8463" max="8704" width="11.5703125" style="225"/>
    <col min="8705" max="8705" width="9.5703125" style="225" customWidth="1"/>
    <col min="8706" max="8706" width="44.85546875" style="225" customWidth="1"/>
    <col min="8707" max="8718" width="11.85546875" style="225" customWidth="1"/>
    <col min="8719" max="8960" width="11.5703125" style="225"/>
    <col min="8961" max="8961" width="9.5703125" style="225" customWidth="1"/>
    <col min="8962" max="8962" width="44.85546875" style="225" customWidth="1"/>
    <col min="8963" max="8974" width="11.85546875" style="225" customWidth="1"/>
    <col min="8975" max="9216" width="11.5703125" style="225"/>
    <col min="9217" max="9217" width="9.5703125" style="225" customWidth="1"/>
    <col min="9218" max="9218" width="44.85546875" style="225" customWidth="1"/>
    <col min="9219" max="9230" width="11.85546875" style="225" customWidth="1"/>
    <col min="9231" max="9472" width="11.5703125" style="225"/>
    <col min="9473" max="9473" width="9.5703125" style="225" customWidth="1"/>
    <col min="9474" max="9474" width="44.85546875" style="225" customWidth="1"/>
    <col min="9475" max="9486" width="11.85546875" style="225" customWidth="1"/>
    <col min="9487" max="9728" width="11.5703125" style="225"/>
    <col min="9729" max="9729" width="9.5703125" style="225" customWidth="1"/>
    <col min="9730" max="9730" width="44.85546875" style="225" customWidth="1"/>
    <col min="9731" max="9742" width="11.85546875" style="225" customWidth="1"/>
    <col min="9743" max="9984" width="11.5703125" style="225"/>
    <col min="9985" max="9985" width="9.5703125" style="225" customWidth="1"/>
    <col min="9986" max="9986" width="44.85546875" style="225" customWidth="1"/>
    <col min="9987" max="9998" width="11.85546875" style="225" customWidth="1"/>
    <col min="9999" max="10240" width="11.5703125" style="225"/>
    <col min="10241" max="10241" width="9.5703125" style="225" customWidth="1"/>
    <col min="10242" max="10242" width="44.85546875" style="225" customWidth="1"/>
    <col min="10243" max="10254" width="11.85546875" style="225" customWidth="1"/>
    <col min="10255" max="10496" width="11.5703125" style="225"/>
    <col min="10497" max="10497" width="9.5703125" style="225" customWidth="1"/>
    <col min="10498" max="10498" width="44.85546875" style="225" customWidth="1"/>
    <col min="10499" max="10510" width="11.85546875" style="225" customWidth="1"/>
    <col min="10511" max="10752" width="11.5703125" style="225"/>
    <col min="10753" max="10753" width="9.5703125" style="225" customWidth="1"/>
    <col min="10754" max="10754" width="44.85546875" style="225" customWidth="1"/>
    <col min="10755" max="10766" width="11.85546875" style="225" customWidth="1"/>
    <col min="10767" max="11008" width="11.5703125" style="225"/>
    <col min="11009" max="11009" width="9.5703125" style="225" customWidth="1"/>
    <col min="11010" max="11010" width="44.85546875" style="225" customWidth="1"/>
    <col min="11011" max="11022" width="11.85546875" style="225" customWidth="1"/>
    <col min="11023" max="11264" width="11.5703125" style="225"/>
    <col min="11265" max="11265" width="9.5703125" style="225" customWidth="1"/>
    <col min="11266" max="11266" width="44.85546875" style="225" customWidth="1"/>
    <col min="11267" max="11278" width="11.85546875" style="225" customWidth="1"/>
    <col min="11279" max="11520" width="11.5703125" style="225"/>
    <col min="11521" max="11521" width="9.5703125" style="225" customWidth="1"/>
    <col min="11522" max="11522" width="44.85546875" style="225" customWidth="1"/>
    <col min="11523" max="11534" width="11.85546875" style="225" customWidth="1"/>
    <col min="11535" max="11776" width="11.5703125" style="225"/>
    <col min="11777" max="11777" width="9.5703125" style="225" customWidth="1"/>
    <col min="11778" max="11778" width="44.85546875" style="225" customWidth="1"/>
    <col min="11779" max="11790" width="11.85546875" style="225" customWidth="1"/>
    <col min="11791" max="12032" width="11.5703125" style="225"/>
    <col min="12033" max="12033" width="9.5703125" style="225" customWidth="1"/>
    <col min="12034" max="12034" width="44.85546875" style="225" customWidth="1"/>
    <col min="12035" max="12046" width="11.85546875" style="225" customWidth="1"/>
    <col min="12047" max="12288" width="11.5703125" style="225"/>
    <col min="12289" max="12289" width="9.5703125" style="225" customWidth="1"/>
    <col min="12290" max="12290" width="44.85546875" style="225" customWidth="1"/>
    <col min="12291" max="12302" width="11.85546875" style="225" customWidth="1"/>
    <col min="12303" max="12544" width="11.5703125" style="225"/>
    <col min="12545" max="12545" width="9.5703125" style="225" customWidth="1"/>
    <col min="12546" max="12546" width="44.85546875" style="225" customWidth="1"/>
    <col min="12547" max="12558" width="11.85546875" style="225" customWidth="1"/>
    <col min="12559" max="12800" width="11.5703125" style="225"/>
    <col min="12801" max="12801" width="9.5703125" style="225" customWidth="1"/>
    <col min="12802" max="12802" width="44.85546875" style="225" customWidth="1"/>
    <col min="12803" max="12814" width="11.85546875" style="225" customWidth="1"/>
    <col min="12815" max="13056" width="11.5703125" style="225"/>
    <col min="13057" max="13057" width="9.5703125" style="225" customWidth="1"/>
    <col min="13058" max="13058" width="44.85546875" style="225" customWidth="1"/>
    <col min="13059" max="13070" width="11.85546875" style="225" customWidth="1"/>
    <col min="13071" max="13312" width="11.5703125" style="225"/>
    <col min="13313" max="13313" width="9.5703125" style="225" customWidth="1"/>
    <col min="13314" max="13314" width="44.85546875" style="225" customWidth="1"/>
    <col min="13315" max="13326" width="11.85546875" style="225" customWidth="1"/>
    <col min="13327" max="13568" width="11.5703125" style="225"/>
    <col min="13569" max="13569" width="9.5703125" style="225" customWidth="1"/>
    <col min="13570" max="13570" width="44.85546875" style="225" customWidth="1"/>
    <col min="13571" max="13582" width="11.85546875" style="225" customWidth="1"/>
    <col min="13583" max="13824" width="11.5703125" style="225"/>
    <col min="13825" max="13825" width="9.5703125" style="225" customWidth="1"/>
    <col min="13826" max="13826" width="44.85546875" style="225" customWidth="1"/>
    <col min="13827" max="13838" width="11.85546875" style="225" customWidth="1"/>
    <col min="13839" max="14080" width="11.5703125" style="225"/>
    <col min="14081" max="14081" width="9.5703125" style="225" customWidth="1"/>
    <col min="14082" max="14082" width="44.85546875" style="225" customWidth="1"/>
    <col min="14083" max="14094" width="11.85546875" style="225" customWidth="1"/>
    <col min="14095" max="14336" width="11.5703125" style="225"/>
    <col min="14337" max="14337" width="9.5703125" style="225" customWidth="1"/>
    <col min="14338" max="14338" width="44.85546875" style="225" customWidth="1"/>
    <col min="14339" max="14350" width="11.85546875" style="225" customWidth="1"/>
    <col min="14351" max="14592" width="11.5703125" style="225"/>
    <col min="14593" max="14593" width="9.5703125" style="225" customWidth="1"/>
    <col min="14594" max="14594" width="44.85546875" style="225" customWidth="1"/>
    <col min="14595" max="14606" width="11.85546875" style="225" customWidth="1"/>
    <col min="14607" max="14848" width="11.5703125" style="225"/>
    <col min="14849" max="14849" width="9.5703125" style="225" customWidth="1"/>
    <col min="14850" max="14850" width="44.85546875" style="225" customWidth="1"/>
    <col min="14851" max="14862" width="11.85546875" style="225" customWidth="1"/>
    <col min="14863" max="15104" width="11.5703125" style="225"/>
    <col min="15105" max="15105" width="9.5703125" style="225" customWidth="1"/>
    <col min="15106" max="15106" width="44.85546875" style="225" customWidth="1"/>
    <col min="15107" max="15118" width="11.85546875" style="225" customWidth="1"/>
    <col min="15119" max="15360" width="11.5703125" style="225"/>
    <col min="15361" max="15361" width="9.5703125" style="225" customWidth="1"/>
    <col min="15362" max="15362" width="44.85546875" style="225" customWidth="1"/>
    <col min="15363" max="15374" width="11.85546875" style="225" customWidth="1"/>
    <col min="15375" max="15616" width="11.5703125" style="225"/>
    <col min="15617" max="15617" width="9.5703125" style="225" customWidth="1"/>
    <col min="15618" max="15618" width="44.85546875" style="225" customWidth="1"/>
    <col min="15619" max="15630" width="11.85546875" style="225" customWidth="1"/>
    <col min="15631" max="15872" width="11.5703125" style="225"/>
    <col min="15873" max="15873" width="9.5703125" style="225" customWidth="1"/>
    <col min="15874" max="15874" width="44.85546875" style="225" customWidth="1"/>
    <col min="15875" max="15886" width="11.85546875" style="225" customWidth="1"/>
    <col min="15887" max="16128" width="11.5703125" style="225"/>
    <col min="16129" max="16129" width="9.5703125" style="225" customWidth="1"/>
    <col min="16130" max="16130" width="44.85546875" style="225" customWidth="1"/>
    <col min="16131" max="16142" width="11.85546875" style="225" customWidth="1"/>
    <col min="16143" max="16384" width="11.5703125" style="225"/>
  </cols>
  <sheetData>
    <row r="1" spans="1:14" x14ac:dyDescent="0.2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x14ac:dyDescent="0.2">
      <c r="A2" s="317" t="s">
        <v>449</v>
      </c>
      <c r="B2" s="317"/>
      <c r="C2" s="318" t="s">
        <v>450</v>
      </c>
      <c r="D2" s="318"/>
      <c r="E2" s="318"/>
      <c r="F2" s="318" t="s">
        <v>451</v>
      </c>
      <c r="G2" s="318"/>
      <c r="H2" s="318"/>
      <c r="I2" s="319" t="s">
        <v>452</v>
      </c>
      <c r="J2" s="319"/>
      <c r="K2" s="319"/>
      <c r="L2" s="318" t="s">
        <v>453</v>
      </c>
      <c r="M2" s="318"/>
      <c r="N2" s="318"/>
    </row>
    <row r="3" spans="1:14" ht="14.85" customHeight="1" x14ac:dyDescent="0.2">
      <c r="A3" s="317"/>
      <c r="B3" s="317"/>
      <c r="C3" s="226" t="s">
        <v>434</v>
      </c>
      <c r="D3" s="227" t="s">
        <v>435</v>
      </c>
      <c r="E3" s="228" t="s">
        <v>436</v>
      </c>
      <c r="F3" s="229" t="s">
        <v>454</v>
      </c>
      <c r="G3" s="230" t="s">
        <v>455</v>
      </c>
      <c r="H3" s="230" t="s">
        <v>185</v>
      </c>
      <c r="I3" s="229" t="s">
        <v>454</v>
      </c>
      <c r="J3" s="230" t="s">
        <v>455</v>
      </c>
      <c r="K3" s="230" t="s">
        <v>185</v>
      </c>
      <c r="L3" s="226" t="s">
        <v>434</v>
      </c>
      <c r="M3" s="227" t="s">
        <v>435</v>
      </c>
      <c r="N3" s="228" t="s">
        <v>436</v>
      </c>
    </row>
    <row r="4" spans="1:14" ht="22.7" customHeight="1" x14ac:dyDescent="0.2">
      <c r="A4" s="231" t="s">
        <v>456</v>
      </c>
      <c r="B4" s="232" t="s">
        <v>457</v>
      </c>
      <c r="C4" s="233">
        <v>202720</v>
      </c>
      <c r="D4" s="233">
        <v>16312</v>
      </c>
      <c r="E4" s="233">
        <v>186408</v>
      </c>
      <c r="F4" s="233">
        <v>0</v>
      </c>
      <c r="G4" s="233">
        <v>0</v>
      </c>
      <c r="H4" s="233">
        <v>0</v>
      </c>
      <c r="I4" s="233">
        <v>0</v>
      </c>
      <c r="J4" s="233">
        <v>66898</v>
      </c>
      <c r="K4" s="233">
        <v>66898</v>
      </c>
      <c r="L4" s="233">
        <v>202720</v>
      </c>
      <c r="M4" s="233">
        <v>83210</v>
      </c>
      <c r="N4" s="233">
        <v>119510</v>
      </c>
    </row>
    <row r="5" spans="1:14" ht="22.7" customHeight="1" x14ac:dyDescent="0.2">
      <c r="A5" s="231" t="s">
        <v>458</v>
      </c>
      <c r="B5" s="232" t="s">
        <v>459</v>
      </c>
      <c r="C5" s="233">
        <v>4837440</v>
      </c>
      <c r="D5" s="233">
        <v>4837440</v>
      </c>
      <c r="E5" s="233">
        <v>0</v>
      </c>
      <c r="F5" s="233">
        <v>0</v>
      </c>
      <c r="G5" s="233">
        <v>0</v>
      </c>
      <c r="H5" s="233">
        <v>0</v>
      </c>
      <c r="I5" s="233">
        <v>0</v>
      </c>
      <c r="J5" s="233">
        <v>0</v>
      </c>
      <c r="K5" s="233">
        <v>0</v>
      </c>
      <c r="L5" s="233">
        <v>4837440</v>
      </c>
      <c r="M5" s="233">
        <v>4837440</v>
      </c>
      <c r="N5" s="233">
        <v>0</v>
      </c>
    </row>
    <row r="6" spans="1:14" ht="22.7" customHeight="1" x14ac:dyDescent="0.2">
      <c r="A6" s="231" t="s">
        <v>460</v>
      </c>
      <c r="B6" s="232" t="s">
        <v>461</v>
      </c>
      <c r="C6" s="233">
        <v>11656000</v>
      </c>
      <c r="D6" s="233">
        <v>0</v>
      </c>
      <c r="E6" s="233">
        <v>11656000</v>
      </c>
      <c r="F6" s="233">
        <v>0</v>
      </c>
      <c r="G6" s="233">
        <v>0</v>
      </c>
      <c r="H6" s="233">
        <v>0</v>
      </c>
      <c r="I6" s="233">
        <v>0</v>
      </c>
      <c r="J6" s="233">
        <v>0</v>
      </c>
      <c r="K6" s="233">
        <v>0</v>
      </c>
      <c r="L6" s="233">
        <v>11656000</v>
      </c>
      <c r="M6" s="233">
        <v>0</v>
      </c>
      <c r="N6" s="233">
        <v>11656000</v>
      </c>
    </row>
    <row r="7" spans="1:14" ht="22.7" customHeight="1" x14ac:dyDescent="0.2">
      <c r="A7" s="231" t="s">
        <v>462</v>
      </c>
      <c r="B7" s="232" t="s">
        <v>463</v>
      </c>
      <c r="C7" s="233">
        <v>3226000</v>
      </c>
      <c r="D7" s="233">
        <v>0</v>
      </c>
      <c r="E7" s="233">
        <v>3226000</v>
      </c>
      <c r="F7" s="233">
        <v>0</v>
      </c>
      <c r="G7" s="233">
        <v>0</v>
      </c>
      <c r="H7" s="233">
        <v>0</v>
      </c>
      <c r="I7" s="233">
        <v>0</v>
      </c>
      <c r="J7" s="233">
        <v>0</v>
      </c>
      <c r="K7" s="233">
        <v>0</v>
      </c>
      <c r="L7" s="233">
        <v>3226000</v>
      </c>
      <c r="M7" s="233">
        <v>0</v>
      </c>
      <c r="N7" s="233">
        <v>3226000</v>
      </c>
    </row>
    <row r="8" spans="1:14" ht="22.7" customHeight="1" x14ac:dyDescent="0.2">
      <c r="A8" s="231" t="s">
        <v>464</v>
      </c>
      <c r="B8" s="232" t="s">
        <v>465</v>
      </c>
      <c r="C8" s="233">
        <v>4326300</v>
      </c>
      <c r="D8" s="233">
        <v>0</v>
      </c>
      <c r="E8" s="233">
        <v>4326300</v>
      </c>
      <c r="F8" s="233">
        <v>0</v>
      </c>
      <c r="G8" s="233">
        <v>0</v>
      </c>
      <c r="H8" s="233">
        <v>0</v>
      </c>
      <c r="I8" s="233">
        <v>0</v>
      </c>
      <c r="J8" s="233">
        <v>0</v>
      </c>
      <c r="K8" s="233">
        <v>0</v>
      </c>
      <c r="L8" s="233">
        <v>4326300</v>
      </c>
      <c r="M8" s="233">
        <v>0</v>
      </c>
      <c r="N8" s="233">
        <v>4326300</v>
      </c>
    </row>
    <row r="9" spans="1:14" ht="22.7" customHeight="1" x14ac:dyDescent="0.2">
      <c r="A9" s="231" t="s">
        <v>466</v>
      </c>
      <c r="B9" s="232" t="s">
        <v>467</v>
      </c>
      <c r="C9" s="233">
        <v>6723000</v>
      </c>
      <c r="D9" s="233">
        <v>0</v>
      </c>
      <c r="E9" s="233">
        <v>6723000</v>
      </c>
      <c r="F9" s="233">
        <v>0</v>
      </c>
      <c r="G9" s="233">
        <v>0</v>
      </c>
      <c r="H9" s="233">
        <v>0</v>
      </c>
      <c r="I9" s="233">
        <v>0</v>
      </c>
      <c r="J9" s="233">
        <v>0</v>
      </c>
      <c r="K9" s="233">
        <v>0</v>
      </c>
      <c r="L9" s="233">
        <v>6723000</v>
      </c>
      <c r="M9" s="233">
        <v>0</v>
      </c>
      <c r="N9" s="233">
        <v>6723000</v>
      </c>
    </row>
    <row r="10" spans="1:14" ht="22.7" customHeight="1" x14ac:dyDescent="0.2">
      <c r="A10" s="231" t="s">
        <v>468</v>
      </c>
      <c r="B10" s="232" t="s">
        <v>469</v>
      </c>
      <c r="C10" s="233">
        <v>6899000</v>
      </c>
      <c r="D10" s="233">
        <v>0</v>
      </c>
      <c r="E10" s="233">
        <v>6899000</v>
      </c>
      <c r="F10" s="233">
        <v>0</v>
      </c>
      <c r="G10" s="233">
        <v>0</v>
      </c>
      <c r="H10" s="233">
        <v>0</v>
      </c>
      <c r="I10" s="233">
        <v>0</v>
      </c>
      <c r="J10" s="233">
        <v>0</v>
      </c>
      <c r="K10" s="233">
        <v>0</v>
      </c>
      <c r="L10" s="233">
        <v>6899000</v>
      </c>
      <c r="M10" s="233">
        <v>0</v>
      </c>
      <c r="N10" s="233">
        <v>6899000</v>
      </c>
    </row>
    <row r="11" spans="1:14" ht="22.7" customHeight="1" x14ac:dyDescent="0.2">
      <c r="A11" s="231" t="s">
        <v>470</v>
      </c>
      <c r="B11" s="232" t="s">
        <v>471</v>
      </c>
      <c r="C11" s="233">
        <v>123827467</v>
      </c>
      <c r="D11" s="233">
        <v>36241057</v>
      </c>
      <c r="E11" s="233">
        <v>87586410</v>
      </c>
      <c r="F11" s="233">
        <v>1323600</v>
      </c>
      <c r="G11" s="233">
        <v>13767600</v>
      </c>
      <c r="H11" s="233">
        <v>12444000</v>
      </c>
      <c r="I11" s="233">
        <v>0</v>
      </c>
      <c r="J11" s="233">
        <v>2569968</v>
      </c>
      <c r="K11" s="233">
        <v>2569968</v>
      </c>
      <c r="L11" s="233">
        <v>136271467</v>
      </c>
      <c r="M11" s="233">
        <v>38811025</v>
      </c>
      <c r="N11" s="233">
        <v>97460442</v>
      </c>
    </row>
    <row r="12" spans="1:14" ht="22.7" customHeight="1" x14ac:dyDescent="0.2">
      <c r="A12" s="231" t="s">
        <v>472</v>
      </c>
      <c r="B12" s="232" t="s">
        <v>473</v>
      </c>
      <c r="C12" s="233">
        <v>803000</v>
      </c>
      <c r="D12" s="233">
        <v>240900</v>
      </c>
      <c r="E12" s="233">
        <v>562100</v>
      </c>
      <c r="F12" s="233">
        <v>0</v>
      </c>
      <c r="G12" s="233">
        <v>0</v>
      </c>
      <c r="H12" s="233">
        <v>0</v>
      </c>
      <c r="I12" s="233">
        <v>0</v>
      </c>
      <c r="J12" s="233">
        <v>16060</v>
      </c>
      <c r="K12" s="233">
        <v>16060</v>
      </c>
      <c r="L12" s="233">
        <v>803000</v>
      </c>
      <c r="M12" s="233">
        <v>256960</v>
      </c>
      <c r="N12" s="233">
        <v>546040</v>
      </c>
    </row>
    <row r="13" spans="1:14" ht="22.7" customHeight="1" x14ac:dyDescent="0.2">
      <c r="A13" s="231" t="s">
        <v>474</v>
      </c>
      <c r="B13" s="232" t="s">
        <v>475</v>
      </c>
      <c r="C13" s="233">
        <v>709520</v>
      </c>
      <c r="D13" s="233">
        <v>0</v>
      </c>
      <c r="E13" s="233">
        <v>709520</v>
      </c>
      <c r="F13" s="233">
        <v>0</v>
      </c>
      <c r="G13" s="233">
        <v>0</v>
      </c>
      <c r="H13" s="233">
        <v>0</v>
      </c>
      <c r="I13" s="233">
        <v>0</v>
      </c>
      <c r="J13" s="233">
        <v>0</v>
      </c>
      <c r="K13" s="233">
        <v>0</v>
      </c>
      <c r="L13" s="233">
        <v>709520</v>
      </c>
      <c r="M13" s="233">
        <v>0</v>
      </c>
      <c r="N13" s="233">
        <v>709520</v>
      </c>
    </row>
    <row r="14" spans="1:14" ht="22.7" customHeight="1" x14ac:dyDescent="0.2">
      <c r="A14" s="231" t="s">
        <v>476</v>
      </c>
      <c r="B14" s="232" t="s">
        <v>477</v>
      </c>
      <c r="C14" s="233">
        <v>1144000</v>
      </c>
      <c r="D14" s="233">
        <v>0</v>
      </c>
      <c r="E14" s="233">
        <v>1144000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3">
        <v>1144000</v>
      </c>
      <c r="M14" s="233">
        <v>0</v>
      </c>
      <c r="N14" s="233">
        <v>1144000</v>
      </c>
    </row>
    <row r="15" spans="1:14" ht="22.7" customHeight="1" x14ac:dyDescent="0.2">
      <c r="A15" s="231" t="s">
        <v>478</v>
      </c>
      <c r="B15" s="232" t="s">
        <v>479</v>
      </c>
      <c r="C15" s="233">
        <v>308432560</v>
      </c>
      <c r="D15" s="233">
        <v>124756449</v>
      </c>
      <c r="E15" s="233">
        <v>183676111</v>
      </c>
      <c r="F15" s="233">
        <v>0</v>
      </c>
      <c r="G15" s="233">
        <v>865844</v>
      </c>
      <c r="H15" s="233">
        <v>865844</v>
      </c>
      <c r="I15" s="233">
        <v>0</v>
      </c>
      <c r="J15" s="233">
        <v>9259523</v>
      </c>
      <c r="K15" s="233">
        <v>9259523</v>
      </c>
      <c r="L15" s="233">
        <v>309298404</v>
      </c>
      <c r="M15" s="233">
        <v>134015972</v>
      </c>
      <c r="N15" s="233">
        <v>175282432</v>
      </c>
    </row>
    <row r="16" spans="1:14" ht="22.7" customHeight="1" x14ac:dyDescent="0.2">
      <c r="A16" s="231" t="s">
        <v>480</v>
      </c>
      <c r="B16" s="232" t="s">
        <v>481</v>
      </c>
      <c r="C16" s="233">
        <v>5565591</v>
      </c>
      <c r="D16" s="233">
        <v>1760939</v>
      </c>
      <c r="E16" s="233">
        <v>3804652</v>
      </c>
      <c r="F16" s="233">
        <v>0</v>
      </c>
      <c r="G16" s="233">
        <v>800000</v>
      </c>
      <c r="H16" s="233">
        <v>800000</v>
      </c>
      <c r="I16" s="233">
        <v>0</v>
      </c>
      <c r="J16" s="233">
        <v>156017</v>
      </c>
      <c r="K16" s="233">
        <v>156017</v>
      </c>
      <c r="L16" s="233">
        <v>6365591</v>
      </c>
      <c r="M16" s="233">
        <v>1916956</v>
      </c>
      <c r="N16" s="233">
        <v>4448635</v>
      </c>
    </row>
    <row r="17" spans="1:14" ht="22.7" customHeight="1" x14ac:dyDescent="0.2">
      <c r="A17" s="231" t="s">
        <v>482</v>
      </c>
      <c r="B17" s="232" t="s">
        <v>483</v>
      </c>
      <c r="C17" s="233">
        <v>232000</v>
      </c>
      <c r="D17" s="233">
        <v>104411</v>
      </c>
      <c r="E17" s="233">
        <v>127589</v>
      </c>
      <c r="F17" s="233">
        <v>0</v>
      </c>
      <c r="G17" s="233">
        <v>0</v>
      </c>
      <c r="H17" s="233">
        <v>0</v>
      </c>
      <c r="I17" s="233">
        <v>0</v>
      </c>
      <c r="J17" s="233">
        <v>6961</v>
      </c>
      <c r="K17" s="233">
        <v>6961</v>
      </c>
      <c r="L17" s="233">
        <v>232000</v>
      </c>
      <c r="M17" s="233">
        <v>111372</v>
      </c>
      <c r="N17" s="233">
        <v>120628</v>
      </c>
    </row>
    <row r="18" spans="1:14" ht="22.7" customHeight="1" x14ac:dyDescent="0.2">
      <c r="A18" s="231" t="s">
        <v>484</v>
      </c>
      <c r="B18" s="232" t="s">
        <v>485</v>
      </c>
      <c r="C18" s="233">
        <v>294469</v>
      </c>
      <c r="D18" s="233">
        <v>0</v>
      </c>
      <c r="E18" s="233">
        <v>294469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294469</v>
      </c>
      <c r="M18" s="233">
        <v>0</v>
      </c>
      <c r="N18" s="233">
        <v>294469</v>
      </c>
    </row>
    <row r="19" spans="1:14" ht="22.7" customHeight="1" x14ac:dyDescent="0.2">
      <c r="A19" s="231" t="s">
        <v>486</v>
      </c>
      <c r="B19" s="232" t="s">
        <v>487</v>
      </c>
      <c r="C19" s="233">
        <v>4916280</v>
      </c>
      <c r="D19" s="233">
        <v>2885832</v>
      </c>
      <c r="E19" s="233">
        <v>2030448</v>
      </c>
      <c r="F19" s="233">
        <v>0</v>
      </c>
      <c r="G19" s="233">
        <v>0</v>
      </c>
      <c r="H19" s="233">
        <v>0</v>
      </c>
      <c r="I19" s="233">
        <v>0</v>
      </c>
      <c r="J19" s="233">
        <v>98325</v>
      </c>
      <c r="K19" s="233">
        <v>98325</v>
      </c>
      <c r="L19" s="233">
        <v>4916280</v>
      </c>
      <c r="M19" s="233">
        <v>2984157</v>
      </c>
      <c r="N19" s="233">
        <v>1932123</v>
      </c>
    </row>
    <row r="20" spans="1:14" ht="22.7" customHeight="1" x14ac:dyDescent="0.2">
      <c r="A20" s="231" t="s">
        <v>488</v>
      </c>
      <c r="B20" s="232" t="s">
        <v>489</v>
      </c>
      <c r="C20" s="233">
        <v>61585584</v>
      </c>
      <c r="D20" s="233">
        <v>28059510</v>
      </c>
      <c r="E20" s="233">
        <v>33526074</v>
      </c>
      <c r="F20" s="233">
        <v>0</v>
      </c>
      <c r="G20" s="233">
        <v>810641</v>
      </c>
      <c r="H20" s="233">
        <v>810641</v>
      </c>
      <c r="I20" s="233">
        <v>0</v>
      </c>
      <c r="J20" s="233">
        <v>1849869</v>
      </c>
      <c r="K20" s="233">
        <v>1849869</v>
      </c>
      <c r="L20" s="233">
        <v>62396225</v>
      </c>
      <c r="M20" s="233">
        <v>29909379</v>
      </c>
      <c r="N20" s="233">
        <v>32486846</v>
      </c>
    </row>
    <row r="21" spans="1:14" ht="22.7" customHeight="1" x14ac:dyDescent="0.2">
      <c r="A21" s="231" t="s">
        <v>490</v>
      </c>
      <c r="B21" s="232" t="s">
        <v>491</v>
      </c>
      <c r="C21" s="233">
        <v>65326627</v>
      </c>
      <c r="D21" s="233">
        <v>22887689</v>
      </c>
      <c r="E21" s="233">
        <v>42438938</v>
      </c>
      <c r="F21" s="233">
        <v>0</v>
      </c>
      <c r="G21" s="233">
        <v>0</v>
      </c>
      <c r="H21" s="233">
        <v>0</v>
      </c>
      <c r="I21" s="233">
        <v>0</v>
      </c>
      <c r="J21" s="233">
        <v>1959801</v>
      </c>
      <c r="K21" s="233">
        <v>1959801</v>
      </c>
      <c r="L21" s="233">
        <v>65326627</v>
      </c>
      <c r="M21" s="233">
        <v>24847490</v>
      </c>
      <c r="N21" s="233">
        <v>40479137</v>
      </c>
    </row>
    <row r="22" spans="1:14" ht="22.7" customHeight="1" x14ac:dyDescent="0.2">
      <c r="A22" s="231" t="s">
        <v>492</v>
      </c>
      <c r="B22" s="232" t="s">
        <v>493</v>
      </c>
      <c r="C22" s="233">
        <v>231905232</v>
      </c>
      <c r="D22" s="233">
        <v>80701275</v>
      </c>
      <c r="E22" s="233">
        <v>151203957</v>
      </c>
      <c r="F22" s="233">
        <v>0</v>
      </c>
      <c r="G22" s="233">
        <v>0</v>
      </c>
      <c r="H22" s="233">
        <v>0</v>
      </c>
      <c r="I22" s="233">
        <v>0</v>
      </c>
      <c r="J22" s="233">
        <v>6957161</v>
      </c>
      <c r="K22" s="233">
        <v>6957161</v>
      </c>
      <c r="L22" s="233">
        <v>231905232</v>
      </c>
      <c r="M22" s="233">
        <v>87658436</v>
      </c>
      <c r="N22" s="233">
        <v>144246796</v>
      </c>
    </row>
    <row r="23" spans="1:14" ht="22.7" customHeight="1" x14ac:dyDescent="0.2">
      <c r="A23" s="231" t="s">
        <v>494</v>
      </c>
      <c r="B23" s="232" t="s">
        <v>495</v>
      </c>
      <c r="C23" s="233">
        <v>0</v>
      </c>
      <c r="D23" s="233">
        <v>0</v>
      </c>
      <c r="E23" s="233">
        <v>0</v>
      </c>
      <c r="F23" s="233">
        <v>0</v>
      </c>
      <c r="G23" s="233">
        <v>1000000</v>
      </c>
      <c r="H23" s="233">
        <v>1000000</v>
      </c>
      <c r="I23" s="233">
        <v>0</v>
      </c>
      <c r="J23" s="233">
        <v>65754</v>
      </c>
      <c r="K23" s="233">
        <v>65754</v>
      </c>
      <c r="L23" s="233">
        <v>1000000</v>
      </c>
      <c r="M23" s="233">
        <v>65754</v>
      </c>
      <c r="N23" s="233">
        <v>934246</v>
      </c>
    </row>
    <row r="24" spans="1:14" ht="22.7" customHeight="1" x14ac:dyDescent="0.2">
      <c r="A24" s="231" t="s">
        <v>496</v>
      </c>
      <c r="B24" s="232" t="s">
        <v>497</v>
      </c>
      <c r="C24" s="233">
        <v>202031</v>
      </c>
      <c r="D24" s="233">
        <v>48588</v>
      </c>
      <c r="E24" s="233">
        <v>153443</v>
      </c>
      <c r="F24" s="233">
        <v>0</v>
      </c>
      <c r="G24" s="233">
        <v>0</v>
      </c>
      <c r="H24" s="233">
        <v>0</v>
      </c>
      <c r="I24" s="233">
        <v>0</v>
      </c>
      <c r="J24" s="233">
        <v>66671</v>
      </c>
      <c r="K24" s="233">
        <v>66671</v>
      </c>
      <c r="L24" s="233">
        <v>202031</v>
      </c>
      <c r="M24" s="233">
        <v>115259</v>
      </c>
      <c r="N24" s="233">
        <v>86772</v>
      </c>
    </row>
    <row r="25" spans="1:14" ht="22.7" customHeight="1" x14ac:dyDescent="0.2">
      <c r="A25" s="231" t="s">
        <v>498</v>
      </c>
      <c r="B25" s="232" t="s">
        <v>499</v>
      </c>
      <c r="C25" s="233">
        <v>0</v>
      </c>
      <c r="D25" s="233">
        <v>0</v>
      </c>
      <c r="E25" s="233">
        <v>0</v>
      </c>
      <c r="F25" s="233">
        <v>48000</v>
      </c>
      <c r="G25" s="233">
        <v>48000</v>
      </c>
      <c r="H25" s="233">
        <v>0</v>
      </c>
      <c r="I25" s="233">
        <v>48000</v>
      </c>
      <c r="J25" s="233">
        <v>48000</v>
      </c>
      <c r="K25" s="233">
        <v>0</v>
      </c>
      <c r="L25" s="233">
        <v>0</v>
      </c>
      <c r="M25" s="233">
        <v>0</v>
      </c>
      <c r="N25" s="233">
        <v>0</v>
      </c>
    </row>
    <row r="26" spans="1:14" ht="22.7" customHeight="1" x14ac:dyDescent="0.2">
      <c r="A26" s="231" t="s">
        <v>500</v>
      </c>
      <c r="B26" s="232" t="s">
        <v>501</v>
      </c>
      <c r="C26" s="233">
        <v>468900</v>
      </c>
      <c r="D26" s="233">
        <v>112880</v>
      </c>
      <c r="E26" s="233">
        <v>356020</v>
      </c>
      <c r="F26" s="233">
        <v>64900</v>
      </c>
      <c r="G26" s="233">
        <v>0</v>
      </c>
      <c r="H26" s="233">
        <v>-64900</v>
      </c>
      <c r="I26" s="233">
        <v>64900</v>
      </c>
      <c r="J26" s="233">
        <v>64415</v>
      </c>
      <c r="K26" s="233">
        <v>-485</v>
      </c>
      <c r="L26" s="233">
        <v>404000</v>
      </c>
      <c r="M26" s="233">
        <v>112395</v>
      </c>
      <c r="N26" s="233">
        <v>291605</v>
      </c>
    </row>
    <row r="27" spans="1:14" ht="22.7" customHeight="1" x14ac:dyDescent="0.2">
      <c r="A27" s="231" t="s">
        <v>502</v>
      </c>
      <c r="B27" s="232" t="s">
        <v>503</v>
      </c>
      <c r="C27" s="233">
        <v>632165</v>
      </c>
      <c r="D27" s="233">
        <v>76200</v>
      </c>
      <c r="E27" s="233">
        <v>555965</v>
      </c>
      <c r="F27" s="233">
        <v>0</v>
      </c>
      <c r="G27" s="233">
        <v>0</v>
      </c>
      <c r="H27" s="233">
        <v>0</v>
      </c>
      <c r="I27" s="233">
        <v>0</v>
      </c>
      <c r="J27" s="233">
        <v>91665</v>
      </c>
      <c r="K27" s="233">
        <v>91665</v>
      </c>
      <c r="L27" s="233">
        <v>632165</v>
      </c>
      <c r="M27" s="233">
        <v>167865</v>
      </c>
      <c r="N27" s="233">
        <v>464300</v>
      </c>
    </row>
    <row r="28" spans="1:14" ht="22.7" customHeight="1" x14ac:dyDescent="0.2">
      <c r="A28" s="231" t="s">
        <v>504</v>
      </c>
      <c r="B28" s="232" t="s">
        <v>505</v>
      </c>
      <c r="C28" s="233">
        <v>0</v>
      </c>
      <c r="D28" s="233">
        <v>0</v>
      </c>
      <c r="E28" s="233">
        <v>0</v>
      </c>
      <c r="F28" s="233">
        <v>299860</v>
      </c>
      <c r="G28" s="233">
        <v>299860</v>
      </c>
      <c r="H28" s="233">
        <v>0</v>
      </c>
      <c r="I28" s="233">
        <v>299860</v>
      </c>
      <c r="J28" s="233">
        <v>299860</v>
      </c>
      <c r="K28" s="233">
        <v>0</v>
      </c>
      <c r="L28" s="233">
        <v>0</v>
      </c>
      <c r="M28" s="233">
        <v>0</v>
      </c>
      <c r="N28" s="233">
        <v>0</v>
      </c>
    </row>
    <row r="29" spans="1:14" ht="22.7" customHeight="1" x14ac:dyDescent="0.2">
      <c r="A29" s="231" t="s">
        <v>506</v>
      </c>
      <c r="B29" s="232" t="s">
        <v>507</v>
      </c>
      <c r="C29" s="233">
        <v>0</v>
      </c>
      <c r="D29" s="233">
        <v>0</v>
      </c>
      <c r="E29" s="233">
        <v>0</v>
      </c>
      <c r="F29" s="233">
        <v>293854</v>
      </c>
      <c r="G29" s="233">
        <v>293854</v>
      </c>
      <c r="H29" s="233">
        <v>0</v>
      </c>
      <c r="I29" s="233">
        <v>293854</v>
      </c>
      <c r="J29" s="233">
        <v>293854</v>
      </c>
      <c r="K29" s="233">
        <v>0</v>
      </c>
      <c r="L29" s="233">
        <v>0</v>
      </c>
      <c r="M29" s="233">
        <v>0</v>
      </c>
      <c r="N29" s="233">
        <v>0</v>
      </c>
    </row>
    <row r="30" spans="1:14" ht="22.7" customHeight="1" x14ac:dyDescent="0.2">
      <c r="A30" s="231" t="s">
        <v>508</v>
      </c>
      <c r="B30" s="232" t="s">
        <v>509</v>
      </c>
      <c r="C30" s="233">
        <v>350000</v>
      </c>
      <c r="D30" s="233">
        <v>0</v>
      </c>
      <c r="E30" s="233">
        <v>350000</v>
      </c>
      <c r="F30" s="233">
        <v>0</v>
      </c>
      <c r="G30" s="233">
        <v>0</v>
      </c>
      <c r="H30" s="233">
        <v>0</v>
      </c>
      <c r="I30" s="233">
        <v>0</v>
      </c>
      <c r="J30" s="233">
        <v>0</v>
      </c>
      <c r="K30" s="233">
        <v>0</v>
      </c>
      <c r="L30" s="233">
        <v>350000</v>
      </c>
      <c r="M30" s="233">
        <v>0</v>
      </c>
      <c r="N30" s="233">
        <v>350000</v>
      </c>
    </row>
    <row r="31" spans="1:14" ht="22.7" customHeight="1" x14ac:dyDescent="0.2">
      <c r="A31" s="231" t="s">
        <v>510</v>
      </c>
      <c r="B31" s="232" t="s">
        <v>511</v>
      </c>
      <c r="C31" s="233">
        <v>8604412</v>
      </c>
      <c r="D31" s="233">
        <v>3640372</v>
      </c>
      <c r="E31" s="233">
        <v>4964040</v>
      </c>
      <c r="F31" s="233">
        <v>0</v>
      </c>
      <c r="G31" s="233">
        <v>0</v>
      </c>
      <c r="H31" s="233">
        <v>0</v>
      </c>
      <c r="I31" s="233">
        <v>0</v>
      </c>
      <c r="J31" s="233">
        <v>1720881</v>
      </c>
      <c r="K31" s="233">
        <v>1720881</v>
      </c>
      <c r="L31" s="233">
        <v>8604412</v>
      </c>
      <c r="M31" s="233">
        <v>5361253</v>
      </c>
      <c r="N31" s="233">
        <v>3243159</v>
      </c>
    </row>
    <row r="32" spans="1:14" ht="22.7" customHeight="1" x14ac:dyDescent="0.2">
      <c r="A32" s="231" t="s">
        <v>512</v>
      </c>
      <c r="B32" s="232" t="s">
        <v>513</v>
      </c>
      <c r="C32" s="233">
        <v>965017</v>
      </c>
      <c r="D32" s="233">
        <v>205368</v>
      </c>
      <c r="E32" s="233">
        <v>759649</v>
      </c>
      <c r="F32" s="233">
        <v>0</v>
      </c>
      <c r="G32" s="233">
        <v>300206</v>
      </c>
      <c r="H32" s="233">
        <v>300206</v>
      </c>
      <c r="I32" s="233">
        <v>0</v>
      </c>
      <c r="J32" s="233">
        <v>141716</v>
      </c>
      <c r="K32" s="233">
        <v>141716</v>
      </c>
      <c r="L32" s="233">
        <v>1265223</v>
      </c>
      <c r="M32" s="233">
        <v>347084</v>
      </c>
      <c r="N32" s="233">
        <v>918139</v>
      </c>
    </row>
    <row r="33" spans="1:14" ht="22.7" customHeight="1" x14ac:dyDescent="0.2">
      <c r="A33" s="231" t="s">
        <v>514</v>
      </c>
      <c r="B33" s="232" t="s">
        <v>515</v>
      </c>
      <c r="C33" s="233">
        <v>7049815</v>
      </c>
      <c r="D33" s="233">
        <v>2409731</v>
      </c>
      <c r="E33" s="233">
        <v>4640084</v>
      </c>
      <c r="F33" s="233">
        <v>0</v>
      </c>
      <c r="G33" s="233">
        <v>436945</v>
      </c>
      <c r="H33" s="233">
        <v>436945</v>
      </c>
      <c r="I33" s="233">
        <v>0</v>
      </c>
      <c r="J33" s="233">
        <v>1033526</v>
      </c>
      <c r="K33" s="233">
        <v>1033526</v>
      </c>
      <c r="L33" s="233">
        <v>7486760</v>
      </c>
      <c r="M33" s="233">
        <v>3443257</v>
      </c>
      <c r="N33" s="233">
        <v>4043503</v>
      </c>
    </row>
    <row r="34" spans="1:14" ht="22.7" customHeight="1" x14ac:dyDescent="0.2">
      <c r="A34" s="231" t="s">
        <v>516</v>
      </c>
      <c r="B34" s="232" t="s">
        <v>517</v>
      </c>
      <c r="C34" s="233">
        <v>1054000</v>
      </c>
      <c r="D34" s="233">
        <v>1054000</v>
      </c>
      <c r="E34" s="233">
        <v>0</v>
      </c>
      <c r="F34" s="233">
        <v>0</v>
      </c>
      <c r="G34" s="233">
        <v>345814</v>
      </c>
      <c r="H34" s="233">
        <v>345814</v>
      </c>
      <c r="I34" s="233">
        <v>0</v>
      </c>
      <c r="J34" s="233">
        <v>345814</v>
      </c>
      <c r="K34" s="233">
        <v>345814</v>
      </c>
      <c r="L34" s="233">
        <v>1399814</v>
      </c>
      <c r="M34" s="233">
        <v>1399814</v>
      </c>
      <c r="N34" s="233">
        <v>0</v>
      </c>
    </row>
    <row r="35" spans="1:14" ht="22.7" customHeight="1" x14ac:dyDescent="0.2">
      <c r="A35" s="231" t="s">
        <v>518</v>
      </c>
      <c r="B35" s="232" t="s">
        <v>519</v>
      </c>
      <c r="C35" s="233">
        <v>42400</v>
      </c>
      <c r="D35" s="233">
        <v>42400</v>
      </c>
      <c r="E35" s="233">
        <v>0</v>
      </c>
      <c r="F35" s="233">
        <v>0</v>
      </c>
      <c r="G35" s="233">
        <v>0</v>
      </c>
      <c r="H35" s="233">
        <v>0</v>
      </c>
      <c r="I35" s="233">
        <v>0</v>
      </c>
      <c r="J35" s="233">
        <v>0</v>
      </c>
      <c r="K35" s="233">
        <v>0</v>
      </c>
      <c r="L35" s="233">
        <v>42400</v>
      </c>
      <c r="M35" s="233">
        <v>42400</v>
      </c>
      <c r="N35" s="233">
        <v>0</v>
      </c>
    </row>
    <row r="36" spans="1:14" ht="22.7" customHeight="1" x14ac:dyDescent="0.2">
      <c r="A36" s="231" t="s">
        <v>520</v>
      </c>
      <c r="B36" s="232" t="s">
        <v>521</v>
      </c>
      <c r="C36" s="233">
        <v>599641</v>
      </c>
      <c r="D36" s="233">
        <v>599641</v>
      </c>
      <c r="E36" s="233">
        <v>0</v>
      </c>
      <c r="F36" s="233">
        <v>0</v>
      </c>
      <c r="G36" s="233">
        <v>48000</v>
      </c>
      <c r="H36" s="233">
        <v>48000</v>
      </c>
      <c r="I36" s="233">
        <v>0</v>
      </c>
      <c r="J36" s="233">
        <v>48000</v>
      </c>
      <c r="K36" s="233">
        <v>48000</v>
      </c>
      <c r="L36" s="233">
        <v>647641</v>
      </c>
      <c r="M36" s="233">
        <v>647641</v>
      </c>
      <c r="N36" s="233">
        <v>0</v>
      </c>
    </row>
    <row r="37" spans="1:14" ht="22.7" customHeight="1" x14ac:dyDescent="0.2">
      <c r="A37" s="231" t="s">
        <v>522</v>
      </c>
      <c r="B37" s="232" t="s">
        <v>523</v>
      </c>
      <c r="C37" s="233">
        <v>292875</v>
      </c>
      <c r="D37" s="233">
        <v>292875</v>
      </c>
      <c r="E37" s="233">
        <v>0</v>
      </c>
      <c r="F37" s="233">
        <v>0</v>
      </c>
      <c r="G37" s="233">
        <v>176775</v>
      </c>
      <c r="H37" s="233">
        <v>176775</v>
      </c>
      <c r="I37" s="233">
        <v>0</v>
      </c>
      <c r="J37" s="233">
        <v>176775</v>
      </c>
      <c r="K37" s="233">
        <v>176775</v>
      </c>
      <c r="L37" s="233">
        <v>469650</v>
      </c>
      <c r="M37" s="233">
        <v>469650</v>
      </c>
      <c r="N37" s="233">
        <v>0</v>
      </c>
    </row>
    <row r="38" spans="1:14" ht="22.7" customHeight="1" x14ac:dyDescent="0.2">
      <c r="A38" s="231" t="s">
        <v>524</v>
      </c>
      <c r="B38" s="232" t="s">
        <v>525</v>
      </c>
      <c r="C38" s="233">
        <v>1320741</v>
      </c>
      <c r="D38" s="233">
        <v>1320741</v>
      </c>
      <c r="E38" s="233">
        <v>0</v>
      </c>
      <c r="F38" s="233">
        <v>0</v>
      </c>
      <c r="G38" s="233">
        <v>449570</v>
      </c>
      <c r="H38" s="233">
        <v>449570</v>
      </c>
      <c r="I38" s="233">
        <v>0</v>
      </c>
      <c r="J38" s="233">
        <v>449570</v>
      </c>
      <c r="K38" s="233">
        <v>449570</v>
      </c>
      <c r="L38" s="233">
        <v>1770311</v>
      </c>
      <c r="M38" s="233">
        <v>1770311</v>
      </c>
      <c r="N38" s="233">
        <v>0</v>
      </c>
    </row>
    <row r="39" spans="1:14" ht="22.7" customHeight="1" x14ac:dyDescent="0.2">
      <c r="A39" s="231" t="s">
        <v>526</v>
      </c>
      <c r="B39" s="232" t="s">
        <v>527</v>
      </c>
      <c r="C39" s="233">
        <v>199852</v>
      </c>
      <c r="D39" s="233">
        <v>199852</v>
      </c>
      <c r="E39" s="233">
        <v>0</v>
      </c>
      <c r="F39" s="233">
        <v>0</v>
      </c>
      <c r="G39" s="233">
        <v>0</v>
      </c>
      <c r="H39" s="233">
        <v>0</v>
      </c>
      <c r="I39" s="233">
        <v>0</v>
      </c>
      <c r="J39" s="233">
        <v>0</v>
      </c>
      <c r="K39" s="233">
        <v>0</v>
      </c>
      <c r="L39" s="233">
        <v>199852</v>
      </c>
      <c r="M39" s="233">
        <v>199852</v>
      </c>
      <c r="N39" s="233">
        <v>0</v>
      </c>
    </row>
    <row r="40" spans="1:14" ht="22.7" customHeight="1" x14ac:dyDescent="0.2">
      <c r="A40" s="231" t="s">
        <v>528</v>
      </c>
      <c r="B40" s="232" t="s">
        <v>529</v>
      </c>
      <c r="C40" s="233">
        <v>0</v>
      </c>
      <c r="D40" s="233">
        <v>0</v>
      </c>
      <c r="E40" s="233">
        <v>0</v>
      </c>
      <c r="F40" s="233">
        <v>0</v>
      </c>
      <c r="G40" s="233">
        <v>299860</v>
      </c>
      <c r="H40" s="233">
        <v>299860</v>
      </c>
      <c r="I40" s="233">
        <v>0</v>
      </c>
      <c r="J40" s="233">
        <v>299860</v>
      </c>
      <c r="K40" s="233">
        <v>299860</v>
      </c>
      <c r="L40" s="233">
        <v>299860</v>
      </c>
      <c r="M40" s="233">
        <v>299860</v>
      </c>
      <c r="N40" s="233">
        <v>0</v>
      </c>
    </row>
    <row r="41" spans="1:14" ht="22.7" customHeight="1" x14ac:dyDescent="0.2">
      <c r="A41" s="231" t="s">
        <v>530</v>
      </c>
      <c r="B41" s="232" t="s">
        <v>531</v>
      </c>
      <c r="C41" s="233">
        <v>1092717</v>
      </c>
      <c r="D41" s="233">
        <v>1092717</v>
      </c>
      <c r="E41" s="233">
        <v>0</v>
      </c>
      <c r="F41" s="233">
        <v>0</v>
      </c>
      <c r="G41" s="233">
        <v>293854</v>
      </c>
      <c r="H41" s="233">
        <v>293854</v>
      </c>
      <c r="I41" s="233">
        <v>0</v>
      </c>
      <c r="J41" s="233">
        <v>293854</v>
      </c>
      <c r="K41" s="233">
        <v>293854</v>
      </c>
      <c r="L41" s="233">
        <v>1386571</v>
      </c>
      <c r="M41" s="233">
        <v>1386571</v>
      </c>
      <c r="N41" s="233">
        <v>0</v>
      </c>
    </row>
    <row r="42" spans="1:14" ht="22.7" customHeight="1" x14ac:dyDescent="0.2">
      <c r="A42" s="231" t="s">
        <v>532</v>
      </c>
      <c r="B42" s="232" t="s">
        <v>533</v>
      </c>
      <c r="C42" s="233">
        <v>1341334</v>
      </c>
      <c r="D42" s="233">
        <v>1341334</v>
      </c>
      <c r="E42" s="233">
        <v>0</v>
      </c>
      <c r="F42" s="233">
        <v>0</v>
      </c>
      <c r="G42" s="233">
        <v>0</v>
      </c>
      <c r="H42" s="233">
        <v>0</v>
      </c>
      <c r="I42" s="233">
        <v>0</v>
      </c>
      <c r="J42" s="233">
        <v>0</v>
      </c>
      <c r="K42" s="233">
        <v>0</v>
      </c>
      <c r="L42" s="233">
        <v>1341334</v>
      </c>
      <c r="M42" s="233">
        <v>1341334</v>
      </c>
      <c r="N42" s="233">
        <v>0</v>
      </c>
    </row>
    <row r="43" spans="1:14" ht="22.7" customHeight="1" x14ac:dyDescent="0.2">
      <c r="A43" s="231" t="s">
        <v>534</v>
      </c>
      <c r="B43" s="232" t="s">
        <v>535</v>
      </c>
      <c r="C43" s="233">
        <v>2088747</v>
      </c>
      <c r="D43" s="233">
        <v>2088747</v>
      </c>
      <c r="E43" s="233">
        <v>0</v>
      </c>
      <c r="F43" s="233">
        <v>0</v>
      </c>
      <c r="G43" s="233">
        <v>0</v>
      </c>
      <c r="H43" s="233">
        <v>0</v>
      </c>
      <c r="I43" s="233">
        <v>0</v>
      </c>
      <c r="J43" s="233">
        <v>0</v>
      </c>
      <c r="K43" s="233">
        <v>0</v>
      </c>
      <c r="L43" s="233">
        <v>2088747</v>
      </c>
      <c r="M43" s="233">
        <v>2088747</v>
      </c>
      <c r="N43" s="233">
        <v>0</v>
      </c>
    </row>
    <row r="44" spans="1:14" ht="22.7" customHeight="1" x14ac:dyDescent="0.2">
      <c r="A44" s="231" t="s">
        <v>536</v>
      </c>
      <c r="B44" s="232" t="s">
        <v>537</v>
      </c>
      <c r="C44" s="233">
        <v>10767530</v>
      </c>
      <c r="D44" s="233">
        <v>10767530</v>
      </c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10767530</v>
      </c>
      <c r="M44" s="233">
        <v>10767530</v>
      </c>
      <c r="N44" s="233">
        <v>0</v>
      </c>
    </row>
    <row r="45" spans="1:14" ht="22.7" customHeight="1" x14ac:dyDescent="0.2">
      <c r="A45" s="231" t="s">
        <v>538</v>
      </c>
      <c r="B45" s="232" t="s">
        <v>539</v>
      </c>
      <c r="C45" s="233">
        <v>4110000</v>
      </c>
      <c r="D45" s="233">
        <v>0</v>
      </c>
      <c r="E45" s="233">
        <v>4110000</v>
      </c>
      <c r="F45" s="233">
        <v>0</v>
      </c>
      <c r="G45" s="233">
        <v>0</v>
      </c>
      <c r="H45" s="233">
        <v>0</v>
      </c>
      <c r="I45" s="233">
        <v>0</v>
      </c>
      <c r="J45" s="233">
        <v>0</v>
      </c>
      <c r="K45" s="233">
        <v>0</v>
      </c>
      <c r="L45" s="233">
        <v>4110000</v>
      </c>
      <c r="M45" s="233">
        <v>0</v>
      </c>
      <c r="N45" s="233">
        <v>4110000</v>
      </c>
    </row>
    <row r="46" spans="1:14" ht="22.7" customHeight="1" x14ac:dyDescent="0.2">
      <c r="A46" s="231" t="s">
        <v>185</v>
      </c>
      <c r="B46" s="232" t="s">
        <v>540</v>
      </c>
      <c r="C46" s="233">
        <v>883794967</v>
      </c>
      <c r="D46" s="233">
        <v>327784790</v>
      </c>
      <c r="E46" s="233">
        <v>556010177</v>
      </c>
      <c r="F46" s="233">
        <v>2030214</v>
      </c>
      <c r="G46" s="233">
        <v>20236823</v>
      </c>
      <c r="H46" s="233">
        <v>18206609</v>
      </c>
      <c r="I46" s="233">
        <v>706614</v>
      </c>
      <c r="J46" s="233">
        <v>28380798</v>
      </c>
      <c r="K46" s="233">
        <v>27674184</v>
      </c>
      <c r="L46" s="233">
        <v>902001576</v>
      </c>
      <c r="M46" s="233">
        <v>355458974</v>
      </c>
      <c r="N46" s="233">
        <v>546542602</v>
      </c>
    </row>
    <row r="47" spans="1:14" ht="14.85" customHeight="1" x14ac:dyDescent="0.2"/>
    <row r="48" spans="1:14" ht="14.85" customHeight="1" x14ac:dyDescent="0.2"/>
    <row r="49" ht="14.85" customHeight="1" x14ac:dyDescent="0.2"/>
  </sheetData>
  <sheetProtection selectLockedCells="1" selectUnlockedCells="1"/>
  <mergeCells count="5">
    <mergeCell ref="A2:B3"/>
    <mergeCell ref="C2:E2"/>
    <mergeCell ref="F2:H2"/>
    <mergeCell ref="I2:K2"/>
    <mergeCell ref="L2:N2"/>
  </mergeCells>
  <printOptions horizontalCentered="1"/>
  <pageMargins left="0.31527777777777777" right="0.31527777777777777" top="0.55277777777777781" bottom="1.0048611111111112" header="0.31527777777777777" footer="0.39374999999999999"/>
  <pageSetup paperSize="9" scale="47" orientation="landscape" useFirstPageNumber="1" r:id="rId1"/>
  <headerFooter alignWithMargins="0">
    <oddHeader>&amp;C&amp;"Times New Roman,Normál"&amp;14 2018. évi vagyonkimutatás&amp;R10.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16EE-13ED-46A2-A2FA-4663F0BE61B3}">
  <dimension ref="A1:F34"/>
  <sheetViews>
    <sheetView view="pageLayout" topLeftCell="B1" zoomScaleNormal="100" workbookViewId="0">
      <selection activeCell="F34" sqref="F34"/>
    </sheetView>
  </sheetViews>
  <sheetFormatPr defaultColWidth="8.85546875" defaultRowHeight="12.75" x14ac:dyDescent="0.2"/>
  <cols>
    <col min="1" max="1" width="3.85546875" style="2" customWidth="1"/>
    <col min="2" max="2" width="53.85546875" style="2" customWidth="1"/>
    <col min="3" max="3" width="10.140625" style="2" customWidth="1"/>
    <col min="4" max="4" width="10" style="2" customWidth="1"/>
    <col min="5" max="5" width="9.7109375" style="2" customWidth="1"/>
    <col min="6" max="6" width="10.140625" style="2" customWidth="1"/>
    <col min="7" max="7" width="40.28515625" style="2" customWidth="1"/>
    <col min="8" max="256" width="8.85546875" style="2"/>
    <col min="257" max="257" width="3.85546875" style="2" customWidth="1"/>
    <col min="258" max="258" width="53.85546875" style="2" customWidth="1"/>
    <col min="259" max="259" width="10.140625" style="2" customWidth="1"/>
    <col min="260" max="260" width="10" style="2" customWidth="1"/>
    <col min="261" max="261" width="9.7109375" style="2" customWidth="1"/>
    <col min="262" max="262" width="10.140625" style="2" customWidth="1"/>
    <col min="263" max="263" width="40.28515625" style="2" customWidth="1"/>
    <col min="264" max="512" width="8.85546875" style="2"/>
    <col min="513" max="513" width="3.85546875" style="2" customWidth="1"/>
    <col min="514" max="514" width="53.85546875" style="2" customWidth="1"/>
    <col min="515" max="515" width="10.140625" style="2" customWidth="1"/>
    <col min="516" max="516" width="10" style="2" customWidth="1"/>
    <col min="517" max="517" width="9.7109375" style="2" customWidth="1"/>
    <col min="518" max="518" width="10.140625" style="2" customWidth="1"/>
    <col min="519" max="519" width="40.28515625" style="2" customWidth="1"/>
    <col min="520" max="768" width="8.85546875" style="2"/>
    <col min="769" max="769" width="3.85546875" style="2" customWidth="1"/>
    <col min="770" max="770" width="53.85546875" style="2" customWidth="1"/>
    <col min="771" max="771" width="10.140625" style="2" customWidth="1"/>
    <col min="772" max="772" width="10" style="2" customWidth="1"/>
    <col min="773" max="773" width="9.7109375" style="2" customWidth="1"/>
    <col min="774" max="774" width="10.140625" style="2" customWidth="1"/>
    <col min="775" max="775" width="40.28515625" style="2" customWidth="1"/>
    <col min="776" max="1024" width="8.85546875" style="2"/>
    <col min="1025" max="1025" width="3.85546875" style="2" customWidth="1"/>
    <col min="1026" max="1026" width="53.85546875" style="2" customWidth="1"/>
    <col min="1027" max="1027" width="10.140625" style="2" customWidth="1"/>
    <col min="1028" max="1028" width="10" style="2" customWidth="1"/>
    <col min="1029" max="1029" width="9.7109375" style="2" customWidth="1"/>
    <col min="1030" max="1030" width="10.140625" style="2" customWidth="1"/>
    <col min="1031" max="1031" width="40.28515625" style="2" customWidth="1"/>
    <col min="1032" max="1280" width="8.85546875" style="2"/>
    <col min="1281" max="1281" width="3.85546875" style="2" customWidth="1"/>
    <col min="1282" max="1282" width="53.85546875" style="2" customWidth="1"/>
    <col min="1283" max="1283" width="10.140625" style="2" customWidth="1"/>
    <col min="1284" max="1284" width="10" style="2" customWidth="1"/>
    <col min="1285" max="1285" width="9.7109375" style="2" customWidth="1"/>
    <col min="1286" max="1286" width="10.140625" style="2" customWidth="1"/>
    <col min="1287" max="1287" width="40.28515625" style="2" customWidth="1"/>
    <col min="1288" max="1536" width="8.85546875" style="2"/>
    <col min="1537" max="1537" width="3.85546875" style="2" customWidth="1"/>
    <col min="1538" max="1538" width="53.85546875" style="2" customWidth="1"/>
    <col min="1539" max="1539" width="10.140625" style="2" customWidth="1"/>
    <col min="1540" max="1540" width="10" style="2" customWidth="1"/>
    <col min="1541" max="1541" width="9.7109375" style="2" customWidth="1"/>
    <col min="1542" max="1542" width="10.140625" style="2" customWidth="1"/>
    <col min="1543" max="1543" width="40.28515625" style="2" customWidth="1"/>
    <col min="1544" max="1792" width="8.85546875" style="2"/>
    <col min="1793" max="1793" width="3.85546875" style="2" customWidth="1"/>
    <col min="1794" max="1794" width="53.85546875" style="2" customWidth="1"/>
    <col min="1795" max="1795" width="10.140625" style="2" customWidth="1"/>
    <col min="1796" max="1796" width="10" style="2" customWidth="1"/>
    <col min="1797" max="1797" width="9.7109375" style="2" customWidth="1"/>
    <col min="1798" max="1798" width="10.140625" style="2" customWidth="1"/>
    <col min="1799" max="1799" width="40.28515625" style="2" customWidth="1"/>
    <col min="1800" max="2048" width="8.85546875" style="2"/>
    <col min="2049" max="2049" width="3.85546875" style="2" customWidth="1"/>
    <col min="2050" max="2050" width="53.85546875" style="2" customWidth="1"/>
    <col min="2051" max="2051" width="10.140625" style="2" customWidth="1"/>
    <col min="2052" max="2052" width="10" style="2" customWidth="1"/>
    <col min="2053" max="2053" width="9.7109375" style="2" customWidth="1"/>
    <col min="2054" max="2054" width="10.140625" style="2" customWidth="1"/>
    <col min="2055" max="2055" width="40.28515625" style="2" customWidth="1"/>
    <col min="2056" max="2304" width="8.85546875" style="2"/>
    <col min="2305" max="2305" width="3.85546875" style="2" customWidth="1"/>
    <col min="2306" max="2306" width="53.85546875" style="2" customWidth="1"/>
    <col min="2307" max="2307" width="10.140625" style="2" customWidth="1"/>
    <col min="2308" max="2308" width="10" style="2" customWidth="1"/>
    <col min="2309" max="2309" width="9.7109375" style="2" customWidth="1"/>
    <col min="2310" max="2310" width="10.140625" style="2" customWidth="1"/>
    <col min="2311" max="2311" width="40.28515625" style="2" customWidth="1"/>
    <col min="2312" max="2560" width="8.85546875" style="2"/>
    <col min="2561" max="2561" width="3.85546875" style="2" customWidth="1"/>
    <col min="2562" max="2562" width="53.85546875" style="2" customWidth="1"/>
    <col min="2563" max="2563" width="10.140625" style="2" customWidth="1"/>
    <col min="2564" max="2564" width="10" style="2" customWidth="1"/>
    <col min="2565" max="2565" width="9.7109375" style="2" customWidth="1"/>
    <col min="2566" max="2566" width="10.140625" style="2" customWidth="1"/>
    <col min="2567" max="2567" width="40.28515625" style="2" customWidth="1"/>
    <col min="2568" max="2816" width="8.85546875" style="2"/>
    <col min="2817" max="2817" width="3.85546875" style="2" customWidth="1"/>
    <col min="2818" max="2818" width="53.85546875" style="2" customWidth="1"/>
    <col min="2819" max="2819" width="10.140625" style="2" customWidth="1"/>
    <col min="2820" max="2820" width="10" style="2" customWidth="1"/>
    <col min="2821" max="2821" width="9.7109375" style="2" customWidth="1"/>
    <col min="2822" max="2822" width="10.140625" style="2" customWidth="1"/>
    <col min="2823" max="2823" width="40.28515625" style="2" customWidth="1"/>
    <col min="2824" max="3072" width="8.85546875" style="2"/>
    <col min="3073" max="3073" width="3.85546875" style="2" customWidth="1"/>
    <col min="3074" max="3074" width="53.85546875" style="2" customWidth="1"/>
    <col min="3075" max="3075" width="10.140625" style="2" customWidth="1"/>
    <col min="3076" max="3076" width="10" style="2" customWidth="1"/>
    <col min="3077" max="3077" width="9.7109375" style="2" customWidth="1"/>
    <col min="3078" max="3078" width="10.140625" style="2" customWidth="1"/>
    <col min="3079" max="3079" width="40.28515625" style="2" customWidth="1"/>
    <col min="3080" max="3328" width="8.85546875" style="2"/>
    <col min="3329" max="3329" width="3.85546875" style="2" customWidth="1"/>
    <col min="3330" max="3330" width="53.85546875" style="2" customWidth="1"/>
    <col min="3331" max="3331" width="10.140625" style="2" customWidth="1"/>
    <col min="3332" max="3332" width="10" style="2" customWidth="1"/>
    <col min="3333" max="3333" width="9.7109375" style="2" customWidth="1"/>
    <col min="3334" max="3334" width="10.140625" style="2" customWidth="1"/>
    <col min="3335" max="3335" width="40.28515625" style="2" customWidth="1"/>
    <col min="3336" max="3584" width="8.85546875" style="2"/>
    <col min="3585" max="3585" width="3.85546875" style="2" customWidth="1"/>
    <col min="3586" max="3586" width="53.85546875" style="2" customWidth="1"/>
    <col min="3587" max="3587" width="10.140625" style="2" customWidth="1"/>
    <col min="3588" max="3588" width="10" style="2" customWidth="1"/>
    <col min="3589" max="3589" width="9.7109375" style="2" customWidth="1"/>
    <col min="3590" max="3590" width="10.140625" style="2" customWidth="1"/>
    <col min="3591" max="3591" width="40.28515625" style="2" customWidth="1"/>
    <col min="3592" max="3840" width="8.85546875" style="2"/>
    <col min="3841" max="3841" width="3.85546875" style="2" customWidth="1"/>
    <col min="3842" max="3842" width="53.85546875" style="2" customWidth="1"/>
    <col min="3843" max="3843" width="10.140625" style="2" customWidth="1"/>
    <col min="3844" max="3844" width="10" style="2" customWidth="1"/>
    <col min="3845" max="3845" width="9.7109375" style="2" customWidth="1"/>
    <col min="3846" max="3846" width="10.140625" style="2" customWidth="1"/>
    <col min="3847" max="3847" width="40.28515625" style="2" customWidth="1"/>
    <col min="3848" max="4096" width="8.85546875" style="2"/>
    <col min="4097" max="4097" width="3.85546875" style="2" customWidth="1"/>
    <col min="4098" max="4098" width="53.85546875" style="2" customWidth="1"/>
    <col min="4099" max="4099" width="10.140625" style="2" customWidth="1"/>
    <col min="4100" max="4100" width="10" style="2" customWidth="1"/>
    <col min="4101" max="4101" width="9.7109375" style="2" customWidth="1"/>
    <col min="4102" max="4102" width="10.140625" style="2" customWidth="1"/>
    <col min="4103" max="4103" width="40.28515625" style="2" customWidth="1"/>
    <col min="4104" max="4352" width="8.85546875" style="2"/>
    <col min="4353" max="4353" width="3.85546875" style="2" customWidth="1"/>
    <col min="4354" max="4354" width="53.85546875" style="2" customWidth="1"/>
    <col min="4355" max="4355" width="10.140625" style="2" customWidth="1"/>
    <col min="4356" max="4356" width="10" style="2" customWidth="1"/>
    <col min="4357" max="4357" width="9.7109375" style="2" customWidth="1"/>
    <col min="4358" max="4358" width="10.140625" style="2" customWidth="1"/>
    <col min="4359" max="4359" width="40.28515625" style="2" customWidth="1"/>
    <col min="4360" max="4608" width="8.85546875" style="2"/>
    <col min="4609" max="4609" width="3.85546875" style="2" customWidth="1"/>
    <col min="4610" max="4610" width="53.85546875" style="2" customWidth="1"/>
    <col min="4611" max="4611" width="10.140625" style="2" customWidth="1"/>
    <col min="4612" max="4612" width="10" style="2" customWidth="1"/>
    <col min="4613" max="4613" width="9.7109375" style="2" customWidth="1"/>
    <col min="4614" max="4614" width="10.140625" style="2" customWidth="1"/>
    <col min="4615" max="4615" width="40.28515625" style="2" customWidth="1"/>
    <col min="4616" max="4864" width="8.85546875" style="2"/>
    <col min="4865" max="4865" width="3.85546875" style="2" customWidth="1"/>
    <col min="4866" max="4866" width="53.85546875" style="2" customWidth="1"/>
    <col min="4867" max="4867" width="10.140625" style="2" customWidth="1"/>
    <col min="4868" max="4868" width="10" style="2" customWidth="1"/>
    <col min="4869" max="4869" width="9.7109375" style="2" customWidth="1"/>
    <col min="4870" max="4870" width="10.140625" style="2" customWidth="1"/>
    <col min="4871" max="4871" width="40.28515625" style="2" customWidth="1"/>
    <col min="4872" max="5120" width="8.85546875" style="2"/>
    <col min="5121" max="5121" width="3.85546875" style="2" customWidth="1"/>
    <col min="5122" max="5122" width="53.85546875" style="2" customWidth="1"/>
    <col min="5123" max="5123" width="10.140625" style="2" customWidth="1"/>
    <col min="5124" max="5124" width="10" style="2" customWidth="1"/>
    <col min="5125" max="5125" width="9.7109375" style="2" customWidth="1"/>
    <col min="5126" max="5126" width="10.140625" style="2" customWidth="1"/>
    <col min="5127" max="5127" width="40.28515625" style="2" customWidth="1"/>
    <col min="5128" max="5376" width="8.85546875" style="2"/>
    <col min="5377" max="5377" width="3.85546875" style="2" customWidth="1"/>
    <col min="5378" max="5378" width="53.85546875" style="2" customWidth="1"/>
    <col min="5379" max="5379" width="10.140625" style="2" customWidth="1"/>
    <col min="5380" max="5380" width="10" style="2" customWidth="1"/>
    <col min="5381" max="5381" width="9.7109375" style="2" customWidth="1"/>
    <col min="5382" max="5382" width="10.140625" style="2" customWidth="1"/>
    <col min="5383" max="5383" width="40.28515625" style="2" customWidth="1"/>
    <col min="5384" max="5632" width="8.85546875" style="2"/>
    <col min="5633" max="5633" width="3.85546875" style="2" customWidth="1"/>
    <col min="5634" max="5634" width="53.85546875" style="2" customWidth="1"/>
    <col min="5635" max="5635" width="10.140625" style="2" customWidth="1"/>
    <col min="5636" max="5636" width="10" style="2" customWidth="1"/>
    <col min="5637" max="5637" width="9.7109375" style="2" customWidth="1"/>
    <col min="5638" max="5638" width="10.140625" style="2" customWidth="1"/>
    <col min="5639" max="5639" width="40.28515625" style="2" customWidth="1"/>
    <col min="5640" max="5888" width="8.85546875" style="2"/>
    <col min="5889" max="5889" width="3.85546875" style="2" customWidth="1"/>
    <col min="5890" max="5890" width="53.85546875" style="2" customWidth="1"/>
    <col min="5891" max="5891" width="10.140625" style="2" customWidth="1"/>
    <col min="5892" max="5892" width="10" style="2" customWidth="1"/>
    <col min="5893" max="5893" width="9.7109375" style="2" customWidth="1"/>
    <col min="5894" max="5894" width="10.140625" style="2" customWidth="1"/>
    <col min="5895" max="5895" width="40.28515625" style="2" customWidth="1"/>
    <col min="5896" max="6144" width="8.85546875" style="2"/>
    <col min="6145" max="6145" width="3.85546875" style="2" customWidth="1"/>
    <col min="6146" max="6146" width="53.85546875" style="2" customWidth="1"/>
    <col min="6147" max="6147" width="10.140625" style="2" customWidth="1"/>
    <col min="6148" max="6148" width="10" style="2" customWidth="1"/>
    <col min="6149" max="6149" width="9.7109375" style="2" customWidth="1"/>
    <col min="6150" max="6150" width="10.140625" style="2" customWidth="1"/>
    <col min="6151" max="6151" width="40.28515625" style="2" customWidth="1"/>
    <col min="6152" max="6400" width="8.85546875" style="2"/>
    <col min="6401" max="6401" width="3.85546875" style="2" customWidth="1"/>
    <col min="6402" max="6402" width="53.85546875" style="2" customWidth="1"/>
    <col min="6403" max="6403" width="10.140625" style="2" customWidth="1"/>
    <col min="6404" max="6404" width="10" style="2" customWidth="1"/>
    <col min="6405" max="6405" width="9.7109375" style="2" customWidth="1"/>
    <col min="6406" max="6406" width="10.140625" style="2" customWidth="1"/>
    <col min="6407" max="6407" width="40.28515625" style="2" customWidth="1"/>
    <col min="6408" max="6656" width="8.85546875" style="2"/>
    <col min="6657" max="6657" width="3.85546875" style="2" customWidth="1"/>
    <col min="6658" max="6658" width="53.85546875" style="2" customWidth="1"/>
    <col min="6659" max="6659" width="10.140625" style="2" customWidth="1"/>
    <col min="6660" max="6660" width="10" style="2" customWidth="1"/>
    <col min="6661" max="6661" width="9.7109375" style="2" customWidth="1"/>
    <col min="6662" max="6662" width="10.140625" style="2" customWidth="1"/>
    <col min="6663" max="6663" width="40.28515625" style="2" customWidth="1"/>
    <col min="6664" max="6912" width="8.85546875" style="2"/>
    <col min="6913" max="6913" width="3.85546875" style="2" customWidth="1"/>
    <col min="6914" max="6914" width="53.85546875" style="2" customWidth="1"/>
    <col min="6915" max="6915" width="10.140625" style="2" customWidth="1"/>
    <col min="6916" max="6916" width="10" style="2" customWidth="1"/>
    <col min="6917" max="6917" width="9.7109375" style="2" customWidth="1"/>
    <col min="6918" max="6918" width="10.140625" style="2" customWidth="1"/>
    <col min="6919" max="6919" width="40.28515625" style="2" customWidth="1"/>
    <col min="6920" max="7168" width="8.85546875" style="2"/>
    <col min="7169" max="7169" width="3.85546875" style="2" customWidth="1"/>
    <col min="7170" max="7170" width="53.85546875" style="2" customWidth="1"/>
    <col min="7171" max="7171" width="10.140625" style="2" customWidth="1"/>
    <col min="7172" max="7172" width="10" style="2" customWidth="1"/>
    <col min="7173" max="7173" width="9.7109375" style="2" customWidth="1"/>
    <col min="7174" max="7174" width="10.140625" style="2" customWidth="1"/>
    <col min="7175" max="7175" width="40.28515625" style="2" customWidth="1"/>
    <col min="7176" max="7424" width="8.85546875" style="2"/>
    <col min="7425" max="7425" width="3.85546875" style="2" customWidth="1"/>
    <col min="7426" max="7426" width="53.85546875" style="2" customWidth="1"/>
    <col min="7427" max="7427" width="10.140625" style="2" customWidth="1"/>
    <col min="7428" max="7428" width="10" style="2" customWidth="1"/>
    <col min="7429" max="7429" width="9.7109375" style="2" customWidth="1"/>
    <col min="7430" max="7430" width="10.140625" style="2" customWidth="1"/>
    <col min="7431" max="7431" width="40.28515625" style="2" customWidth="1"/>
    <col min="7432" max="7680" width="8.85546875" style="2"/>
    <col min="7681" max="7681" width="3.85546875" style="2" customWidth="1"/>
    <col min="7682" max="7682" width="53.85546875" style="2" customWidth="1"/>
    <col min="7683" max="7683" width="10.140625" style="2" customWidth="1"/>
    <col min="7684" max="7684" width="10" style="2" customWidth="1"/>
    <col min="7685" max="7685" width="9.7109375" style="2" customWidth="1"/>
    <col min="7686" max="7686" width="10.140625" style="2" customWidth="1"/>
    <col min="7687" max="7687" width="40.28515625" style="2" customWidth="1"/>
    <col min="7688" max="7936" width="8.85546875" style="2"/>
    <col min="7937" max="7937" width="3.85546875" style="2" customWidth="1"/>
    <col min="7938" max="7938" width="53.85546875" style="2" customWidth="1"/>
    <col min="7939" max="7939" width="10.140625" style="2" customWidth="1"/>
    <col min="7940" max="7940" width="10" style="2" customWidth="1"/>
    <col min="7941" max="7941" width="9.7109375" style="2" customWidth="1"/>
    <col min="7942" max="7942" width="10.140625" style="2" customWidth="1"/>
    <col min="7943" max="7943" width="40.28515625" style="2" customWidth="1"/>
    <col min="7944" max="8192" width="8.85546875" style="2"/>
    <col min="8193" max="8193" width="3.85546875" style="2" customWidth="1"/>
    <col min="8194" max="8194" width="53.85546875" style="2" customWidth="1"/>
    <col min="8195" max="8195" width="10.140625" style="2" customWidth="1"/>
    <col min="8196" max="8196" width="10" style="2" customWidth="1"/>
    <col min="8197" max="8197" width="9.7109375" style="2" customWidth="1"/>
    <col min="8198" max="8198" width="10.140625" style="2" customWidth="1"/>
    <col min="8199" max="8199" width="40.28515625" style="2" customWidth="1"/>
    <col min="8200" max="8448" width="8.85546875" style="2"/>
    <col min="8449" max="8449" width="3.85546875" style="2" customWidth="1"/>
    <col min="8450" max="8450" width="53.85546875" style="2" customWidth="1"/>
    <col min="8451" max="8451" width="10.140625" style="2" customWidth="1"/>
    <col min="8452" max="8452" width="10" style="2" customWidth="1"/>
    <col min="8453" max="8453" width="9.7109375" style="2" customWidth="1"/>
    <col min="8454" max="8454" width="10.140625" style="2" customWidth="1"/>
    <col min="8455" max="8455" width="40.28515625" style="2" customWidth="1"/>
    <col min="8456" max="8704" width="8.85546875" style="2"/>
    <col min="8705" max="8705" width="3.85546875" style="2" customWidth="1"/>
    <col min="8706" max="8706" width="53.85546875" style="2" customWidth="1"/>
    <col min="8707" max="8707" width="10.140625" style="2" customWidth="1"/>
    <col min="8708" max="8708" width="10" style="2" customWidth="1"/>
    <col min="8709" max="8709" width="9.7109375" style="2" customWidth="1"/>
    <col min="8710" max="8710" width="10.140625" style="2" customWidth="1"/>
    <col min="8711" max="8711" width="40.28515625" style="2" customWidth="1"/>
    <col min="8712" max="8960" width="8.85546875" style="2"/>
    <col min="8961" max="8961" width="3.85546875" style="2" customWidth="1"/>
    <col min="8962" max="8962" width="53.85546875" style="2" customWidth="1"/>
    <col min="8963" max="8963" width="10.140625" style="2" customWidth="1"/>
    <col min="8964" max="8964" width="10" style="2" customWidth="1"/>
    <col min="8965" max="8965" width="9.7109375" style="2" customWidth="1"/>
    <col min="8966" max="8966" width="10.140625" style="2" customWidth="1"/>
    <col min="8967" max="8967" width="40.28515625" style="2" customWidth="1"/>
    <col min="8968" max="9216" width="8.85546875" style="2"/>
    <col min="9217" max="9217" width="3.85546875" style="2" customWidth="1"/>
    <col min="9218" max="9218" width="53.85546875" style="2" customWidth="1"/>
    <col min="9219" max="9219" width="10.140625" style="2" customWidth="1"/>
    <col min="9220" max="9220" width="10" style="2" customWidth="1"/>
    <col min="9221" max="9221" width="9.7109375" style="2" customWidth="1"/>
    <col min="9222" max="9222" width="10.140625" style="2" customWidth="1"/>
    <col min="9223" max="9223" width="40.28515625" style="2" customWidth="1"/>
    <col min="9224" max="9472" width="8.85546875" style="2"/>
    <col min="9473" max="9473" width="3.85546875" style="2" customWidth="1"/>
    <col min="9474" max="9474" width="53.85546875" style="2" customWidth="1"/>
    <col min="9475" max="9475" width="10.140625" style="2" customWidth="1"/>
    <col min="9476" max="9476" width="10" style="2" customWidth="1"/>
    <col min="9477" max="9477" width="9.7109375" style="2" customWidth="1"/>
    <col min="9478" max="9478" width="10.140625" style="2" customWidth="1"/>
    <col min="9479" max="9479" width="40.28515625" style="2" customWidth="1"/>
    <col min="9480" max="9728" width="8.85546875" style="2"/>
    <col min="9729" max="9729" width="3.85546875" style="2" customWidth="1"/>
    <col min="9730" max="9730" width="53.85546875" style="2" customWidth="1"/>
    <col min="9731" max="9731" width="10.140625" style="2" customWidth="1"/>
    <col min="9732" max="9732" width="10" style="2" customWidth="1"/>
    <col min="9733" max="9733" width="9.7109375" style="2" customWidth="1"/>
    <col min="9734" max="9734" width="10.140625" style="2" customWidth="1"/>
    <col min="9735" max="9735" width="40.28515625" style="2" customWidth="1"/>
    <col min="9736" max="9984" width="8.85546875" style="2"/>
    <col min="9985" max="9985" width="3.85546875" style="2" customWidth="1"/>
    <col min="9986" max="9986" width="53.85546875" style="2" customWidth="1"/>
    <col min="9987" max="9987" width="10.140625" style="2" customWidth="1"/>
    <col min="9988" max="9988" width="10" style="2" customWidth="1"/>
    <col min="9989" max="9989" width="9.7109375" style="2" customWidth="1"/>
    <col min="9990" max="9990" width="10.140625" style="2" customWidth="1"/>
    <col min="9991" max="9991" width="40.28515625" style="2" customWidth="1"/>
    <col min="9992" max="10240" width="8.85546875" style="2"/>
    <col min="10241" max="10241" width="3.85546875" style="2" customWidth="1"/>
    <col min="10242" max="10242" width="53.85546875" style="2" customWidth="1"/>
    <col min="10243" max="10243" width="10.140625" style="2" customWidth="1"/>
    <col min="10244" max="10244" width="10" style="2" customWidth="1"/>
    <col min="10245" max="10245" width="9.7109375" style="2" customWidth="1"/>
    <col min="10246" max="10246" width="10.140625" style="2" customWidth="1"/>
    <col min="10247" max="10247" width="40.28515625" style="2" customWidth="1"/>
    <col min="10248" max="10496" width="8.85546875" style="2"/>
    <col min="10497" max="10497" width="3.85546875" style="2" customWidth="1"/>
    <col min="10498" max="10498" width="53.85546875" style="2" customWidth="1"/>
    <col min="10499" max="10499" width="10.140625" style="2" customWidth="1"/>
    <col min="10500" max="10500" width="10" style="2" customWidth="1"/>
    <col min="10501" max="10501" width="9.7109375" style="2" customWidth="1"/>
    <col min="10502" max="10502" width="10.140625" style="2" customWidth="1"/>
    <col min="10503" max="10503" width="40.28515625" style="2" customWidth="1"/>
    <col min="10504" max="10752" width="8.85546875" style="2"/>
    <col min="10753" max="10753" width="3.85546875" style="2" customWidth="1"/>
    <col min="10754" max="10754" width="53.85546875" style="2" customWidth="1"/>
    <col min="10755" max="10755" width="10.140625" style="2" customWidth="1"/>
    <col min="10756" max="10756" width="10" style="2" customWidth="1"/>
    <col min="10757" max="10757" width="9.7109375" style="2" customWidth="1"/>
    <col min="10758" max="10758" width="10.140625" style="2" customWidth="1"/>
    <col min="10759" max="10759" width="40.28515625" style="2" customWidth="1"/>
    <col min="10760" max="11008" width="8.85546875" style="2"/>
    <col min="11009" max="11009" width="3.85546875" style="2" customWidth="1"/>
    <col min="11010" max="11010" width="53.85546875" style="2" customWidth="1"/>
    <col min="11011" max="11011" width="10.140625" style="2" customWidth="1"/>
    <col min="11012" max="11012" width="10" style="2" customWidth="1"/>
    <col min="11013" max="11013" width="9.7109375" style="2" customWidth="1"/>
    <col min="11014" max="11014" width="10.140625" style="2" customWidth="1"/>
    <col min="11015" max="11015" width="40.28515625" style="2" customWidth="1"/>
    <col min="11016" max="11264" width="8.85546875" style="2"/>
    <col min="11265" max="11265" width="3.85546875" style="2" customWidth="1"/>
    <col min="11266" max="11266" width="53.85546875" style="2" customWidth="1"/>
    <col min="11267" max="11267" width="10.140625" style="2" customWidth="1"/>
    <col min="11268" max="11268" width="10" style="2" customWidth="1"/>
    <col min="11269" max="11269" width="9.7109375" style="2" customWidth="1"/>
    <col min="11270" max="11270" width="10.140625" style="2" customWidth="1"/>
    <col min="11271" max="11271" width="40.28515625" style="2" customWidth="1"/>
    <col min="11272" max="11520" width="8.85546875" style="2"/>
    <col min="11521" max="11521" width="3.85546875" style="2" customWidth="1"/>
    <col min="11522" max="11522" width="53.85546875" style="2" customWidth="1"/>
    <col min="11523" max="11523" width="10.140625" style="2" customWidth="1"/>
    <col min="11524" max="11524" width="10" style="2" customWidth="1"/>
    <col min="11525" max="11525" width="9.7109375" style="2" customWidth="1"/>
    <col min="11526" max="11526" width="10.140625" style="2" customWidth="1"/>
    <col min="11527" max="11527" width="40.28515625" style="2" customWidth="1"/>
    <col min="11528" max="11776" width="8.85546875" style="2"/>
    <col min="11777" max="11777" width="3.85546875" style="2" customWidth="1"/>
    <col min="11778" max="11778" width="53.85546875" style="2" customWidth="1"/>
    <col min="11779" max="11779" width="10.140625" style="2" customWidth="1"/>
    <col min="11780" max="11780" width="10" style="2" customWidth="1"/>
    <col min="11781" max="11781" width="9.7109375" style="2" customWidth="1"/>
    <col min="11782" max="11782" width="10.140625" style="2" customWidth="1"/>
    <col min="11783" max="11783" width="40.28515625" style="2" customWidth="1"/>
    <col min="11784" max="12032" width="8.85546875" style="2"/>
    <col min="12033" max="12033" width="3.85546875" style="2" customWidth="1"/>
    <col min="12034" max="12034" width="53.85546875" style="2" customWidth="1"/>
    <col min="12035" max="12035" width="10.140625" style="2" customWidth="1"/>
    <col min="12036" max="12036" width="10" style="2" customWidth="1"/>
    <col min="12037" max="12037" width="9.7109375" style="2" customWidth="1"/>
    <col min="12038" max="12038" width="10.140625" style="2" customWidth="1"/>
    <col min="12039" max="12039" width="40.28515625" style="2" customWidth="1"/>
    <col min="12040" max="12288" width="8.85546875" style="2"/>
    <col min="12289" max="12289" width="3.85546875" style="2" customWidth="1"/>
    <col min="12290" max="12290" width="53.85546875" style="2" customWidth="1"/>
    <col min="12291" max="12291" width="10.140625" style="2" customWidth="1"/>
    <col min="12292" max="12292" width="10" style="2" customWidth="1"/>
    <col min="12293" max="12293" width="9.7109375" style="2" customWidth="1"/>
    <col min="12294" max="12294" width="10.140625" style="2" customWidth="1"/>
    <col min="12295" max="12295" width="40.28515625" style="2" customWidth="1"/>
    <col min="12296" max="12544" width="8.85546875" style="2"/>
    <col min="12545" max="12545" width="3.85546875" style="2" customWidth="1"/>
    <col min="12546" max="12546" width="53.85546875" style="2" customWidth="1"/>
    <col min="12547" max="12547" width="10.140625" style="2" customWidth="1"/>
    <col min="12548" max="12548" width="10" style="2" customWidth="1"/>
    <col min="12549" max="12549" width="9.7109375" style="2" customWidth="1"/>
    <col min="12550" max="12550" width="10.140625" style="2" customWidth="1"/>
    <col min="12551" max="12551" width="40.28515625" style="2" customWidth="1"/>
    <col min="12552" max="12800" width="8.85546875" style="2"/>
    <col min="12801" max="12801" width="3.85546875" style="2" customWidth="1"/>
    <col min="12802" max="12802" width="53.85546875" style="2" customWidth="1"/>
    <col min="12803" max="12803" width="10.140625" style="2" customWidth="1"/>
    <col min="12804" max="12804" width="10" style="2" customWidth="1"/>
    <col min="12805" max="12805" width="9.7109375" style="2" customWidth="1"/>
    <col min="12806" max="12806" width="10.140625" style="2" customWidth="1"/>
    <col min="12807" max="12807" width="40.28515625" style="2" customWidth="1"/>
    <col min="12808" max="13056" width="8.85546875" style="2"/>
    <col min="13057" max="13057" width="3.85546875" style="2" customWidth="1"/>
    <col min="13058" max="13058" width="53.85546875" style="2" customWidth="1"/>
    <col min="13059" max="13059" width="10.140625" style="2" customWidth="1"/>
    <col min="13060" max="13060" width="10" style="2" customWidth="1"/>
    <col min="13061" max="13061" width="9.7109375" style="2" customWidth="1"/>
    <col min="13062" max="13062" width="10.140625" style="2" customWidth="1"/>
    <col min="13063" max="13063" width="40.28515625" style="2" customWidth="1"/>
    <col min="13064" max="13312" width="8.85546875" style="2"/>
    <col min="13313" max="13313" width="3.85546875" style="2" customWidth="1"/>
    <col min="13314" max="13314" width="53.85546875" style="2" customWidth="1"/>
    <col min="13315" max="13315" width="10.140625" style="2" customWidth="1"/>
    <col min="13316" max="13316" width="10" style="2" customWidth="1"/>
    <col min="13317" max="13317" width="9.7109375" style="2" customWidth="1"/>
    <col min="13318" max="13318" width="10.140625" style="2" customWidth="1"/>
    <col min="13319" max="13319" width="40.28515625" style="2" customWidth="1"/>
    <col min="13320" max="13568" width="8.85546875" style="2"/>
    <col min="13569" max="13569" width="3.85546875" style="2" customWidth="1"/>
    <col min="13570" max="13570" width="53.85546875" style="2" customWidth="1"/>
    <col min="13571" max="13571" width="10.140625" style="2" customWidth="1"/>
    <col min="13572" max="13572" width="10" style="2" customWidth="1"/>
    <col min="13573" max="13573" width="9.7109375" style="2" customWidth="1"/>
    <col min="13574" max="13574" width="10.140625" style="2" customWidth="1"/>
    <col min="13575" max="13575" width="40.28515625" style="2" customWidth="1"/>
    <col min="13576" max="13824" width="8.85546875" style="2"/>
    <col min="13825" max="13825" width="3.85546875" style="2" customWidth="1"/>
    <col min="13826" max="13826" width="53.85546875" style="2" customWidth="1"/>
    <col min="13827" max="13827" width="10.140625" style="2" customWidth="1"/>
    <col min="13828" max="13828" width="10" style="2" customWidth="1"/>
    <col min="13829" max="13829" width="9.7109375" style="2" customWidth="1"/>
    <col min="13830" max="13830" width="10.140625" style="2" customWidth="1"/>
    <col min="13831" max="13831" width="40.28515625" style="2" customWidth="1"/>
    <col min="13832" max="14080" width="8.85546875" style="2"/>
    <col min="14081" max="14081" width="3.85546875" style="2" customWidth="1"/>
    <col min="14082" max="14082" width="53.85546875" style="2" customWidth="1"/>
    <col min="14083" max="14083" width="10.140625" style="2" customWidth="1"/>
    <col min="14084" max="14084" width="10" style="2" customWidth="1"/>
    <col min="14085" max="14085" width="9.7109375" style="2" customWidth="1"/>
    <col min="14086" max="14086" width="10.140625" style="2" customWidth="1"/>
    <col min="14087" max="14087" width="40.28515625" style="2" customWidth="1"/>
    <col min="14088" max="14336" width="8.85546875" style="2"/>
    <col min="14337" max="14337" width="3.85546875" style="2" customWidth="1"/>
    <col min="14338" max="14338" width="53.85546875" style="2" customWidth="1"/>
    <col min="14339" max="14339" width="10.140625" style="2" customWidth="1"/>
    <col min="14340" max="14340" width="10" style="2" customWidth="1"/>
    <col min="14341" max="14341" width="9.7109375" style="2" customWidth="1"/>
    <col min="14342" max="14342" width="10.140625" style="2" customWidth="1"/>
    <col min="14343" max="14343" width="40.28515625" style="2" customWidth="1"/>
    <col min="14344" max="14592" width="8.85546875" style="2"/>
    <col min="14593" max="14593" width="3.85546875" style="2" customWidth="1"/>
    <col min="14594" max="14594" width="53.85546875" style="2" customWidth="1"/>
    <col min="14595" max="14595" width="10.140625" style="2" customWidth="1"/>
    <col min="14596" max="14596" width="10" style="2" customWidth="1"/>
    <col min="14597" max="14597" width="9.7109375" style="2" customWidth="1"/>
    <col min="14598" max="14598" width="10.140625" style="2" customWidth="1"/>
    <col min="14599" max="14599" width="40.28515625" style="2" customWidth="1"/>
    <col min="14600" max="14848" width="8.85546875" style="2"/>
    <col min="14849" max="14849" width="3.85546875" style="2" customWidth="1"/>
    <col min="14850" max="14850" width="53.85546875" style="2" customWidth="1"/>
    <col min="14851" max="14851" width="10.140625" style="2" customWidth="1"/>
    <col min="14852" max="14852" width="10" style="2" customWidth="1"/>
    <col min="14853" max="14853" width="9.7109375" style="2" customWidth="1"/>
    <col min="14854" max="14854" width="10.140625" style="2" customWidth="1"/>
    <col min="14855" max="14855" width="40.28515625" style="2" customWidth="1"/>
    <col min="14856" max="15104" width="8.85546875" style="2"/>
    <col min="15105" max="15105" width="3.85546875" style="2" customWidth="1"/>
    <col min="15106" max="15106" width="53.85546875" style="2" customWidth="1"/>
    <col min="15107" max="15107" width="10.140625" style="2" customWidth="1"/>
    <col min="15108" max="15108" width="10" style="2" customWidth="1"/>
    <col min="15109" max="15109" width="9.7109375" style="2" customWidth="1"/>
    <col min="15110" max="15110" width="10.140625" style="2" customWidth="1"/>
    <col min="15111" max="15111" width="40.28515625" style="2" customWidth="1"/>
    <col min="15112" max="15360" width="8.85546875" style="2"/>
    <col min="15361" max="15361" width="3.85546875" style="2" customWidth="1"/>
    <col min="15362" max="15362" width="53.85546875" style="2" customWidth="1"/>
    <col min="15363" max="15363" width="10.140625" style="2" customWidth="1"/>
    <col min="15364" max="15364" width="10" style="2" customWidth="1"/>
    <col min="15365" max="15365" width="9.7109375" style="2" customWidth="1"/>
    <col min="15366" max="15366" width="10.140625" style="2" customWidth="1"/>
    <col min="15367" max="15367" width="40.28515625" style="2" customWidth="1"/>
    <col min="15368" max="15616" width="8.85546875" style="2"/>
    <col min="15617" max="15617" width="3.85546875" style="2" customWidth="1"/>
    <col min="15618" max="15618" width="53.85546875" style="2" customWidth="1"/>
    <col min="15619" max="15619" width="10.140625" style="2" customWidth="1"/>
    <col min="15620" max="15620" width="10" style="2" customWidth="1"/>
    <col min="15621" max="15621" width="9.7109375" style="2" customWidth="1"/>
    <col min="15622" max="15622" width="10.140625" style="2" customWidth="1"/>
    <col min="15623" max="15623" width="40.28515625" style="2" customWidth="1"/>
    <col min="15624" max="15872" width="8.85546875" style="2"/>
    <col min="15873" max="15873" width="3.85546875" style="2" customWidth="1"/>
    <col min="15874" max="15874" width="53.85546875" style="2" customWidth="1"/>
    <col min="15875" max="15875" width="10.140625" style="2" customWidth="1"/>
    <col min="15876" max="15876" width="10" style="2" customWidth="1"/>
    <col min="15877" max="15877" width="9.7109375" style="2" customWidth="1"/>
    <col min="15878" max="15878" width="10.140625" style="2" customWidth="1"/>
    <col min="15879" max="15879" width="40.28515625" style="2" customWidth="1"/>
    <col min="15880" max="16128" width="8.85546875" style="2"/>
    <col min="16129" max="16129" width="3.85546875" style="2" customWidth="1"/>
    <col min="16130" max="16130" width="53.85546875" style="2" customWidth="1"/>
    <col min="16131" max="16131" width="10.140625" style="2" customWidth="1"/>
    <col min="16132" max="16132" width="10" style="2" customWidth="1"/>
    <col min="16133" max="16133" width="9.7109375" style="2" customWidth="1"/>
    <col min="16134" max="16134" width="10.140625" style="2" customWidth="1"/>
    <col min="16135" max="16135" width="40.28515625" style="2" customWidth="1"/>
    <col min="16136" max="16384" width="8.85546875" style="2"/>
  </cols>
  <sheetData>
    <row r="1" spans="1:6" ht="93" customHeight="1" x14ac:dyDescent="0.2">
      <c r="A1" s="236" t="s">
        <v>0</v>
      </c>
      <c r="B1" s="237"/>
      <c r="C1" s="1" t="s">
        <v>1</v>
      </c>
      <c r="D1" s="1" t="s">
        <v>2</v>
      </c>
      <c r="E1" s="1" t="s">
        <v>3</v>
      </c>
      <c r="F1" s="1" t="s">
        <v>439</v>
      </c>
    </row>
    <row r="2" spans="1:6" ht="26.45" customHeight="1" x14ac:dyDescent="0.2">
      <c r="A2" s="238" t="s">
        <v>4</v>
      </c>
      <c r="B2" s="238"/>
      <c r="C2" s="3"/>
      <c r="D2" s="3"/>
      <c r="E2" s="3"/>
      <c r="F2" s="3"/>
    </row>
    <row r="3" spans="1:6" ht="21.75" customHeight="1" x14ac:dyDescent="0.25">
      <c r="A3" s="239"/>
      <c r="B3" s="4" t="s">
        <v>5</v>
      </c>
      <c r="C3" s="5">
        <f>Kiadások!D6</f>
        <v>19590</v>
      </c>
      <c r="D3" s="5">
        <f>Kiadások!E6</f>
        <v>20347</v>
      </c>
      <c r="E3" s="5">
        <f>Kiadások!F6</f>
        <v>20729</v>
      </c>
      <c r="F3" s="218">
        <f>Kiadások!G6</f>
        <v>20306</v>
      </c>
    </row>
    <row r="4" spans="1:6" ht="20.25" customHeight="1" x14ac:dyDescent="0.25">
      <c r="A4" s="240"/>
      <c r="B4" s="8" t="s">
        <v>6</v>
      </c>
      <c r="C4" s="9">
        <f>Kiadások!D7</f>
        <v>3366</v>
      </c>
      <c r="D4" s="9">
        <f>Kiadások!E7</f>
        <v>3472</v>
      </c>
      <c r="E4" s="9">
        <f>Kiadások!F7</f>
        <v>3535</v>
      </c>
      <c r="F4" s="218">
        <f>Kiadások!G7</f>
        <v>3495</v>
      </c>
    </row>
    <row r="5" spans="1:6" ht="19.899999999999999" customHeight="1" x14ac:dyDescent="0.25">
      <c r="A5" s="240"/>
      <c r="B5" s="10" t="s">
        <v>7</v>
      </c>
      <c r="C5" s="9">
        <f>Kiadások!D8</f>
        <v>9765</v>
      </c>
      <c r="D5" s="9">
        <f>Kiadások!E8</f>
        <v>12108</v>
      </c>
      <c r="E5" s="9">
        <f>Kiadások!F8</f>
        <v>13488</v>
      </c>
      <c r="F5" s="218">
        <f>Kiadások!G8</f>
        <v>12360</v>
      </c>
    </row>
    <row r="6" spans="1:6" ht="19.899999999999999" customHeight="1" x14ac:dyDescent="0.25">
      <c r="A6" s="240"/>
      <c r="B6" s="10" t="s">
        <v>8</v>
      </c>
      <c r="C6" s="11">
        <f>Kiadások!D9</f>
        <v>1440</v>
      </c>
      <c r="D6" s="11">
        <f>Kiadások!E9</f>
        <v>1440</v>
      </c>
      <c r="E6" s="11">
        <f>Kiadások!F9</f>
        <v>3599</v>
      </c>
      <c r="F6" s="218">
        <f>Kiadások!G9</f>
        <v>3227</v>
      </c>
    </row>
    <row r="7" spans="1:6" ht="19.899999999999999" customHeight="1" x14ac:dyDescent="0.25">
      <c r="A7" s="240"/>
      <c r="B7" s="10" t="s">
        <v>9</v>
      </c>
      <c r="C7" s="11">
        <f>Kiadások!D19</f>
        <v>29525</v>
      </c>
      <c r="D7" s="11">
        <f>Kiadások!E19</f>
        <v>28382</v>
      </c>
      <c r="E7" s="11">
        <f>Kiadások!F19</f>
        <v>24429</v>
      </c>
      <c r="F7" s="218">
        <f>Kiadások!G19</f>
        <v>10743</v>
      </c>
    </row>
    <row r="8" spans="1:6" ht="19.899999999999999" customHeight="1" x14ac:dyDescent="0.2">
      <c r="A8" s="240"/>
      <c r="B8" s="12" t="s">
        <v>10</v>
      </c>
      <c r="C8" s="13">
        <f>SUM(C3:C7)</f>
        <v>63686</v>
      </c>
      <c r="D8" s="13">
        <f>SUM(D3:D7)</f>
        <v>65749</v>
      </c>
      <c r="E8" s="13">
        <f>SUM(E3:E7)</f>
        <v>65780</v>
      </c>
      <c r="F8" s="13">
        <f>SUM(F3:F7)</f>
        <v>50131</v>
      </c>
    </row>
    <row r="9" spans="1:6" ht="19.899999999999999" customHeight="1" x14ac:dyDescent="0.25">
      <c r="A9" s="240"/>
      <c r="B9" s="4" t="s">
        <v>11</v>
      </c>
      <c r="C9" s="11">
        <f>Kiadások!D24</f>
        <v>563</v>
      </c>
      <c r="D9" s="11">
        <f>Kiadások!E24</f>
        <v>1202</v>
      </c>
      <c r="E9" s="11">
        <f>Kiadások!F24</f>
        <v>2140</v>
      </c>
      <c r="F9" s="219">
        <f>Kiadások!G24</f>
        <v>1751</v>
      </c>
    </row>
    <row r="10" spans="1:6" ht="19.899999999999999" customHeight="1" x14ac:dyDescent="0.25">
      <c r="A10" s="240"/>
      <c r="B10" s="4" t="s">
        <v>12</v>
      </c>
      <c r="C10" s="11">
        <f>Kiadások!D29</f>
        <v>18921</v>
      </c>
      <c r="D10" s="11">
        <f>Kiadások!E29</f>
        <v>19571</v>
      </c>
      <c r="E10" s="11">
        <f>Kiadások!F29</f>
        <v>20653</v>
      </c>
      <c r="F10" s="219">
        <f>Kiadások!G29</f>
        <v>18340</v>
      </c>
    </row>
    <row r="11" spans="1:6" ht="19.899999999999999" customHeight="1" x14ac:dyDescent="0.25">
      <c r="A11" s="240"/>
      <c r="B11" s="10" t="s">
        <v>13</v>
      </c>
      <c r="C11" s="11">
        <f>Kiadások!D33</f>
        <v>113</v>
      </c>
      <c r="D11" s="11">
        <f>Kiadások!E33</f>
        <v>113</v>
      </c>
      <c r="E11" s="11">
        <f>Kiadások!F33</f>
        <v>113</v>
      </c>
      <c r="F11" s="219">
        <f>Kiadások!G33</f>
        <v>108</v>
      </c>
    </row>
    <row r="12" spans="1:6" ht="19.899999999999999" customHeight="1" x14ac:dyDescent="0.2">
      <c r="A12" s="14"/>
      <c r="B12" s="15" t="s">
        <v>14</v>
      </c>
      <c r="C12" s="15">
        <f>SUM(C9:C11)</f>
        <v>19597</v>
      </c>
      <c r="D12" s="15">
        <f>SUM(D9:D11)</f>
        <v>20886</v>
      </c>
      <c r="E12" s="15">
        <f>SUM(E9:E11)</f>
        <v>22906</v>
      </c>
      <c r="F12" s="15">
        <f>SUM(F9:F11)</f>
        <v>20199</v>
      </c>
    </row>
    <row r="13" spans="1:6" ht="25.15" customHeight="1" x14ac:dyDescent="0.2">
      <c r="A13" s="16" t="s">
        <v>15</v>
      </c>
      <c r="B13" s="17" t="s">
        <v>16</v>
      </c>
      <c r="C13" s="18">
        <f>SUM(C12,C8)</f>
        <v>83283</v>
      </c>
      <c r="D13" s="18">
        <f>SUM(D12,D8)</f>
        <v>86635</v>
      </c>
      <c r="E13" s="18">
        <f>SUM(E12,E8)</f>
        <v>88686</v>
      </c>
      <c r="F13" s="18">
        <f>SUM(F12,F8)</f>
        <v>70330</v>
      </c>
    </row>
    <row r="14" spans="1:6" ht="26.45" customHeight="1" x14ac:dyDescent="0.25">
      <c r="A14" s="238" t="s">
        <v>17</v>
      </c>
      <c r="B14" s="241"/>
      <c r="C14" s="19"/>
      <c r="D14" s="19"/>
      <c r="E14" s="19"/>
      <c r="F14" s="19"/>
    </row>
    <row r="15" spans="1:6" ht="19.899999999999999" customHeight="1" x14ac:dyDescent="0.25">
      <c r="A15" s="234"/>
      <c r="B15" s="20" t="s">
        <v>18</v>
      </c>
      <c r="C15" s="6">
        <f>Bevételek!D21</f>
        <v>31272</v>
      </c>
      <c r="D15" s="6">
        <f>Bevételek!E21</f>
        <v>33495</v>
      </c>
      <c r="E15" s="6">
        <f>Bevételek!F21</f>
        <v>33576</v>
      </c>
      <c r="F15" s="6">
        <f>Bevételek!G21</f>
        <v>33208</v>
      </c>
    </row>
    <row r="16" spans="1:6" ht="19.899999999999999" customHeight="1" x14ac:dyDescent="0.25">
      <c r="A16" s="234"/>
      <c r="B16" s="10" t="s">
        <v>19</v>
      </c>
      <c r="C16" s="6">
        <f>Bevételek!D30</f>
        <v>11051</v>
      </c>
      <c r="D16" s="6">
        <f>Bevételek!E30</f>
        <v>11051</v>
      </c>
      <c r="E16" s="6">
        <f>Bevételek!F30</f>
        <v>11051</v>
      </c>
      <c r="F16" s="6">
        <f>Bevételek!G30</f>
        <v>9546</v>
      </c>
    </row>
    <row r="17" spans="1:6" ht="19.899999999999999" customHeight="1" x14ac:dyDescent="0.25">
      <c r="A17" s="234"/>
      <c r="B17" s="10" t="s">
        <v>20</v>
      </c>
      <c r="C17" s="6">
        <f>Bevételek!D39</f>
        <v>2895</v>
      </c>
      <c r="D17" s="6">
        <f>Bevételek!E39</f>
        <v>3562</v>
      </c>
      <c r="E17" s="6">
        <f>Bevételek!F39</f>
        <v>5532</v>
      </c>
      <c r="F17" s="6">
        <f>Bevételek!G39</f>
        <v>3084</v>
      </c>
    </row>
    <row r="18" spans="1:6" ht="19.899999999999999" customHeight="1" x14ac:dyDescent="0.25">
      <c r="A18" s="234"/>
      <c r="B18" s="10" t="s">
        <v>21</v>
      </c>
      <c r="C18" s="6">
        <f>Bevételek!D45</f>
        <v>0</v>
      </c>
      <c r="D18" s="6">
        <f>Bevételek!E45</f>
        <v>20</v>
      </c>
      <c r="E18" s="6">
        <f>Bevételek!F45</f>
        <v>20</v>
      </c>
      <c r="F18" s="6">
        <f>Bevételek!G45</f>
        <v>20</v>
      </c>
    </row>
    <row r="19" spans="1:6" ht="19.899999999999999" customHeight="1" x14ac:dyDescent="0.2">
      <c r="A19" s="234"/>
      <c r="B19" s="15" t="s">
        <v>22</v>
      </c>
      <c r="C19" s="21">
        <f>SUM(C15:C18)</f>
        <v>45218</v>
      </c>
      <c r="D19" s="21">
        <f>SUM(D15:D18)</f>
        <v>48128</v>
      </c>
      <c r="E19" s="21">
        <f>SUM(E15:E18)</f>
        <v>50179</v>
      </c>
      <c r="F19" s="21">
        <f>SUM(F15:F18)</f>
        <v>45858</v>
      </c>
    </row>
    <row r="20" spans="1:6" ht="19.899999999999999" customHeight="1" x14ac:dyDescent="0.25">
      <c r="A20" s="234"/>
      <c r="B20" s="20" t="s">
        <v>23</v>
      </c>
      <c r="C20" s="6">
        <f>Bevételek!D24</f>
        <v>1956</v>
      </c>
      <c r="D20" s="6">
        <f>Bevételek!E24</f>
        <v>2398</v>
      </c>
      <c r="E20" s="6">
        <f>Bevételek!F24</f>
        <v>2398</v>
      </c>
      <c r="F20" s="6">
        <f>Bevételek!G24</f>
        <v>2456</v>
      </c>
    </row>
    <row r="21" spans="1:6" ht="19.899999999999999" customHeight="1" x14ac:dyDescent="0.25">
      <c r="A21" s="234"/>
      <c r="B21" s="10" t="s">
        <v>24</v>
      </c>
      <c r="C21" s="6"/>
      <c r="D21" s="6"/>
      <c r="E21" s="6"/>
      <c r="F21" s="6">
        <f>Bevételek!G42</f>
        <v>0</v>
      </c>
    </row>
    <row r="22" spans="1:6" ht="19.899999999999999" customHeight="1" x14ac:dyDescent="0.25">
      <c r="A22" s="234"/>
      <c r="B22" s="10" t="s">
        <v>25</v>
      </c>
      <c r="C22" s="6">
        <f>Bevételek!D48</f>
        <v>2433</v>
      </c>
      <c r="D22" s="6">
        <f>Bevételek!E48</f>
        <v>2433</v>
      </c>
      <c r="E22" s="6">
        <f>Bevételek!F48</f>
        <v>2433</v>
      </c>
      <c r="F22" s="6">
        <f>Bevételek!G48</f>
        <v>0</v>
      </c>
    </row>
    <row r="23" spans="1:6" ht="19.899999999999999" customHeight="1" x14ac:dyDescent="0.2">
      <c r="A23" s="234"/>
      <c r="B23" s="15" t="s">
        <v>26</v>
      </c>
      <c r="C23" s="13">
        <f>SUM(C20:C22)</f>
        <v>4389</v>
      </c>
      <c r="D23" s="13">
        <f>SUM(D20:D22)</f>
        <v>4831</v>
      </c>
      <c r="E23" s="13">
        <f>SUM(E20:E22)</f>
        <v>4831</v>
      </c>
      <c r="F23" s="13">
        <f>SUM(F20:F22)</f>
        <v>2456</v>
      </c>
    </row>
    <row r="24" spans="1:6" ht="25.9" customHeight="1" x14ac:dyDescent="0.2">
      <c r="A24" s="16" t="s">
        <v>27</v>
      </c>
      <c r="B24" s="17" t="s">
        <v>28</v>
      </c>
      <c r="C24" s="18">
        <f>SUM(C23,C19)</f>
        <v>49607</v>
      </c>
      <c r="D24" s="18">
        <f>SUM(D23,D19)</f>
        <v>52959</v>
      </c>
      <c r="E24" s="18">
        <f>SUM(E23,E19)</f>
        <v>55010</v>
      </c>
      <c r="F24" s="18">
        <f>SUM(F23,F19)</f>
        <v>48314</v>
      </c>
    </row>
    <row r="25" spans="1:6" ht="25.15" customHeight="1" x14ac:dyDescent="0.2">
      <c r="A25" s="16" t="s">
        <v>29</v>
      </c>
      <c r="B25" s="17" t="s">
        <v>30</v>
      </c>
      <c r="C25" s="18">
        <f>SUM(C13-C24)</f>
        <v>33676</v>
      </c>
      <c r="D25" s="18">
        <f>SUM(D13-D24)</f>
        <v>33676</v>
      </c>
      <c r="E25" s="18">
        <f>SUM(E13-E24)</f>
        <v>33676</v>
      </c>
      <c r="F25" s="18">
        <f>SUM(F13-F24)</f>
        <v>22016</v>
      </c>
    </row>
    <row r="26" spans="1:6" ht="24.6" customHeight="1" x14ac:dyDescent="0.25">
      <c r="A26" s="235" t="s">
        <v>31</v>
      </c>
      <c r="B26" s="235"/>
      <c r="C26" s="6"/>
      <c r="D26" s="6"/>
      <c r="E26" s="6"/>
      <c r="F26" s="6"/>
    </row>
    <row r="27" spans="1:6" ht="19.899999999999999" customHeight="1" x14ac:dyDescent="0.25">
      <c r="A27" s="22"/>
      <c r="B27" s="23" t="s">
        <v>32</v>
      </c>
      <c r="C27" s="6"/>
      <c r="D27" s="6"/>
      <c r="E27" s="6"/>
      <c r="F27" s="6"/>
    </row>
    <row r="28" spans="1:6" ht="19.899999999999999" customHeight="1" x14ac:dyDescent="0.25">
      <c r="A28" s="234"/>
      <c r="B28" s="10" t="s">
        <v>440</v>
      </c>
      <c r="C28" s="6"/>
      <c r="D28" s="6"/>
      <c r="E28" s="6"/>
      <c r="F28" s="6">
        <f>Bevételek!G51</f>
        <v>902</v>
      </c>
    </row>
    <row r="29" spans="1:6" ht="19.899999999999999" customHeight="1" x14ac:dyDescent="0.25">
      <c r="A29" s="234"/>
      <c r="B29" s="10" t="s">
        <v>33</v>
      </c>
      <c r="C29" s="6">
        <f>Bevételek!D53</f>
        <v>34577</v>
      </c>
      <c r="D29" s="6">
        <f>Bevételek!E53</f>
        <v>34577</v>
      </c>
      <c r="E29" s="6">
        <f>Bevételek!F53</f>
        <v>34577</v>
      </c>
      <c r="F29" s="6">
        <f>Bevételek!G52</f>
        <v>34815</v>
      </c>
    </row>
    <row r="30" spans="1:6" ht="19.899999999999999" customHeight="1" x14ac:dyDescent="0.25">
      <c r="A30" s="7"/>
      <c r="B30" s="24" t="s">
        <v>34</v>
      </c>
      <c r="C30" s="25">
        <f>SUM(C27:C29)</f>
        <v>34577</v>
      </c>
      <c r="D30" s="25">
        <f>SUM(D27:D29)</f>
        <v>34577</v>
      </c>
      <c r="E30" s="25">
        <f>SUM(E27:E29)</f>
        <v>34577</v>
      </c>
      <c r="F30" s="25">
        <f>SUM(F27:F29)</f>
        <v>35717</v>
      </c>
    </row>
    <row r="31" spans="1:6" ht="26.45" customHeight="1" x14ac:dyDescent="0.25">
      <c r="A31" s="235" t="s">
        <v>35</v>
      </c>
      <c r="B31" s="235"/>
      <c r="C31" s="26"/>
      <c r="D31" s="26"/>
      <c r="E31" s="26"/>
      <c r="F31" s="26"/>
    </row>
    <row r="32" spans="1:6" ht="19.899999999999999" customHeight="1" x14ac:dyDescent="0.25">
      <c r="A32" s="234"/>
      <c r="B32" s="10" t="s">
        <v>36</v>
      </c>
      <c r="C32" s="6"/>
      <c r="D32" s="6"/>
      <c r="E32" s="6"/>
      <c r="F32" s="6"/>
    </row>
    <row r="33" spans="1:6" ht="19.899999999999999" customHeight="1" x14ac:dyDescent="0.25">
      <c r="A33" s="234"/>
      <c r="B33" s="10" t="s">
        <v>37</v>
      </c>
      <c r="C33" s="11">
        <f>Kiadások!D38</f>
        <v>901</v>
      </c>
      <c r="D33" s="11">
        <f>Kiadások!E38</f>
        <v>901</v>
      </c>
      <c r="E33" s="11">
        <f>Kiadások!F38</f>
        <v>901</v>
      </c>
      <c r="F33" s="11">
        <f>Kiadások!G39</f>
        <v>902</v>
      </c>
    </row>
    <row r="34" spans="1:6" ht="19.899999999999999" customHeight="1" x14ac:dyDescent="0.2">
      <c r="A34" s="234"/>
      <c r="B34" s="27" t="s">
        <v>38</v>
      </c>
      <c r="C34" s="28">
        <f>SUM(C32:C33)</f>
        <v>901</v>
      </c>
      <c r="D34" s="29">
        <f>SUM(D32:D33)</f>
        <v>901</v>
      </c>
      <c r="E34" s="29">
        <f>SUM(E32:E33)</f>
        <v>901</v>
      </c>
      <c r="F34" s="29">
        <f>SUM(F32:F33)</f>
        <v>902</v>
      </c>
    </row>
  </sheetData>
  <mergeCells count="9">
    <mergeCell ref="A28:A29"/>
    <mergeCell ref="A31:B31"/>
    <mergeCell ref="A32:A34"/>
    <mergeCell ref="A1:B1"/>
    <mergeCell ref="A2:B2"/>
    <mergeCell ref="A3:A11"/>
    <mergeCell ref="A14:B14"/>
    <mergeCell ref="A15:A23"/>
    <mergeCell ref="A26:B26"/>
  </mergeCells>
  <printOptions horizontalCentered="1" verticalCentered="1"/>
  <pageMargins left="0.19685039370078741" right="0.23622047244094491" top="0.94" bottom="0.56000000000000005" header="0.44" footer="0.28000000000000003"/>
  <pageSetup paperSize="9" scale="68" orientation="portrait" horizontalDpi="4294967293" verticalDpi="300" r:id="rId1"/>
  <headerFooter alignWithMargins="0">
    <oddHeader>&amp;C&amp;"Times New Roman,Normál" 7/2019. (V.22.) önkormányzati rendelet
&amp;"Times New Roman,Félkövér"TORNYISZENTMIKLÓS KÖZSÉGI ÖNKORMÁNYZAT  2018. ÉVI ÖSSZESÍTETT BEVÉTELEI - KIADÁSAI
adatok ezer Ft-ban!&amp;R&amp;"Times New Roman,Normál" 1. 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1148-2BBB-4429-8806-2C776B08537A}">
  <dimension ref="A1:G54"/>
  <sheetViews>
    <sheetView view="pageLayout" zoomScaleNormal="100" workbookViewId="0">
      <selection activeCell="H10" sqref="H10"/>
    </sheetView>
  </sheetViews>
  <sheetFormatPr defaultRowHeight="12.75" x14ac:dyDescent="0.2"/>
  <cols>
    <col min="1" max="1" width="5.42578125" style="30" customWidth="1"/>
    <col min="2" max="2" width="9.7109375" style="30" customWidth="1"/>
    <col min="3" max="3" width="48.5703125" style="30" customWidth="1"/>
    <col min="4" max="4" width="10.85546875" style="30" customWidth="1"/>
    <col min="5" max="5" width="10.28515625" style="30" customWidth="1"/>
    <col min="6" max="6" width="9.42578125" style="30" customWidth="1"/>
    <col min="7" max="7" width="11.28515625" style="30" customWidth="1"/>
    <col min="8" max="256" width="9.140625" style="30"/>
    <col min="257" max="257" width="5.42578125" style="30" customWidth="1"/>
    <col min="258" max="258" width="9.7109375" style="30" customWidth="1"/>
    <col min="259" max="259" width="48.5703125" style="30" customWidth="1"/>
    <col min="260" max="260" width="10.85546875" style="30" customWidth="1"/>
    <col min="261" max="261" width="10.28515625" style="30" customWidth="1"/>
    <col min="262" max="262" width="9.42578125" style="30" customWidth="1"/>
    <col min="263" max="263" width="11.28515625" style="30" customWidth="1"/>
    <col min="264" max="512" width="9.140625" style="30"/>
    <col min="513" max="513" width="5.42578125" style="30" customWidth="1"/>
    <col min="514" max="514" width="9.7109375" style="30" customWidth="1"/>
    <col min="515" max="515" width="48.5703125" style="30" customWidth="1"/>
    <col min="516" max="516" width="10.85546875" style="30" customWidth="1"/>
    <col min="517" max="517" width="10.28515625" style="30" customWidth="1"/>
    <col min="518" max="518" width="9.42578125" style="30" customWidth="1"/>
    <col min="519" max="519" width="11.28515625" style="30" customWidth="1"/>
    <col min="520" max="768" width="9.140625" style="30"/>
    <col min="769" max="769" width="5.42578125" style="30" customWidth="1"/>
    <col min="770" max="770" width="9.7109375" style="30" customWidth="1"/>
    <col min="771" max="771" width="48.5703125" style="30" customWidth="1"/>
    <col min="772" max="772" width="10.85546875" style="30" customWidth="1"/>
    <col min="773" max="773" width="10.28515625" style="30" customWidth="1"/>
    <col min="774" max="774" width="9.42578125" style="30" customWidth="1"/>
    <col min="775" max="775" width="11.28515625" style="30" customWidth="1"/>
    <col min="776" max="1024" width="9.140625" style="30"/>
    <col min="1025" max="1025" width="5.42578125" style="30" customWidth="1"/>
    <col min="1026" max="1026" width="9.7109375" style="30" customWidth="1"/>
    <col min="1027" max="1027" width="48.5703125" style="30" customWidth="1"/>
    <col min="1028" max="1028" width="10.85546875" style="30" customWidth="1"/>
    <col min="1029" max="1029" width="10.28515625" style="30" customWidth="1"/>
    <col min="1030" max="1030" width="9.42578125" style="30" customWidth="1"/>
    <col min="1031" max="1031" width="11.28515625" style="30" customWidth="1"/>
    <col min="1032" max="1280" width="9.140625" style="30"/>
    <col min="1281" max="1281" width="5.42578125" style="30" customWidth="1"/>
    <col min="1282" max="1282" width="9.7109375" style="30" customWidth="1"/>
    <col min="1283" max="1283" width="48.5703125" style="30" customWidth="1"/>
    <col min="1284" max="1284" width="10.85546875" style="30" customWidth="1"/>
    <col min="1285" max="1285" width="10.28515625" style="30" customWidth="1"/>
    <col min="1286" max="1286" width="9.42578125" style="30" customWidth="1"/>
    <col min="1287" max="1287" width="11.28515625" style="30" customWidth="1"/>
    <col min="1288" max="1536" width="9.140625" style="30"/>
    <col min="1537" max="1537" width="5.42578125" style="30" customWidth="1"/>
    <col min="1538" max="1538" width="9.7109375" style="30" customWidth="1"/>
    <col min="1539" max="1539" width="48.5703125" style="30" customWidth="1"/>
    <col min="1540" max="1540" width="10.85546875" style="30" customWidth="1"/>
    <col min="1541" max="1541" width="10.28515625" style="30" customWidth="1"/>
    <col min="1542" max="1542" width="9.42578125" style="30" customWidth="1"/>
    <col min="1543" max="1543" width="11.28515625" style="30" customWidth="1"/>
    <col min="1544" max="1792" width="9.140625" style="30"/>
    <col min="1793" max="1793" width="5.42578125" style="30" customWidth="1"/>
    <col min="1794" max="1794" width="9.7109375" style="30" customWidth="1"/>
    <col min="1795" max="1795" width="48.5703125" style="30" customWidth="1"/>
    <col min="1796" max="1796" width="10.85546875" style="30" customWidth="1"/>
    <col min="1797" max="1797" width="10.28515625" style="30" customWidth="1"/>
    <col min="1798" max="1798" width="9.42578125" style="30" customWidth="1"/>
    <col min="1799" max="1799" width="11.28515625" style="30" customWidth="1"/>
    <col min="1800" max="2048" width="9.140625" style="30"/>
    <col min="2049" max="2049" width="5.42578125" style="30" customWidth="1"/>
    <col min="2050" max="2050" width="9.7109375" style="30" customWidth="1"/>
    <col min="2051" max="2051" width="48.5703125" style="30" customWidth="1"/>
    <col min="2052" max="2052" width="10.85546875" style="30" customWidth="1"/>
    <col min="2053" max="2053" width="10.28515625" style="30" customWidth="1"/>
    <col min="2054" max="2054" width="9.42578125" style="30" customWidth="1"/>
    <col min="2055" max="2055" width="11.28515625" style="30" customWidth="1"/>
    <col min="2056" max="2304" width="9.140625" style="30"/>
    <col min="2305" max="2305" width="5.42578125" style="30" customWidth="1"/>
    <col min="2306" max="2306" width="9.7109375" style="30" customWidth="1"/>
    <col min="2307" max="2307" width="48.5703125" style="30" customWidth="1"/>
    <col min="2308" max="2308" width="10.85546875" style="30" customWidth="1"/>
    <col min="2309" max="2309" width="10.28515625" style="30" customWidth="1"/>
    <col min="2310" max="2310" width="9.42578125" style="30" customWidth="1"/>
    <col min="2311" max="2311" width="11.28515625" style="30" customWidth="1"/>
    <col min="2312" max="2560" width="9.140625" style="30"/>
    <col min="2561" max="2561" width="5.42578125" style="30" customWidth="1"/>
    <col min="2562" max="2562" width="9.7109375" style="30" customWidth="1"/>
    <col min="2563" max="2563" width="48.5703125" style="30" customWidth="1"/>
    <col min="2564" max="2564" width="10.85546875" style="30" customWidth="1"/>
    <col min="2565" max="2565" width="10.28515625" style="30" customWidth="1"/>
    <col min="2566" max="2566" width="9.42578125" style="30" customWidth="1"/>
    <col min="2567" max="2567" width="11.28515625" style="30" customWidth="1"/>
    <col min="2568" max="2816" width="9.140625" style="30"/>
    <col min="2817" max="2817" width="5.42578125" style="30" customWidth="1"/>
    <col min="2818" max="2818" width="9.7109375" style="30" customWidth="1"/>
    <col min="2819" max="2819" width="48.5703125" style="30" customWidth="1"/>
    <col min="2820" max="2820" width="10.85546875" style="30" customWidth="1"/>
    <col min="2821" max="2821" width="10.28515625" style="30" customWidth="1"/>
    <col min="2822" max="2822" width="9.42578125" style="30" customWidth="1"/>
    <col min="2823" max="2823" width="11.28515625" style="30" customWidth="1"/>
    <col min="2824" max="3072" width="9.140625" style="30"/>
    <col min="3073" max="3073" width="5.42578125" style="30" customWidth="1"/>
    <col min="3074" max="3074" width="9.7109375" style="30" customWidth="1"/>
    <col min="3075" max="3075" width="48.5703125" style="30" customWidth="1"/>
    <col min="3076" max="3076" width="10.85546875" style="30" customWidth="1"/>
    <col min="3077" max="3077" width="10.28515625" style="30" customWidth="1"/>
    <col min="3078" max="3078" width="9.42578125" style="30" customWidth="1"/>
    <col min="3079" max="3079" width="11.28515625" style="30" customWidth="1"/>
    <col min="3080" max="3328" width="9.140625" style="30"/>
    <col min="3329" max="3329" width="5.42578125" style="30" customWidth="1"/>
    <col min="3330" max="3330" width="9.7109375" style="30" customWidth="1"/>
    <col min="3331" max="3331" width="48.5703125" style="30" customWidth="1"/>
    <col min="3332" max="3332" width="10.85546875" style="30" customWidth="1"/>
    <col min="3333" max="3333" width="10.28515625" style="30" customWidth="1"/>
    <col min="3334" max="3334" width="9.42578125" style="30" customWidth="1"/>
    <col min="3335" max="3335" width="11.28515625" style="30" customWidth="1"/>
    <col min="3336" max="3584" width="9.140625" style="30"/>
    <col min="3585" max="3585" width="5.42578125" style="30" customWidth="1"/>
    <col min="3586" max="3586" width="9.7109375" style="30" customWidth="1"/>
    <col min="3587" max="3587" width="48.5703125" style="30" customWidth="1"/>
    <col min="3588" max="3588" width="10.85546875" style="30" customWidth="1"/>
    <col min="3589" max="3589" width="10.28515625" style="30" customWidth="1"/>
    <col min="3590" max="3590" width="9.42578125" style="30" customWidth="1"/>
    <col min="3591" max="3591" width="11.28515625" style="30" customWidth="1"/>
    <col min="3592" max="3840" width="9.140625" style="30"/>
    <col min="3841" max="3841" width="5.42578125" style="30" customWidth="1"/>
    <col min="3842" max="3842" width="9.7109375" style="30" customWidth="1"/>
    <col min="3843" max="3843" width="48.5703125" style="30" customWidth="1"/>
    <col min="3844" max="3844" width="10.85546875" style="30" customWidth="1"/>
    <col min="3845" max="3845" width="10.28515625" style="30" customWidth="1"/>
    <col min="3846" max="3846" width="9.42578125" style="30" customWidth="1"/>
    <col min="3847" max="3847" width="11.28515625" style="30" customWidth="1"/>
    <col min="3848" max="4096" width="9.140625" style="30"/>
    <col min="4097" max="4097" width="5.42578125" style="30" customWidth="1"/>
    <col min="4098" max="4098" width="9.7109375" style="30" customWidth="1"/>
    <col min="4099" max="4099" width="48.5703125" style="30" customWidth="1"/>
    <col min="4100" max="4100" width="10.85546875" style="30" customWidth="1"/>
    <col min="4101" max="4101" width="10.28515625" style="30" customWidth="1"/>
    <col min="4102" max="4102" width="9.42578125" style="30" customWidth="1"/>
    <col min="4103" max="4103" width="11.28515625" style="30" customWidth="1"/>
    <col min="4104" max="4352" width="9.140625" style="30"/>
    <col min="4353" max="4353" width="5.42578125" style="30" customWidth="1"/>
    <col min="4354" max="4354" width="9.7109375" style="30" customWidth="1"/>
    <col min="4355" max="4355" width="48.5703125" style="30" customWidth="1"/>
    <col min="4356" max="4356" width="10.85546875" style="30" customWidth="1"/>
    <col min="4357" max="4357" width="10.28515625" style="30" customWidth="1"/>
    <col min="4358" max="4358" width="9.42578125" style="30" customWidth="1"/>
    <col min="4359" max="4359" width="11.28515625" style="30" customWidth="1"/>
    <col min="4360" max="4608" width="9.140625" style="30"/>
    <col min="4609" max="4609" width="5.42578125" style="30" customWidth="1"/>
    <col min="4610" max="4610" width="9.7109375" style="30" customWidth="1"/>
    <col min="4611" max="4611" width="48.5703125" style="30" customWidth="1"/>
    <col min="4612" max="4612" width="10.85546875" style="30" customWidth="1"/>
    <col min="4613" max="4613" width="10.28515625" style="30" customWidth="1"/>
    <col min="4614" max="4614" width="9.42578125" style="30" customWidth="1"/>
    <col min="4615" max="4615" width="11.28515625" style="30" customWidth="1"/>
    <col min="4616" max="4864" width="9.140625" style="30"/>
    <col min="4865" max="4865" width="5.42578125" style="30" customWidth="1"/>
    <col min="4866" max="4866" width="9.7109375" style="30" customWidth="1"/>
    <col min="4867" max="4867" width="48.5703125" style="30" customWidth="1"/>
    <col min="4868" max="4868" width="10.85546875" style="30" customWidth="1"/>
    <col min="4869" max="4869" width="10.28515625" style="30" customWidth="1"/>
    <col min="4870" max="4870" width="9.42578125" style="30" customWidth="1"/>
    <col min="4871" max="4871" width="11.28515625" style="30" customWidth="1"/>
    <col min="4872" max="5120" width="9.140625" style="30"/>
    <col min="5121" max="5121" width="5.42578125" style="30" customWidth="1"/>
    <col min="5122" max="5122" width="9.7109375" style="30" customWidth="1"/>
    <col min="5123" max="5123" width="48.5703125" style="30" customWidth="1"/>
    <col min="5124" max="5124" width="10.85546875" style="30" customWidth="1"/>
    <col min="5125" max="5125" width="10.28515625" style="30" customWidth="1"/>
    <col min="5126" max="5126" width="9.42578125" style="30" customWidth="1"/>
    <col min="5127" max="5127" width="11.28515625" style="30" customWidth="1"/>
    <col min="5128" max="5376" width="9.140625" style="30"/>
    <col min="5377" max="5377" width="5.42578125" style="30" customWidth="1"/>
    <col min="5378" max="5378" width="9.7109375" style="30" customWidth="1"/>
    <col min="5379" max="5379" width="48.5703125" style="30" customWidth="1"/>
    <col min="5380" max="5380" width="10.85546875" style="30" customWidth="1"/>
    <col min="5381" max="5381" width="10.28515625" style="30" customWidth="1"/>
    <col min="5382" max="5382" width="9.42578125" style="30" customWidth="1"/>
    <col min="5383" max="5383" width="11.28515625" style="30" customWidth="1"/>
    <col min="5384" max="5632" width="9.140625" style="30"/>
    <col min="5633" max="5633" width="5.42578125" style="30" customWidth="1"/>
    <col min="5634" max="5634" width="9.7109375" style="30" customWidth="1"/>
    <col min="5635" max="5635" width="48.5703125" style="30" customWidth="1"/>
    <col min="5636" max="5636" width="10.85546875" style="30" customWidth="1"/>
    <col min="5637" max="5637" width="10.28515625" style="30" customWidth="1"/>
    <col min="5638" max="5638" width="9.42578125" style="30" customWidth="1"/>
    <col min="5639" max="5639" width="11.28515625" style="30" customWidth="1"/>
    <col min="5640" max="5888" width="9.140625" style="30"/>
    <col min="5889" max="5889" width="5.42578125" style="30" customWidth="1"/>
    <col min="5890" max="5890" width="9.7109375" style="30" customWidth="1"/>
    <col min="5891" max="5891" width="48.5703125" style="30" customWidth="1"/>
    <col min="5892" max="5892" width="10.85546875" style="30" customWidth="1"/>
    <col min="5893" max="5893" width="10.28515625" style="30" customWidth="1"/>
    <col min="5894" max="5894" width="9.42578125" style="30" customWidth="1"/>
    <col min="5895" max="5895" width="11.28515625" style="30" customWidth="1"/>
    <col min="5896" max="6144" width="9.140625" style="30"/>
    <col min="6145" max="6145" width="5.42578125" style="30" customWidth="1"/>
    <col min="6146" max="6146" width="9.7109375" style="30" customWidth="1"/>
    <col min="6147" max="6147" width="48.5703125" style="30" customWidth="1"/>
    <col min="6148" max="6148" width="10.85546875" style="30" customWidth="1"/>
    <col min="6149" max="6149" width="10.28515625" style="30" customWidth="1"/>
    <col min="6150" max="6150" width="9.42578125" style="30" customWidth="1"/>
    <col min="6151" max="6151" width="11.28515625" style="30" customWidth="1"/>
    <col min="6152" max="6400" width="9.140625" style="30"/>
    <col min="6401" max="6401" width="5.42578125" style="30" customWidth="1"/>
    <col min="6402" max="6402" width="9.7109375" style="30" customWidth="1"/>
    <col min="6403" max="6403" width="48.5703125" style="30" customWidth="1"/>
    <col min="6404" max="6404" width="10.85546875" style="30" customWidth="1"/>
    <col min="6405" max="6405" width="10.28515625" style="30" customWidth="1"/>
    <col min="6406" max="6406" width="9.42578125" style="30" customWidth="1"/>
    <col min="6407" max="6407" width="11.28515625" style="30" customWidth="1"/>
    <col min="6408" max="6656" width="9.140625" style="30"/>
    <col min="6657" max="6657" width="5.42578125" style="30" customWidth="1"/>
    <col min="6658" max="6658" width="9.7109375" style="30" customWidth="1"/>
    <col min="6659" max="6659" width="48.5703125" style="30" customWidth="1"/>
    <col min="6660" max="6660" width="10.85546875" style="30" customWidth="1"/>
    <col min="6661" max="6661" width="10.28515625" style="30" customWidth="1"/>
    <col min="6662" max="6662" width="9.42578125" style="30" customWidth="1"/>
    <col min="6663" max="6663" width="11.28515625" style="30" customWidth="1"/>
    <col min="6664" max="6912" width="9.140625" style="30"/>
    <col min="6913" max="6913" width="5.42578125" style="30" customWidth="1"/>
    <col min="6914" max="6914" width="9.7109375" style="30" customWidth="1"/>
    <col min="6915" max="6915" width="48.5703125" style="30" customWidth="1"/>
    <col min="6916" max="6916" width="10.85546875" style="30" customWidth="1"/>
    <col min="6917" max="6917" width="10.28515625" style="30" customWidth="1"/>
    <col min="6918" max="6918" width="9.42578125" style="30" customWidth="1"/>
    <col min="6919" max="6919" width="11.28515625" style="30" customWidth="1"/>
    <col min="6920" max="7168" width="9.140625" style="30"/>
    <col min="7169" max="7169" width="5.42578125" style="30" customWidth="1"/>
    <col min="7170" max="7170" width="9.7109375" style="30" customWidth="1"/>
    <col min="7171" max="7171" width="48.5703125" style="30" customWidth="1"/>
    <col min="7172" max="7172" width="10.85546875" style="30" customWidth="1"/>
    <col min="7173" max="7173" width="10.28515625" style="30" customWidth="1"/>
    <col min="7174" max="7174" width="9.42578125" style="30" customWidth="1"/>
    <col min="7175" max="7175" width="11.28515625" style="30" customWidth="1"/>
    <col min="7176" max="7424" width="9.140625" style="30"/>
    <col min="7425" max="7425" width="5.42578125" style="30" customWidth="1"/>
    <col min="7426" max="7426" width="9.7109375" style="30" customWidth="1"/>
    <col min="7427" max="7427" width="48.5703125" style="30" customWidth="1"/>
    <col min="7428" max="7428" width="10.85546875" style="30" customWidth="1"/>
    <col min="7429" max="7429" width="10.28515625" style="30" customWidth="1"/>
    <col min="7430" max="7430" width="9.42578125" style="30" customWidth="1"/>
    <col min="7431" max="7431" width="11.28515625" style="30" customWidth="1"/>
    <col min="7432" max="7680" width="9.140625" style="30"/>
    <col min="7681" max="7681" width="5.42578125" style="30" customWidth="1"/>
    <col min="7682" max="7682" width="9.7109375" style="30" customWidth="1"/>
    <col min="7683" max="7683" width="48.5703125" style="30" customWidth="1"/>
    <col min="7684" max="7684" width="10.85546875" style="30" customWidth="1"/>
    <col min="7685" max="7685" width="10.28515625" style="30" customWidth="1"/>
    <col min="7686" max="7686" width="9.42578125" style="30" customWidth="1"/>
    <col min="7687" max="7687" width="11.28515625" style="30" customWidth="1"/>
    <col min="7688" max="7936" width="9.140625" style="30"/>
    <col min="7937" max="7937" width="5.42578125" style="30" customWidth="1"/>
    <col min="7938" max="7938" width="9.7109375" style="30" customWidth="1"/>
    <col min="7939" max="7939" width="48.5703125" style="30" customWidth="1"/>
    <col min="7940" max="7940" width="10.85546875" style="30" customWidth="1"/>
    <col min="7941" max="7941" width="10.28515625" style="30" customWidth="1"/>
    <col min="7942" max="7942" width="9.42578125" style="30" customWidth="1"/>
    <col min="7943" max="7943" width="11.28515625" style="30" customWidth="1"/>
    <col min="7944" max="8192" width="9.140625" style="30"/>
    <col min="8193" max="8193" width="5.42578125" style="30" customWidth="1"/>
    <col min="8194" max="8194" width="9.7109375" style="30" customWidth="1"/>
    <col min="8195" max="8195" width="48.5703125" style="30" customWidth="1"/>
    <col min="8196" max="8196" width="10.85546875" style="30" customWidth="1"/>
    <col min="8197" max="8197" width="10.28515625" style="30" customWidth="1"/>
    <col min="8198" max="8198" width="9.42578125" style="30" customWidth="1"/>
    <col min="8199" max="8199" width="11.28515625" style="30" customWidth="1"/>
    <col min="8200" max="8448" width="9.140625" style="30"/>
    <col min="8449" max="8449" width="5.42578125" style="30" customWidth="1"/>
    <col min="8450" max="8450" width="9.7109375" style="30" customWidth="1"/>
    <col min="8451" max="8451" width="48.5703125" style="30" customWidth="1"/>
    <col min="8452" max="8452" width="10.85546875" style="30" customWidth="1"/>
    <col min="8453" max="8453" width="10.28515625" style="30" customWidth="1"/>
    <col min="8454" max="8454" width="9.42578125" style="30" customWidth="1"/>
    <col min="8455" max="8455" width="11.28515625" style="30" customWidth="1"/>
    <col min="8456" max="8704" width="9.140625" style="30"/>
    <col min="8705" max="8705" width="5.42578125" style="30" customWidth="1"/>
    <col min="8706" max="8706" width="9.7109375" style="30" customWidth="1"/>
    <col min="8707" max="8707" width="48.5703125" style="30" customWidth="1"/>
    <col min="8708" max="8708" width="10.85546875" style="30" customWidth="1"/>
    <col min="8709" max="8709" width="10.28515625" style="30" customWidth="1"/>
    <col min="8710" max="8710" width="9.42578125" style="30" customWidth="1"/>
    <col min="8711" max="8711" width="11.28515625" style="30" customWidth="1"/>
    <col min="8712" max="8960" width="9.140625" style="30"/>
    <col min="8961" max="8961" width="5.42578125" style="30" customWidth="1"/>
    <col min="8962" max="8962" width="9.7109375" style="30" customWidth="1"/>
    <col min="8963" max="8963" width="48.5703125" style="30" customWidth="1"/>
    <col min="8964" max="8964" width="10.85546875" style="30" customWidth="1"/>
    <col min="8965" max="8965" width="10.28515625" style="30" customWidth="1"/>
    <col min="8966" max="8966" width="9.42578125" style="30" customWidth="1"/>
    <col min="8967" max="8967" width="11.28515625" style="30" customWidth="1"/>
    <col min="8968" max="9216" width="9.140625" style="30"/>
    <col min="9217" max="9217" width="5.42578125" style="30" customWidth="1"/>
    <col min="9218" max="9218" width="9.7109375" style="30" customWidth="1"/>
    <col min="9219" max="9219" width="48.5703125" style="30" customWidth="1"/>
    <col min="9220" max="9220" width="10.85546875" style="30" customWidth="1"/>
    <col min="9221" max="9221" width="10.28515625" style="30" customWidth="1"/>
    <col min="9222" max="9222" width="9.42578125" style="30" customWidth="1"/>
    <col min="9223" max="9223" width="11.28515625" style="30" customWidth="1"/>
    <col min="9224" max="9472" width="9.140625" style="30"/>
    <col min="9473" max="9473" width="5.42578125" style="30" customWidth="1"/>
    <col min="9474" max="9474" width="9.7109375" style="30" customWidth="1"/>
    <col min="9475" max="9475" width="48.5703125" style="30" customWidth="1"/>
    <col min="9476" max="9476" width="10.85546875" style="30" customWidth="1"/>
    <col min="9477" max="9477" width="10.28515625" style="30" customWidth="1"/>
    <col min="9478" max="9478" width="9.42578125" style="30" customWidth="1"/>
    <col min="9479" max="9479" width="11.28515625" style="30" customWidth="1"/>
    <col min="9480" max="9728" width="9.140625" style="30"/>
    <col min="9729" max="9729" width="5.42578125" style="30" customWidth="1"/>
    <col min="9730" max="9730" width="9.7109375" style="30" customWidth="1"/>
    <col min="9731" max="9731" width="48.5703125" style="30" customWidth="1"/>
    <col min="9732" max="9732" width="10.85546875" style="30" customWidth="1"/>
    <col min="9733" max="9733" width="10.28515625" style="30" customWidth="1"/>
    <col min="9734" max="9734" width="9.42578125" style="30" customWidth="1"/>
    <col min="9735" max="9735" width="11.28515625" style="30" customWidth="1"/>
    <col min="9736" max="9984" width="9.140625" style="30"/>
    <col min="9985" max="9985" width="5.42578125" style="30" customWidth="1"/>
    <col min="9986" max="9986" width="9.7109375" style="30" customWidth="1"/>
    <col min="9987" max="9987" width="48.5703125" style="30" customWidth="1"/>
    <col min="9988" max="9988" width="10.85546875" style="30" customWidth="1"/>
    <col min="9989" max="9989" width="10.28515625" style="30" customWidth="1"/>
    <col min="9990" max="9990" width="9.42578125" style="30" customWidth="1"/>
    <col min="9991" max="9991" width="11.28515625" style="30" customWidth="1"/>
    <col min="9992" max="10240" width="9.140625" style="30"/>
    <col min="10241" max="10241" width="5.42578125" style="30" customWidth="1"/>
    <col min="10242" max="10242" width="9.7109375" style="30" customWidth="1"/>
    <col min="10243" max="10243" width="48.5703125" style="30" customWidth="1"/>
    <col min="10244" max="10244" width="10.85546875" style="30" customWidth="1"/>
    <col min="10245" max="10245" width="10.28515625" style="30" customWidth="1"/>
    <col min="10246" max="10246" width="9.42578125" style="30" customWidth="1"/>
    <col min="10247" max="10247" width="11.28515625" style="30" customWidth="1"/>
    <col min="10248" max="10496" width="9.140625" style="30"/>
    <col min="10497" max="10497" width="5.42578125" style="30" customWidth="1"/>
    <col min="10498" max="10498" width="9.7109375" style="30" customWidth="1"/>
    <col min="10499" max="10499" width="48.5703125" style="30" customWidth="1"/>
    <col min="10500" max="10500" width="10.85546875" style="30" customWidth="1"/>
    <col min="10501" max="10501" width="10.28515625" style="30" customWidth="1"/>
    <col min="10502" max="10502" width="9.42578125" style="30" customWidth="1"/>
    <col min="10503" max="10503" width="11.28515625" style="30" customWidth="1"/>
    <col min="10504" max="10752" width="9.140625" style="30"/>
    <col min="10753" max="10753" width="5.42578125" style="30" customWidth="1"/>
    <col min="10754" max="10754" width="9.7109375" style="30" customWidth="1"/>
    <col min="10755" max="10755" width="48.5703125" style="30" customWidth="1"/>
    <col min="10756" max="10756" width="10.85546875" style="30" customWidth="1"/>
    <col min="10757" max="10757" width="10.28515625" style="30" customWidth="1"/>
    <col min="10758" max="10758" width="9.42578125" style="30" customWidth="1"/>
    <col min="10759" max="10759" width="11.28515625" style="30" customWidth="1"/>
    <col min="10760" max="11008" width="9.140625" style="30"/>
    <col min="11009" max="11009" width="5.42578125" style="30" customWidth="1"/>
    <col min="11010" max="11010" width="9.7109375" style="30" customWidth="1"/>
    <col min="11011" max="11011" width="48.5703125" style="30" customWidth="1"/>
    <col min="11012" max="11012" width="10.85546875" style="30" customWidth="1"/>
    <col min="11013" max="11013" width="10.28515625" style="30" customWidth="1"/>
    <col min="11014" max="11014" width="9.42578125" style="30" customWidth="1"/>
    <col min="11015" max="11015" width="11.28515625" style="30" customWidth="1"/>
    <col min="11016" max="11264" width="9.140625" style="30"/>
    <col min="11265" max="11265" width="5.42578125" style="30" customWidth="1"/>
    <col min="11266" max="11266" width="9.7109375" style="30" customWidth="1"/>
    <col min="11267" max="11267" width="48.5703125" style="30" customWidth="1"/>
    <col min="11268" max="11268" width="10.85546875" style="30" customWidth="1"/>
    <col min="11269" max="11269" width="10.28515625" style="30" customWidth="1"/>
    <col min="11270" max="11270" width="9.42578125" style="30" customWidth="1"/>
    <col min="11271" max="11271" width="11.28515625" style="30" customWidth="1"/>
    <col min="11272" max="11520" width="9.140625" style="30"/>
    <col min="11521" max="11521" width="5.42578125" style="30" customWidth="1"/>
    <col min="11522" max="11522" width="9.7109375" style="30" customWidth="1"/>
    <col min="11523" max="11523" width="48.5703125" style="30" customWidth="1"/>
    <col min="11524" max="11524" width="10.85546875" style="30" customWidth="1"/>
    <col min="11525" max="11525" width="10.28515625" style="30" customWidth="1"/>
    <col min="11526" max="11526" width="9.42578125" style="30" customWidth="1"/>
    <col min="11527" max="11527" width="11.28515625" style="30" customWidth="1"/>
    <col min="11528" max="11776" width="9.140625" style="30"/>
    <col min="11777" max="11777" width="5.42578125" style="30" customWidth="1"/>
    <col min="11778" max="11778" width="9.7109375" style="30" customWidth="1"/>
    <col min="11779" max="11779" width="48.5703125" style="30" customWidth="1"/>
    <col min="11780" max="11780" width="10.85546875" style="30" customWidth="1"/>
    <col min="11781" max="11781" width="10.28515625" style="30" customWidth="1"/>
    <col min="11782" max="11782" width="9.42578125" style="30" customWidth="1"/>
    <col min="11783" max="11783" width="11.28515625" style="30" customWidth="1"/>
    <col min="11784" max="12032" width="9.140625" style="30"/>
    <col min="12033" max="12033" width="5.42578125" style="30" customWidth="1"/>
    <col min="12034" max="12034" width="9.7109375" style="30" customWidth="1"/>
    <col min="12035" max="12035" width="48.5703125" style="30" customWidth="1"/>
    <col min="12036" max="12036" width="10.85546875" style="30" customWidth="1"/>
    <col min="12037" max="12037" width="10.28515625" style="30" customWidth="1"/>
    <col min="12038" max="12038" width="9.42578125" style="30" customWidth="1"/>
    <col min="12039" max="12039" width="11.28515625" style="30" customWidth="1"/>
    <col min="12040" max="12288" width="9.140625" style="30"/>
    <col min="12289" max="12289" width="5.42578125" style="30" customWidth="1"/>
    <col min="12290" max="12290" width="9.7109375" style="30" customWidth="1"/>
    <col min="12291" max="12291" width="48.5703125" style="30" customWidth="1"/>
    <col min="12292" max="12292" width="10.85546875" style="30" customWidth="1"/>
    <col min="12293" max="12293" width="10.28515625" style="30" customWidth="1"/>
    <col min="12294" max="12294" width="9.42578125" style="30" customWidth="1"/>
    <col min="12295" max="12295" width="11.28515625" style="30" customWidth="1"/>
    <col min="12296" max="12544" width="9.140625" style="30"/>
    <col min="12545" max="12545" width="5.42578125" style="30" customWidth="1"/>
    <col min="12546" max="12546" width="9.7109375" style="30" customWidth="1"/>
    <col min="12547" max="12547" width="48.5703125" style="30" customWidth="1"/>
    <col min="12548" max="12548" width="10.85546875" style="30" customWidth="1"/>
    <col min="12549" max="12549" width="10.28515625" style="30" customWidth="1"/>
    <col min="12550" max="12550" width="9.42578125" style="30" customWidth="1"/>
    <col min="12551" max="12551" width="11.28515625" style="30" customWidth="1"/>
    <col min="12552" max="12800" width="9.140625" style="30"/>
    <col min="12801" max="12801" width="5.42578125" style="30" customWidth="1"/>
    <col min="12802" max="12802" width="9.7109375" style="30" customWidth="1"/>
    <col min="12803" max="12803" width="48.5703125" style="30" customWidth="1"/>
    <col min="12804" max="12804" width="10.85546875" style="30" customWidth="1"/>
    <col min="12805" max="12805" width="10.28515625" style="30" customWidth="1"/>
    <col min="12806" max="12806" width="9.42578125" style="30" customWidth="1"/>
    <col min="12807" max="12807" width="11.28515625" style="30" customWidth="1"/>
    <col min="12808" max="13056" width="9.140625" style="30"/>
    <col min="13057" max="13057" width="5.42578125" style="30" customWidth="1"/>
    <col min="13058" max="13058" width="9.7109375" style="30" customWidth="1"/>
    <col min="13059" max="13059" width="48.5703125" style="30" customWidth="1"/>
    <col min="13060" max="13060" width="10.85546875" style="30" customWidth="1"/>
    <col min="13061" max="13061" width="10.28515625" style="30" customWidth="1"/>
    <col min="13062" max="13062" width="9.42578125" style="30" customWidth="1"/>
    <col min="13063" max="13063" width="11.28515625" style="30" customWidth="1"/>
    <col min="13064" max="13312" width="9.140625" style="30"/>
    <col min="13313" max="13313" width="5.42578125" style="30" customWidth="1"/>
    <col min="13314" max="13314" width="9.7109375" style="30" customWidth="1"/>
    <col min="13315" max="13315" width="48.5703125" style="30" customWidth="1"/>
    <col min="13316" max="13316" width="10.85546875" style="30" customWidth="1"/>
    <col min="13317" max="13317" width="10.28515625" style="30" customWidth="1"/>
    <col min="13318" max="13318" width="9.42578125" style="30" customWidth="1"/>
    <col min="13319" max="13319" width="11.28515625" style="30" customWidth="1"/>
    <col min="13320" max="13568" width="9.140625" style="30"/>
    <col min="13569" max="13569" width="5.42578125" style="30" customWidth="1"/>
    <col min="13570" max="13570" width="9.7109375" style="30" customWidth="1"/>
    <col min="13571" max="13571" width="48.5703125" style="30" customWidth="1"/>
    <col min="13572" max="13572" width="10.85546875" style="30" customWidth="1"/>
    <col min="13573" max="13573" width="10.28515625" style="30" customWidth="1"/>
    <col min="13574" max="13574" width="9.42578125" style="30" customWidth="1"/>
    <col min="13575" max="13575" width="11.28515625" style="30" customWidth="1"/>
    <col min="13576" max="13824" width="9.140625" style="30"/>
    <col min="13825" max="13825" width="5.42578125" style="30" customWidth="1"/>
    <col min="13826" max="13826" width="9.7109375" style="30" customWidth="1"/>
    <col min="13827" max="13827" width="48.5703125" style="30" customWidth="1"/>
    <col min="13828" max="13828" width="10.85546875" style="30" customWidth="1"/>
    <col min="13829" max="13829" width="10.28515625" style="30" customWidth="1"/>
    <col min="13830" max="13830" width="9.42578125" style="30" customWidth="1"/>
    <col min="13831" max="13831" width="11.28515625" style="30" customWidth="1"/>
    <col min="13832" max="14080" width="9.140625" style="30"/>
    <col min="14081" max="14081" width="5.42578125" style="30" customWidth="1"/>
    <col min="14082" max="14082" width="9.7109375" style="30" customWidth="1"/>
    <col min="14083" max="14083" width="48.5703125" style="30" customWidth="1"/>
    <col min="14084" max="14084" width="10.85546875" style="30" customWidth="1"/>
    <col min="14085" max="14085" width="10.28515625" style="30" customWidth="1"/>
    <col min="14086" max="14086" width="9.42578125" style="30" customWidth="1"/>
    <col min="14087" max="14087" width="11.28515625" style="30" customWidth="1"/>
    <col min="14088" max="14336" width="9.140625" style="30"/>
    <col min="14337" max="14337" width="5.42578125" style="30" customWidth="1"/>
    <col min="14338" max="14338" width="9.7109375" style="30" customWidth="1"/>
    <col min="14339" max="14339" width="48.5703125" style="30" customWidth="1"/>
    <col min="14340" max="14340" width="10.85546875" style="30" customWidth="1"/>
    <col min="14341" max="14341" width="10.28515625" style="30" customWidth="1"/>
    <col min="14342" max="14342" width="9.42578125" style="30" customWidth="1"/>
    <col min="14343" max="14343" width="11.28515625" style="30" customWidth="1"/>
    <col min="14344" max="14592" width="9.140625" style="30"/>
    <col min="14593" max="14593" width="5.42578125" style="30" customWidth="1"/>
    <col min="14594" max="14594" width="9.7109375" style="30" customWidth="1"/>
    <col min="14595" max="14595" width="48.5703125" style="30" customWidth="1"/>
    <col min="14596" max="14596" width="10.85546875" style="30" customWidth="1"/>
    <col min="14597" max="14597" width="10.28515625" style="30" customWidth="1"/>
    <col min="14598" max="14598" width="9.42578125" style="30" customWidth="1"/>
    <col min="14599" max="14599" width="11.28515625" style="30" customWidth="1"/>
    <col min="14600" max="14848" width="9.140625" style="30"/>
    <col min="14849" max="14849" width="5.42578125" style="30" customWidth="1"/>
    <col min="14850" max="14850" width="9.7109375" style="30" customWidth="1"/>
    <col min="14851" max="14851" width="48.5703125" style="30" customWidth="1"/>
    <col min="14852" max="14852" width="10.85546875" style="30" customWidth="1"/>
    <col min="14853" max="14853" width="10.28515625" style="30" customWidth="1"/>
    <col min="14854" max="14854" width="9.42578125" style="30" customWidth="1"/>
    <col min="14855" max="14855" width="11.28515625" style="30" customWidth="1"/>
    <col min="14856" max="15104" width="9.140625" style="30"/>
    <col min="15105" max="15105" width="5.42578125" style="30" customWidth="1"/>
    <col min="15106" max="15106" width="9.7109375" style="30" customWidth="1"/>
    <col min="15107" max="15107" width="48.5703125" style="30" customWidth="1"/>
    <col min="15108" max="15108" width="10.85546875" style="30" customWidth="1"/>
    <col min="15109" max="15109" width="10.28515625" style="30" customWidth="1"/>
    <col min="15110" max="15110" width="9.42578125" style="30" customWidth="1"/>
    <col min="15111" max="15111" width="11.28515625" style="30" customWidth="1"/>
    <col min="15112" max="15360" width="9.140625" style="30"/>
    <col min="15361" max="15361" width="5.42578125" style="30" customWidth="1"/>
    <col min="15362" max="15362" width="9.7109375" style="30" customWidth="1"/>
    <col min="15363" max="15363" width="48.5703125" style="30" customWidth="1"/>
    <col min="15364" max="15364" width="10.85546875" style="30" customWidth="1"/>
    <col min="15365" max="15365" width="10.28515625" style="30" customWidth="1"/>
    <col min="15366" max="15366" width="9.42578125" style="30" customWidth="1"/>
    <col min="15367" max="15367" width="11.28515625" style="30" customWidth="1"/>
    <col min="15368" max="15616" width="9.140625" style="30"/>
    <col min="15617" max="15617" width="5.42578125" style="30" customWidth="1"/>
    <col min="15618" max="15618" width="9.7109375" style="30" customWidth="1"/>
    <col min="15619" max="15619" width="48.5703125" style="30" customWidth="1"/>
    <col min="15620" max="15620" width="10.85546875" style="30" customWidth="1"/>
    <col min="15621" max="15621" width="10.28515625" style="30" customWidth="1"/>
    <col min="15622" max="15622" width="9.42578125" style="30" customWidth="1"/>
    <col min="15623" max="15623" width="11.28515625" style="30" customWidth="1"/>
    <col min="15624" max="15872" width="9.140625" style="30"/>
    <col min="15873" max="15873" width="5.42578125" style="30" customWidth="1"/>
    <col min="15874" max="15874" width="9.7109375" style="30" customWidth="1"/>
    <col min="15875" max="15875" width="48.5703125" style="30" customWidth="1"/>
    <col min="15876" max="15876" width="10.85546875" style="30" customWidth="1"/>
    <col min="15877" max="15877" width="10.28515625" style="30" customWidth="1"/>
    <col min="15878" max="15878" width="9.42578125" style="30" customWidth="1"/>
    <col min="15879" max="15879" width="11.28515625" style="30" customWidth="1"/>
    <col min="15880" max="16128" width="9.140625" style="30"/>
    <col min="16129" max="16129" width="5.42578125" style="30" customWidth="1"/>
    <col min="16130" max="16130" width="9.7109375" style="30" customWidth="1"/>
    <col min="16131" max="16131" width="48.5703125" style="30" customWidth="1"/>
    <col min="16132" max="16132" width="10.85546875" style="30" customWidth="1"/>
    <col min="16133" max="16133" width="10.28515625" style="30" customWidth="1"/>
    <col min="16134" max="16134" width="9.42578125" style="30" customWidth="1"/>
    <col min="16135" max="16135" width="11.28515625" style="30" customWidth="1"/>
    <col min="16136" max="16384" width="9.140625" style="30"/>
  </cols>
  <sheetData>
    <row r="1" spans="1:7" ht="12.75" customHeight="1" x14ac:dyDescent="0.2">
      <c r="A1" s="242" t="s">
        <v>39</v>
      </c>
      <c r="B1" s="242" t="s">
        <v>40</v>
      </c>
      <c r="C1" s="246" t="s">
        <v>0</v>
      </c>
      <c r="D1" s="242" t="s">
        <v>1</v>
      </c>
      <c r="E1" s="242" t="s">
        <v>2</v>
      </c>
      <c r="F1" s="242" t="s">
        <v>3</v>
      </c>
      <c r="G1" s="242" t="s">
        <v>439</v>
      </c>
    </row>
    <row r="2" spans="1:7" x14ac:dyDescent="0.2">
      <c r="A2" s="245"/>
      <c r="B2" s="245"/>
      <c r="C2" s="247"/>
      <c r="D2" s="243"/>
      <c r="E2" s="245"/>
      <c r="F2" s="245"/>
      <c r="G2" s="243"/>
    </row>
    <row r="3" spans="1:7" ht="61.5" customHeight="1" x14ac:dyDescent="0.2">
      <c r="A3" s="244"/>
      <c r="B3" s="244"/>
      <c r="C3" s="248"/>
      <c r="D3" s="244"/>
      <c r="E3" s="244"/>
      <c r="F3" s="244"/>
      <c r="G3" s="244"/>
    </row>
    <row r="4" spans="1:7" ht="25.5" customHeight="1" x14ac:dyDescent="0.2">
      <c r="A4" s="31" t="s">
        <v>41</v>
      </c>
      <c r="B4" s="32"/>
      <c r="C4" s="33" t="s">
        <v>42</v>
      </c>
      <c r="D4" s="34">
        <v>13004</v>
      </c>
      <c r="E4" s="34">
        <v>13004</v>
      </c>
      <c r="F4" s="34">
        <v>13004</v>
      </c>
      <c r="G4" s="34">
        <v>13004</v>
      </c>
    </row>
    <row r="5" spans="1:7" ht="30" x14ac:dyDescent="0.2">
      <c r="A5" s="35" t="s">
        <v>43</v>
      </c>
      <c r="B5" s="36"/>
      <c r="C5" s="33" t="s">
        <v>44</v>
      </c>
      <c r="D5" s="34"/>
      <c r="E5" s="34"/>
      <c r="F5" s="34"/>
      <c r="G5" s="34"/>
    </row>
    <row r="6" spans="1:7" ht="30" x14ac:dyDescent="0.2">
      <c r="A6" s="35" t="s">
        <v>45</v>
      </c>
      <c r="B6" s="36"/>
      <c r="C6" s="33" t="s">
        <v>46</v>
      </c>
      <c r="D6" s="34">
        <v>7727</v>
      </c>
      <c r="E6" s="34">
        <f>D6+171</f>
        <v>7898</v>
      </c>
      <c r="F6" s="34">
        <f>7898+2</f>
        <v>7900</v>
      </c>
      <c r="G6" s="34">
        <v>7900</v>
      </c>
    </row>
    <row r="7" spans="1:7" ht="30" x14ac:dyDescent="0.2">
      <c r="A7" s="35" t="s">
        <v>47</v>
      </c>
      <c r="B7" s="36"/>
      <c r="C7" s="33" t="s">
        <v>48</v>
      </c>
      <c r="D7" s="37">
        <v>1800</v>
      </c>
      <c r="E7" s="37">
        <v>1800</v>
      </c>
      <c r="F7" s="37">
        <v>1800</v>
      </c>
      <c r="G7" s="37">
        <v>1800</v>
      </c>
    </row>
    <row r="8" spans="1:7" ht="15.75" x14ac:dyDescent="0.2">
      <c r="A8" s="35" t="s">
        <v>49</v>
      </c>
      <c r="B8" s="36"/>
      <c r="C8" s="33" t="s">
        <v>50</v>
      </c>
      <c r="D8" s="37"/>
      <c r="E8" s="37"/>
      <c r="F8" s="37"/>
      <c r="G8" s="37"/>
    </row>
    <row r="9" spans="1:7" ht="15.75" x14ac:dyDescent="0.2">
      <c r="A9" s="35" t="s">
        <v>51</v>
      </c>
      <c r="B9" s="36"/>
      <c r="C9" s="33" t="s">
        <v>52</v>
      </c>
      <c r="D9" s="37"/>
      <c r="E9" s="37">
        <f>D9+320+154</f>
        <v>474</v>
      </c>
      <c r="F9" s="37">
        <f>474+15</f>
        <v>489</v>
      </c>
      <c r="G9" s="37">
        <v>489</v>
      </c>
    </row>
    <row r="10" spans="1:7" ht="15.75" x14ac:dyDescent="0.2">
      <c r="A10" s="35" t="s">
        <v>53</v>
      </c>
      <c r="B10" s="36"/>
      <c r="C10" s="38" t="s">
        <v>54</v>
      </c>
      <c r="D10" s="39">
        <f>SUM(D4:D9)</f>
        <v>22531</v>
      </c>
      <c r="E10" s="39">
        <f>SUM(E4:E9)</f>
        <v>23176</v>
      </c>
      <c r="F10" s="39">
        <f>SUM(F4:F9)</f>
        <v>23193</v>
      </c>
      <c r="G10" s="39">
        <f>SUM(G4:G9)</f>
        <v>23193</v>
      </c>
    </row>
    <row r="11" spans="1:7" ht="30" x14ac:dyDescent="0.2">
      <c r="A11" s="35"/>
      <c r="B11" s="36"/>
      <c r="C11" s="40" t="s">
        <v>55</v>
      </c>
      <c r="D11" s="34"/>
      <c r="E11" s="34"/>
      <c r="F11" s="34"/>
      <c r="G11" s="34"/>
    </row>
    <row r="12" spans="1:7" ht="15.75" x14ac:dyDescent="0.2">
      <c r="A12" s="35"/>
      <c r="B12" s="36"/>
      <c r="C12" s="40" t="s">
        <v>56</v>
      </c>
      <c r="D12" s="34"/>
      <c r="E12" s="34"/>
      <c r="F12" s="34"/>
      <c r="G12" s="34"/>
    </row>
    <row r="13" spans="1:7" ht="15.75" x14ac:dyDescent="0.2">
      <c r="A13" s="35"/>
      <c r="B13" s="36"/>
      <c r="C13" s="40" t="s">
        <v>437</v>
      </c>
      <c r="D13" s="34"/>
      <c r="E13" s="34"/>
      <c r="F13" s="34"/>
      <c r="G13" s="34">
        <v>15</v>
      </c>
    </row>
    <row r="14" spans="1:7" ht="15.75" x14ac:dyDescent="0.2">
      <c r="A14" s="35"/>
      <c r="B14" s="36"/>
      <c r="C14" s="40" t="s">
        <v>182</v>
      </c>
      <c r="D14" s="34"/>
      <c r="E14" s="34"/>
      <c r="F14" s="34">
        <f>33+31</f>
        <v>64</v>
      </c>
      <c r="G14" s="34">
        <v>63</v>
      </c>
    </row>
    <row r="15" spans="1:7" ht="30" x14ac:dyDescent="0.2">
      <c r="A15" s="35"/>
      <c r="B15" s="36"/>
      <c r="C15" s="40" t="s">
        <v>57</v>
      </c>
      <c r="D15" s="34"/>
      <c r="E15" s="34">
        <v>1578</v>
      </c>
      <c r="F15" s="34">
        <v>1578</v>
      </c>
      <c r="G15" s="34">
        <v>1520</v>
      </c>
    </row>
    <row r="16" spans="1:7" ht="15.75" x14ac:dyDescent="0.2">
      <c r="A16" s="35"/>
      <c r="B16" s="36"/>
      <c r="C16" s="40" t="s">
        <v>58</v>
      </c>
      <c r="D16" s="34">
        <v>169</v>
      </c>
      <c r="E16" s="34">
        <v>169</v>
      </c>
      <c r="F16" s="34">
        <v>169</v>
      </c>
      <c r="G16" s="34"/>
    </row>
    <row r="17" spans="1:7" ht="15.75" x14ac:dyDescent="0.2">
      <c r="A17" s="35"/>
      <c r="B17" s="36"/>
      <c r="C17" s="40" t="s">
        <v>59</v>
      </c>
      <c r="D17" s="34">
        <v>6118</v>
      </c>
      <c r="E17" s="34">
        <v>6118</v>
      </c>
      <c r="F17" s="34">
        <v>6118</v>
      </c>
      <c r="G17" s="34">
        <v>6485</v>
      </c>
    </row>
    <row r="18" spans="1:7" ht="15.75" x14ac:dyDescent="0.2">
      <c r="A18" s="35"/>
      <c r="B18" s="36"/>
      <c r="C18" s="40" t="s">
        <v>60</v>
      </c>
      <c r="D18" s="34">
        <v>289</v>
      </c>
      <c r="E18" s="34">
        <v>289</v>
      </c>
      <c r="F18" s="34">
        <v>289</v>
      </c>
      <c r="G18" s="34">
        <v>289</v>
      </c>
    </row>
    <row r="19" spans="1:7" ht="15.75" x14ac:dyDescent="0.2">
      <c r="A19" s="35"/>
      <c r="B19" s="36"/>
      <c r="C19" s="40" t="s">
        <v>61</v>
      </c>
      <c r="D19" s="34"/>
      <c r="E19" s="34"/>
      <c r="F19" s="34"/>
      <c r="G19" s="34"/>
    </row>
    <row r="20" spans="1:7" ht="15.75" x14ac:dyDescent="0.2">
      <c r="A20" s="35"/>
      <c r="B20" s="36"/>
      <c r="C20" s="40" t="s">
        <v>62</v>
      </c>
      <c r="D20" s="34">
        <v>2165</v>
      </c>
      <c r="E20" s="34">
        <v>2165</v>
      </c>
      <c r="F20" s="34">
        <v>2165</v>
      </c>
      <c r="G20" s="34">
        <v>1643</v>
      </c>
    </row>
    <row r="21" spans="1:7" ht="31.5" x14ac:dyDescent="0.2">
      <c r="A21" s="35" t="s">
        <v>63</v>
      </c>
      <c r="B21" s="36" t="s">
        <v>64</v>
      </c>
      <c r="C21" s="41" t="s">
        <v>65</v>
      </c>
      <c r="D21" s="39">
        <f>SUM(D10:D20)</f>
        <v>31272</v>
      </c>
      <c r="E21" s="39">
        <f>SUM(E10:E20)</f>
        <v>33495</v>
      </c>
      <c r="F21" s="39">
        <f>SUM(F10:F20)</f>
        <v>33576</v>
      </c>
      <c r="G21" s="39">
        <f>SUM(G10:G20)</f>
        <v>33208</v>
      </c>
    </row>
    <row r="22" spans="1:7" ht="15.75" x14ac:dyDescent="0.2">
      <c r="A22" s="35" t="s">
        <v>66</v>
      </c>
      <c r="B22" s="36"/>
      <c r="C22" s="33" t="s">
        <v>67</v>
      </c>
      <c r="D22" s="34"/>
      <c r="E22" s="34"/>
      <c r="F22" s="34"/>
      <c r="G22" s="34"/>
    </row>
    <row r="23" spans="1:7" ht="30" x14ac:dyDescent="0.2">
      <c r="A23" s="35" t="s">
        <v>68</v>
      </c>
      <c r="B23" s="36"/>
      <c r="C23" s="33" t="s">
        <v>69</v>
      </c>
      <c r="D23" s="34">
        <v>1956</v>
      </c>
      <c r="E23" s="34">
        <f>D23+61+381</f>
        <v>2398</v>
      </c>
      <c r="F23" s="34">
        <v>2398</v>
      </c>
      <c r="G23" s="34">
        <v>2456</v>
      </c>
    </row>
    <row r="24" spans="1:7" ht="31.5" x14ac:dyDescent="0.2">
      <c r="A24" s="35" t="s">
        <v>70</v>
      </c>
      <c r="B24" s="36" t="s">
        <v>71</v>
      </c>
      <c r="C24" s="41" t="s">
        <v>72</v>
      </c>
      <c r="D24" s="42">
        <f>SUM(D22:D23)</f>
        <v>1956</v>
      </c>
      <c r="E24" s="42">
        <f>SUM(E22:E23)</f>
        <v>2398</v>
      </c>
      <c r="F24" s="42">
        <f>SUM(F22:F23)</f>
        <v>2398</v>
      </c>
      <c r="G24" s="42">
        <f>SUM(G22:G23)</f>
        <v>2456</v>
      </c>
    </row>
    <row r="25" spans="1:7" ht="15.75" x14ac:dyDescent="0.2">
      <c r="A25" s="35" t="s">
        <v>73</v>
      </c>
      <c r="B25" s="43"/>
      <c r="C25" s="44" t="s">
        <v>74</v>
      </c>
      <c r="D25" s="34">
        <v>9524</v>
      </c>
      <c r="E25" s="34">
        <v>9524</v>
      </c>
      <c r="F25" s="34">
        <v>9524</v>
      </c>
      <c r="G25" s="34">
        <v>8241</v>
      </c>
    </row>
    <row r="26" spans="1:7" ht="15.75" x14ac:dyDescent="0.2">
      <c r="A26" s="35" t="s">
        <v>75</v>
      </c>
      <c r="B26" s="43"/>
      <c r="C26" s="45" t="s">
        <v>76</v>
      </c>
      <c r="D26" s="34">
        <v>1513</v>
      </c>
      <c r="E26" s="34">
        <v>1513</v>
      </c>
      <c r="F26" s="34">
        <v>1513</v>
      </c>
      <c r="G26" s="34">
        <v>1229</v>
      </c>
    </row>
    <row r="27" spans="1:7" ht="30" x14ac:dyDescent="0.2">
      <c r="A27" s="35" t="s">
        <v>77</v>
      </c>
      <c r="B27" s="43"/>
      <c r="C27" s="45" t="s">
        <v>78</v>
      </c>
      <c r="D27" s="34"/>
      <c r="E27" s="34"/>
      <c r="F27" s="34"/>
      <c r="G27" s="34"/>
    </row>
    <row r="28" spans="1:7" ht="30" x14ac:dyDescent="0.2">
      <c r="A28" s="35" t="s">
        <v>79</v>
      </c>
      <c r="B28" s="36"/>
      <c r="C28" s="46" t="s">
        <v>80</v>
      </c>
      <c r="D28" s="34">
        <v>14</v>
      </c>
      <c r="E28" s="34">
        <v>14</v>
      </c>
      <c r="F28" s="34">
        <v>14</v>
      </c>
      <c r="G28" s="34">
        <v>76</v>
      </c>
    </row>
    <row r="29" spans="1:7" ht="30" x14ac:dyDescent="0.2">
      <c r="A29" s="35"/>
      <c r="B29" s="36"/>
      <c r="C29" s="46" t="s">
        <v>81</v>
      </c>
      <c r="D29" s="34"/>
      <c r="E29" s="34"/>
      <c r="F29" s="34"/>
      <c r="G29" s="34"/>
    </row>
    <row r="30" spans="1:7" ht="15.75" x14ac:dyDescent="0.2">
      <c r="A30" s="35" t="s">
        <v>82</v>
      </c>
      <c r="B30" s="36" t="s">
        <v>83</v>
      </c>
      <c r="C30" s="41" t="s">
        <v>84</v>
      </c>
      <c r="D30" s="39">
        <f>SUM(D25:D29)</f>
        <v>11051</v>
      </c>
      <c r="E30" s="39">
        <f>SUM(E25:E29)</f>
        <v>11051</v>
      </c>
      <c r="F30" s="39">
        <f>SUM(F25:F29)</f>
        <v>11051</v>
      </c>
      <c r="G30" s="39">
        <f>SUM(G25:G29)</f>
        <v>9546</v>
      </c>
    </row>
    <row r="31" spans="1:7" ht="15.75" x14ac:dyDescent="0.2">
      <c r="A31" s="35"/>
      <c r="B31" s="36"/>
      <c r="C31" s="40" t="s">
        <v>85</v>
      </c>
      <c r="D31" s="34"/>
      <c r="E31" s="34"/>
      <c r="F31" s="34"/>
      <c r="G31" s="34"/>
    </row>
    <row r="32" spans="1:7" ht="15.75" x14ac:dyDescent="0.2">
      <c r="A32" s="35"/>
      <c r="B32" s="36"/>
      <c r="C32" s="40" t="s">
        <v>86</v>
      </c>
      <c r="D32" s="34">
        <v>26</v>
      </c>
      <c r="E32" s="34">
        <v>26</v>
      </c>
      <c r="F32" s="34">
        <v>26</v>
      </c>
      <c r="G32" s="34">
        <v>2</v>
      </c>
    </row>
    <row r="33" spans="1:7" ht="15.75" x14ac:dyDescent="0.2">
      <c r="A33" s="35"/>
      <c r="B33" s="36"/>
      <c r="C33" s="40" t="s">
        <v>87</v>
      </c>
      <c r="D33" s="34"/>
      <c r="E33" s="34"/>
      <c r="F33" s="34"/>
      <c r="G33" s="34"/>
    </row>
    <row r="34" spans="1:7" ht="15.75" x14ac:dyDescent="0.2">
      <c r="A34" s="35"/>
      <c r="B34" s="36"/>
      <c r="C34" s="40" t="s">
        <v>88</v>
      </c>
      <c r="D34" s="34">
        <v>2198</v>
      </c>
      <c r="E34" s="34">
        <v>2198</v>
      </c>
      <c r="F34" s="34">
        <f>E34+1970</f>
        <v>4168</v>
      </c>
      <c r="G34" s="34">
        <v>2172</v>
      </c>
    </row>
    <row r="35" spans="1:7" ht="15.75" x14ac:dyDescent="0.2">
      <c r="A35" s="35"/>
      <c r="B35" s="36"/>
      <c r="C35" s="40" t="s">
        <v>89</v>
      </c>
      <c r="D35" s="34"/>
      <c r="E35" s="34"/>
      <c r="F35" s="34"/>
      <c r="G35" s="34"/>
    </row>
    <row r="36" spans="1:7" ht="15.75" x14ac:dyDescent="0.2">
      <c r="A36" s="35"/>
      <c r="B36" s="36"/>
      <c r="C36" s="40" t="s">
        <v>90</v>
      </c>
      <c r="D36" s="34"/>
      <c r="E36" s="34"/>
      <c r="F36" s="34"/>
      <c r="G36" s="34"/>
    </row>
    <row r="37" spans="1:7" ht="15.75" x14ac:dyDescent="0.2">
      <c r="A37" s="35"/>
      <c r="B37" s="36"/>
      <c r="C37" s="40" t="s">
        <v>91</v>
      </c>
      <c r="D37" s="34">
        <v>671</v>
      </c>
      <c r="E37" s="34">
        <v>671</v>
      </c>
      <c r="F37" s="34">
        <v>671</v>
      </c>
      <c r="G37" s="34">
        <v>243</v>
      </c>
    </row>
    <row r="38" spans="1:7" ht="15.75" x14ac:dyDescent="0.2">
      <c r="A38" s="35"/>
      <c r="B38" s="36"/>
      <c r="C38" s="40" t="s">
        <v>181</v>
      </c>
      <c r="D38" s="34"/>
      <c r="E38" s="34">
        <v>667</v>
      </c>
      <c r="F38" s="34">
        <v>667</v>
      </c>
      <c r="G38" s="34">
        <v>667</v>
      </c>
    </row>
    <row r="39" spans="1:7" ht="15.75" x14ac:dyDescent="0.2">
      <c r="A39" s="35"/>
      <c r="B39" s="36" t="s">
        <v>92</v>
      </c>
      <c r="C39" s="41" t="s">
        <v>93</v>
      </c>
      <c r="D39" s="39">
        <f>SUM(D31:D37)</f>
        <v>2895</v>
      </c>
      <c r="E39" s="39">
        <f>SUM(E31:E37)+E38</f>
        <v>3562</v>
      </c>
      <c r="F39" s="39">
        <f>SUM(F31:F37)+F38</f>
        <v>5532</v>
      </c>
      <c r="G39" s="39">
        <f>SUM(G31:G37)+G38</f>
        <v>3084</v>
      </c>
    </row>
    <row r="40" spans="1:7" ht="15.75" x14ac:dyDescent="0.2">
      <c r="A40" s="35" t="s">
        <v>94</v>
      </c>
      <c r="B40" s="36"/>
      <c r="C40" s="33" t="s">
        <v>95</v>
      </c>
      <c r="D40" s="34"/>
      <c r="E40" s="34"/>
      <c r="F40" s="34"/>
      <c r="G40" s="34"/>
    </row>
    <row r="41" spans="1:7" ht="15.75" x14ac:dyDescent="0.2">
      <c r="A41" s="35" t="s">
        <v>96</v>
      </c>
      <c r="B41" s="36"/>
      <c r="C41" s="33" t="s">
        <v>97</v>
      </c>
      <c r="D41" s="42"/>
      <c r="E41" s="42"/>
      <c r="F41" s="42"/>
      <c r="G41" s="42"/>
    </row>
    <row r="42" spans="1:7" ht="15.75" x14ac:dyDescent="0.2">
      <c r="A42" s="35" t="s">
        <v>98</v>
      </c>
      <c r="B42" s="36" t="s">
        <v>99</v>
      </c>
      <c r="C42" s="41" t="s">
        <v>100</v>
      </c>
      <c r="D42" s="39">
        <f>SUM(D40:D41)</f>
        <v>0</v>
      </c>
      <c r="E42" s="39">
        <f>SUM(E40:E41)</f>
        <v>0</v>
      </c>
      <c r="F42" s="39">
        <f>SUM(F40:F41)</f>
        <v>0</v>
      </c>
      <c r="G42" s="39">
        <f>SUM(G40:G41)</f>
        <v>0</v>
      </c>
    </row>
    <row r="43" spans="1:7" ht="30" x14ac:dyDescent="0.2">
      <c r="A43" s="35" t="s">
        <v>101</v>
      </c>
      <c r="B43" s="36"/>
      <c r="C43" s="33" t="s">
        <v>102</v>
      </c>
      <c r="D43" s="34"/>
      <c r="E43" s="34"/>
      <c r="F43" s="34"/>
      <c r="G43" s="34"/>
    </row>
    <row r="44" spans="1:7" ht="15.75" x14ac:dyDescent="0.2">
      <c r="A44" s="35" t="s">
        <v>103</v>
      </c>
      <c r="B44" s="36"/>
      <c r="C44" s="33" t="s">
        <v>104</v>
      </c>
      <c r="D44" s="34"/>
      <c r="E44" s="34">
        <v>20</v>
      </c>
      <c r="F44" s="34">
        <v>20</v>
      </c>
      <c r="G44" s="34">
        <v>20</v>
      </c>
    </row>
    <row r="45" spans="1:7" ht="15.75" x14ac:dyDescent="0.2">
      <c r="A45" s="35" t="s">
        <v>105</v>
      </c>
      <c r="B45" s="36" t="s">
        <v>106</v>
      </c>
      <c r="C45" s="38" t="s">
        <v>107</v>
      </c>
      <c r="D45" s="39">
        <f>SUM(D43:D44)</f>
        <v>0</v>
      </c>
      <c r="E45" s="39">
        <f>SUM(E43:E44)</f>
        <v>20</v>
      </c>
      <c r="F45" s="39">
        <f>SUM(F43:F44)</f>
        <v>20</v>
      </c>
      <c r="G45" s="39">
        <f>SUM(G43:G44)</f>
        <v>20</v>
      </c>
    </row>
    <row r="46" spans="1:7" ht="30" x14ac:dyDescent="0.2">
      <c r="A46" s="35" t="s">
        <v>108</v>
      </c>
      <c r="B46" s="36"/>
      <c r="C46" s="33" t="s">
        <v>109</v>
      </c>
      <c r="D46" s="42"/>
      <c r="E46" s="42"/>
      <c r="F46" s="42"/>
      <c r="G46" s="42"/>
    </row>
    <row r="47" spans="1:7" ht="15.75" x14ac:dyDescent="0.2">
      <c r="A47" s="35" t="s">
        <v>110</v>
      </c>
      <c r="B47" s="36"/>
      <c r="C47" s="33" t="s">
        <v>111</v>
      </c>
      <c r="D47" s="42">
        <v>2433</v>
      </c>
      <c r="E47" s="42">
        <v>2433</v>
      </c>
      <c r="F47" s="42">
        <v>2433</v>
      </c>
      <c r="G47" s="42"/>
    </row>
    <row r="48" spans="1:7" ht="15.75" x14ac:dyDescent="0.2">
      <c r="A48" s="35" t="s">
        <v>112</v>
      </c>
      <c r="B48" s="36" t="s">
        <v>113</v>
      </c>
      <c r="C48" s="38" t="s">
        <v>114</v>
      </c>
      <c r="D48" s="39">
        <f>SUM(D46:D47)</f>
        <v>2433</v>
      </c>
      <c r="E48" s="39">
        <f>SUM(E46:E47)</f>
        <v>2433</v>
      </c>
      <c r="F48" s="39">
        <f>SUM(F46:F47)</f>
        <v>2433</v>
      </c>
      <c r="G48" s="39">
        <f>SUM(G46:G47)</f>
        <v>0</v>
      </c>
    </row>
    <row r="49" spans="1:7" ht="24.75" customHeight="1" x14ac:dyDescent="0.2">
      <c r="A49" s="35" t="s">
        <v>115</v>
      </c>
      <c r="B49" s="47" t="s">
        <v>116</v>
      </c>
      <c r="C49" s="48" t="s">
        <v>117</v>
      </c>
      <c r="D49" s="49">
        <f>SUM(D21+D24+D30+D39+D42+D45+D48)</f>
        <v>49607</v>
      </c>
      <c r="E49" s="49">
        <f>SUM(E21+E24+E30+E39+E42+E45+E48)</f>
        <v>52959</v>
      </c>
      <c r="F49" s="49">
        <f>SUM(F21+F24+F30+F39+F42+F45+F48)</f>
        <v>55010</v>
      </c>
      <c r="G49" s="49">
        <f>SUM(G21+G24+G30+G39+G42+G45+G48)</f>
        <v>48314</v>
      </c>
    </row>
    <row r="50" spans="1:7" ht="15.75" x14ac:dyDescent="0.2">
      <c r="A50" s="35" t="s">
        <v>118</v>
      </c>
      <c r="B50" s="36"/>
      <c r="C50" s="33" t="s">
        <v>119</v>
      </c>
      <c r="D50" s="34"/>
      <c r="E50" s="34"/>
      <c r="F50" s="34"/>
      <c r="G50" s="34"/>
    </row>
    <row r="51" spans="1:7" ht="15.75" x14ac:dyDescent="0.2">
      <c r="A51" s="35" t="s">
        <v>120</v>
      </c>
      <c r="B51" s="36"/>
      <c r="C51" s="33" t="s">
        <v>438</v>
      </c>
      <c r="D51" s="34"/>
      <c r="E51" s="34"/>
      <c r="F51" s="34"/>
      <c r="G51" s="34">
        <v>902</v>
      </c>
    </row>
    <row r="52" spans="1:7" ht="15.75" x14ac:dyDescent="0.2">
      <c r="A52" s="35" t="s">
        <v>121</v>
      </c>
      <c r="B52" s="36"/>
      <c r="C52" s="33" t="s">
        <v>122</v>
      </c>
      <c r="D52" s="34">
        <v>34577</v>
      </c>
      <c r="E52" s="34">
        <v>34577</v>
      </c>
      <c r="F52" s="34">
        <v>34577</v>
      </c>
      <c r="G52" s="34">
        <v>34815</v>
      </c>
    </row>
    <row r="53" spans="1:7" ht="15.75" x14ac:dyDescent="0.2">
      <c r="A53" s="35" t="s">
        <v>123</v>
      </c>
      <c r="B53" s="36" t="s">
        <v>124</v>
      </c>
      <c r="C53" s="38" t="s">
        <v>125</v>
      </c>
      <c r="D53" s="42">
        <f>D52</f>
        <v>34577</v>
      </c>
      <c r="E53" s="42">
        <f>SUM(E50:E52)</f>
        <v>34577</v>
      </c>
      <c r="F53" s="42">
        <f>SUM(F50:F52)</f>
        <v>34577</v>
      </c>
      <c r="G53" s="42">
        <f>SUM(G50:G52)</f>
        <v>35717</v>
      </c>
    </row>
    <row r="54" spans="1:7" ht="25.5" customHeight="1" x14ac:dyDescent="0.2">
      <c r="A54" s="35" t="s">
        <v>126</v>
      </c>
      <c r="B54" s="47" t="s">
        <v>127</v>
      </c>
      <c r="C54" s="50" t="s">
        <v>128</v>
      </c>
      <c r="D54" s="49">
        <f>D49+D53:E53</f>
        <v>84184</v>
      </c>
      <c r="E54" s="49">
        <f>SUM(E49+E53)</f>
        <v>87536</v>
      </c>
      <c r="F54" s="49">
        <f>SUM(F49+F53)</f>
        <v>89587</v>
      </c>
      <c r="G54" s="49">
        <f>SUM(G49+G53)</f>
        <v>84031</v>
      </c>
    </row>
  </sheetData>
  <mergeCells count="7">
    <mergeCell ref="G1:G3"/>
    <mergeCell ref="A1:A3"/>
    <mergeCell ref="B1:B3"/>
    <mergeCell ref="C1:C3"/>
    <mergeCell ref="D1:D3"/>
    <mergeCell ref="E1:E3"/>
    <mergeCell ref="F1:F3"/>
  </mergeCells>
  <printOptions horizontalCentered="1"/>
  <pageMargins left="0.78740157480314965" right="0.6692913385826772" top="0.94488188976377963" bottom="0.27559055118110237" header="0.35433070866141736" footer="0.15748031496062992"/>
  <pageSetup paperSize="9" scale="70" orientation="portrait" verticalDpi="300" r:id="rId1"/>
  <headerFooter alignWithMargins="0">
    <oddHeader xml:space="preserve">&amp;C&amp;"Times New Roman,Normál"7/2019. (V.22.) önkormányzati rendelet&amp;"Times New Roman,Félkövér"
TORNYISZENTMIKLÓS KÖZSÉGI ÖNKORMÁNYZAT 2018. ÉVI BEVÉTELEI 
adatok ezer Ft-ban!&amp;R&amp;"Times New Roman,Normál"2. 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AF5A-90CC-48EA-B23F-C57CC97F2909}">
  <dimension ref="A1:G40"/>
  <sheetViews>
    <sheetView view="pageLayout" zoomScaleNormal="100" workbookViewId="0">
      <selection activeCell="G8" sqref="G8"/>
    </sheetView>
  </sheetViews>
  <sheetFormatPr defaultRowHeight="12.75" x14ac:dyDescent="0.2"/>
  <cols>
    <col min="1" max="1" width="3.85546875" style="30" customWidth="1"/>
    <col min="2" max="2" width="8.5703125" style="30" customWidth="1"/>
    <col min="3" max="3" width="48.7109375" style="30" customWidth="1"/>
    <col min="4" max="4" width="11.28515625" style="30" customWidth="1"/>
    <col min="5" max="5" width="11" style="30" customWidth="1"/>
    <col min="6" max="6" width="10.85546875" style="30" customWidth="1"/>
    <col min="7" max="7" width="11.42578125" style="30" customWidth="1"/>
    <col min="8" max="256" width="9.140625" style="30"/>
    <col min="257" max="257" width="3.85546875" style="30" customWidth="1"/>
    <col min="258" max="258" width="8.5703125" style="30" customWidth="1"/>
    <col min="259" max="259" width="48.7109375" style="30" customWidth="1"/>
    <col min="260" max="260" width="11.28515625" style="30" customWidth="1"/>
    <col min="261" max="261" width="11" style="30" customWidth="1"/>
    <col min="262" max="262" width="10.85546875" style="30" customWidth="1"/>
    <col min="263" max="263" width="11.42578125" style="30" customWidth="1"/>
    <col min="264" max="512" width="9.140625" style="30"/>
    <col min="513" max="513" width="3.85546875" style="30" customWidth="1"/>
    <col min="514" max="514" width="8.5703125" style="30" customWidth="1"/>
    <col min="515" max="515" width="48.7109375" style="30" customWidth="1"/>
    <col min="516" max="516" width="11.28515625" style="30" customWidth="1"/>
    <col min="517" max="517" width="11" style="30" customWidth="1"/>
    <col min="518" max="518" width="10.85546875" style="30" customWidth="1"/>
    <col min="519" max="519" width="11.42578125" style="30" customWidth="1"/>
    <col min="520" max="768" width="9.140625" style="30"/>
    <col min="769" max="769" width="3.85546875" style="30" customWidth="1"/>
    <col min="770" max="770" width="8.5703125" style="30" customWidth="1"/>
    <col min="771" max="771" width="48.7109375" style="30" customWidth="1"/>
    <col min="772" max="772" width="11.28515625" style="30" customWidth="1"/>
    <col min="773" max="773" width="11" style="30" customWidth="1"/>
    <col min="774" max="774" width="10.85546875" style="30" customWidth="1"/>
    <col min="775" max="775" width="11.42578125" style="30" customWidth="1"/>
    <col min="776" max="1024" width="9.140625" style="30"/>
    <col min="1025" max="1025" width="3.85546875" style="30" customWidth="1"/>
    <col min="1026" max="1026" width="8.5703125" style="30" customWidth="1"/>
    <col min="1027" max="1027" width="48.7109375" style="30" customWidth="1"/>
    <col min="1028" max="1028" width="11.28515625" style="30" customWidth="1"/>
    <col min="1029" max="1029" width="11" style="30" customWidth="1"/>
    <col min="1030" max="1030" width="10.85546875" style="30" customWidth="1"/>
    <col min="1031" max="1031" width="11.42578125" style="30" customWidth="1"/>
    <col min="1032" max="1280" width="9.140625" style="30"/>
    <col min="1281" max="1281" width="3.85546875" style="30" customWidth="1"/>
    <col min="1282" max="1282" width="8.5703125" style="30" customWidth="1"/>
    <col min="1283" max="1283" width="48.7109375" style="30" customWidth="1"/>
    <col min="1284" max="1284" width="11.28515625" style="30" customWidth="1"/>
    <col min="1285" max="1285" width="11" style="30" customWidth="1"/>
    <col min="1286" max="1286" width="10.85546875" style="30" customWidth="1"/>
    <col min="1287" max="1287" width="11.42578125" style="30" customWidth="1"/>
    <col min="1288" max="1536" width="9.140625" style="30"/>
    <col min="1537" max="1537" width="3.85546875" style="30" customWidth="1"/>
    <col min="1538" max="1538" width="8.5703125" style="30" customWidth="1"/>
    <col min="1539" max="1539" width="48.7109375" style="30" customWidth="1"/>
    <col min="1540" max="1540" width="11.28515625" style="30" customWidth="1"/>
    <col min="1541" max="1541" width="11" style="30" customWidth="1"/>
    <col min="1542" max="1542" width="10.85546875" style="30" customWidth="1"/>
    <col min="1543" max="1543" width="11.42578125" style="30" customWidth="1"/>
    <col min="1544" max="1792" width="9.140625" style="30"/>
    <col min="1793" max="1793" width="3.85546875" style="30" customWidth="1"/>
    <col min="1794" max="1794" width="8.5703125" style="30" customWidth="1"/>
    <col min="1795" max="1795" width="48.7109375" style="30" customWidth="1"/>
    <col min="1796" max="1796" width="11.28515625" style="30" customWidth="1"/>
    <col min="1797" max="1797" width="11" style="30" customWidth="1"/>
    <col min="1798" max="1798" width="10.85546875" style="30" customWidth="1"/>
    <col min="1799" max="1799" width="11.42578125" style="30" customWidth="1"/>
    <col min="1800" max="2048" width="9.140625" style="30"/>
    <col min="2049" max="2049" width="3.85546875" style="30" customWidth="1"/>
    <col min="2050" max="2050" width="8.5703125" style="30" customWidth="1"/>
    <col min="2051" max="2051" width="48.7109375" style="30" customWidth="1"/>
    <col min="2052" max="2052" width="11.28515625" style="30" customWidth="1"/>
    <col min="2053" max="2053" width="11" style="30" customWidth="1"/>
    <col min="2054" max="2054" width="10.85546875" style="30" customWidth="1"/>
    <col min="2055" max="2055" width="11.42578125" style="30" customWidth="1"/>
    <col min="2056" max="2304" width="9.140625" style="30"/>
    <col min="2305" max="2305" width="3.85546875" style="30" customWidth="1"/>
    <col min="2306" max="2306" width="8.5703125" style="30" customWidth="1"/>
    <col min="2307" max="2307" width="48.7109375" style="30" customWidth="1"/>
    <col min="2308" max="2308" width="11.28515625" style="30" customWidth="1"/>
    <col min="2309" max="2309" width="11" style="30" customWidth="1"/>
    <col min="2310" max="2310" width="10.85546875" style="30" customWidth="1"/>
    <col min="2311" max="2311" width="11.42578125" style="30" customWidth="1"/>
    <col min="2312" max="2560" width="9.140625" style="30"/>
    <col min="2561" max="2561" width="3.85546875" style="30" customWidth="1"/>
    <col min="2562" max="2562" width="8.5703125" style="30" customWidth="1"/>
    <col min="2563" max="2563" width="48.7109375" style="30" customWidth="1"/>
    <col min="2564" max="2564" width="11.28515625" style="30" customWidth="1"/>
    <col min="2565" max="2565" width="11" style="30" customWidth="1"/>
    <col min="2566" max="2566" width="10.85546875" style="30" customWidth="1"/>
    <col min="2567" max="2567" width="11.42578125" style="30" customWidth="1"/>
    <col min="2568" max="2816" width="9.140625" style="30"/>
    <col min="2817" max="2817" width="3.85546875" style="30" customWidth="1"/>
    <col min="2818" max="2818" width="8.5703125" style="30" customWidth="1"/>
    <col min="2819" max="2819" width="48.7109375" style="30" customWidth="1"/>
    <col min="2820" max="2820" width="11.28515625" style="30" customWidth="1"/>
    <col min="2821" max="2821" width="11" style="30" customWidth="1"/>
    <col min="2822" max="2822" width="10.85546875" style="30" customWidth="1"/>
    <col min="2823" max="2823" width="11.42578125" style="30" customWidth="1"/>
    <col min="2824" max="3072" width="9.140625" style="30"/>
    <col min="3073" max="3073" width="3.85546875" style="30" customWidth="1"/>
    <col min="3074" max="3074" width="8.5703125" style="30" customWidth="1"/>
    <col min="3075" max="3075" width="48.7109375" style="30" customWidth="1"/>
    <col min="3076" max="3076" width="11.28515625" style="30" customWidth="1"/>
    <col min="3077" max="3077" width="11" style="30" customWidth="1"/>
    <col min="3078" max="3078" width="10.85546875" style="30" customWidth="1"/>
    <col min="3079" max="3079" width="11.42578125" style="30" customWidth="1"/>
    <col min="3080" max="3328" width="9.140625" style="30"/>
    <col min="3329" max="3329" width="3.85546875" style="30" customWidth="1"/>
    <col min="3330" max="3330" width="8.5703125" style="30" customWidth="1"/>
    <col min="3331" max="3331" width="48.7109375" style="30" customWidth="1"/>
    <col min="3332" max="3332" width="11.28515625" style="30" customWidth="1"/>
    <col min="3333" max="3333" width="11" style="30" customWidth="1"/>
    <col min="3334" max="3334" width="10.85546875" style="30" customWidth="1"/>
    <col min="3335" max="3335" width="11.42578125" style="30" customWidth="1"/>
    <col min="3336" max="3584" width="9.140625" style="30"/>
    <col min="3585" max="3585" width="3.85546875" style="30" customWidth="1"/>
    <col min="3586" max="3586" width="8.5703125" style="30" customWidth="1"/>
    <col min="3587" max="3587" width="48.7109375" style="30" customWidth="1"/>
    <col min="3588" max="3588" width="11.28515625" style="30" customWidth="1"/>
    <col min="3589" max="3589" width="11" style="30" customWidth="1"/>
    <col min="3590" max="3590" width="10.85546875" style="30" customWidth="1"/>
    <col min="3591" max="3591" width="11.42578125" style="30" customWidth="1"/>
    <col min="3592" max="3840" width="9.140625" style="30"/>
    <col min="3841" max="3841" width="3.85546875" style="30" customWidth="1"/>
    <col min="3842" max="3842" width="8.5703125" style="30" customWidth="1"/>
    <col min="3843" max="3843" width="48.7109375" style="30" customWidth="1"/>
    <col min="3844" max="3844" width="11.28515625" style="30" customWidth="1"/>
    <col min="3845" max="3845" width="11" style="30" customWidth="1"/>
    <col min="3846" max="3846" width="10.85546875" style="30" customWidth="1"/>
    <col min="3847" max="3847" width="11.42578125" style="30" customWidth="1"/>
    <col min="3848" max="4096" width="9.140625" style="30"/>
    <col min="4097" max="4097" width="3.85546875" style="30" customWidth="1"/>
    <col min="4098" max="4098" width="8.5703125" style="30" customWidth="1"/>
    <col min="4099" max="4099" width="48.7109375" style="30" customWidth="1"/>
    <col min="4100" max="4100" width="11.28515625" style="30" customWidth="1"/>
    <col min="4101" max="4101" width="11" style="30" customWidth="1"/>
    <col min="4102" max="4102" width="10.85546875" style="30" customWidth="1"/>
    <col min="4103" max="4103" width="11.42578125" style="30" customWidth="1"/>
    <col min="4104" max="4352" width="9.140625" style="30"/>
    <col min="4353" max="4353" width="3.85546875" style="30" customWidth="1"/>
    <col min="4354" max="4354" width="8.5703125" style="30" customWidth="1"/>
    <col min="4355" max="4355" width="48.7109375" style="30" customWidth="1"/>
    <col min="4356" max="4356" width="11.28515625" style="30" customWidth="1"/>
    <col min="4357" max="4357" width="11" style="30" customWidth="1"/>
    <col min="4358" max="4358" width="10.85546875" style="30" customWidth="1"/>
    <col min="4359" max="4359" width="11.42578125" style="30" customWidth="1"/>
    <col min="4360" max="4608" width="9.140625" style="30"/>
    <col min="4609" max="4609" width="3.85546875" style="30" customWidth="1"/>
    <col min="4610" max="4610" width="8.5703125" style="30" customWidth="1"/>
    <col min="4611" max="4611" width="48.7109375" style="30" customWidth="1"/>
    <col min="4612" max="4612" width="11.28515625" style="30" customWidth="1"/>
    <col min="4613" max="4613" width="11" style="30" customWidth="1"/>
    <col min="4614" max="4614" width="10.85546875" style="30" customWidth="1"/>
    <col min="4615" max="4615" width="11.42578125" style="30" customWidth="1"/>
    <col min="4616" max="4864" width="9.140625" style="30"/>
    <col min="4865" max="4865" width="3.85546875" style="30" customWidth="1"/>
    <col min="4866" max="4866" width="8.5703125" style="30" customWidth="1"/>
    <col min="4867" max="4867" width="48.7109375" style="30" customWidth="1"/>
    <col min="4868" max="4868" width="11.28515625" style="30" customWidth="1"/>
    <col min="4869" max="4869" width="11" style="30" customWidth="1"/>
    <col min="4870" max="4870" width="10.85546875" style="30" customWidth="1"/>
    <col min="4871" max="4871" width="11.42578125" style="30" customWidth="1"/>
    <col min="4872" max="5120" width="9.140625" style="30"/>
    <col min="5121" max="5121" width="3.85546875" style="30" customWidth="1"/>
    <col min="5122" max="5122" width="8.5703125" style="30" customWidth="1"/>
    <col min="5123" max="5123" width="48.7109375" style="30" customWidth="1"/>
    <col min="5124" max="5124" width="11.28515625" style="30" customWidth="1"/>
    <col min="5125" max="5125" width="11" style="30" customWidth="1"/>
    <col min="5126" max="5126" width="10.85546875" style="30" customWidth="1"/>
    <col min="5127" max="5127" width="11.42578125" style="30" customWidth="1"/>
    <col min="5128" max="5376" width="9.140625" style="30"/>
    <col min="5377" max="5377" width="3.85546875" style="30" customWidth="1"/>
    <col min="5378" max="5378" width="8.5703125" style="30" customWidth="1"/>
    <col min="5379" max="5379" width="48.7109375" style="30" customWidth="1"/>
    <col min="5380" max="5380" width="11.28515625" style="30" customWidth="1"/>
    <col min="5381" max="5381" width="11" style="30" customWidth="1"/>
    <col min="5382" max="5382" width="10.85546875" style="30" customWidth="1"/>
    <col min="5383" max="5383" width="11.42578125" style="30" customWidth="1"/>
    <col min="5384" max="5632" width="9.140625" style="30"/>
    <col min="5633" max="5633" width="3.85546875" style="30" customWidth="1"/>
    <col min="5634" max="5634" width="8.5703125" style="30" customWidth="1"/>
    <col min="5635" max="5635" width="48.7109375" style="30" customWidth="1"/>
    <col min="5636" max="5636" width="11.28515625" style="30" customWidth="1"/>
    <col min="5637" max="5637" width="11" style="30" customWidth="1"/>
    <col min="5638" max="5638" width="10.85546875" style="30" customWidth="1"/>
    <col min="5639" max="5639" width="11.42578125" style="30" customWidth="1"/>
    <col min="5640" max="5888" width="9.140625" style="30"/>
    <col min="5889" max="5889" width="3.85546875" style="30" customWidth="1"/>
    <col min="5890" max="5890" width="8.5703125" style="30" customWidth="1"/>
    <col min="5891" max="5891" width="48.7109375" style="30" customWidth="1"/>
    <col min="5892" max="5892" width="11.28515625" style="30" customWidth="1"/>
    <col min="5893" max="5893" width="11" style="30" customWidth="1"/>
    <col min="5894" max="5894" width="10.85546875" style="30" customWidth="1"/>
    <col min="5895" max="5895" width="11.42578125" style="30" customWidth="1"/>
    <col min="5896" max="6144" width="9.140625" style="30"/>
    <col min="6145" max="6145" width="3.85546875" style="30" customWidth="1"/>
    <col min="6146" max="6146" width="8.5703125" style="30" customWidth="1"/>
    <col min="6147" max="6147" width="48.7109375" style="30" customWidth="1"/>
    <col min="6148" max="6148" width="11.28515625" style="30" customWidth="1"/>
    <col min="6149" max="6149" width="11" style="30" customWidth="1"/>
    <col min="6150" max="6150" width="10.85546875" style="30" customWidth="1"/>
    <col min="6151" max="6151" width="11.42578125" style="30" customWidth="1"/>
    <col min="6152" max="6400" width="9.140625" style="30"/>
    <col min="6401" max="6401" width="3.85546875" style="30" customWidth="1"/>
    <col min="6402" max="6402" width="8.5703125" style="30" customWidth="1"/>
    <col min="6403" max="6403" width="48.7109375" style="30" customWidth="1"/>
    <col min="6404" max="6404" width="11.28515625" style="30" customWidth="1"/>
    <col min="6405" max="6405" width="11" style="30" customWidth="1"/>
    <col min="6406" max="6406" width="10.85546875" style="30" customWidth="1"/>
    <col min="6407" max="6407" width="11.42578125" style="30" customWidth="1"/>
    <col min="6408" max="6656" width="9.140625" style="30"/>
    <col min="6657" max="6657" width="3.85546875" style="30" customWidth="1"/>
    <col min="6658" max="6658" width="8.5703125" style="30" customWidth="1"/>
    <col min="6659" max="6659" width="48.7109375" style="30" customWidth="1"/>
    <col min="6660" max="6660" width="11.28515625" style="30" customWidth="1"/>
    <col min="6661" max="6661" width="11" style="30" customWidth="1"/>
    <col min="6662" max="6662" width="10.85546875" style="30" customWidth="1"/>
    <col min="6663" max="6663" width="11.42578125" style="30" customWidth="1"/>
    <col min="6664" max="6912" width="9.140625" style="30"/>
    <col min="6913" max="6913" width="3.85546875" style="30" customWidth="1"/>
    <col min="6914" max="6914" width="8.5703125" style="30" customWidth="1"/>
    <col min="6915" max="6915" width="48.7109375" style="30" customWidth="1"/>
    <col min="6916" max="6916" width="11.28515625" style="30" customWidth="1"/>
    <col min="6917" max="6917" width="11" style="30" customWidth="1"/>
    <col min="6918" max="6918" width="10.85546875" style="30" customWidth="1"/>
    <col min="6919" max="6919" width="11.42578125" style="30" customWidth="1"/>
    <col min="6920" max="7168" width="9.140625" style="30"/>
    <col min="7169" max="7169" width="3.85546875" style="30" customWidth="1"/>
    <col min="7170" max="7170" width="8.5703125" style="30" customWidth="1"/>
    <col min="7171" max="7171" width="48.7109375" style="30" customWidth="1"/>
    <col min="7172" max="7172" width="11.28515625" style="30" customWidth="1"/>
    <col min="7173" max="7173" width="11" style="30" customWidth="1"/>
    <col min="7174" max="7174" width="10.85546875" style="30" customWidth="1"/>
    <col min="7175" max="7175" width="11.42578125" style="30" customWidth="1"/>
    <col min="7176" max="7424" width="9.140625" style="30"/>
    <col min="7425" max="7425" width="3.85546875" style="30" customWidth="1"/>
    <col min="7426" max="7426" width="8.5703125" style="30" customWidth="1"/>
    <col min="7427" max="7427" width="48.7109375" style="30" customWidth="1"/>
    <col min="7428" max="7428" width="11.28515625" style="30" customWidth="1"/>
    <col min="7429" max="7429" width="11" style="30" customWidth="1"/>
    <col min="7430" max="7430" width="10.85546875" style="30" customWidth="1"/>
    <col min="7431" max="7431" width="11.42578125" style="30" customWidth="1"/>
    <col min="7432" max="7680" width="9.140625" style="30"/>
    <col min="7681" max="7681" width="3.85546875" style="30" customWidth="1"/>
    <col min="7682" max="7682" width="8.5703125" style="30" customWidth="1"/>
    <col min="7683" max="7683" width="48.7109375" style="30" customWidth="1"/>
    <col min="7684" max="7684" width="11.28515625" style="30" customWidth="1"/>
    <col min="7685" max="7685" width="11" style="30" customWidth="1"/>
    <col min="7686" max="7686" width="10.85546875" style="30" customWidth="1"/>
    <col min="7687" max="7687" width="11.42578125" style="30" customWidth="1"/>
    <col min="7688" max="7936" width="9.140625" style="30"/>
    <col min="7937" max="7937" width="3.85546875" style="30" customWidth="1"/>
    <col min="7938" max="7938" width="8.5703125" style="30" customWidth="1"/>
    <col min="7939" max="7939" width="48.7109375" style="30" customWidth="1"/>
    <col min="7940" max="7940" width="11.28515625" style="30" customWidth="1"/>
    <col min="7941" max="7941" width="11" style="30" customWidth="1"/>
    <col min="7942" max="7942" width="10.85546875" style="30" customWidth="1"/>
    <col min="7943" max="7943" width="11.42578125" style="30" customWidth="1"/>
    <col min="7944" max="8192" width="9.140625" style="30"/>
    <col min="8193" max="8193" width="3.85546875" style="30" customWidth="1"/>
    <col min="8194" max="8194" width="8.5703125" style="30" customWidth="1"/>
    <col min="8195" max="8195" width="48.7109375" style="30" customWidth="1"/>
    <col min="8196" max="8196" width="11.28515625" style="30" customWidth="1"/>
    <col min="8197" max="8197" width="11" style="30" customWidth="1"/>
    <col min="8198" max="8198" width="10.85546875" style="30" customWidth="1"/>
    <col min="8199" max="8199" width="11.42578125" style="30" customWidth="1"/>
    <col min="8200" max="8448" width="9.140625" style="30"/>
    <col min="8449" max="8449" width="3.85546875" style="30" customWidth="1"/>
    <col min="8450" max="8450" width="8.5703125" style="30" customWidth="1"/>
    <col min="8451" max="8451" width="48.7109375" style="30" customWidth="1"/>
    <col min="8452" max="8452" width="11.28515625" style="30" customWidth="1"/>
    <col min="8453" max="8453" width="11" style="30" customWidth="1"/>
    <col min="8454" max="8454" width="10.85546875" style="30" customWidth="1"/>
    <col min="8455" max="8455" width="11.42578125" style="30" customWidth="1"/>
    <col min="8456" max="8704" width="9.140625" style="30"/>
    <col min="8705" max="8705" width="3.85546875" style="30" customWidth="1"/>
    <col min="8706" max="8706" width="8.5703125" style="30" customWidth="1"/>
    <col min="8707" max="8707" width="48.7109375" style="30" customWidth="1"/>
    <col min="8708" max="8708" width="11.28515625" style="30" customWidth="1"/>
    <col min="8709" max="8709" width="11" style="30" customWidth="1"/>
    <col min="8710" max="8710" width="10.85546875" style="30" customWidth="1"/>
    <col min="8711" max="8711" width="11.42578125" style="30" customWidth="1"/>
    <col min="8712" max="8960" width="9.140625" style="30"/>
    <col min="8961" max="8961" width="3.85546875" style="30" customWidth="1"/>
    <col min="8962" max="8962" width="8.5703125" style="30" customWidth="1"/>
    <col min="8963" max="8963" width="48.7109375" style="30" customWidth="1"/>
    <col min="8964" max="8964" width="11.28515625" style="30" customWidth="1"/>
    <col min="8965" max="8965" width="11" style="30" customWidth="1"/>
    <col min="8966" max="8966" width="10.85546875" style="30" customWidth="1"/>
    <col min="8967" max="8967" width="11.42578125" style="30" customWidth="1"/>
    <col min="8968" max="9216" width="9.140625" style="30"/>
    <col min="9217" max="9217" width="3.85546875" style="30" customWidth="1"/>
    <col min="9218" max="9218" width="8.5703125" style="30" customWidth="1"/>
    <col min="9219" max="9219" width="48.7109375" style="30" customWidth="1"/>
    <col min="9220" max="9220" width="11.28515625" style="30" customWidth="1"/>
    <col min="9221" max="9221" width="11" style="30" customWidth="1"/>
    <col min="9222" max="9222" width="10.85546875" style="30" customWidth="1"/>
    <col min="9223" max="9223" width="11.42578125" style="30" customWidth="1"/>
    <col min="9224" max="9472" width="9.140625" style="30"/>
    <col min="9473" max="9473" width="3.85546875" style="30" customWidth="1"/>
    <col min="9474" max="9474" width="8.5703125" style="30" customWidth="1"/>
    <col min="9475" max="9475" width="48.7109375" style="30" customWidth="1"/>
    <col min="9476" max="9476" width="11.28515625" style="30" customWidth="1"/>
    <col min="9477" max="9477" width="11" style="30" customWidth="1"/>
    <col min="9478" max="9478" width="10.85546875" style="30" customWidth="1"/>
    <col min="9479" max="9479" width="11.42578125" style="30" customWidth="1"/>
    <col min="9480" max="9728" width="9.140625" style="30"/>
    <col min="9729" max="9729" width="3.85546875" style="30" customWidth="1"/>
    <col min="9730" max="9730" width="8.5703125" style="30" customWidth="1"/>
    <col min="9731" max="9731" width="48.7109375" style="30" customWidth="1"/>
    <col min="9732" max="9732" width="11.28515625" style="30" customWidth="1"/>
    <col min="9733" max="9733" width="11" style="30" customWidth="1"/>
    <col min="9734" max="9734" width="10.85546875" style="30" customWidth="1"/>
    <col min="9735" max="9735" width="11.42578125" style="30" customWidth="1"/>
    <col min="9736" max="9984" width="9.140625" style="30"/>
    <col min="9985" max="9985" width="3.85546875" style="30" customWidth="1"/>
    <col min="9986" max="9986" width="8.5703125" style="30" customWidth="1"/>
    <col min="9987" max="9987" width="48.7109375" style="30" customWidth="1"/>
    <col min="9988" max="9988" width="11.28515625" style="30" customWidth="1"/>
    <col min="9989" max="9989" width="11" style="30" customWidth="1"/>
    <col min="9990" max="9990" width="10.85546875" style="30" customWidth="1"/>
    <col min="9991" max="9991" width="11.42578125" style="30" customWidth="1"/>
    <col min="9992" max="10240" width="9.140625" style="30"/>
    <col min="10241" max="10241" width="3.85546875" style="30" customWidth="1"/>
    <col min="10242" max="10242" width="8.5703125" style="30" customWidth="1"/>
    <col min="10243" max="10243" width="48.7109375" style="30" customWidth="1"/>
    <col min="10244" max="10244" width="11.28515625" style="30" customWidth="1"/>
    <col min="10245" max="10245" width="11" style="30" customWidth="1"/>
    <col min="10246" max="10246" width="10.85546875" style="30" customWidth="1"/>
    <col min="10247" max="10247" width="11.42578125" style="30" customWidth="1"/>
    <col min="10248" max="10496" width="9.140625" style="30"/>
    <col min="10497" max="10497" width="3.85546875" style="30" customWidth="1"/>
    <col min="10498" max="10498" width="8.5703125" style="30" customWidth="1"/>
    <col min="10499" max="10499" width="48.7109375" style="30" customWidth="1"/>
    <col min="10500" max="10500" width="11.28515625" style="30" customWidth="1"/>
    <col min="10501" max="10501" width="11" style="30" customWidth="1"/>
    <col min="10502" max="10502" width="10.85546875" style="30" customWidth="1"/>
    <col min="10503" max="10503" width="11.42578125" style="30" customWidth="1"/>
    <col min="10504" max="10752" width="9.140625" style="30"/>
    <col min="10753" max="10753" width="3.85546875" style="30" customWidth="1"/>
    <col min="10754" max="10754" width="8.5703125" style="30" customWidth="1"/>
    <col min="10755" max="10755" width="48.7109375" style="30" customWidth="1"/>
    <col min="10756" max="10756" width="11.28515625" style="30" customWidth="1"/>
    <col min="10757" max="10757" width="11" style="30" customWidth="1"/>
    <col min="10758" max="10758" width="10.85546875" style="30" customWidth="1"/>
    <col min="10759" max="10759" width="11.42578125" style="30" customWidth="1"/>
    <col min="10760" max="11008" width="9.140625" style="30"/>
    <col min="11009" max="11009" width="3.85546875" style="30" customWidth="1"/>
    <col min="11010" max="11010" width="8.5703125" style="30" customWidth="1"/>
    <col min="11011" max="11011" width="48.7109375" style="30" customWidth="1"/>
    <col min="11012" max="11012" width="11.28515625" style="30" customWidth="1"/>
    <col min="11013" max="11013" width="11" style="30" customWidth="1"/>
    <col min="11014" max="11014" width="10.85546875" style="30" customWidth="1"/>
    <col min="11015" max="11015" width="11.42578125" style="30" customWidth="1"/>
    <col min="11016" max="11264" width="9.140625" style="30"/>
    <col min="11265" max="11265" width="3.85546875" style="30" customWidth="1"/>
    <col min="11266" max="11266" width="8.5703125" style="30" customWidth="1"/>
    <col min="11267" max="11267" width="48.7109375" style="30" customWidth="1"/>
    <col min="11268" max="11268" width="11.28515625" style="30" customWidth="1"/>
    <col min="11269" max="11269" width="11" style="30" customWidth="1"/>
    <col min="11270" max="11270" width="10.85546875" style="30" customWidth="1"/>
    <col min="11271" max="11271" width="11.42578125" style="30" customWidth="1"/>
    <col min="11272" max="11520" width="9.140625" style="30"/>
    <col min="11521" max="11521" width="3.85546875" style="30" customWidth="1"/>
    <col min="11522" max="11522" width="8.5703125" style="30" customWidth="1"/>
    <col min="11523" max="11523" width="48.7109375" style="30" customWidth="1"/>
    <col min="11524" max="11524" width="11.28515625" style="30" customWidth="1"/>
    <col min="11525" max="11525" width="11" style="30" customWidth="1"/>
    <col min="11526" max="11526" width="10.85546875" style="30" customWidth="1"/>
    <col min="11527" max="11527" width="11.42578125" style="30" customWidth="1"/>
    <col min="11528" max="11776" width="9.140625" style="30"/>
    <col min="11777" max="11777" width="3.85546875" style="30" customWidth="1"/>
    <col min="11778" max="11778" width="8.5703125" style="30" customWidth="1"/>
    <col min="11779" max="11779" width="48.7109375" style="30" customWidth="1"/>
    <col min="11780" max="11780" width="11.28515625" style="30" customWidth="1"/>
    <col min="11781" max="11781" width="11" style="30" customWidth="1"/>
    <col min="11782" max="11782" width="10.85546875" style="30" customWidth="1"/>
    <col min="11783" max="11783" width="11.42578125" style="30" customWidth="1"/>
    <col min="11784" max="12032" width="9.140625" style="30"/>
    <col min="12033" max="12033" width="3.85546875" style="30" customWidth="1"/>
    <col min="12034" max="12034" width="8.5703125" style="30" customWidth="1"/>
    <col min="12035" max="12035" width="48.7109375" style="30" customWidth="1"/>
    <col min="12036" max="12036" width="11.28515625" style="30" customWidth="1"/>
    <col min="12037" max="12037" width="11" style="30" customWidth="1"/>
    <col min="12038" max="12038" width="10.85546875" style="30" customWidth="1"/>
    <col min="12039" max="12039" width="11.42578125" style="30" customWidth="1"/>
    <col min="12040" max="12288" width="9.140625" style="30"/>
    <col min="12289" max="12289" width="3.85546875" style="30" customWidth="1"/>
    <col min="12290" max="12290" width="8.5703125" style="30" customWidth="1"/>
    <col min="12291" max="12291" width="48.7109375" style="30" customWidth="1"/>
    <col min="12292" max="12292" width="11.28515625" style="30" customWidth="1"/>
    <col min="12293" max="12293" width="11" style="30" customWidth="1"/>
    <col min="12294" max="12294" width="10.85546875" style="30" customWidth="1"/>
    <col min="12295" max="12295" width="11.42578125" style="30" customWidth="1"/>
    <col min="12296" max="12544" width="9.140625" style="30"/>
    <col min="12545" max="12545" width="3.85546875" style="30" customWidth="1"/>
    <col min="12546" max="12546" width="8.5703125" style="30" customWidth="1"/>
    <col min="12547" max="12547" width="48.7109375" style="30" customWidth="1"/>
    <col min="12548" max="12548" width="11.28515625" style="30" customWidth="1"/>
    <col min="12549" max="12549" width="11" style="30" customWidth="1"/>
    <col min="12550" max="12550" width="10.85546875" style="30" customWidth="1"/>
    <col min="12551" max="12551" width="11.42578125" style="30" customWidth="1"/>
    <col min="12552" max="12800" width="9.140625" style="30"/>
    <col min="12801" max="12801" width="3.85546875" style="30" customWidth="1"/>
    <col min="12802" max="12802" width="8.5703125" style="30" customWidth="1"/>
    <col min="12803" max="12803" width="48.7109375" style="30" customWidth="1"/>
    <col min="12804" max="12804" width="11.28515625" style="30" customWidth="1"/>
    <col min="12805" max="12805" width="11" style="30" customWidth="1"/>
    <col min="12806" max="12806" width="10.85546875" style="30" customWidth="1"/>
    <col min="12807" max="12807" width="11.42578125" style="30" customWidth="1"/>
    <col min="12808" max="13056" width="9.140625" style="30"/>
    <col min="13057" max="13057" width="3.85546875" style="30" customWidth="1"/>
    <col min="13058" max="13058" width="8.5703125" style="30" customWidth="1"/>
    <col min="13059" max="13059" width="48.7109375" style="30" customWidth="1"/>
    <col min="13060" max="13060" width="11.28515625" style="30" customWidth="1"/>
    <col min="13061" max="13061" width="11" style="30" customWidth="1"/>
    <col min="13062" max="13062" width="10.85546875" style="30" customWidth="1"/>
    <col min="13063" max="13063" width="11.42578125" style="30" customWidth="1"/>
    <col min="13064" max="13312" width="9.140625" style="30"/>
    <col min="13313" max="13313" width="3.85546875" style="30" customWidth="1"/>
    <col min="13314" max="13314" width="8.5703125" style="30" customWidth="1"/>
    <col min="13315" max="13315" width="48.7109375" style="30" customWidth="1"/>
    <col min="13316" max="13316" width="11.28515625" style="30" customWidth="1"/>
    <col min="13317" max="13317" width="11" style="30" customWidth="1"/>
    <col min="13318" max="13318" width="10.85546875" style="30" customWidth="1"/>
    <col min="13319" max="13319" width="11.42578125" style="30" customWidth="1"/>
    <col min="13320" max="13568" width="9.140625" style="30"/>
    <col min="13569" max="13569" width="3.85546875" style="30" customWidth="1"/>
    <col min="13570" max="13570" width="8.5703125" style="30" customWidth="1"/>
    <col min="13571" max="13571" width="48.7109375" style="30" customWidth="1"/>
    <col min="13572" max="13572" width="11.28515625" style="30" customWidth="1"/>
    <col min="13573" max="13573" width="11" style="30" customWidth="1"/>
    <col min="13574" max="13574" width="10.85546875" style="30" customWidth="1"/>
    <col min="13575" max="13575" width="11.42578125" style="30" customWidth="1"/>
    <col min="13576" max="13824" width="9.140625" style="30"/>
    <col min="13825" max="13825" width="3.85546875" style="30" customWidth="1"/>
    <col min="13826" max="13826" width="8.5703125" style="30" customWidth="1"/>
    <col min="13827" max="13827" width="48.7109375" style="30" customWidth="1"/>
    <col min="13828" max="13828" width="11.28515625" style="30" customWidth="1"/>
    <col min="13829" max="13829" width="11" style="30" customWidth="1"/>
    <col min="13830" max="13830" width="10.85546875" style="30" customWidth="1"/>
    <col min="13831" max="13831" width="11.42578125" style="30" customWidth="1"/>
    <col min="13832" max="14080" width="9.140625" style="30"/>
    <col min="14081" max="14081" width="3.85546875" style="30" customWidth="1"/>
    <col min="14082" max="14082" width="8.5703125" style="30" customWidth="1"/>
    <col min="14083" max="14083" width="48.7109375" style="30" customWidth="1"/>
    <col min="14084" max="14084" width="11.28515625" style="30" customWidth="1"/>
    <col min="14085" max="14085" width="11" style="30" customWidth="1"/>
    <col min="14086" max="14086" width="10.85546875" style="30" customWidth="1"/>
    <col min="14087" max="14087" width="11.42578125" style="30" customWidth="1"/>
    <col min="14088" max="14336" width="9.140625" style="30"/>
    <col min="14337" max="14337" width="3.85546875" style="30" customWidth="1"/>
    <col min="14338" max="14338" width="8.5703125" style="30" customWidth="1"/>
    <col min="14339" max="14339" width="48.7109375" style="30" customWidth="1"/>
    <col min="14340" max="14340" width="11.28515625" style="30" customWidth="1"/>
    <col min="14341" max="14341" width="11" style="30" customWidth="1"/>
    <col min="14342" max="14342" width="10.85546875" style="30" customWidth="1"/>
    <col min="14343" max="14343" width="11.42578125" style="30" customWidth="1"/>
    <col min="14344" max="14592" width="9.140625" style="30"/>
    <col min="14593" max="14593" width="3.85546875" style="30" customWidth="1"/>
    <col min="14594" max="14594" width="8.5703125" style="30" customWidth="1"/>
    <col min="14595" max="14595" width="48.7109375" style="30" customWidth="1"/>
    <col min="14596" max="14596" width="11.28515625" style="30" customWidth="1"/>
    <col min="14597" max="14597" width="11" style="30" customWidth="1"/>
    <col min="14598" max="14598" width="10.85546875" style="30" customWidth="1"/>
    <col min="14599" max="14599" width="11.42578125" style="30" customWidth="1"/>
    <col min="14600" max="14848" width="9.140625" style="30"/>
    <col min="14849" max="14849" width="3.85546875" style="30" customWidth="1"/>
    <col min="14850" max="14850" width="8.5703125" style="30" customWidth="1"/>
    <col min="14851" max="14851" width="48.7109375" style="30" customWidth="1"/>
    <col min="14852" max="14852" width="11.28515625" style="30" customWidth="1"/>
    <col min="14853" max="14853" width="11" style="30" customWidth="1"/>
    <col min="14854" max="14854" width="10.85546875" style="30" customWidth="1"/>
    <col min="14855" max="14855" width="11.42578125" style="30" customWidth="1"/>
    <col min="14856" max="15104" width="9.140625" style="30"/>
    <col min="15105" max="15105" width="3.85546875" style="30" customWidth="1"/>
    <col min="15106" max="15106" width="8.5703125" style="30" customWidth="1"/>
    <col min="15107" max="15107" width="48.7109375" style="30" customWidth="1"/>
    <col min="15108" max="15108" width="11.28515625" style="30" customWidth="1"/>
    <col min="15109" max="15109" width="11" style="30" customWidth="1"/>
    <col min="15110" max="15110" width="10.85546875" style="30" customWidth="1"/>
    <col min="15111" max="15111" width="11.42578125" style="30" customWidth="1"/>
    <col min="15112" max="15360" width="9.140625" style="30"/>
    <col min="15361" max="15361" width="3.85546875" style="30" customWidth="1"/>
    <col min="15362" max="15362" width="8.5703125" style="30" customWidth="1"/>
    <col min="15363" max="15363" width="48.7109375" style="30" customWidth="1"/>
    <col min="15364" max="15364" width="11.28515625" style="30" customWidth="1"/>
    <col min="15365" max="15365" width="11" style="30" customWidth="1"/>
    <col min="15366" max="15366" width="10.85546875" style="30" customWidth="1"/>
    <col min="15367" max="15367" width="11.42578125" style="30" customWidth="1"/>
    <col min="15368" max="15616" width="9.140625" style="30"/>
    <col min="15617" max="15617" width="3.85546875" style="30" customWidth="1"/>
    <col min="15618" max="15618" width="8.5703125" style="30" customWidth="1"/>
    <col min="15619" max="15619" width="48.7109375" style="30" customWidth="1"/>
    <col min="15620" max="15620" width="11.28515625" style="30" customWidth="1"/>
    <col min="15621" max="15621" width="11" style="30" customWidth="1"/>
    <col min="15622" max="15622" width="10.85546875" style="30" customWidth="1"/>
    <col min="15623" max="15623" width="11.42578125" style="30" customWidth="1"/>
    <col min="15624" max="15872" width="9.140625" style="30"/>
    <col min="15873" max="15873" width="3.85546875" style="30" customWidth="1"/>
    <col min="15874" max="15874" width="8.5703125" style="30" customWidth="1"/>
    <col min="15875" max="15875" width="48.7109375" style="30" customWidth="1"/>
    <col min="15876" max="15876" width="11.28515625" style="30" customWidth="1"/>
    <col min="15877" max="15877" width="11" style="30" customWidth="1"/>
    <col min="15878" max="15878" width="10.85546875" style="30" customWidth="1"/>
    <col min="15879" max="15879" width="11.42578125" style="30" customWidth="1"/>
    <col min="15880" max="16128" width="9.140625" style="30"/>
    <col min="16129" max="16129" width="3.85546875" style="30" customWidth="1"/>
    <col min="16130" max="16130" width="8.5703125" style="30" customWidth="1"/>
    <col min="16131" max="16131" width="48.7109375" style="30" customWidth="1"/>
    <col min="16132" max="16132" width="11.28515625" style="30" customWidth="1"/>
    <col min="16133" max="16133" width="11" style="30" customWidth="1"/>
    <col min="16134" max="16134" width="10.85546875" style="30" customWidth="1"/>
    <col min="16135" max="16135" width="11.42578125" style="30" customWidth="1"/>
    <col min="16136" max="16384" width="9.140625" style="30"/>
  </cols>
  <sheetData>
    <row r="1" spans="1:7" ht="12.75" customHeight="1" x14ac:dyDescent="0.2">
      <c r="A1" s="249" t="s">
        <v>39</v>
      </c>
      <c r="B1" s="249" t="s">
        <v>129</v>
      </c>
      <c r="C1" s="252" t="s">
        <v>0</v>
      </c>
      <c r="D1" s="249" t="s">
        <v>130</v>
      </c>
      <c r="E1" s="249" t="s">
        <v>2</v>
      </c>
      <c r="F1" s="249" t="s">
        <v>3</v>
      </c>
      <c r="G1" s="249" t="s">
        <v>439</v>
      </c>
    </row>
    <row r="2" spans="1:7" x14ac:dyDescent="0.2">
      <c r="A2" s="250"/>
      <c r="B2" s="250"/>
      <c r="C2" s="253"/>
      <c r="D2" s="250"/>
      <c r="E2" s="250"/>
      <c r="F2" s="250"/>
      <c r="G2" s="250"/>
    </row>
    <row r="3" spans="1:7" ht="63.75" customHeight="1" x14ac:dyDescent="0.2">
      <c r="A3" s="251"/>
      <c r="B3" s="251"/>
      <c r="C3" s="254"/>
      <c r="D3" s="251"/>
      <c r="E3" s="251"/>
      <c r="F3" s="251"/>
      <c r="G3" s="251"/>
    </row>
    <row r="4" spans="1:7" ht="15.75" x14ac:dyDescent="0.2">
      <c r="A4" s="51" t="s">
        <v>41</v>
      </c>
      <c r="B4" s="52"/>
      <c r="C4" s="40" t="s">
        <v>131</v>
      </c>
      <c r="D4" s="53">
        <v>11450</v>
      </c>
      <c r="E4" s="53">
        <f>D4+154</f>
        <v>11604</v>
      </c>
      <c r="F4" s="53">
        <f>E4+321+25+36</f>
        <v>11986</v>
      </c>
      <c r="G4" s="53">
        <v>11615</v>
      </c>
    </row>
    <row r="5" spans="1:7" ht="15.75" x14ac:dyDescent="0.2">
      <c r="A5" s="51" t="s">
        <v>43</v>
      </c>
      <c r="B5" s="52"/>
      <c r="C5" s="40" t="s">
        <v>132</v>
      </c>
      <c r="D5" s="53">
        <v>8140</v>
      </c>
      <c r="E5" s="53">
        <f>D5+434+169</f>
        <v>8743</v>
      </c>
      <c r="F5" s="53">
        <f>E5</f>
        <v>8743</v>
      </c>
      <c r="G5" s="53">
        <v>8691</v>
      </c>
    </row>
    <row r="6" spans="1:7" ht="15.75" x14ac:dyDescent="0.2">
      <c r="A6" s="51" t="s">
        <v>45</v>
      </c>
      <c r="B6" s="54" t="s">
        <v>133</v>
      </c>
      <c r="C6" s="41" t="s">
        <v>134</v>
      </c>
      <c r="D6" s="55">
        <f>SUM(D4:D5)</f>
        <v>19590</v>
      </c>
      <c r="E6" s="55">
        <f>SUM(E4:E5)</f>
        <v>20347</v>
      </c>
      <c r="F6" s="55">
        <f>SUM(F4:F5)</f>
        <v>20729</v>
      </c>
      <c r="G6" s="55">
        <f>SUM(G4:G5)</f>
        <v>20306</v>
      </c>
    </row>
    <row r="7" spans="1:7" ht="31.5" x14ac:dyDescent="0.2">
      <c r="A7" s="51" t="s">
        <v>47</v>
      </c>
      <c r="B7" s="56" t="s">
        <v>135</v>
      </c>
      <c r="C7" s="41" t="s">
        <v>136</v>
      </c>
      <c r="D7" s="55">
        <v>3366</v>
      </c>
      <c r="E7" s="55">
        <f>D7+76+30</f>
        <v>3472</v>
      </c>
      <c r="F7" s="55">
        <f>3472+63</f>
        <v>3535</v>
      </c>
      <c r="G7" s="55">
        <v>3495</v>
      </c>
    </row>
    <row r="8" spans="1:7" ht="15.75" x14ac:dyDescent="0.2">
      <c r="A8" s="51" t="s">
        <v>49</v>
      </c>
      <c r="B8" s="54" t="s">
        <v>137</v>
      </c>
      <c r="C8" s="41" t="s">
        <v>138</v>
      </c>
      <c r="D8" s="55">
        <v>9765</v>
      </c>
      <c r="E8" s="55">
        <f>D8+165+230+96+45+62+26+100+841+227+270+73+72+57+15+50+14</f>
        <v>12108</v>
      </c>
      <c r="F8" s="55">
        <f>E8+343+579+133+33+92+58+26+116</f>
        <v>13488</v>
      </c>
      <c r="G8" s="55">
        <v>12360</v>
      </c>
    </row>
    <row r="9" spans="1:7" ht="15.75" x14ac:dyDescent="0.2">
      <c r="A9" s="51" t="s">
        <v>51</v>
      </c>
      <c r="B9" s="57" t="s">
        <v>139</v>
      </c>
      <c r="C9" s="41" t="s">
        <v>140</v>
      </c>
      <c r="D9" s="55">
        <v>1440</v>
      </c>
      <c r="E9" s="55">
        <v>1440</v>
      </c>
      <c r="F9" s="55">
        <f>E9+33+865+31+1230</f>
        <v>3599</v>
      </c>
      <c r="G9" s="55">
        <v>3227</v>
      </c>
    </row>
    <row r="10" spans="1:7" ht="30" x14ac:dyDescent="0.2">
      <c r="A10" s="51" t="s">
        <v>53</v>
      </c>
      <c r="B10" s="56"/>
      <c r="C10" s="40" t="s">
        <v>141</v>
      </c>
      <c r="D10" s="53"/>
      <c r="E10" s="53"/>
      <c r="F10" s="53"/>
      <c r="G10" s="53"/>
    </row>
    <row r="11" spans="1:7" ht="15.75" x14ac:dyDescent="0.2">
      <c r="A11" s="51"/>
      <c r="B11" s="56"/>
      <c r="C11" s="40" t="s">
        <v>56</v>
      </c>
      <c r="D11" s="53"/>
      <c r="E11" s="53"/>
      <c r="F11" s="53"/>
      <c r="G11" s="53"/>
    </row>
    <row r="12" spans="1:7" ht="15.75" x14ac:dyDescent="0.2">
      <c r="A12" s="51" t="s">
        <v>63</v>
      </c>
      <c r="B12" s="56"/>
      <c r="C12" s="40" t="s">
        <v>142</v>
      </c>
      <c r="D12" s="53"/>
      <c r="E12" s="53"/>
      <c r="F12" s="53"/>
      <c r="G12" s="53"/>
    </row>
    <row r="13" spans="1:7" ht="15.75" x14ac:dyDescent="0.2">
      <c r="A13" s="51" t="s">
        <v>66</v>
      </c>
      <c r="B13" s="56"/>
      <c r="C13" s="40" t="s">
        <v>143</v>
      </c>
      <c r="D13" s="53">
        <v>120</v>
      </c>
      <c r="E13" s="53">
        <v>120</v>
      </c>
      <c r="F13" s="53">
        <v>120</v>
      </c>
      <c r="G13" s="53">
        <v>120</v>
      </c>
    </row>
    <row r="14" spans="1:7" ht="17.25" customHeight="1" x14ac:dyDescent="0.2">
      <c r="A14" s="51" t="s">
        <v>68</v>
      </c>
      <c r="B14" s="56"/>
      <c r="C14" s="40" t="s">
        <v>60</v>
      </c>
      <c r="D14" s="53">
        <v>1702</v>
      </c>
      <c r="E14" s="53">
        <f>D14+38</f>
        <v>1740</v>
      </c>
      <c r="F14" s="53">
        <f>E14+162</f>
        <v>1902</v>
      </c>
      <c r="G14" s="53">
        <v>1864</v>
      </c>
    </row>
    <row r="15" spans="1:7" ht="15.75" x14ac:dyDescent="0.2">
      <c r="A15" s="51" t="s">
        <v>70</v>
      </c>
      <c r="B15" s="56"/>
      <c r="C15" s="40" t="s">
        <v>144</v>
      </c>
      <c r="D15" s="53">
        <v>8740</v>
      </c>
      <c r="E15" s="53">
        <v>8740</v>
      </c>
      <c r="F15" s="53">
        <v>8740</v>
      </c>
      <c r="G15" s="53">
        <v>8759</v>
      </c>
    </row>
    <row r="16" spans="1:7" ht="33" customHeight="1" x14ac:dyDescent="0.2">
      <c r="A16" s="51" t="s">
        <v>73</v>
      </c>
      <c r="B16" s="57"/>
      <c r="C16" s="40" t="s">
        <v>145</v>
      </c>
      <c r="D16" s="53"/>
      <c r="E16" s="53"/>
      <c r="F16" s="53"/>
      <c r="G16" s="53"/>
    </row>
    <row r="17" spans="1:7" ht="30" x14ac:dyDescent="0.2">
      <c r="A17" s="51" t="s">
        <v>75</v>
      </c>
      <c r="B17" s="57"/>
      <c r="C17" s="40" t="s">
        <v>146</v>
      </c>
      <c r="D17" s="53">
        <v>540</v>
      </c>
      <c r="E17" s="53">
        <v>540</v>
      </c>
      <c r="F17" s="53">
        <v>540</v>
      </c>
      <c r="G17" s="53">
        <v>0</v>
      </c>
    </row>
    <row r="18" spans="1:7" ht="15.75" x14ac:dyDescent="0.2">
      <c r="A18" s="51"/>
      <c r="B18" s="57"/>
      <c r="C18" s="40" t="s">
        <v>147</v>
      </c>
      <c r="D18" s="53">
        <v>18423</v>
      </c>
      <c r="E18" s="53">
        <f>D18-154-624-100-80-22-23+154+171+667+20-199-650-72-72-38-95-64</f>
        <v>17242</v>
      </c>
      <c r="F18" s="53">
        <f>E18-343-384-25-579-133-162-36-865-33-92-58-26-116-1230-50+17</f>
        <v>13127</v>
      </c>
      <c r="G18" s="53"/>
    </row>
    <row r="19" spans="1:7" ht="15.75" x14ac:dyDescent="0.2">
      <c r="A19" s="51" t="s">
        <v>77</v>
      </c>
      <c r="B19" s="57" t="s">
        <v>148</v>
      </c>
      <c r="C19" s="41" t="s">
        <v>149</v>
      </c>
      <c r="D19" s="55">
        <f>SUM(D12:D18)</f>
        <v>29525</v>
      </c>
      <c r="E19" s="55">
        <f>SUM(E12:E18)</f>
        <v>28382</v>
      </c>
      <c r="F19" s="55">
        <f>SUM(F12:F18)</f>
        <v>24429</v>
      </c>
      <c r="G19" s="55">
        <f>SUM(G12:G18)</f>
        <v>10743</v>
      </c>
    </row>
    <row r="20" spans="1:7" ht="15.75" x14ac:dyDescent="0.2">
      <c r="A20" s="51" t="s">
        <v>79</v>
      </c>
      <c r="B20" s="57"/>
      <c r="C20" s="40" t="s">
        <v>150</v>
      </c>
      <c r="D20" s="53"/>
      <c r="E20" s="53"/>
      <c r="F20" s="53"/>
      <c r="G20" s="53"/>
    </row>
    <row r="21" spans="1:7" ht="15.75" x14ac:dyDescent="0.2">
      <c r="A21" s="51" t="s">
        <v>82</v>
      </c>
      <c r="B21" s="57"/>
      <c r="C21" s="40" t="s">
        <v>151</v>
      </c>
      <c r="D21" s="53"/>
      <c r="E21" s="53">
        <v>48</v>
      </c>
      <c r="F21" s="53">
        <v>48</v>
      </c>
      <c r="G21" s="53">
        <v>48</v>
      </c>
    </row>
    <row r="22" spans="1:7" ht="15.75" x14ac:dyDescent="0.2">
      <c r="A22" s="51" t="s">
        <v>94</v>
      </c>
      <c r="B22" s="57"/>
      <c r="C22" s="40" t="s">
        <v>152</v>
      </c>
      <c r="D22" s="53">
        <v>443</v>
      </c>
      <c r="E22" s="53">
        <f>D22+300+80+75</f>
        <v>898</v>
      </c>
      <c r="F22" s="53">
        <f>E22+737</f>
        <v>1635</v>
      </c>
      <c r="G22" s="53">
        <v>1331</v>
      </c>
    </row>
    <row r="23" spans="1:7" ht="30" x14ac:dyDescent="0.2">
      <c r="A23" s="51" t="s">
        <v>96</v>
      </c>
      <c r="B23" s="57"/>
      <c r="C23" s="40" t="s">
        <v>153</v>
      </c>
      <c r="D23" s="53">
        <v>120</v>
      </c>
      <c r="E23" s="53">
        <f>D23+13+81+22+20</f>
        <v>256</v>
      </c>
      <c r="F23" s="53">
        <f>E23+201</f>
        <v>457</v>
      </c>
      <c r="G23" s="53">
        <v>372</v>
      </c>
    </row>
    <row r="24" spans="1:7" ht="15.75" x14ac:dyDescent="0.2">
      <c r="A24" s="51" t="s">
        <v>98</v>
      </c>
      <c r="B24" s="57" t="s">
        <v>154</v>
      </c>
      <c r="C24" s="41" t="s">
        <v>155</v>
      </c>
      <c r="D24" s="55">
        <f>SUM(D20:D23)</f>
        <v>563</v>
      </c>
      <c r="E24" s="55">
        <f>SUM(E20:E23)</f>
        <v>1202</v>
      </c>
      <c r="F24" s="55">
        <f>SUM(F20:F23)</f>
        <v>2140</v>
      </c>
      <c r="G24" s="55">
        <f>SUM(G20:G23)</f>
        <v>1751</v>
      </c>
    </row>
    <row r="25" spans="1:7" s="63" customFormat="1" ht="15.75" x14ac:dyDescent="0.2">
      <c r="A25" s="51" t="s">
        <v>101</v>
      </c>
      <c r="B25" s="61"/>
      <c r="C25" s="62" t="s">
        <v>178</v>
      </c>
      <c r="D25" s="53"/>
      <c r="E25" s="53">
        <f>D25+1690</f>
        <v>1690</v>
      </c>
      <c r="F25" s="53">
        <v>1690</v>
      </c>
      <c r="G25" s="53">
        <v>21</v>
      </c>
    </row>
    <row r="26" spans="1:7" ht="15.75" x14ac:dyDescent="0.2">
      <c r="A26" s="51" t="s">
        <v>103</v>
      </c>
      <c r="B26" s="57"/>
      <c r="C26" s="40" t="s">
        <v>156</v>
      </c>
      <c r="D26" s="53">
        <v>13209</v>
      </c>
      <c r="E26" s="53">
        <f>D26+512</f>
        <v>13721</v>
      </c>
      <c r="F26" s="53">
        <f>E26+811+39</f>
        <v>14571</v>
      </c>
      <c r="G26" s="53">
        <v>14555</v>
      </c>
    </row>
    <row r="27" spans="1:7" ht="15.75" x14ac:dyDescent="0.2">
      <c r="A27" s="51" t="s">
        <v>105</v>
      </c>
      <c r="B27" s="57"/>
      <c r="C27" s="40" t="s">
        <v>157</v>
      </c>
      <c r="D27" s="53">
        <v>1690</v>
      </c>
      <c r="E27" s="53">
        <f>D27-1690</f>
        <v>0</v>
      </c>
      <c r="F27" s="53"/>
      <c r="G27" s="53"/>
    </row>
    <row r="28" spans="1:7" ht="30" x14ac:dyDescent="0.2">
      <c r="A28" s="51" t="s">
        <v>108</v>
      </c>
      <c r="B28" s="57"/>
      <c r="C28" s="40" t="s">
        <v>158</v>
      </c>
      <c r="D28" s="53">
        <v>4022</v>
      </c>
      <c r="E28" s="53">
        <f>D28+138</f>
        <v>4160</v>
      </c>
      <c r="F28" s="53">
        <f>E28+221+11</f>
        <v>4392</v>
      </c>
      <c r="G28" s="53">
        <v>3764</v>
      </c>
    </row>
    <row r="29" spans="1:7" ht="15.75" x14ac:dyDescent="0.2">
      <c r="A29" s="51" t="s">
        <v>110</v>
      </c>
      <c r="B29" s="57" t="s">
        <v>159</v>
      </c>
      <c r="C29" s="41" t="s">
        <v>160</v>
      </c>
      <c r="D29" s="55">
        <f>SUM(D26:D28)</f>
        <v>18921</v>
      </c>
      <c r="E29" s="55">
        <f>SUM(E26:E28)+E25</f>
        <v>19571</v>
      </c>
      <c r="F29" s="55">
        <f>SUM(F26:F28)+F25</f>
        <v>20653</v>
      </c>
      <c r="G29" s="55">
        <f>SUM(G26:G28)+G25</f>
        <v>18340</v>
      </c>
    </row>
    <row r="30" spans="1:7" ht="30" x14ac:dyDescent="0.2">
      <c r="A30" s="51" t="s">
        <v>112</v>
      </c>
      <c r="B30" s="56"/>
      <c r="C30" s="40" t="s">
        <v>161</v>
      </c>
      <c r="D30" s="53">
        <v>113</v>
      </c>
      <c r="E30" s="55">
        <v>113</v>
      </c>
      <c r="F30" s="55">
        <v>113</v>
      </c>
      <c r="G30" s="55">
        <v>108</v>
      </c>
    </row>
    <row r="31" spans="1:7" ht="30" customHeight="1" x14ac:dyDescent="0.2">
      <c r="A31" s="51" t="s">
        <v>115</v>
      </c>
      <c r="B31" s="57"/>
      <c r="C31" s="40" t="s">
        <v>162</v>
      </c>
      <c r="D31" s="53"/>
      <c r="E31" s="53"/>
      <c r="F31" s="53"/>
      <c r="G31" s="53"/>
    </row>
    <row r="32" spans="1:7" ht="30" x14ac:dyDescent="0.2">
      <c r="A32" s="51" t="s">
        <v>118</v>
      </c>
      <c r="B32" s="57"/>
      <c r="C32" s="40" t="s">
        <v>163</v>
      </c>
      <c r="D32" s="53"/>
      <c r="E32" s="53"/>
      <c r="F32" s="53"/>
      <c r="G32" s="53"/>
    </row>
    <row r="33" spans="1:7" ht="15.75" x14ac:dyDescent="0.2">
      <c r="A33" s="51" t="s">
        <v>120</v>
      </c>
      <c r="B33" s="57" t="s">
        <v>164</v>
      </c>
      <c r="C33" s="41" t="s">
        <v>165</v>
      </c>
      <c r="D33" s="55">
        <f>SUM(D30:D32)</f>
        <v>113</v>
      </c>
      <c r="E33" s="55">
        <f>SUM(E30:E32)</f>
        <v>113</v>
      </c>
      <c r="F33" s="55">
        <f>SUM(F30:F32)</f>
        <v>113</v>
      </c>
      <c r="G33" s="55">
        <f>SUM(G30:G32)</f>
        <v>108</v>
      </c>
    </row>
    <row r="34" spans="1:7" ht="31.5" customHeight="1" x14ac:dyDescent="0.2">
      <c r="A34" s="51" t="s">
        <v>170</v>
      </c>
      <c r="B34" s="58" t="s">
        <v>166</v>
      </c>
      <c r="C34" s="48" t="s">
        <v>167</v>
      </c>
      <c r="D34" s="59">
        <f>SUM(D7+D8+D9+D19+D24+D29+D33+D6)</f>
        <v>83283</v>
      </c>
      <c r="E34" s="59">
        <f>SUM(E7+E8+E9+E19+E24+E29+E33+E6)</f>
        <v>86635</v>
      </c>
      <c r="F34" s="59">
        <f>SUM(F7+F8+F9+F19+F24+F29+F33+F6)</f>
        <v>88686</v>
      </c>
      <c r="G34" s="59">
        <f>SUM(G7+G8+G9+G19+G24+G29+G33+G6)</f>
        <v>70330</v>
      </c>
    </row>
    <row r="35" spans="1:7" ht="18.75" customHeight="1" x14ac:dyDescent="0.2">
      <c r="A35" s="51" t="s">
        <v>121</v>
      </c>
      <c r="B35" s="60"/>
      <c r="C35" s="40" t="s">
        <v>168</v>
      </c>
      <c r="D35" s="55"/>
      <c r="E35" s="55"/>
      <c r="F35" s="55"/>
      <c r="G35" s="55"/>
    </row>
    <row r="36" spans="1:7" ht="17.25" customHeight="1" x14ac:dyDescent="0.2">
      <c r="A36" s="51" t="s">
        <v>179</v>
      </c>
      <c r="B36" s="57"/>
      <c r="C36" s="33" t="s">
        <v>169</v>
      </c>
      <c r="D36" s="53"/>
      <c r="E36" s="53"/>
      <c r="F36" s="53"/>
      <c r="G36" s="53"/>
    </row>
    <row r="37" spans="1:7" ht="15.75" x14ac:dyDescent="0.2">
      <c r="A37" s="51" t="s">
        <v>123</v>
      </c>
      <c r="B37" s="57"/>
      <c r="C37" s="33" t="s">
        <v>171</v>
      </c>
      <c r="D37" s="53"/>
      <c r="E37" s="53"/>
      <c r="F37" s="53"/>
      <c r="G37" s="53"/>
    </row>
    <row r="38" spans="1:7" ht="15.75" x14ac:dyDescent="0.2">
      <c r="A38" s="51" t="s">
        <v>126</v>
      </c>
      <c r="B38" s="57"/>
      <c r="C38" s="33" t="s">
        <v>172</v>
      </c>
      <c r="D38" s="53">
        <v>901</v>
      </c>
      <c r="E38" s="53">
        <v>901</v>
      </c>
      <c r="F38" s="53">
        <v>901</v>
      </c>
      <c r="G38" s="53">
        <v>902</v>
      </c>
    </row>
    <row r="39" spans="1:7" ht="15.75" x14ac:dyDescent="0.2">
      <c r="A39" s="51" t="s">
        <v>175</v>
      </c>
      <c r="B39" s="57" t="s">
        <v>173</v>
      </c>
      <c r="C39" s="41" t="s">
        <v>174</v>
      </c>
      <c r="D39" s="55">
        <f>D36+D37+D38</f>
        <v>901</v>
      </c>
      <c r="E39" s="55">
        <f>E36+E37+E38</f>
        <v>901</v>
      </c>
      <c r="F39" s="55">
        <f>F36+F37+F38</f>
        <v>901</v>
      </c>
      <c r="G39" s="55">
        <f>G36+G37+G38</f>
        <v>902</v>
      </c>
    </row>
    <row r="40" spans="1:7" ht="24.75" customHeight="1" x14ac:dyDescent="0.2">
      <c r="A40" s="51" t="s">
        <v>180</v>
      </c>
      <c r="B40" s="47" t="s">
        <v>176</v>
      </c>
      <c r="C40" s="48" t="s">
        <v>177</v>
      </c>
      <c r="D40" s="59">
        <f>SUM(D34+D39)</f>
        <v>84184</v>
      </c>
      <c r="E40" s="59">
        <f>SUM(E34+E39)</f>
        <v>87536</v>
      </c>
      <c r="F40" s="59">
        <f>SUM(F34+F39)</f>
        <v>89587</v>
      </c>
      <c r="G40" s="59">
        <f>SUM(G34+G39)</f>
        <v>71232</v>
      </c>
    </row>
  </sheetData>
  <mergeCells count="7">
    <mergeCell ref="G1:G3"/>
    <mergeCell ref="A1:A3"/>
    <mergeCell ref="B1:B3"/>
    <mergeCell ref="C1:C3"/>
    <mergeCell ref="D1:D3"/>
    <mergeCell ref="E1:E3"/>
    <mergeCell ref="F1:F3"/>
  </mergeCells>
  <printOptions horizontalCentered="1"/>
  <pageMargins left="0.74803149606299213" right="0.74803149606299213" top="1.0236220472440944" bottom="0.98425196850393704" header="0.43307086614173229" footer="0.51181102362204722"/>
  <pageSetup paperSize="9" scale="80" orientation="portrait" verticalDpi="300" r:id="rId1"/>
  <headerFooter alignWithMargins="0">
    <oddHeader xml:space="preserve">&amp;C&amp;"Times New Roman,Normál"7/2019. (V.22.) önkormányzati rendelet&amp;"Times New Roman,Félkövér"
TORNYISZENTMIKLÓS KÖZSÉGI ÖNKORMÁNYZAT 2018. ÉVI KIADÁSAI
adatok ezer Ft-ban!&amp;R&amp;"Times New Roman,Normál"
3. 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62CE4-0EE9-4A14-A805-B689CE427030}">
  <dimension ref="A1:Z28"/>
  <sheetViews>
    <sheetView view="pageLayout" zoomScaleNormal="110" workbookViewId="0">
      <selection activeCell="O5" sqref="O5"/>
    </sheetView>
  </sheetViews>
  <sheetFormatPr defaultRowHeight="12.75" x14ac:dyDescent="0.2"/>
  <cols>
    <col min="1" max="1" width="5.5703125" style="30" customWidth="1"/>
    <col min="2" max="2" width="34.5703125" style="30" customWidth="1"/>
    <col min="3" max="4" width="0" style="30" hidden="1" customWidth="1"/>
    <col min="5" max="5" width="17.42578125" style="30" customWidth="1"/>
    <col min="6" max="7" width="0" style="30" hidden="1" customWidth="1"/>
    <col min="8" max="8" width="15.5703125" style="30" customWidth="1"/>
    <col min="9" max="10" width="0" style="30" hidden="1" customWidth="1"/>
    <col min="11" max="11" width="14.7109375" style="30" customWidth="1"/>
    <col min="12" max="13" width="0" style="30" hidden="1" customWidth="1"/>
    <col min="14" max="14" width="6.28515625" style="30" customWidth="1"/>
    <col min="15" max="15" width="36.7109375" style="30" customWidth="1"/>
    <col min="16" max="17" width="0" style="30" hidden="1" customWidth="1"/>
    <col min="18" max="18" width="17" style="30" customWidth="1"/>
    <col min="19" max="20" width="0" style="30" hidden="1" customWidth="1"/>
    <col min="21" max="21" width="14.7109375" style="30" customWidth="1"/>
    <col min="22" max="23" width="0" style="30" hidden="1" customWidth="1"/>
    <col min="24" max="24" width="14.7109375" style="30" customWidth="1"/>
    <col min="25" max="26" width="0" style="30" hidden="1" customWidth="1"/>
    <col min="27" max="256" width="9.140625" style="30"/>
    <col min="257" max="257" width="6.28515625" style="30" customWidth="1"/>
    <col min="258" max="258" width="34.5703125" style="30" customWidth="1"/>
    <col min="259" max="260" width="0" style="30" hidden="1" customWidth="1"/>
    <col min="261" max="261" width="17.42578125" style="30" customWidth="1"/>
    <col min="262" max="263" width="0" style="30" hidden="1" customWidth="1"/>
    <col min="264" max="264" width="15.5703125" style="30" customWidth="1"/>
    <col min="265" max="266" width="0" style="30" hidden="1" customWidth="1"/>
    <col min="267" max="267" width="14.7109375" style="30" customWidth="1"/>
    <col min="268" max="269" width="0" style="30" hidden="1" customWidth="1"/>
    <col min="270" max="270" width="6.28515625" style="30" customWidth="1"/>
    <col min="271" max="271" width="36.7109375" style="30" customWidth="1"/>
    <col min="272" max="273" width="0" style="30" hidden="1" customWidth="1"/>
    <col min="274" max="274" width="17" style="30" customWidth="1"/>
    <col min="275" max="276" width="0" style="30" hidden="1" customWidth="1"/>
    <col min="277" max="277" width="14.7109375" style="30" customWidth="1"/>
    <col min="278" max="279" width="0" style="30" hidden="1" customWidth="1"/>
    <col min="280" max="280" width="14.7109375" style="30" customWidth="1"/>
    <col min="281" max="282" width="0" style="30" hidden="1" customWidth="1"/>
    <col min="283" max="512" width="9.140625" style="30"/>
    <col min="513" max="513" width="6.28515625" style="30" customWidth="1"/>
    <col min="514" max="514" width="34.5703125" style="30" customWidth="1"/>
    <col min="515" max="516" width="0" style="30" hidden="1" customWidth="1"/>
    <col min="517" max="517" width="17.42578125" style="30" customWidth="1"/>
    <col min="518" max="519" width="0" style="30" hidden="1" customWidth="1"/>
    <col min="520" max="520" width="15.5703125" style="30" customWidth="1"/>
    <col min="521" max="522" width="0" style="30" hidden="1" customWidth="1"/>
    <col min="523" max="523" width="14.7109375" style="30" customWidth="1"/>
    <col min="524" max="525" width="0" style="30" hidden="1" customWidth="1"/>
    <col min="526" max="526" width="6.28515625" style="30" customWidth="1"/>
    <col min="527" max="527" width="36.7109375" style="30" customWidth="1"/>
    <col min="528" max="529" width="0" style="30" hidden="1" customWidth="1"/>
    <col min="530" max="530" width="17" style="30" customWidth="1"/>
    <col min="531" max="532" width="0" style="30" hidden="1" customWidth="1"/>
    <col min="533" max="533" width="14.7109375" style="30" customWidth="1"/>
    <col min="534" max="535" width="0" style="30" hidden="1" customWidth="1"/>
    <col min="536" max="536" width="14.7109375" style="30" customWidth="1"/>
    <col min="537" max="538" width="0" style="30" hidden="1" customWidth="1"/>
    <col min="539" max="768" width="9.140625" style="30"/>
    <col min="769" max="769" width="6.28515625" style="30" customWidth="1"/>
    <col min="770" max="770" width="34.5703125" style="30" customWidth="1"/>
    <col min="771" max="772" width="0" style="30" hidden="1" customWidth="1"/>
    <col min="773" max="773" width="17.42578125" style="30" customWidth="1"/>
    <col min="774" max="775" width="0" style="30" hidden="1" customWidth="1"/>
    <col min="776" max="776" width="15.5703125" style="30" customWidth="1"/>
    <col min="777" max="778" width="0" style="30" hidden="1" customWidth="1"/>
    <col min="779" max="779" width="14.7109375" style="30" customWidth="1"/>
    <col min="780" max="781" width="0" style="30" hidden="1" customWidth="1"/>
    <col min="782" max="782" width="6.28515625" style="30" customWidth="1"/>
    <col min="783" max="783" width="36.7109375" style="30" customWidth="1"/>
    <col min="784" max="785" width="0" style="30" hidden="1" customWidth="1"/>
    <col min="786" max="786" width="17" style="30" customWidth="1"/>
    <col min="787" max="788" width="0" style="30" hidden="1" customWidth="1"/>
    <col min="789" max="789" width="14.7109375" style="30" customWidth="1"/>
    <col min="790" max="791" width="0" style="30" hidden="1" customWidth="1"/>
    <col min="792" max="792" width="14.7109375" style="30" customWidth="1"/>
    <col min="793" max="794" width="0" style="30" hidden="1" customWidth="1"/>
    <col min="795" max="1024" width="9.140625" style="30"/>
    <col min="1025" max="1025" width="6.28515625" style="30" customWidth="1"/>
    <col min="1026" max="1026" width="34.5703125" style="30" customWidth="1"/>
    <col min="1027" max="1028" width="0" style="30" hidden="1" customWidth="1"/>
    <col min="1029" max="1029" width="17.42578125" style="30" customWidth="1"/>
    <col min="1030" max="1031" width="0" style="30" hidden="1" customWidth="1"/>
    <col min="1032" max="1032" width="15.5703125" style="30" customWidth="1"/>
    <col min="1033" max="1034" width="0" style="30" hidden="1" customWidth="1"/>
    <col min="1035" max="1035" width="14.7109375" style="30" customWidth="1"/>
    <col min="1036" max="1037" width="0" style="30" hidden="1" customWidth="1"/>
    <col min="1038" max="1038" width="6.28515625" style="30" customWidth="1"/>
    <col min="1039" max="1039" width="36.7109375" style="30" customWidth="1"/>
    <col min="1040" max="1041" width="0" style="30" hidden="1" customWidth="1"/>
    <col min="1042" max="1042" width="17" style="30" customWidth="1"/>
    <col min="1043" max="1044" width="0" style="30" hidden="1" customWidth="1"/>
    <col min="1045" max="1045" width="14.7109375" style="30" customWidth="1"/>
    <col min="1046" max="1047" width="0" style="30" hidden="1" customWidth="1"/>
    <col min="1048" max="1048" width="14.7109375" style="30" customWidth="1"/>
    <col min="1049" max="1050" width="0" style="30" hidden="1" customWidth="1"/>
    <col min="1051" max="1280" width="9.140625" style="30"/>
    <col min="1281" max="1281" width="6.28515625" style="30" customWidth="1"/>
    <col min="1282" max="1282" width="34.5703125" style="30" customWidth="1"/>
    <col min="1283" max="1284" width="0" style="30" hidden="1" customWidth="1"/>
    <col min="1285" max="1285" width="17.42578125" style="30" customWidth="1"/>
    <col min="1286" max="1287" width="0" style="30" hidden="1" customWidth="1"/>
    <col min="1288" max="1288" width="15.5703125" style="30" customWidth="1"/>
    <col min="1289" max="1290" width="0" style="30" hidden="1" customWidth="1"/>
    <col min="1291" max="1291" width="14.7109375" style="30" customWidth="1"/>
    <col min="1292" max="1293" width="0" style="30" hidden="1" customWidth="1"/>
    <col min="1294" max="1294" width="6.28515625" style="30" customWidth="1"/>
    <col min="1295" max="1295" width="36.7109375" style="30" customWidth="1"/>
    <col min="1296" max="1297" width="0" style="30" hidden="1" customWidth="1"/>
    <col min="1298" max="1298" width="17" style="30" customWidth="1"/>
    <col min="1299" max="1300" width="0" style="30" hidden="1" customWidth="1"/>
    <col min="1301" max="1301" width="14.7109375" style="30" customWidth="1"/>
    <col min="1302" max="1303" width="0" style="30" hidden="1" customWidth="1"/>
    <col min="1304" max="1304" width="14.7109375" style="30" customWidth="1"/>
    <col min="1305" max="1306" width="0" style="30" hidden="1" customWidth="1"/>
    <col min="1307" max="1536" width="9.140625" style="30"/>
    <col min="1537" max="1537" width="6.28515625" style="30" customWidth="1"/>
    <col min="1538" max="1538" width="34.5703125" style="30" customWidth="1"/>
    <col min="1539" max="1540" width="0" style="30" hidden="1" customWidth="1"/>
    <col min="1541" max="1541" width="17.42578125" style="30" customWidth="1"/>
    <col min="1542" max="1543" width="0" style="30" hidden="1" customWidth="1"/>
    <col min="1544" max="1544" width="15.5703125" style="30" customWidth="1"/>
    <col min="1545" max="1546" width="0" style="30" hidden="1" customWidth="1"/>
    <col min="1547" max="1547" width="14.7109375" style="30" customWidth="1"/>
    <col min="1548" max="1549" width="0" style="30" hidden="1" customWidth="1"/>
    <col min="1550" max="1550" width="6.28515625" style="30" customWidth="1"/>
    <col min="1551" max="1551" width="36.7109375" style="30" customWidth="1"/>
    <col min="1552" max="1553" width="0" style="30" hidden="1" customWidth="1"/>
    <col min="1554" max="1554" width="17" style="30" customWidth="1"/>
    <col min="1555" max="1556" width="0" style="30" hidden="1" customWidth="1"/>
    <col min="1557" max="1557" width="14.7109375" style="30" customWidth="1"/>
    <col min="1558" max="1559" width="0" style="30" hidden="1" customWidth="1"/>
    <col min="1560" max="1560" width="14.7109375" style="30" customWidth="1"/>
    <col min="1561" max="1562" width="0" style="30" hidden="1" customWidth="1"/>
    <col min="1563" max="1792" width="9.140625" style="30"/>
    <col min="1793" max="1793" width="6.28515625" style="30" customWidth="1"/>
    <col min="1794" max="1794" width="34.5703125" style="30" customWidth="1"/>
    <col min="1795" max="1796" width="0" style="30" hidden="1" customWidth="1"/>
    <col min="1797" max="1797" width="17.42578125" style="30" customWidth="1"/>
    <col min="1798" max="1799" width="0" style="30" hidden="1" customWidth="1"/>
    <col min="1800" max="1800" width="15.5703125" style="30" customWidth="1"/>
    <col min="1801" max="1802" width="0" style="30" hidden="1" customWidth="1"/>
    <col min="1803" max="1803" width="14.7109375" style="30" customWidth="1"/>
    <col min="1804" max="1805" width="0" style="30" hidden="1" customWidth="1"/>
    <col min="1806" max="1806" width="6.28515625" style="30" customWidth="1"/>
    <col min="1807" max="1807" width="36.7109375" style="30" customWidth="1"/>
    <col min="1808" max="1809" width="0" style="30" hidden="1" customWidth="1"/>
    <col min="1810" max="1810" width="17" style="30" customWidth="1"/>
    <col min="1811" max="1812" width="0" style="30" hidden="1" customWidth="1"/>
    <col min="1813" max="1813" width="14.7109375" style="30" customWidth="1"/>
    <col min="1814" max="1815" width="0" style="30" hidden="1" customWidth="1"/>
    <col min="1816" max="1816" width="14.7109375" style="30" customWidth="1"/>
    <col min="1817" max="1818" width="0" style="30" hidden="1" customWidth="1"/>
    <col min="1819" max="2048" width="9.140625" style="30"/>
    <col min="2049" max="2049" width="6.28515625" style="30" customWidth="1"/>
    <col min="2050" max="2050" width="34.5703125" style="30" customWidth="1"/>
    <col min="2051" max="2052" width="0" style="30" hidden="1" customWidth="1"/>
    <col min="2053" max="2053" width="17.42578125" style="30" customWidth="1"/>
    <col min="2054" max="2055" width="0" style="30" hidden="1" customWidth="1"/>
    <col min="2056" max="2056" width="15.5703125" style="30" customWidth="1"/>
    <col min="2057" max="2058" width="0" style="30" hidden="1" customWidth="1"/>
    <col min="2059" max="2059" width="14.7109375" style="30" customWidth="1"/>
    <col min="2060" max="2061" width="0" style="30" hidden="1" customWidth="1"/>
    <col min="2062" max="2062" width="6.28515625" style="30" customWidth="1"/>
    <col min="2063" max="2063" width="36.7109375" style="30" customWidth="1"/>
    <col min="2064" max="2065" width="0" style="30" hidden="1" customWidth="1"/>
    <col min="2066" max="2066" width="17" style="30" customWidth="1"/>
    <col min="2067" max="2068" width="0" style="30" hidden="1" customWidth="1"/>
    <col min="2069" max="2069" width="14.7109375" style="30" customWidth="1"/>
    <col min="2070" max="2071" width="0" style="30" hidden="1" customWidth="1"/>
    <col min="2072" max="2072" width="14.7109375" style="30" customWidth="1"/>
    <col min="2073" max="2074" width="0" style="30" hidden="1" customWidth="1"/>
    <col min="2075" max="2304" width="9.140625" style="30"/>
    <col min="2305" max="2305" width="6.28515625" style="30" customWidth="1"/>
    <col min="2306" max="2306" width="34.5703125" style="30" customWidth="1"/>
    <col min="2307" max="2308" width="0" style="30" hidden="1" customWidth="1"/>
    <col min="2309" max="2309" width="17.42578125" style="30" customWidth="1"/>
    <col min="2310" max="2311" width="0" style="30" hidden="1" customWidth="1"/>
    <col min="2312" max="2312" width="15.5703125" style="30" customWidth="1"/>
    <col min="2313" max="2314" width="0" style="30" hidden="1" customWidth="1"/>
    <col min="2315" max="2315" width="14.7109375" style="30" customWidth="1"/>
    <col min="2316" max="2317" width="0" style="30" hidden="1" customWidth="1"/>
    <col min="2318" max="2318" width="6.28515625" style="30" customWidth="1"/>
    <col min="2319" max="2319" width="36.7109375" style="30" customWidth="1"/>
    <col min="2320" max="2321" width="0" style="30" hidden="1" customWidth="1"/>
    <col min="2322" max="2322" width="17" style="30" customWidth="1"/>
    <col min="2323" max="2324" width="0" style="30" hidden="1" customWidth="1"/>
    <col min="2325" max="2325" width="14.7109375" style="30" customWidth="1"/>
    <col min="2326" max="2327" width="0" style="30" hidden="1" customWidth="1"/>
    <col min="2328" max="2328" width="14.7109375" style="30" customWidth="1"/>
    <col min="2329" max="2330" width="0" style="30" hidden="1" customWidth="1"/>
    <col min="2331" max="2560" width="9.140625" style="30"/>
    <col min="2561" max="2561" width="6.28515625" style="30" customWidth="1"/>
    <col min="2562" max="2562" width="34.5703125" style="30" customWidth="1"/>
    <col min="2563" max="2564" width="0" style="30" hidden="1" customWidth="1"/>
    <col min="2565" max="2565" width="17.42578125" style="30" customWidth="1"/>
    <col min="2566" max="2567" width="0" style="30" hidden="1" customWidth="1"/>
    <col min="2568" max="2568" width="15.5703125" style="30" customWidth="1"/>
    <col min="2569" max="2570" width="0" style="30" hidden="1" customWidth="1"/>
    <col min="2571" max="2571" width="14.7109375" style="30" customWidth="1"/>
    <col min="2572" max="2573" width="0" style="30" hidden="1" customWidth="1"/>
    <col min="2574" max="2574" width="6.28515625" style="30" customWidth="1"/>
    <col min="2575" max="2575" width="36.7109375" style="30" customWidth="1"/>
    <col min="2576" max="2577" width="0" style="30" hidden="1" customWidth="1"/>
    <col min="2578" max="2578" width="17" style="30" customWidth="1"/>
    <col min="2579" max="2580" width="0" style="30" hidden="1" customWidth="1"/>
    <col min="2581" max="2581" width="14.7109375" style="30" customWidth="1"/>
    <col min="2582" max="2583" width="0" style="30" hidden="1" customWidth="1"/>
    <col min="2584" max="2584" width="14.7109375" style="30" customWidth="1"/>
    <col min="2585" max="2586" width="0" style="30" hidden="1" customWidth="1"/>
    <col min="2587" max="2816" width="9.140625" style="30"/>
    <col min="2817" max="2817" width="6.28515625" style="30" customWidth="1"/>
    <col min="2818" max="2818" width="34.5703125" style="30" customWidth="1"/>
    <col min="2819" max="2820" width="0" style="30" hidden="1" customWidth="1"/>
    <col min="2821" max="2821" width="17.42578125" style="30" customWidth="1"/>
    <col min="2822" max="2823" width="0" style="30" hidden="1" customWidth="1"/>
    <col min="2824" max="2824" width="15.5703125" style="30" customWidth="1"/>
    <col min="2825" max="2826" width="0" style="30" hidden="1" customWidth="1"/>
    <col min="2827" max="2827" width="14.7109375" style="30" customWidth="1"/>
    <col min="2828" max="2829" width="0" style="30" hidden="1" customWidth="1"/>
    <col min="2830" max="2830" width="6.28515625" style="30" customWidth="1"/>
    <col min="2831" max="2831" width="36.7109375" style="30" customWidth="1"/>
    <col min="2832" max="2833" width="0" style="30" hidden="1" customWidth="1"/>
    <col min="2834" max="2834" width="17" style="30" customWidth="1"/>
    <col min="2835" max="2836" width="0" style="30" hidden="1" customWidth="1"/>
    <col min="2837" max="2837" width="14.7109375" style="30" customWidth="1"/>
    <col min="2838" max="2839" width="0" style="30" hidden="1" customWidth="1"/>
    <col min="2840" max="2840" width="14.7109375" style="30" customWidth="1"/>
    <col min="2841" max="2842" width="0" style="30" hidden="1" customWidth="1"/>
    <col min="2843" max="3072" width="9.140625" style="30"/>
    <col min="3073" max="3073" width="6.28515625" style="30" customWidth="1"/>
    <col min="3074" max="3074" width="34.5703125" style="30" customWidth="1"/>
    <col min="3075" max="3076" width="0" style="30" hidden="1" customWidth="1"/>
    <col min="3077" max="3077" width="17.42578125" style="30" customWidth="1"/>
    <col min="3078" max="3079" width="0" style="30" hidden="1" customWidth="1"/>
    <col min="3080" max="3080" width="15.5703125" style="30" customWidth="1"/>
    <col min="3081" max="3082" width="0" style="30" hidden="1" customWidth="1"/>
    <col min="3083" max="3083" width="14.7109375" style="30" customWidth="1"/>
    <col min="3084" max="3085" width="0" style="30" hidden="1" customWidth="1"/>
    <col min="3086" max="3086" width="6.28515625" style="30" customWidth="1"/>
    <col min="3087" max="3087" width="36.7109375" style="30" customWidth="1"/>
    <col min="3088" max="3089" width="0" style="30" hidden="1" customWidth="1"/>
    <col min="3090" max="3090" width="17" style="30" customWidth="1"/>
    <col min="3091" max="3092" width="0" style="30" hidden="1" customWidth="1"/>
    <col min="3093" max="3093" width="14.7109375" style="30" customWidth="1"/>
    <col min="3094" max="3095" width="0" style="30" hidden="1" customWidth="1"/>
    <col min="3096" max="3096" width="14.7109375" style="30" customWidth="1"/>
    <col min="3097" max="3098" width="0" style="30" hidden="1" customWidth="1"/>
    <col min="3099" max="3328" width="9.140625" style="30"/>
    <col min="3329" max="3329" width="6.28515625" style="30" customWidth="1"/>
    <col min="3330" max="3330" width="34.5703125" style="30" customWidth="1"/>
    <col min="3331" max="3332" width="0" style="30" hidden="1" customWidth="1"/>
    <col min="3333" max="3333" width="17.42578125" style="30" customWidth="1"/>
    <col min="3334" max="3335" width="0" style="30" hidden="1" customWidth="1"/>
    <col min="3336" max="3336" width="15.5703125" style="30" customWidth="1"/>
    <col min="3337" max="3338" width="0" style="30" hidden="1" customWidth="1"/>
    <col min="3339" max="3339" width="14.7109375" style="30" customWidth="1"/>
    <col min="3340" max="3341" width="0" style="30" hidden="1" customWidth="1"/>
    <col min="3342" max="3342" width="6.28515625" style="30" customWidth="1"/>
    <col min="3343" max="3343" width="36.7109375" style="30" customWidth="1"/>
    <col min="3344" max="3345" width="0" style="30" hidden="1" customWidth="1"/>
    <col min="3346" max="3346" width="17" style="30" customWidth="1"/>
    <col min="3347" max="3348" width="0" style="30" hidden="1" customWidth="1"/>
    <col min="3349" max="3349" width="14.7109375" style="30" customWidth="1"/>
    <col min="3350" max="3351" width="0" style="30" hidden="1" customWidth="1"/>
    <col min="3352" max="3352" width="14.7109375" style="30" customWidth="1"/>
    <col min="3353" max="3354" width="0" style="30" hidden="1" customWidth="1"/>
    <col min="3355" max="3584" width="9.140625" style="30"/>
    <col min="3585" max="3585" width="6.28515625" style="30" customWidth="1"/>
    <col min="3586" max="3586" width="34.5703125" style="30" customWidth="1"/>
    <col min="3587" max="3588" width="0" style="30" hidden="1" customWidth="1"/>
    <col min="3589" max="3589" width="17.42578125" style="30" customWidth="1"/>
    <col min="3590" max="3591" width="0" style="30" hidden="1" customWidth="1"/>
    <col min="3592" max="3592" width="15.5703125" style="30" customWidth="1"/>
    <col min="3593" max="3594" width="0" style="30" hidden="1" customWidth="1"/>
    <col min="3595" max="3595" width="14.7109375" style="30" customWidth="1"/>
    <col min="3596" max="3597" width="0" style="30" hidden="1" customWidth="1"/>
    <col min="3598" max="3598" width="6.28515625" style="30" customWidth="1"/>
    <col min="3599" max="3599" width="36.7109375" style="30" customWidth="1"/>
    <col min="3600" max="3601" width="0" style="30" hidden="1" customWidth="1"/>
    <col min="3602" max="3602" width="17" style="30" customWidth="1"/>
    <col min="3603" max="3604" width="0" style="30" hidden="1" customWidth="1"/>
    <col min="3605" max="3605" width="14.7109375" style="30" customWidth="1"/>
    <col min="3606" max="3607" width="0" style="30" hidden="1" customWidth="1"/>
    <col min="3608" max="3608" width="14.7109375" style="30" customWidth="1"/>
    <col min="3609" max="3610" width="0" style="30" hidden="1" customWidth="1"/>
    <col min="3611" max="3840" width="9.140625" style="30"/>
    <col min="3841" max="3841" width="6.28515625" style="30" customWidth="1"/>
    <col min="3842" max="3842" width="34.5703125" style="30" customWidth="1"/>
    <col min="3843" max="3844" width="0" style="30" hidden="1" customWidth="1"/>
    <col min="3845" max="3845" width="17.42578125" style="30" customWidth="1"/>
    <col min="3846" max="3847" width="0" style="30" hidden="1" customWidth="1"/>
    <col min="3848" max="3848" width="15.5703125" style="30" customWidth="1"/>
    <col min="3849" max="3850" width="0" style="30" hidden="1" customWidth="1"/>
    <col min="3851" max="3851" width="14.7109375" style="30" customWidth="1"/>
    <col min="3852" max="3853" width="0" style="30" hidden="1" customWidth="1"/>
    <col min="3854" max="3854" width="6.28515625" style="30" customWidth="1"/>
    <col min="3855" max="3855" width="36.7109375" style="30" customWidth="1"/>
    <col min="3856" max="3857" width="0" style="30" hidden="1" customWidth="1"/>
    <col min="3858" max="3858" width="17" style="30" customWidth="1"/>
    <col min="3859" max="3860" width="0" style="30" hidden="1" customWidth="1"/>
    <col min="3861" max="3861" width="14.7109375" style="30" customWidth="1"/>
    <col min="3862" max="3863" width="0" style="30" hidden="1" customWidth="1"/>
    <col min="3864" max="3864" width="14.7109375" style="30" customWidth="1"/>
    <col min="3865" max="3866" width="0" style="30" hidden="1" customWidth="1"/>
    <col min="3867" max="4096" width="9.140625" style="30"/>
    <col min="4097" max="4097" width="6.28515625" style="30" customWidth="1"/>
    <col min="4098" max="4098" width="34.5703125" style="30" customWidth="1"/>
    <col min="4099" max="4100" width="0" style="30" hidden="1" customWidth="1"/>
    <col min="4101" max="4101" width="17.42578125" style="30" customWidth="1"/>
    <col min="4102" max="4103" width="0" style="30" hidden="1" customWidth="1"/>
    <col min="4104" max="4104" width="15.5703125" style="30" customWidth="1"/>
    <col min="4105" max="4106" width="0" style="30" hidden="1" customWidth="1"/>
    <col min="4107" max="4107" width="14.7109375" style="30" customWidth="1"/>
    <col min="4108" max="4109" width="0" style="30" hidden="1" customWidth="1"/>
    <col min="4110" max="4110" width="6.28515625" style="30" customWidth="1"/>
    <col min="4111" max="4111" width="36.7109375" style="30" customWidth="1"/>
    <col min="4112" max="4113" width="0" style="30" hidden="1" customWidth="1"/>
    <col min="4114" max="4114" width="17" style="30" customWidth="1"/>
    <col min="4115" max="4116" width="0" style="30" hidden="1" customWidth="1"/>
    <col min="4117" max="4117" width="14.7109375" style="30" customWidth="1"/>
    <col min="4118" max="4119" width="0" style="30" hidden="1" customWidth="1"/>
    <col min="4120" max="4120" width="14.7109375" style="30" customWidth="1"/>
    <col min="4121" max="4122" width="0" style="30" hidden="1" customWidth="1"/>
    <col min="4123" max="4352" width="9.140625" style="30"/>
    <col min="4353" max="4353" width="6.28515625" style="30" customWidth="1"/>
    <col min="4354" max="4354" width="34.5703125" style="30" customWidth="1"/>
    <col min="4355" max="4356" width="0" style="30" hidden="1" customWidth="1"/>
    <col min="4357" max="4357" width="17.42578125" style="30" customWidth="1"/>
    <col min="4358" max="4359" width="0" style="30" hidden="1" customWidth="1"/>
    <col min="4360" max="4360" width="15.5703125" style="30" customWidth="1"/>
    <col min="4361" max="4362" width="0" style="30" hidden="1" customWidth="1"/>
    <col min="4363" max="4363" width="14.7109375" style="30" customWidth="1"/>
    <col min="4364" max="4365" width="0" style="30" hidden="1" customWidth="1"/>
    <col min="4366" max="4366" width="6.28515625" style="30" customWidth="1"/>
    <col min="4367" max="4367" width="36.7109375" style="30" customWidth="1"/>
    <col min="4368" max="4369" width="0" style="30" hidden="1" customWidth="1"/>
    <col min="4370" max="4370" width="17" style="30" customWidth="1"/>
    <col min="4371" max="4372" width="0" style="30" hidden="1" customWidth="1"/>
    <col min="4373" max="4373" width="14.7109375" style="30" customWidth="1"/>
    <col min="4374" max="4375" width="0" style="30" hidden="1" customWidth="1"/>
    <col min="4376" max="4376" width="14.7109375" style="30" customWidth="1"/>
    <col min="4377" max="4378" width="0" style="30" hidden="1" customWidth="1"/>
    <col min="4379" max="4608" width="9.140625" style="30"/>
    <col min="4609" max="4609" width="6.28515625" style="30" customWidth="1"/>
    <col min="4610" max="4610" width="34.5703125" style="30" customWidth="1"/>
    <col min="4611" max="4612" width="0" style="30" hidden="1" customWidth="1"/>
    <col min="4613" max="4613" width="17.42578125" style="30" customWidth="1"/>
    <col min="4614" max="4615" width="0" style="30" hidden="1" customWidth="1"/>
    <col min="4616" max="4616" width="15.5703125" style="30" customWidth="1"/>
    <col min="4617" max="4618" width="0" style="30" hidden="1" customWidth="1"/>
    <col min="4619" max="4619" width="14.7109375" style="30" customWidth="1"/>
    <col min="4620" max="4621" width="0" style="30" hidden="1" customWidth="1"/>
    <col min="4622" max="4622" width="6.28515625" style="30" customWidth="1"/>
    <col min="4623" max="4623" width="36.7109375" style="30" customWidth="1"/>
    <col min="4624" max="4625" width="0" style="30" hidden="1" customWidth="1"/>
    <col min="4626" max="4626" width="17" style="30" customWidth="1"/>
    <col min="4627" max="4628" width="0" style="30" hidden="1" customWidth="1"/>
    <col min="4629" max="4629" width="14.7109375" style="30" customWidth="1"/>
    <col min="4630" max="4631" width="0" style="30" hidden="1" customWidth="1"/>
    <col min="4632" max="4632" width="14.7109375" style="30" customWidth="1"/>
    <col min="4633" max="4634" width="0" style="30" hidden="1" customWidth="1"/>
    <col min="4635" max="4864" width="9.140625" style="30"/>
    <col min="4865" max="4865" width="6.28515625" style="30" customWidth="1"/>
    <col min="4866" max="4866" width="34.5703125" style="30" customWidth="1"/>
    <col min="4867" max="4868" width="0" style="30" hidden="1" customWidth="1"/>
    <col min="4869" max="4869" width="17.42578125" style="30" customWidth="1"/>
    <col min="4870" max="4871" width="0" style="30" hidden="1" customWidth="1"/>
    <col min="4872" max="4872" width="15.5703125" style="30" customWidth="1"/>
    <col min="4873" max="4874" width="0" style="30" hidden="1" customWidth="1"/>
    <col min="4875" max="4875" width="14.7109375" style="30" customWidth="1"/>
    <col min="4876" max="4877" width="0" style="30" hidden="1" customWidth="1"/>
    <col min="4878" max="4878" width="6.28515625" style="30" customWidth="1"/>
    <col min="4879" max="4879" width="36.7109375" style="30" customWidth="1"/>
    <col min="4880" max="4881" width="0" style="30" hidden="1" customWidth="1"/>
    <col min="4882" max="4882" width="17" style="30" customWidth="1"/>
    <col min="4883" max="4884" width="0" style="30" hidden="1" customWidth="1"/>
    <col min="4885" max="4885" width="14.7109375" style="30" customWidth="1"/>
    <col min="4886" max="4887" width="0" style="30" hidden="1" customWidth="1"/>
    <col min="4888" max="4888" width="14.7109375" style="30" customWidth="1"/>
    <col min="4889" max="4890" width="0" style="30" hidden="1" customWidth="1"/>
    <col min="4891" max="5120" width="9.140625" style="30"/>
    <col min="5121" max="5121" width="6.28515625" style="30" customWidth="1"/>
    <col min="5122" max="5122" width="34.5703125" style="30" customWidth="1"/>
    <col min="5123" max="5124" width="0" style="30" hidden="1" customWidth="1"/>
    <col min="5125" max="5125" width="17.42578125" style="30" customWidth="1"/>
    <col min="5126" max="5127" width="0" style="30" hidden="1" customWidth="1"/>
    <col min="5128" max="5128" width="15.5703125" style="30" customWidth="1"/>
    <col min="5129" max="5130" width="0" style="30" hidden="1" customWidth="1"/>
    <col min="5131" max="5131" width="14.7109375" style="30" customWidth="1"/>
    <col min="5132" max="5133" width="0" style="30" hidden="1" customWidth="1"/>
    <col min="5134" max="5134" width="6.28515625" style="30" customWidth="1"/>
    <col min="5135" max="5135" width="36.7109375" style="30" customWidth="1"/>
    <col min="5136" max="5137" width="0" style="30" hidden="1" customWidth="1"/>
    <col min="5138" max="5138" width="17" style="30" customWidth="1"/>
    <col min="5139" max="5140" width="0" style="30" hidden="1" customWidth="1"/>
    <col min="5141" max="5141" width="14.7109375" style="30" customWidth="1"/>
    <col min="5142" max="5143" width="0" style="30" hidden="1" customWidth="1"/>
    <col min="5144" max="5144" width="14.7109375" style="30" customWidth="1"/>
    <col min="5145" max="5146" width="0" style="30" hidden="1" customWidth="1"/>
    <col min="5147" max="5376" width="9.140625" style="30"/>
    <col min="5377" max="5377" width="6.28515625" style="30" customWidth="1"/>
    <col min="5378" max="5378" width="34.5703125" style="30" customWidth="1"/>
    <col min="5379" max="5380" width="0" style="30" hidden="1" customWidth="1"/>
    <col min="5381" max="5381" width="17.42578125" style="30" customWidth="1"/>
    <col min="5382" max="5383" width="0" style="30" hidden="1" customWidth="1"/>
    <col min="5384" max="5384" width="15.5703125" style="30" customWidth="1"/>
    <col min="5385" max="5386" width="0" style="30" hidden="1" customWidth="1"/>
    <col min="5387" max="5387" width="14.7109375" style="30" customWidth="1"/>
    <col min="5388" max="5389" width="0" style="30" hidden="1" customWidth="1"/>
    <col min="5390" max="5390" width="6.28515625" style="30" customWidth="1"/>
    <col min="5391" max="5391" width="36.7109375" style="30" customWidth="1"/>
    <col min="5392" max="5393" width="0" style="30" hidden="1" customWidth="1"/>
    <col min="5394" max="5394" width="17" style="30" customWidth="1"/>
    <col min="5395" max="5396" width="0" style="30" hidden="1" customWidth="1"/>
    <col min="5397" max="5397" width="14.7109375" style="30" customWidth="1"/>
    <col min="5398" max="5399" width="0" style="30" hidden="1" customWidth="1"/>
    <col min="5400" max="5400" width="14.7109375" style="30" customWidth="1"/>
    <col min="5401" max="5402" width="0" style="30" hidden="1" customWidth="1"/>
    <col min="5403" max="5632" width="9.140625" style="30"/>
    <col min="5633" max="5633" width="6.28515625" style="30" customWidth="1"/>
    <col min="5634" max="5634" width="34.5703125" style="30" customWidth="1"/>
    <col min="5635" max="5636" width="0" style="30" hidden="1" customWidth="1"/>
    <col min="5637" max="5637" width="17.42578125" style="30" customWidth="1"/>
    <col min="5638" max="5639" width="0" style="30" hidden="1" customWidth="1"/>
    <col min="5640" max="5640" width="15.5703125" style="30" customWidth="1"/>
    <col min="5641" max="5642" width="0" style="30" hidden="1" customWidth="1"/>
    <col min="5643" max="5643" width="14.7109375" style="30" customWidth="1"/>
    <col min="5644" max="5645" width="0" style="30" hidden="1" customWidth="1"/>
    <col min="5646" max="5646" width="6.28515625" style="30" customWidth="1"/>
    <col min="5647" max="5647" width="36.7109375" style="30" customWidth="1"/>
    <col min="5648" max="5649" width="0" style="30" hidden="1" customWidth="1"/>
    <col min="5650" max="5650" width="17" style="30" customWidth="1"/>
    <col min="5651" max="5652" width="0" style="30" hidden="1" customWidth="1"/>
    <col min="5653" max="5653" width="14.7109375" style="30" customWidth="1"/>
    <col min="5654" max="5655" width="0" style="30" hidden="1" customWidth="1"/>
    <col min="5656" max="5656" width="14.7109375" style="30" customWidth="1"/>
    <col min="5657" max="5658" width="0" style="30" hidden="1" customWidth="1"/>
    <col min="5659" max="5888" width="9.140625" style="30"/>
    <col min="5889" max="5889" width="6.28515625" style="30" customWidth="1"/>
    <col min="5890" max="5890" width="34.5703125" style="30" customWidth="1"/>
    <col min="5891" max="5892" width="0" style="30" hidden="1" customWidth="1"/>
    <col min="5893" max="5893" width="17.42578125" style="30" customWidth="1"/>
    <col min="5894" max="5895" width="0" style="30" hidden="1" customWidth="1"/>
    <col min="5896" max="5896" width="15.5703125" style="30" customWidth="1"/>
    <col min="5897" max="5898" width="0" style="30" hidden="1" customWidth="1"/>
    <col min="5899" max="5899" width="14.7109375" style="30" customWidth="1"/>
    <col min="5900" max="5901" width="0" style="30" hidden="1" customWidth="1"/>
    <col min="5902" max="5902" width="6.28515625" style="30" customWidth="1"/>
    <col min="5903" max="5903" width="36.7109375" style="30" customWidth="1"/>
    <col min="5904" max="5905" width="0" style="30" hidden="1" customWidth="1"/>
    <col min="5906" max="5906" width="17" style="30" customWidth="1"/>
    <col min="5907" max="5908" width="0" style="30" hidden="1" customWidth="1"/>
    <col min="5909" max="5909" width="14.7109375" style="30" customWidth="1"/>
    <col min="5910" max="5911" width="0" style="30" hidden="1" customWidth="1"/>
    <col min="5912" max="5912" width="14.7109375" style="30" customWidth="1"/>
    <col min="5913" max="5914" width="0" style="30" hidden="1" customWidth="1"/>
    <col min="5915" max="6144" width="9.140625" style="30"/>
    <col min="6145" max="6145" width="6.28515625" style="30" customWidth="1"/>
    <col min="6146" max="6146" width="34.5703125" style="30" customWidth="1"/>
    <col min="6147" max="6148" width="0" style="30" hidden="1" customWidth="1"/>
    <col min="6149" max="6149" width="17.42578125" style="30" customWidth="1"/>
    <col min="6150" max="6151" width="0" style="30" hidden="1" customWidth="1"/>
    <col min="6152" max="6152" width="15.5703125" style="30" customWidth="1"/>
    <col min="6153" max="6154" width="0" style="30" hidden="1" customWidth="1"/>
    <col min="6155" max="6155" width="14.7109375" style="30" customWidth="1"/>
    <col min="6156" max="6157" width="0" style="30" hidden="1" customWidth="1"/>
    <col min="6158" max="6158" width="6.28515625" style="30" customWidth="1"/>
    <col min="6159" max="6159" width="36.7109375" style="30" customWidth="1"/>
    <col min="6160" max="6161" width="0" style="30" hidden="1" customWidth="1"/>
    <col min="6162" max="6162" width="17" style="30" customWidth="1"/>
    <col min="6163" max="6164" width="0" style="30" hidden="1" customWidth="1"/>
    <col min="6165" max="6165" width="14.7109375" style="30" customWidth="1"/>
    <col min="6166" max="6167" width="0" style="30" hidden="1" customWidth="1"/>
    <col min="6168" max="6168" width="14.7109375" style="30" customWidth="1"/>
    <col min="6169" max="6170" width="0" style="30" hidden="1" customWidth="1"/>
    <col min="6171" max="6400" width="9.140625" style="30"/>
    <col min="6401" max="6401" width="6.28515625" style="30" customWidth="1"/>
    <col min="6402" max="6402" width="34.5703125" style="30" customWidth="1"/>
    <col min="6403" max="6404" width="0" style="30" hidden="1" customWidth="1"/>
    <col min="6405" max="6405" width="17.42578125" style="30" customWidth="1"/>
    <col min="6406" max="6407" width="0" style="30" hidden="1" customWidth="1"/>
    <col min="6408" max="6408" width="15.5703125" style="30" customWidth="1"/>
    <col min="6409" max="6410" width="0" style="30" hidden="1" customWidth="1"/>
    <col min="6411" max="6411" width="14.7109375" style="30" customWidth="1"/>
    <col min="6412" max="6413" width="0" style="30" hidden="1" customWidth="1"/>
    <col min="6414" max="6414" width="6.28515625" style="30" customWidth="1"/>
    <col min="6415" max="6415" width="36.7109375" style="30" customWidth="1"/>
    <col min="6416" max="6417" width="0" style="30" hidden="1" customWidth="1"/>
    <col min="6418" max="6418" width="17" style="30" customWidth="1"/>
    <col min="6419" max="6420" width="0" style="30" hidden="1" customWidth="1"/>
    <col min="6421" max="6421" width="14.7109375" style="30" customWidth="1"/>
    <col min="6422" max="6423" width="0" style="30" hidden="1" customWidth="1"/>
    <col min="6424" max="6424" width="14.7109375" style="30" customWidth="1"/>
    <col min="6425" max="6426" width="0" style="30" hidden="1" customWidth="1"/>
    <col min="6427" max="6656" width="9.140625" style="30"/>
    <col min="6657" max="6657" width="6.28515625" style="30" customWidth="1"/>
    <col min="6658" max="6658" width="34.5703125" style="30" customWidth="1"/>
    <col min="6659" max="6660" width="0" style="30" hidden="1" customWidth="1"/>
    <col min="6661" max="6661" width="17.42578125" style="30" customWidth="1"/>
    <col min="6662" max="6663" width="0" style="30" hidden="1" customWidth="1"/>
    <col min="6664" max="6664" width="15.5703125" style="30" customWidth="1"/>
    <col min="6665" max="6666" width="0" style="30" hidden="1" customWidth="1"/>
    <col min="6667" max="6667" width="14.7109375" style="30" customWidth="1"/>
    <col min="6668" max="6669" width="0" style="30" hidden="1" customWidth="1"/>
    <col min="6670" max="6670" width="6.28515625" style="30" customWidth="1"/>
    <col min="6671" max="6671" width="36.7109375" style="30" customWidth="1"/>
    <col min="6672" max="6673" width="0" style="30" hidden="1" customWidth="1"/>
    <col min="6674" max="6674" width="17" style="30" customWidth="1"/>
    <col min="6675" max="6676" width="0" style="30" hidden="1" customWidth="1"/>
    <col min="6677" max="6677" width="14.7109375" style="30" customWidth="1"/>
    <col min="6678" max="6679" width="0" style="30" hidden="1" customWidth="1"/>
    <col min="6680" max="6680" width="14.7109375" style="30" customWidth="1"/>
    <col min="6681" max="6682" width="0" style="30" hidden="1" customWidth="1"/>
    <col min="6683" max="6912" width="9.140625" style="30"/>
    <col min="6913" max="6913" width="6.28515625" style="30" customWidth="1"/>
    <col min="6914" max="6914" width="34.5703125" style="30" customWidth="1"/>
    <col min="6915" max="6916" width="0" style="30" hidden="1" customWidth="1"/>
    <col min="6917" max="6917" width="17.42578125" style="30" customWidth="1"/>
    <col min="6918" max="6919" width="0" style="30" hidden="1" customWidth="1"/>
    <col min="6920" max="6920" width="15.5703125" style="30" customWidth="1"/>
    <col min="6921" max="6922" width="0" style="30" hidden="1" customWidth="1"/>
    <col min="6923" max="6923" width="14.7109375" style="30" customWidth="1"/>
    <col min="6924" max="6925" width="0" style="30" hidden="1" customWidth="1"/>
    <col min="6926" max="6926" width="6.28515625" style="30" customWidth="1"/>
    <col min="6927" max="6927" width="36.7109375" style="30" customWidth="1"/>
    <col min="6928" max="6929" width="0" style="30" hidden="1" customWidth="1"/>
    <col min="6930" max="6930" width="17" style="30" customWidth="1"/>
    <col min="6931" max="6932" width="0" style="30" hidden="1" customWidth="1"/>
    <col min="6933" max="6933" width="14.7109375" style="30" customWidth="1"/>
    <col min="6934" max="6935" width="0" style="30" hidden="1" customWidth="1"/>
    <col min="6936" max="6936" width="14.7109375" style="30" customWidth="1"/>
    <col min="6937" max="6938" width="0" style="30" hidden="1" customWidth="1"/>
    <col min="6939" max="7168" width="9.140625" style="30"/>
    <col min="7169" max="7169" width="6.28515625" style="30" customWidth="1"/>
    <col min="7170" max="7170" width="34.5703125" style="30" customWidth="1"/>
    <col min="7171" max="7172" width="0" style="30" hidden="1" customWidth="1"/>
    <col min="7173" max="7173" width="17.42578125" style="30" customWidth="1"/>
    <col min="7174" max="7175" width="0" style="30" hidden="1" customWidth="1"/>
    <col min="7176" max="7176" width="15.5703125" style="30" customWidth="1"/>
    <col min="7177" max="7178" width="0" style="30" hidden="1" customWidth="1"/>
    <col min="7179" max="7179" width="14.7109375" style="30" customWidth="1"/>
    <col min="7180" max="7181" width="0" style="30" hidden="1" customWidth="1"/>
    <col min="7182" max="7182" width="6.28515625" style="30" customWidth="1"/>
    <col min="7183" max="7183" width="36.7109375" style="30" customWidth="1"/>
    <col min="7184" max="7185" width="0" style="30" hidden="1" customWidth="1"/>
    <col min="7186" max="7186" width="17" style="30" customWidth="1"/>
    <col min="7187" max="7188" width="0" style="30" hidden="1" customWidth="1"/>
    <col min="7189" max="7189" width="14.7109375" style="30" customWidth="1"/>
    <col min="7190" max="7191" width="0" style="30" hidden="1" customWidth="1"/>
    <col min="7192" max="7192" width="14.7109375" style="30" customWidth="1"/>
    <col min="7193" max="7194" width="0" style="30" hidden="1" customWidth="1"/>
    <col min="7195" max="7424" width="9.140625" style="30"/>
    <col min="7425" max="7425" width="6.28515625" style="30" customWidth="1"/>
    <col min="7426" max="7426" width="34.5703125" style="30" customWidth="1"/>
    <col min="7427" max="7428" width="0" style="30" hidden="1" customWidth="1"/>
    <col min="7429" max="7429" width="17.42578125" style="30" customWidth="1"/>
    <col min="7430" max="7431" width="0" style="30" hidden="1" customWidth="1"/>
    <col min="7432" max="7432" width="15.5703125" style="30" customWidth="1"/>
    <col min="7433" max="7434" width="0" style="30" hidden="1" customWidth="1"/>
    <col min="7435" max="7435" width="14.7109375" style="30" customWidth="1"/>
    <col min="7436" max="7437" width="0" style="30" hidden="1" customWidth="1"/>
    <col min="7438" max="7438" width="6.28515625" style="30" customWidth="1"/>
    <col min="7439" max="7439" width="36.7109375" style="30" customWidth="1"/>
    <col min="7440" max="7441" width="0" style="30" hidden="1" customWidth="1"/>
    <col min="7442" max="7442" width="17" style="30" customWidth="1"/>
    <col min="7443" max="7444" width="0" style="30" hidden="1" customWidth="1"/>
    <col min="7445" max="7445" width="14.7109375" style="30" customWidth="1"/>
    <col min="7446" max="7447" width="0" style="30" hidden="1" customWidth="1"/>
    <col min="7448" max="7448" width="14.7109375" style="30" customWidth="1"/>
    <col min="7449" max="7450" width="0" style="30" hidden="1" customWidth="1"/>
    <col min="7451" max="7680" width="9.140625" style="30"/>
    <col min="7681" max="7681" width="6.28515625" style="30" customWidth="1"/>
    <col min="7682" max="7682" width="34.5703125" style="30" customWidth="1"/>
    <col min="7683" max="7684" width="0" style="30" hidden="1" customWidth="1"/>
    <col min="7685" max="7685" width="17.42578125" style="30" customWidth="1"/>
    <col min="7686" max="7687" width="0" style="30" hidden="1" customWidth="1"/>
    <col min="7688" max="7688" width="15.5703125" style="30" customWidth="1"/>
    <col min="7689" max="7690" width="0" style="30" hidden="1" customWidth="1"/>
    <col min="7691" max="7691" width="14.7109375" style="30" customWidth="1"/>
    <col min="7692" max="7693" width="0" style="30" hidden="1" customWidth="1"/>
    <col min="7694" max="7694" width="6.28515625" style="30" customWidth="1"/>
    <col min="7695" max="7695" width="36.7109375" style="30" customWidth="1"/>
    <col min="7696" max="7697" width="0" style="30" hidden="1" customWidth="1"/>
    <col min="7698" max="7698" width="17" style="30" customWidth="1"/>
    <col min="7699" max="7700" width="0" style="30" hidden="1" customWidth="1"/>
    <col min="7701" max="7701" width="14.7109375" style="30" customWidth="1"/>
    <col min="7702" max="7703" width="0" style="30" hidden="1" customWidth="1"/>
    <col min="7704" max="7704" width="14.7109375" style="30" customWidth="1"/>
    <col min="7705" max="7706" width="0" style="30" hidden="1" customWidth="1"/>
    <col min="7707" max="7936" width="9.140625" style="30"/>
    <col min="7937" max="7937" width="6.28515625" style="30" customWidth="1"/>
    <col min="7938" max="7938" width="34.5703125" style="30" customWidth="1"/>
    <col min="7939" max="7940" width="0" style="30" hidden="1" customWidth="1"/>
    <col min="7941" max="7941" width="17.42578125" style="30" customWidth="1"/>
    <col min="7942" max="7943" width="0" style="30" hidden="1" customWidth="1"/>
    <col min="7944" max="7944" width="15.5703125" style="30" customWidth="1"/>
    <col min="7945" max="7946" width="0" style="30" hidden="1" customWidth="1"/>
    <col min="7947" max="7947" width="14.7109375" style="30" customWidth="1"/>
    <col min="7948" max="7949" width="0" style="30" hidden="1" customWidth="1"/>
    <col min="7950" max="7950" width="6.28515625" style="30" customWidth="1"/>
    <col min="7951" max="7951" width="36.7109375" style="30" customWidth="1"/>
    <col min="7952" max="7953" width="0" style="30" hidden="1" customWidth="1"/>
    <col min="7954" max="7954" width="17" style="30" customWidth="1"/>
    <col min="7955" max="7956" width="0" style="30" hidden="1" customWidth="1"/>
    <col min="7957" max="7957" width="14.7109375" style="30" customWidth="1"/>
    <col min="7958" max="7959" width="0" style="30" hidden="1" customWidth="1"/>
    <col min="7960" max="7960" width="14.7109375" style="30" customWidth="1"/>
    <col min="7961" max="7962" width="0" style="30" hidden="1" customWidth="1"/>
    <col min="7963" max="8192" width="9.140625" style="30"/>
    <col min="8193" max="8193" width="6.28515625" style="30" customWidth="1"/>
    <col min="8194" max="8194" width="34.5703125" style="30" customWidth="1"/>
    <col min="8195" max="8196" width="0" style="30" hidden="1" customWidth="1"/>
    <col min="8197" max="8197" width="17.42578125" style="30" customWidth="1"/>
    <col min="8198" max="8199" width="0" style="30" hidden="1" customWidth="1"/>
    <col min="8200" max="8200" width="15.5703125" style="30" customWidth="1"/>
    <col min="8201" max="8202" width="0" style="30" hidden="1" customWidth="1"/>
    <col min="8203" max="8203" width="14.7109375" style="30" customWidth="1"/>
    <col min="8204" max="8205" width="0" style="30" hidden="1" customWidth="1"/>
    <col min="8206" max="8206" width="6.28515625" style="30" customWidth="1"/>
    <col min="8207" max="8207" width="36.7109375" style="30" customWidth="1"/>
    <col min="8208" max="8209" width="0" style="30" hidden="1" customWidth="1"/>
    <col min="8210" max="8210" width="17" style="30" customWidth="1"/>
    <col min="8211" max="8212" width="0" style="30" hidden="1" customWidth="1"/>
    <col min="8213" max="8213" width="14.7109375" style="30" customWidth="1"/>
    <col min="8214" max="8215" width="0" style="30" hidden="1" customWidth="1"/>
    <col min="8216" max="8216" width="14.7109375" style="30" customWidth="1"/>
    <col min="8217" max="8218" width="0" style="30" hidden="1" customWidth="1"/>
    <col min="8219" max="8448" width="9.140625" style="30"/>
    <col min="8449" max="8449" width="6.28515625" style="30" customWidth="1"/>
    <col min="8450" max="8450" width="34.5703125" style="30" customWidth="1"/>
    <col min="8451" max="8452" width="0" style="30" hidden="1" customWidth="1"/>
    <col min="8453" max="8453" width="17.42578125" style="30" customWidth="1"/>
    <col min="8454" max="8455" width="0" style="30" hidden="1" customWidth="1"/>
    <col min="8456" max="8456" width="15.5703125" style="30" customWidth="1"/>
    <col min="8457" max="8458" width="0" style="30" hidden="1" customWidth="1"/>
    <col min="8459" max="8459" width="14.7109375" style="30" customWidth="1"/>
    <col min="8460" max="8461" width="0" style="30" hidden="1" customWidth="1"/>
    <col min="8462" max="8462" width="6.28515625" style="30" customWidth="1"/>
    <col min="8463" max="8463" width="36.7109375" style="30" customWidth="1"/>
    <col min="8464" max="8465" width="0" style="30" hidden="1" customWidth="1"/>
    <col min="8466" max="8466" width="17" style="30" customWidth="1"/>
    <col min="8467" max="8468" width="0" style="30" hidden="1" customWidth="1"/>
    <col min="8469" max="8469" width="14.7109375" style="30" customWidth="1"/>
    <col min="8470" max="8471" width="0" style="30" hidden="1" customWidth="1"/>
    <col min="8472" max="8472" width="14.7109375" style="30" customWidth="1"/>
    <col min="8473" max="8474" width="0" style="30" hidden="1" customWidth="1"/>
    <col min="8475" max="8704" width="9.140625" style="30"/>
    <col min="8705" max="8705" width="6.28515625" style="30" customWidth="1"/>
    <col min="8706" max="8706" width="34.5703125" style="30" customWidth="1"/>
    <col min="8707" max="8708" width="0" style="30" hidden="1" customWidth="1"/>
    <col min="8709" max="8709" width="17.42578125" style="30" customWidth="1"/>
    <col min="8710" max="8711" width="0" style="30" hidden="1" customWidth="1"/>
    <col min="8712" max="8712" width="15.5703125" style="30" customWidth="1"/>
    <col min="8713" max="8714" width="0" style="30" hidden="1" customWidth="1"/>
    <col min="8715" max="8715" width="14.7109375" style="30" customWidth="1"/>
    <col min="8716" max="8717" width="0" style="30" hidden="1" customWidth="1"/>
    <col min="8718" max="8718" width="6.28515625" style="30" customWidth="1"/>
    <col min="8719" max="8719" width="36.7109375" style="30" customWidth="1"/>
    <col min="8720" max="8721" width="0" style="30" hidden="1" customWidth="1"/>
    <col min="8722" max="8722" width="17" style="30" customWidth="1"/>
    <col min="8723" max="8724" width="0" style="30" hidden="1" customWidth="1"/>
    <col min="8725" max="8725" width="14.7109375" style="30" customWidth="1"/>
    <col min="8726" max="8727" width="0" style="30" hidden="1" customWidth="1"/>
    <col min="8728" max="8728" width="14.7109375" style="30" customWidth="1"/>
    <col min="8729" max="8730" width="0" style="30" hidden="1" customWidth="1"/>
    <col min="8731" max="8960" width="9.140625" style="30"/>
    <col min="8961" max="8961" width="6.28515625" style="30" customWidth="1"/>
    <col min="8962" max="8962" width="34.5703125" style="30" customWidth="1"/>
    <col min="8963" max="8964" width="0" style="30" hidden="1" customWidth="1"/>
    <col min="8965" max="8965" width="17.42578125" style="30" customWidth="1"/>
    <col min="8966" max="8967" width="0" style="30" hidden="1" customWidth="1"/>
    <col min="8968" max="8968" width="15.5703125" style="30" customWidth="1"/>
    <col min="8969" max="8970" width="0" style="30" hidden="1" customWidth="1"/>
    <col min="8971" max="8971" width="14.7109375" style="30" customWidth="1"/>
    <col min="8972" max="8973" width="0" style="30" hidden="1" customWidth="1"/>
    <col min="8974" max="8974" width="6.28515625" style="30" customWidth="1"/>
    <col min="8975" max="8975" width="36.7109375" style="30" customWidth="1"/>
    <col min="8976" max="8977" width="0" style="30" hidden="1" customWidth="1"/>
    <col min="8978" max="8978" width="17" style="30" customWidth="1"/>
    <col min="8979" max="8980" width="0" style="30" hidden="1" customWidth="1"/>
    <col min="8981" max="8981" width="14.7109375" style="30" customWidth="1"/>
    <col min="8982" max="8983" width="0" style="30" hidden="1" customWidth="1"/>
    <col min="8984" max="8984" width="14.7109375" style="30" customWidth="1"/>
    <col min="8985" max="8986" width="0" style="30" hidden="1" customWidth="1"/>
    <col min="8987" max="9216" width="9.140625" style="30"/>
    <col min="9217" max="9217" width="6.28515625" style="30" customWidth="1"/>
    <col min="9218" max="9218" width="34.5703125" style="30" customWidth="1"/>
    <col min="9219" max="9220" width="0" style="30" hidden="1" customWidth="1"/>
    <col min="9221" max="9221" width="17.42578125" style="30" customWidth="1"/>
    <col min="9222" max="9223" width="0" style="30" hidden="1" customWidth="1"/>
    <col min="9224" max="9224" width="15.5703125" style="30" customWidth="1"/>
    <col min="9225" max="9226" width="0" style="30" hidden="1" customWidth="1"/>
    <col min="9227" max="9227" width="14.7109375" style="30" customWidth="1"/>
    <col min="9228" max="9229" width="0" style="30" hidden="1" customWidth="1"/>
    <col min="9230" max="9230" width="6.28515625" style="30" customWidth="1"/>
    <col min="9231" max="9231" width="36.7109375" style="30" customWidth="1"/>
    <col min="9232" max="9233" width="0" style="30" hidden="1" customWidth="1"/>
    <col min="9234" max="9234" width="17" style="30" customWidth="1"/>
    <col min="9235" max="9236" width="0" style="30" hidden="1" customWidth="1"/>
    <col min="9237" max="9237" width="14.7109375" style="30" customWidth="1"/>
    <col min="9238" max="9239" width="0" style="30" hidden="1" customWidth="1"/>
    <col min="9240" max="9240" width="14.7109375" style="30" customWidth="1"/>
    <col min="9241" max="9242" width="0" style="30" hidden="1" customWidth="1"/>
    <col min="9243" max="9472" width="9.140625" style="30"/>
    <col min="9473" max="9473" width="6.28515625" style="30" customWidth="1"/>
    <col min="9474" max="9474" width="34.5703125" style="30" customWidth="1"/>
    <col min="9475" max="9476" width="0" style="30" hidden="1" customWidth="1"/>
    <col min="9477" max="9477" width="17.42578125" style="30" customWidth="1"/>
    <col min="9478" max="9479" width="0" style="30" hidden="1" customWidth="1"/>
    <col min="9480" max="9480" width="15.5703125" style="30" customWidth="1"/>
    <col min="9481" max="9482" width="0" style="30" hidden="1" customWidth="1"/>
    <col min="9483" max="9483" width="14.7109375" style="30" customWidth="1"/>
    <col min="9484" max="9485" width="0" style="30" hidden="1" customWidth="1"/>
    <col min="9486" max="9486" width="6.28515625" style="30" customWidth="1"/>
    <col min="9487" max="9487" width="36.7109375" style="30" customWidth="1"/>
    <col min="9488" max="9489" width="0" style="30" hidden="1" customWidth="1"/>
    <col min="9490" max="9490" width="17" style="30" customWidth="1"/>
    <col min="9491" max="9492" width="0" style="30" hidden="1" customWidth="1"/>
    <col min="9493" max="9493" width="14.7109375" style="30" customWidth="1"/>
    <col min="9494" max="9495" width="0" style="30" hidden="1" customWidth="1"/>
    <col min="9496" max="9496" width="14.7109375" style="30" customWidth="1"/>
    <col min="9497" max="9498" width="0" style="30" hidden="1" customWidth="1"/>
    <col min="9499" max="9728" width="9.140625" style="30"/>
    <col min="9729" max="9729" width="6.28515625" style="30" customWidth="1"/>
    <col min="9730" max="9730" width="34.5703125" style="30" customWidth="1"/>
    <col min="9731" max="9732" width="0" style="30" hidden="1" customWidth="1"/>
    <col min="9733" max="9733" width="17.42578125" style="30" customWidth="1"/>
    <col min="9734" max="9735" width="0" style="30" hidden="1" customWidth="1"/>
    <col min="9736" max="9736" width="15.5703125" style="30" customWidth="1"/>
    <col min="9737" max="9738" width="0" style="30" hidden="1" customWidth="1"/>
    <col min="9739" max="9739" width="14.7109375" style="30" customWidth="1"/>
    <col min="9740" max="9741" width="0" style="30" hidden="1" customWidth="1"/>
    <col min="9742" max="9742" width="6.28515625" style="30" customWidth="1"/>
    <col min="9743" max="9743" width="36.7109375" style="30" customWidth="1"/>
    <col min="9744" max="9745" width="0" style="30" hidden="1" customWidth="1"/>
    <col min="9746" max="9746" width="17" style="30" customWidth="1"/>
    <col min="9747" max="9748" width="0" style="30" hidden="1" customWidth="1"/>
    <col min="9749" max="9749" width="14.7109375" style="30" customWidth="1"/>
    <col min="9750" max="9751" width="0" style="30" hidden="1" customWidth="1"/>
    <col min="9752" max="9752" width="14.7109375" style="30" customWidth="1"/>
    <col min="9753" max="9754" width="0" style="30" hidden="1" customWidth="1"/>
    <col min="9755" max="9984" width="9.140625" style="30"/>
    <col min="9985" max="9985" width="6.28515625" style="30" customWidth="1"/>
    <col min="9986" max="9986" width="34.5703125" style="30" customWidth="1"/>
    <col min="9987" max="9988" width="0" style="30" hidden="1" customWidth="1"/>
    <col min="9989" max="9989" width="17.42578125" style="30" customWidth="1"/>
    <col min="9990" max="9991" width="0" style="30" hidden="1" customWidth="1"/>
    <col min="9992" max="9992" width="15.5703125" style="30" customWidth="1"/>
    <col min="9993" max="9994" width="0" style="30" hidden="1" customWidth="1"/>
    <col min="9995" max="9995" width="14.7109375" style="30" customWidth="1"/>
    <col min="9996" max="9997" width="0" style="30" hidden="1" customWidth="1"/>
    <col min="9998" max="9998" width="6.28515625" style="30" customWidth="1"/>
    <col min="9999" max="9999" width="36.7109375" style="30" customWidth="1"/>
    <col min="10000" max="10001" width="0" style="30" hidden="1" customWidth="1"/>
    <col min="10002" max="10002" width="17" style="30" customWidth="1"/>
    <col min="10003" max="10004" width="0" style="30" hidden="1" customWidth="1"/>
    <col min="10005" max="10005" width="14.7109375" style="30" customWidth="1"/>
    <col min="10006" max="10007" width="0" style="30" hidden="1" customWidth="1"/>
    <col min="10008" max="10008" width="14.7109375" style="30" customWidth="1"/>
    <col min="10009" max="10010" width="0" style="30" hidden="1" customWidth="1"/>
    <col min="10011" max="10240" width="9.140625" style="30"/>
    <col min="10241" max="10241" width="6.28515625" style="30" customWidth="1"/>
    <col min="10242" max="10242" width="34.5703125" style="30" customWidth="1"/>
    <col min="10243" max="10244" width="0" style="30" hidden="1" customWidth="1"/>
    <col min="10245" max="10245" width="17.42578125" style="30" customWidth="1"/>
    <col min="10246" max="10247" width="0" style="30" hidden="1" customWidth="1"/>
    <col min="10248" max="10248" width="15.5703125" style="30" customWidth="1"/>
    <col min="10249" max="10250" width="0" style="30" hidden="1" customWidth="1"/>
    <col min="10251" max="10251" width="14.7109375" style="30" customWidth="1"/>
    <col min="10252" max="10253" width="0" style="30" hidden="1" customWidth="1"/>
    <col min="10254" max="10254" width="6.28515625" style="30" customWidth="1"/>
    <col min="10255" max="10255" width="36.7109375" style="30" customWidth="1"/>
    <col min="10256" max="10257" width="0" style="30" hidden="1" customWidth="1"/>
    <col min="10258" max="10258" width="17" style="30" customWidth="1"/>
    <col min="10259" max="10260" width="0" style="30" hidden="1" customWidth="1"/>
    <col min="10261" max="10261" width="14.7109375" style="30" customWidth="1"/>
    <col min="10262" max="10263" width="0" style="30" hidden="1" customWidth="1"/>
    <col min="10264" max="10264" width="14.7109375" style="30" customWidth="1"/>
    <col min="10265" max="10266" width="0" style="30" hidden="1" customWidth="1"/>
    <col min="10267" max="10496" width="9.140625" style="30"/>
    <col min="10497" max="10497" width="6.28515625" style="30" customWidth="1"/>
    <col min="10498" max="10498" width="34.5703125" style="30" customWidth="1"/>
    <col min="10499" max="10500" width="0" style="30" hidden="1" customWidth="1"/>
    <col min="10501" max="10501" width="17.42578125" style="30" customWidth="1"/>
    <col min="10502" max="10503" width="0" style="30" hidden="1" customWidth="1"/>
    <col min="10504" max="10504" width="15.5703125" style="30" customWidth="1"/>
    <col min="10505" max="10506" width="0" style="30" hidden="1" customWidth="1"/>
    <col min="10507" max="10507" width="14.7109375" style="30" customWidth="1"/>
    <col min="10508" max="10509" width="0" style="30" hidden="1" customWidth="1"/>
    <col min="10510" max="10510" width="6.28515625" style="30" customWidth="1"/>
    <col min="10511" max="10511" width="36.7109375" style="30" customWidth="1"/>
    <col min="10512" max="10513" width="0" style="30" hidden="1" customWidth="1"/>
    <col min="10514" max="10514" width="17" style="30" customWidth="1"/>
    <col min="10515" max="10516" width="0" style="30" hidden="1" customWidth="1"/>
    <col min="10517" max="10517" width="14.7109375" style="30" customWidth="1"/>
    <col min="10518" max="10519" width="0" style="30" hidden="1" customWidth="1"/>
    <col min="10520" max="10520" width="14.7109375" style="30" customWidth="1"/>
    <col min="10521" max="10522" width="0" style="30" hidden="1" customWidth="1"/>
    <col min="10523" max="10752" width="9.140625" style="30"/>
    <col min="10753" max="10753" width="6.28515625" style="30" customWidth="1"/>
    <col min="10754" max="10754" width="34.5703125" style="30" customWidth="1"/>
    <col min="10755" max="10756" width="0" style="30" hidden="1" customWidth="1"/>
    <col min="10757" max="10757" width="17.42578125" style="30" customWidth="1"/>
    <col min="10758" max="10759" width="0" style="30" hidden="1" customWidth="1"/>
    <col min="10760" max="10760" width="15.5703125" style="30" customWidth="1"/>
    <col min="10761" max="10762" width="0" style="30" hidden="1" customWidth="1"/>
    <col min="10763" max="10763" width="14.7109375" style="30" customWidth="1"/>
    <col min="10764" max="10765" width="0" style="30" hidden="1" customWidth="1"/>
    <col min="10766" max="10766" width="6.28515625" style="30" customWidth="1"/>
    <col min="10767" max="10767" width="36.7109375" style="30" customWidth="1"/>
    <col min="10768" max="10769" width="0" style="30" hidden="1" customWidth="1"/>
    <col min="10770" max="10770" width="17" style="30" customWidth="1"/>
    <col min="10771" max="10772" width="0" style="30" hidden="1" customWidth="1"/>
    <col min="10773" max="10773" width="14.7109375" style="30" customWidth="1"/>
    <col min="10774" max="10775" width="0" style="30" hidden="1" customWidth="1"/>
    <col min="10776" max="10776" width="14.7109375" style="30" customWidth="1"/>
    <col min="10777" max="10778" width="0" style="30" hidden="1" customWidth="1"/>
    <col min="10779" max="11008" width="9.140625" style="30"/>
    <col min="11009" max="11009" width="6.28515625" style="30" customWidth="1"/>
    <col min="11010" max="11010" width="34.5703125" style="30" customWidth="1"/>
    <col min="11011" max="11012" width="0" style="30" hidden="1" customWidth="1"/>
    <col min="11013" max="11013" width="17.42578125" style="30" customWidth="1"/>
    <col min="11014" max="11015" width="0" style="30" hidden="1" customWidth="1"/>
    <col min="11016" max="11016" width="15.5703125" style="30" customWidth="1"/>
    <col min="11017" max="11018" width="0" style="30" hidden="1" customWidth="1"/>
    <col min="11019" max="11019" width="14.7109375" style="30" customWidth="1"/>
    <col min="11020" max="11021" width="0" style="30" hidden="1" customWidth="1"/>
    <col min="11022" max="11022" width="6.28515625" style="30" customWidth="1"/>
    <col min="11023" max="11023" width="36.7109375" style="30" customWidth="1"/>
    <col min="11024" max="11025" width="0" style="30" hidden="1" customWidth="1"/>
    <col min="11026" max="11026" width="17" style="30" customWidth="1"/>
    <col min="11027" max="11028" width="0" style="30" hidden="1" customWidth="1"/>
    <col min="11029" max="11029" width="14.7109375" style="30" customWidth="1"/>
    <col min="11030" max="11031" width="0" style="30" hidden="1" customWidth="1"/>
    <col min="11032" max="11032" width="14.7109375" style="30" customWidth="1"/>
    <col min="11033" max="11034" width="0" style="30" hidden="1" customWidth="1"/>
    <col min="11035" max="11264" width="9.140625" style="30"/>
    <col min="11265" max="11265" width="6.28515625" style="30" customWidth="1"/>
    <col min="11266" max="11266" width="34.5703125" style="30" customWidth="1"/>
    <col min="11267" max="11268" width="0" style="30" hidden="1" customWidth="1"/>
    <col min="11269" max="11269" width="17.42578125" style="30" customWidth="1"/>
    <col min="11270" max="11271" width="0" style="30" hidden="1" customWidth="1"/>
    <col min="11272" max="11272" width="15.5703125" style="30" customWidth="1"/>
    <col min="11273" max="11274" width="0" style="30" hidden="1" customWidth="1"/>
    <col min="11275" max="11275" width="14.7109375" style="30" customWidth="1"/>
    <col min="11276" max="11277" width="0" style="30" hidden="1" customWidth="1"/>
    <col min="11278" max="11278" width="6.28515625" style="30" customWidth="1"/>
    <col min="11279" max="11279" width="36.7109375" style="30" customWidth="1"/>
    <col min="11280" max="11281" width="0" style="30" hidden="1" customWidth="1"/>
    <col min="11282" max="11282" width="17" style="30" customWidth="1"/>
    <col min="11283" max="11284" width="0" style="30" hidden="1" customWidth="1"/>
    <col min="11285" max="11285" width="14.7109375" style="30" customWidth="1"/>
    <col min="11286" max="11287" width="0" style="30" hidden="1" customWidth="1"/>
    <col min="11288" max="11288" width="14.7109375" style="30" customWidth="1"/>
    <col min="11289" max="11290" width="0" style="30" hidden="1" customWidth="1"/>
    <col min="11291" max="11520" width="9.140625" style="30"/>
    <col min="11521" max="11521" width="6.28515625" style="30" customWidth="1"/>
    <col min="11522" max="11522" width="34.5703125" style="30" customWidth="1"/>
    <col min="11523" max="11524" width="0" style="30" hidden="1" customWidth="1"/>
    <col min="11525" max="11525" width="17.42578125" style="30" customWidth="1"/>
    <col min="11526" max="11527" width="0" style="30" hidden="1" customWidth="1"/>
    <col min="11528" max="11528" width="15.5703125" style="30" customWidth="1"/>
    <col min="11529" max="11530" width="0" style="30" hidden="1" customWidth="1"/>
    <col min="11531" max="11531" width="14.7109375" style="30" customWidth="1"/>
    <col min="11532" max="11533" width="0" style="30" hidden="1" customWidth="1"/>
    <col min="11534" max="11534" width="6.28515625" style="30" customWidth="1"/>
    <col min="11535" max="11535" width="36.7109375" style="30" customWidth="1"/>
    <col min="11536" max="11537" width="0" style="30" hidden="1" customWidth="1"/>
    <col min="11538" max="11538" width="17" style="30" customWidth="1"/>
    <col min="11539" max="11540" width="0" style="30" hidden="1" customWidth="1"/>
    <col min="11541" max="11541" width="14.7109375" style="30" customWidth="1"/>
    <col min="11542" max="11543" width="0" style="30" hidden="1" customWidth="1"/>
    <col min="11544" max="11544" width="14.7109375" style="30" customWidth="1"/>
    <col min="11545" max="11546" width="0" style="30" hidden="1" customWidth="1"/>
    <col min="11547" max="11776" width="9.140625" style="30"/>
    <col min="11777" max="11777" width="6.28515625" style="30" customWidth="1"/>
    <col min="11778" max="11778" width="34.5703125" style="30" customWidth="1"/>
    <col min="11779" max="11780" width="0" style="30" hidden="1" customWidth="1"/>
    <col min="11781" max="11781" width="17.42578125" style="30" customWidth="1"/>
    <col min="11782" max="11783" width="0" style="30" hidden="1" customWidth="1"/>
    <col min="11784" max="11784" width="15.5703125" style="30" customWidth="1"/>
    <col min="11785" max="11786" width="0" style="30" hidden="1" customWidth="1"/>
    <col min="11787" max="11787" width="14.7109375" style="30" customWidth="1"/>
    <col min="11788" max="11789" width="0" style="30" hidden="1" customWidth="1"/>
    <col min="11790" max="11790" width="6.28515625" style="30" customWidth="1"/>
    <col min="11791" max="11791" width="36.7109375" style="30" customWidth="1"/>
    <col min="11792" max="11793" width="0" style="30" hidden="1" customWidth="1"/>
    <col min="11794" max="11794" width="17" style="30" customWidth="1"/>
    <col min="11795" max="11796" width="0" style="30" hidden="1" customWidth="1"/>
    <col min="11797" max="11797" width="14.7109375" style="30" customWidth="1"/>
    <col min="11798" max="11799" width="0" style="30" hidden="1" customWidth="1"/>
    <col min="11800" max="11800" width="14.7109375" style="30" customWidth="1"/>
    <col min="11801" max="11802" width="0" style="30" hidden="1" customWidth="1"/>
    <col min="11803" max="12032" width="9.140625" style="30"/>
    <col min="12033" max="12033" width="6.28515625" style="30" customWidth="1"/>
    <col min="12034" max="12034" width="34.5703125" style="30" customWidth="1"/>
    <col min="12035" max="12036" width="0" style="30" hidden="1" customWidth="1"/>
    <col min="12037" max="12037" width="17.42578125" style="30" customWidth="1"/>
    <col min="12038" max="12039" width="0" style="30" hidden="1" customWidth="1"/>
    <col min="12040" max="12040" width="15.5703125" style="30" customWidth="1"/>
    <col min="12041" max="12042" width="0" style="30" hidden="1" customWidth="1"/>
    <col min="12043" max="12043" width="14.7109375" style="30" customWidth="1"/>
    <col min="12044" max="12045" width="0" style="30" hidden="1" customWidth="1"/>
    <col min="12046" max="12046" width="6.28515625" style="30" customWidth="1"/>
    <col min="12047" max="12047" width="36.7109375" style="30" customWidth="1"/>
    <col min="12048" max="12049" width="0" style="30" hidden="1" customWidth="1"/>
    <col min="12050" max="12050" width="17" style="30" customWidth="1"/>
    <col min="12051" max="12052" width="0" style="30" hidden="1" customWidth="1"/>
    <col min="12053" max="12053" width="14.7109375" style="30" customWidth="1"/>
    <col min="12054" max="12055" width="0" style="30" hidden="1" customWidth="1"/>
    <col min="12056" max="12056" width="14.7109375" style="30" customWidth="1"/>
    <col min="12057" max="12058" width="0" style="30" hidden="1" customWidth="1"/>
    <col min="12059" max="12288" width="9.140625" style="30"/>
    <col min="12289" max="12289" width="6.28515625" style="30" customWidth="1"/>
    <col min="12290" max="12290" width="34.5703125" style="30" customWidth="1"/>
    <col min="12291" max="12292" width="0" style="30" hidden="1" customWidth="1"/>
    <col min="12293" max="12293" width="17.42578125" style="30" customWidth="1"/>
    <col min="12294" max="12295" width="0" style="30" hidden="1" customWidth="1"/>
    <col min="12296" max="12296" width="15.5703125" style="30" customWidth="1"/>
    <col min="12297" max="12298" width="0" style="30" hidden="1" customWidth="1"/>
    <col min="12299" max="12299" width="14.7109375" style="30" customWidth="1"/>
    <col min="12300" max="12301" width="0" style="30" hidden="1" customWidth="1"/>
    <col min="12302" max="12302" width="6.28515625" style="30" customWidth="1"/>
    <col min="12303" max="12303" width="36.7109375" style="30" customWidth="1"/>
    <col min="12304" max="12305" width="0" style="30" hidden="1" customWidth="1"/>
    <col min="12306" max="12306" width="17" style="30" customWidth="1"/>
    <col min="12307" max="12308" width="0" style="30" hidden="1" customWidth="1"/>
    <col min="12309" max="12309" width="14.7109375" style="30" customWidth="1"/>
    <col min="12310" max="12311" width="0" style="30" hidden="1" customWidth="1"/>
    <col min="12312" max="12312" width="14.7109375" style="30" customWidth="1"/>
    <col min="12313" max="12314" width="0" style="30" hidden="1" customWidth="1"/>
    <col min="12315" max="12544" width="9.140625" style="30"/>
    <col min="12545" max="12545" width="6.28515625" style="30" customWidth="1"/>
    <col min="12546" max="12546" width="34.5703125" style="30" customWidth="1"/>
    <col min="12547" max="12548" width="0" style="30" hidden="1" customWidth="1"/>
    <col min="12549" max="12549" width="17.42578125" style="30" customWidth="1"/>
    <col min="12550" max="12551" width="0" style="30" hidden="1" customWidth="1"/>
    <col min="12552" max="12552" width="15.5703125" style="30" customWidth="1"/>
    <col min="12553" max="12554" width="0" style="30" hidden="1" customWidth="1"/>
    <col min="12555" max="12555" width="14.7109375" style="30" customWidth="1"/>
    <col min="12556" max="12557" width="0" style="30" hidden="1" customWidth="1"/>
    <col min="12558" max="12558" width="6.28515625" style="30" customWidth="1"/>
    <col min="12559" max="12559" width="36.7109375" style="30" customWidth="1"/>
    <col min="12560" max="12561" width="0" style="30" hidden="1" customWidth="1"/>
    <col min="12562" max="12562" width="17" style="30" customWidth="1"/>
    <col min="12563" max="12564" width="0" style="30" hidden="1" customWidth="1"/>
    <col min="12565" max="12565" width="14.7109375" style="30" customWidth="1"/>
    <col min="12566" max="12567" width="0" style="30" hidden="1" customWidth="1"/>
    <col min="12568" max="12568" width="14.7109375" style="30" customWidth="1"/>
    <col min="12569" max="12570" width="0" style="30" hidden="1" customWidth="1"/>
    <col min="12571" max="12800" width="9.140625" style="30"/>
    <col min="12801" max="12801" width="6.28515625" style="30" customWidth="1"/>
    <col min="12802" max="12802" width="34.5703125" style="30" customWidth="1"/>
    <col min="12803" max="12804" width="0" style="30" hidden="1" customWidth="1"/>
    <col min="12805" max="12805" width="17.42578125" style="30" customWidth="1"/>
    <col min="12806" max="12807" width="0" style="30" hidden="1" customWidth="1"/>
    <col min="12808" max="12808" width="15.5703125" style="30" customWidth="1"/>
    <col min="12809" max="12810" width="0" style="30" hidden="1" customWidth="1"/>
    <col min="12811" max="12811" width="14.7109375" style="30" customWidth="1"/>
    <col min="12812" max="12813" width="0" style="30" hidden="1" customWidth="1"/>
    <col min="12814" max="12814" width="6.28515625" style="30" customWidth="1"/>
    <col min="12815" max="12815" width="36.7109375" style="30" customWidth="1"/>
    <col min="12816" max="12817" width="0" style="30" hidden="1" customWidth="1"/>
    <col min="12818" max="12818" width="17" style="30" customWidth="1"/>
    <col min="12819" max="12820" width="0" style="30" hidden="1" customWidth="1"/>
    <col min="12821" max="12821" width="14.7109375" style="30" customWidth="1"/>
    <col min="12822" max="12823" width="0" style="30" hidden="1" customWidth="1"/>
    <col min="12824" max="12824" width="14.7109375" style="30" customWidth="1"/>
    <col min="12825" max="12826" width="0" style="30" hidden="1" customWidth="1"/>
    <col min="12827" max="13056" width="9.140625" style="30"/>
    <col min="13057" max="13057" width="6.28515625" style="30" customWidth="1"/>
    <col min="13058" max="13058" width="34.5703125" style="30" customWidth="1"/>
    <col min="13059" max="13060" width="0" style="30" hidden="1" customWidth="1"/>
    <col min="13061" max="13061" width="17.42578125" style="30" customWidth="1"/>
    <col min="13062" max="13063" width="0" style="30" hidden="1" customWidth="1"/>
    <col min="13064" max="13064" width="15.5703125" style="30" customWidth="1"/>
    <col min="13065" max="13066" width="0" style="30" hidden="1" customWidth="1"/>
    <col min="13067" max="13067" width="14.7109375" style="30" customWidth="1"/>
    <col min="13068" max="13069" width="0" style="30" hidden="1" customWidth="1"/>
    <col min="13070" max="13070" width="6.28515625" style="30" customWidth="1"/>
    <col min="13071" max="13071" width="36.7109375" style="30" customWidth="1"/>
    <col min="13072" max="13073" width="0" style="30" hidden="1" customWidth="1"/>
    <col min="13074" max="13074" width="17" style="30" customWidth="1"/>
    <col min="13075" max="13076" width="0" style="30" hidden="1" customWidth="1"/>
    <col min="13077" max="13077" width="14.7109375" style="30" customWidth="1"/>
    <col min="13078" max="13079" width="0" style="30" hidden="1" customWidth="1"/>
    <col min="13080" max="13080" width="14.7109375" style="30" customWidth="1"/>
    <col min="13081" max="13082" width="0" style="30" hidden="1" customWidth="1"/>
    <col min="13083" max="13312" width="9.140625" style="30"/>
    <col min="13313" max="13313" width="6.28515625" style="30" customWidth="1"/>
    <col min="13314" max="13314" width="34.5703125" style="30" customWidth="1"/>
    <col min="13315" max="13316" width="0" style="30" hidden="1" customWidth="1"/>
    <col min="13317" max="13317" width="17.42578125" style="30" customWidth="1"/>
    <col min="13318" max="13319" width="0" style="30" hidden="1" customWidth="1"/>
    <col min="13320" max="13320" width="15.5703125" style="30" customWidth="1"/>
    <col min="13321" max="13322" width="0" style="30" hidden="1" customWidth="1"/>
    <col min="13323" max="13323" width="14.7109375" style="30" customWidth="1"/>
    <col min="13324" max="13325" width="0" style="30" hidden="1" customWidth="1"/>
    <col min="13326" max="13326" width="6.28515625" style="30" customWidth="1"/>
    <col min="13327" max="13327" width="36.7109375" style="30" customWidth="1"/>
    <col min="13328" max="13329" width="0" style="30" hidden="1" customWidth="1"/>
    <col min="13330" max="13330" width="17" style="30" customWidth="1"/>
    <col min="13331" max="13332" width="0" style="30" hidden="1" customWidth="1"/>
    <col min="13333" max="13333" width="14.7109375" style="30" customWidth="1"/>
    <col min="13334" max="13335" width="0" style="30" hidden="1" customWidth="1"/>
    <col min="13336" max="13336" width="14.7109375" style="30" customWidth="1"/>
    <col min="13337" max="13338" width="0" style="30" hidden="1" customWidth="1"/>
    <col min="13339" max="13568" width="9.140625" style="30"/>
    <col min="13569" max="13569" width="6.28515625" style="30" customWidth="1"/>
    <col min="13570" max="13570" width="34.5703125" style="30" customWidth="1"/>
    <col min="13571" max="13572" width="0" style="30" hidden="1" customWidth="1"/>
    <col min="13573" max="13573" width="17.42578125" style="30" customWidth="1"/>
    <col min="13574" max="13575" width="0" style="30" hidden="1" customWidth="1"/>
    <col min="13576" max="13576" width="15.5703125" style="30" customWidth="1"/>
    <col min="13577" max="13578" width="0" style="30" hidden="1" customWidth="1"/>
    <col min="13579" max="13579" width="14.7109375" style="30" customWidth="1"/>
    <col min="13580" max="13581" width="0" style="30" hidden="1" customWidth="1"/>
    <col min="13582" max="13582" width="6.28515625" style="30" customWidth="1"/>
    <col min="13583" max="13583" width="36.7109375" style="30" customWidth="1"/>
    <col min="13584" max="13585" width="0" style="30" hidden="1" customWidth="1"/>
    <col min="13586" max="13586" width="17" style="30" customWidth="1"/>
    <col min="13587" max="13588" width="0" style="30" hidden="1" customWidth="1"/>
    <col min="13589" max="13589" width="14.7109375" style="30" customWidth="1"/>
    <col min="13590" max="13591" width="0" style="30" hidden="1" customWidth="1"/>
    <col min="13592" max="13592" width="14.7109375" style="30" customWidth="1"/>
    <col min="13593" max="13594" width="0" style="30" hidden="1" customWidth="1"/>
    <col min="13595" max="13824" width="9.140625" style="30"/>
    <col min="13825" max="13825" width="6.28515625" style="30" customWidth="1"/>
    <col min="13826" max="13826" width="34.5703125" style="30" customWidth="1"/>
    <col min="13827" max="13828" width="0" style="30" hidden="1" customWidth="1"/>
    <col min="13829" max="13829" width="17.42578125" style="30" customWidth="1"/>
    <col min="13830" max="13831" width="0" style="30" hidden="1" customWidth="1"/>
    <col min="13832" max="13832" width="15.5703125" style="30" customWidth="1"/>
    <col min="13833" max="13834" width="0" style="30" hidden="1" customWidth="1"/>
    <col min="13835" max="13835" width="14.7109375" style="30" customWidth="1"/>
    <col min="13836" max="13837" width="0" style="30" hidden="1" customWidth="1"/>
    <col min="13838" max="13838" width="6.28515625" style="30" customWidth="1"/>
    <col min="13839" max="13839" width="36.7109375" style="30" customWidth="1"/>
    <col min="13840" max="13841" width="0" style="30" hidden="1" customWidth="1"/>
    <col min="13842" max="13842" width="17" style="30" customWidth="1"/>
    <col min="13843" max="13844" width="0" style="30" hidden="1" customWidth="1"/>
    <col min="13845" max="13845" width="14.7109375" style="30" customWidth="1"/>
    <col min="13846" max="13847" width="0" style="30" hidden="1" customWidth="1"/>
    <col min="13848" max="13848" width="14.7109375" style="30" customWidth="1"/>
    <col min="13849" max="13850" width="0" style="30" hidden="1" customWidth="1"/>
    <col min="13851" max="14080" width="9.140625" style="30"/>
    <col min="14081" max="14081" width="6.28515625" style="30" customWidth="1"/>
    <col min="14082" max="14082" width="34.5703125" style="30" customWidth="1"/>
    <col min="14083" max="14084" width="0" style="30" hidden="1" customWidth="1"/>
    <col min="14085" max="14085" width="17.42578125" style="30" customWidth="1"/>
    <col min="14086" max="14087" width="0" style="30" hidden="1" customWidth="1"/>
    <col min="14088" max="14088" width="15.5703125" style="30" customWidth="1"/>
    <col min="14089" max="14090" width="0" style="30" hidden="1" customWidth="1"/>
    <col min="14091" max="14091" width="14.7109375" style="30" customWidth="1"/>
    <col min="14092" max="14093" width="0" style="30" hidden="1" customWidth="1"/>
    <col min="14094" max="14094" width="6.28515625" style="30" customWidth="1"/>
    <col min="14095" max="14095" width="36.7109375" style="30" customWidth="1"/>
    <col min="14096" max="14097" width="0" style="30" hidden="1" customWidth="1"/>
    <col min="14098" max="14098" width="17" style="30" customWidth="1"/>
    <col min="14099" max="14100" width="0" style="30" hidden="1" customWidth="1"/>
    <col min="14101" max="14101" width="14.7109375" style="30" customWidth="1"/>
    <col min="14102" max="14103" width="0" style="30" hidden="1" customWidth="1"/>
    <col min="14104" max="14104" width="14.7109375" style="30" customWidth="1"/>
    <col min="14105" max="14106" width="0" style="30" hidden="1" customWidth="1"/>
    <col min="14107" max="14336" width="9.140625" style="30"/>
    <col min="14337" max="14337" width="6.28515625" style="30" customWidth="1"/>
    <col min="14338" max="14338" width="34.5703125" style="30" customWidth="1"/>
    <col min="14339" max="14340" width="0" style="30" hidden="1" customWidth="1"/>
    <col min="14341" max="14341" width="17.42578125" style="30" customWidth="1"/>
    <col min="14342" max="14343" width="0" style="30" hidden="1" customWidth="1"/>
    <col min="14344" max="14344" width="15.5703125" style="30" customWidth="1"/>
    <col min="14345" max="14346" width="0" style="30" hidden="1" customWidth="1"/>
    <col min="14347" max="14347" width="14.7109375" style="30" customWidth="1"/>
    <col min="14348" max="14349" width="0" style="30" hidden="1" customWidth="1"/>
    <col min="14350" max="14350" width="6.28515625" style="30" customWidth="1"/>
    <col min="14351" max="14351" width="36.7109375" style="30" customWidth="1"/>
    <col min="14352" max="14353" width="0" style="30" hidden="1" customWidth="1"/>
    <col min="14354" max="14354" width="17" style="30" customWidth="1"/>
    <col min="14355" max="14356" width="0" style="30" hidden="1" customWidth="1"/>
    <col min="14357" max="14357" width="14.7109375" style="30" customWidth="1"/>
    <col min="14358" max="14359" width="0" style="30" hidden="1" customWidth="1"/>
    <col min="14360" max="14360" width="14.7109375" style="30" customWidth="1"/>
    <col min="14361" max="14362" width="0" style="30" hidden="1" customWidth="1"/>
    <col min="14363" max="14592" width="9.140625" style="30"/>
    <col min="14593" max="14593" width="6.28515625" style="30" customWidth="1"/>
    <col min="14594" max="14594" width="34.5703125" style="30" customWidth="1"/>
    <col min="14595" max="14596" width="0" style="30" hidden="1" customWidth="1"/>
    <col min="14597" max="14597" width="17.42578125" style="30" customWidth="1"/>
    <col min="14598" max="14599" width="0" style="30" hidden="1" customWidth="1"/>
    <col min="14600" max="14600" width="15.5703125" style="30" customWidth="1"/>
    <col min="14601" max="14602" width="0" style="30" hidden="1" customWidth="1"/>
    <col min="14603" max="14603" width="14.7109375" style="30" customWidth="1"/>
    <col min="14604" max="14605" width="0" style="30" hidden="1" customWidth="1"/>
    <col min="14606" max="14606" width="6.28515625" style="30" customWidth="1"/>
    <col min="14607" max="14607" width="36.7109375" style="30" customWidth="1"/>
    <col min="14608" max="14609" width="0" style="30" hidden="1" customWidth="1"/>
    <col min="14610" max="14610" width="17" style="30" customWidth="1"/>
    <col min="14611" max="14612" width="0" style="30" hidden="1" customWidth="1"/>
    <col min="14613" max="14613" width="14.7109375" style="30" customWidth="1"/>
    <col min="14614" max="14615" width="0" style="30" hidden="1" customWidth="1"/>
    <col min="14616" max="14616" width="14.7109375" style="30" customWidth="1"/>
    <col min="14617" max="14618" width="0" style="30" hidden="1" customWidth="1"/>
    <col min="14619" max="14848" width="9.140625" style="30"/>
    <col min="14849" max="14849" width="6.28515625" style="30" customWidth="1"/>
    <col min="14850" max="14850" width="34.5703125" style="30" customWidth="1"/>
    <col min="14851" max="14852" width="0" style="30" hidden="1" customWidth="1"/>
    <col min="14853" max="14853" width="17.42578125" style="30" customWidth="1"/>
    <col min="14854" max="14855" width="0" style="30" hidden="1" customWidth="1"/>
    <col min="14856" max="14856" width="15.5703125" style="30" customWidth="1"/>
    <col min="14857" max="14858" width="0" style="30" hidden="1" customWidth="1"/>
    <col min="14859" max="14859" width="14.7109375" style="30" customWidth="1"/>
    <col min="14860" max="14861" width="0" style="30" hidden="1" customWidth="1"/>
    <col min="14862" max="14862" width="6.28515625" style="30" customWidth="1"/>
    <col min="14863" max="14863" width="36.7109375" style="30" customWidth="1"/>
    <col min="14864" max="14865" width="0" style="30" hidden="1" customWidth="1"/>
    <col min="14866" max="14866" width="17" style="30" customWidth="1"/>
    <col min="14867" max="14868" width="0" style="30" hidden="1" customWidth="1"/>
    <col min="14869" max="14869" width="14.7109375" style="30" customWidth="1"/>
    <col min="14870" max="14871" width="0" style="30" hidden="1" customWidth="1"/>
    <col min="14872" max="14872" width="14.7109375" style="30" customWidth="1"/>
    <col min="14873" max="14874" width="0" style="30" hidden="1" customWidth="1"/>
    <col min="14875" max="15104" width="9.140625" style="30"/>
    <col min="15105" max="15105" width="6.28515625" style="30" customWidth="1"/>
    <col min="15106" max="15106" width="34.5703125" style="30" customWidth="1"/>
    <col min="15107" max="15108" width="0" style="30" hidden="1" customWidth="1"/>
    <col min="15109" max="15109" width="17.42578125" style="30" customWidth="1"/>
    <col min="15110" max="15111" width="0" style="30" hidden="1" customWidth="1"/>
    <col min="15112" max="15112" width="15.5703125" style="30" customWidth="1"/>
    <col min="15113" max="15114" width="0" style="30" hidden="1" customWidth="1"/>
    <col min="15115" max="15115" width="14.7109375" style="30" customWidth="1"/>
    <col min="15116" max="15117" width="0" style="30" hidden="1" customWidth="1"/>
    <col min="15118" max="15118" width="6.28515625" style="30" customWidth="1"/>
    <col min="15119" max="15119" width="36.7109375" style="30" customWidth="1"/>
    <col min="15120" max="15121" width="0" style="30" hidden="1" customWidth="1"/>
    <col min="15122" max="15122" width="17" style="30" customWidth="1"/>
    <col min="15123" max="15124" width="0" style="30" hidden="1" customWidth="1"/>
    <col min="15125" max="15125" width="14.7109375" style="30" customWidth="1"/>
    <col min="15126" max="15127" width="0" style="30" hidden="1" customWidth="1"/>
    <col min="15128" max="15128" width="14.7109375" style="30" customWidth="1"/>
    <col min="15129" max="15130" width="0" style="30" hidden="1" customWidth="1"/>
    <col min="15131" max="15360" width="9.140625" style="30"/>
    <col min="15361" max="15361" width="6.28515625" style="30" customWidth="1"/>
    <col min="15362" max="15362" width="34.5703125" style="30" customWidth="1"/>
    <col min="15363" max="15364" width="0" style="30" hidden="1" customWidth="1"/>
    <col min="15365" max="15365" width="17.42578125" style="30" customWidth="1"/>
    <col min="15366" max="15367" width="0" style="30" hidden="1" customWidth="1"/>
    <col min="15368" max="15368" width="15.5703125" style="30" customWidth="1"/>
    <col min="15369" max="15370" width="0" style="30" hidden="1" customWidth="1"/>
    <col min="15371" max="15371" width="14.7109375" style="30" customWidth="1"/>
    <col min="15372" max="15373" width="0" style="30" hidden="1" customWidth="1"/>
    <col min="15374" max="15374" width="6.28515625" style="30" customWidth="1"/>
    <col min="15375" max="15375" width="36.7109375" style="30" customWidth="1"/>
    <col min="15376" max="15377" width="0" style="30" hidden="1" customWidth="1"/>
    <col min="15378" max="15378" width="17" style="30" customWidth="1"/>
    <col min="15379" max="15380" width="0" style="30" hidden="1" customWidth="1"/>
    <col min="15381" max="15381" width="14.7109375" style="30" customWidth="1"/>
    <col min="15382" max="15383" width="0" style="30" hidden="1" customWidth="1"/>
    <col min="15384" max="15384" width="14.7109375" style="30" customWidth="1"/>
    <col min="15385" max="15386" width="0" style="30" hidden="1" customWidth="1"/>
    <col min="15387" max="15616" width="9.140625" style="30"/>
    <col min="15617" max="15617" width="6.28515625" style="30" customWidth="1"/>
    <col min="15618" max="15618" width="34.5703125" style="30" customWidth="1"/>
    <col min="15619" max="15620" width="0" style="30" hidden="1" customWidth="1"/>
    <col min="15621" max="15621" width="17.42578125" style="30" customWidth="1"/>
    <col min="15622" max="15623" width="0" style="30" hidden="1" customWidth="1"/>
    <col min="15624" max="15624" width="15.5703125" style="30" customWidth="1"/>
    <col min="15625" max="15626" width="0" style="30" hidden="1" customWidth="1"/>
    <col min="15627" max="15627" width="14.7109375" style="30" customWidth="1"/>
    <col min="15628" max="15629" width="0" style="30" hidden="1" customWidth="1"/>
    <col min="15630" max="15630" width="6.28515625" style="30" customWidth="1"/>
    <col min="15631" max="15631" width="36.7109375" style="30" customWidth="1"/>
    <col min="15632" max="15633" width="0" style="30" hidden="1" customWidth="1"/>
    <col min="15634" max="15634" width="17" style="30" customWidth="1"/>
    <col min="15635" max="15636" width="0" style="30" hidden="1" customWidth="1"/>
    <col min="15637" max="15637" width="14.7109375" style="30" customWidth="1"/>
    <col min="15638" max="15639" width="0" style="30" hidden="1" customWidth="1"/>
    <col min="15640" max="15640" width="14.7109375" style="30" customWidth="1"/>
    <col min="15641" max="15642" width="0" style="30" hidden="1" customWidth="1"/>
    <col min="15643" max="15872" width="9.140625" style="30"/>
    <col min="15873" max="15873" width="6.28515625" style="30" customWidth="1"/>
    <col min="15874" max="15874" width="34.5703125" style="30" customWidth="1"/>
    <col min="15875" max="15876" width="0" style="30" hidden="1" customWidth="1"/>
    <col min="15877" max="15877" width="17.42578125" style="30" customWidth="1"/>
    <col min="15878" max="15879" width="0" style="30" hidden="1" customWidth="1"/>
    <col min="15880" max="15880" width="15.5703125" style="30" customWidth="1"/>
    <col min="15881" max="15882" width="0" style="30" hidden="1" customWidth="1"/>
    <col min="15883" max="15883" width="14.7109375" style="30" customWidth="1"/>
    <col min="15884" max="15885" width="0" style="30" hidden="1" customWidth="1"/>
    <col min="15886" max="15886" width="6.28515625" style="30" customWidth="1"/>
    <col min="15887" max="15887" width="36.7109375" style="30" customWidth="1"/>
    <col min="15888" max="15889" width="0" style="30" hidden="1" customWidth="1"/>
    <col min="15890" max="15890" width="17" style="30" customWidth="1"/>
    <col min="15891" max="15892" width="0" style="30" hidden="1" customWidth="1"/>
    <col min="15893" max="15893" width="14.7109375" style="30" customWidth="1"/>
    <col min="15894" max="15895" width="0" style="30" hidden="1" customWidth="1"/>
    <col min="15896" max="15896" width="14.7109375" style="30" customWidth="1"/>
    <col min="15897" max="15898" width="0" style="30" hidden="1" customWidth="1"/>
    <col min="15899" max="16128" width="9.140625" style="30"/>
    <col min="16129" max="16129" width="6.28515625" style="30" customWidth="1"/>
    <col min="16130" max="16130" width="34.5703125" style="30" customWidth="1"/>
    <col min="16131" max="16132" width="0" style="30" hidden="1" customWidth="1"/>
    <col min="16133" max="16133" width="17.42578125" style="30" customWidth="1"/>
    <col min="16134" max="16135" width="0" style="30" hidden="1" customWidth="1"/>
    <col min="16136" max="16136" width="15.5703125" style="30" customWidth="1"/>
    <col min="16137" max="16138" width="0" style="30" hidden="1" customWidth="1"/>
    <col min="16139" max="16139" width="14.7109375" style="30" customWidth="1"/>
    <col min="16140" max="16141" width="0" style="30" hidden="1" customWidth="1"/>
    <col min="16142" max="16142" width="6.28515625" style="30" customWidth="1"/>
    <col min="16143" max="16143" width="36.7109375" style="30" customWidth="1"/>
    <col min="16144" max="16145" width="0" style="30" hidden="1" customWidth="1"/>
    <col min="16146" max="16146" width="17" style="30" customWidth="1"/>
    <col min="16147" max="16148" width="0" style="30" hidden="1" customWidth="1"/>
    <col min="16149" max="16149" width="14.7109375" style="30" customWidth="1"/>
    <col min="16150" max="16151" width="0" style="30" hidden="1" customWidth="1"/>
    <col min="16152" max="16152" width="14.7109375" style="30" customWidth="1"/>
    <col min="16153" max="16154" width="0" style="30" hidden="1" customWidth="1"/>
    <col min="16155" max="16384" width="9.140625" style="30"/>
  </cols>
  <sheetData>
    <row r="1" spans="1:26" ht="30.75" customHeight="1" x14ac:dyDescent="0.2">
      <c r="A1" s="276" t="s">
        <v>0</v>
      </c>
      <c r="B1" s="277"/>
      <c r="C1" s="280"/>
      <c r="D1" s="280"/>
      <c r="E1" s="280" t="s">
        <v>183</v>
      </c>
      <c r="F1" s="280"/>
      <c r="G1" s="280"/>
      <c r="H1" s="281" t="s">
        <v>184</v>
      </c>
      <c r="I1" s="282"/>
      <c r="J1" s="283"/>
      <c r="K1" s="64" t="s">
        <v>185</v>
      </c>
      <c r="L1" s="65"/>
      <c r="M1" s="66"/>
      <c r="N1" s="276" t="s">
        <v>0</v>
      </c>
      <c r="O1" s="277"/>
      <c r="P1" s="280"/>
      <c r="Q1" s="280"/>
      <c r="R1" s="280" t="s">
        <v>183</v>
      </c>
      <c r="S1" s="280"/>
      <c r="T1" s="280"/>
      <c r="U1" s="281" t="s">
        <v>184</v>
      </c>
      <c r="V1" s="282"/>
      <c r="W1" s="283"/>
      <c r="X1" s="280" t="s">
        <v>185</v>
      </c>
      <c r="Y1" s="280"/>
      <c r="Z1" s="280"/>
    </row>
    <row r="2" spans="1:26" ht="36.75" customHeight="1" x14ac:dyDescent="0.2">
      <c r="A2" s="278"/>
      <c r="B2" s="279"/>
      <c r="C2" s="67"/>
      <c r="D2" s="67"/>
      <c r="E2" s="284" t="s">
        <v>439</v>
      </c>
      <c r="F2" s="285"/>
      <c r="G2" s="285"/>
      <c r="H2" s="285"/>
      <c r="I2" s="285"/>
      <c r="J2" s="285"/>
      <c r="K2" s="286"/>
      <c r="L2" s="68"/>
      <c r="M2" s="69"/>
      <c r="N2" s="278"/>
      <c r="O2" s="279"/>
      <c r="P2" s="67"/>
      <c r="Q2" s="67"/>
      <c r="R2" s="284" t="s">
        <v>439</v>
      </c>
      <c r="S2" s="285"/>
      <c r="T2" s="285"/>
      <c r="U2" s="285"/>
      <c r="V2" s="285"/>
      <c r="W2" s="285"/>
      <c r="X2" s="286"/>
      <c r="Y2" s="67"/>
      <c r="Z2" s="67"/>
    </row>
    <row r="3" spans="1:26" ht="16.5" customHeight="1" x14ac:dyDescent="0.2">
      <c r="A3" s="70" t="s">
        <v>186</v>
      </c>
      <c r="B3" s="255" t="s">
        <v>187</v>
      </c>
      <c r="C3" s="255"/>
      <c r="D3" s="255"/>
      <c r="E3" s="255"/>
      <c r="F3" s="255"/>
      <c r="G3" s="255"/>
      <c r="H3" s="255"/>
      <c r="I3" s="255"/>
      <c r="J3" s="255"/>
      <c r="K3" s="255"/>
      <c r="L3" s="71"/>
      <c r="M3" s="72"/>
      <c r="N3" s="73" t="s">
        <v>186</v>
      </c>
      <c r="O3" s="255" t="s">
        <v>93</v>
      </c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</row>
    <row r="4" spans="1:26" ht="15.75" x14ac:dyDescent="0.2">
      <c r="A4" s="74">
        <v>1</v>
      </c>
      <c r="B4" s="75" t="s">
        <v>134</v>
      </c>
      <c r="C4" s="76"/>
      <c r="D4" s="76"/>
      <c r="E4" s="77">
        <v>20306</v>
      </c>
      <c r="F4" s="77"/>
      <c r="G4" s="77"/>
      <c r="H4" s="77"/>
      <c r="I4" s="77"/>
      <c r="J4" s="77"/>
      <c r="K4" s="77">
        <f>SUM(E4:J4)</f>
        <v>20306</v>
      </c>
      <c r="L4" s="78"/>
      <c r="M4" s="76"/>
      <c r="N4" s="74" t="s">
        <v>41</v>
      </c>
      <c r="O4" s="79" t="s">
        <v>188</v>
      </c>
      <c r="P4" s="77"/>
      <c r="Q4" s="77"/>
      <c r="R4" s="77">
        <v>33208</v>
      </c>
      <c r="S4" s="77"/>
      <c r="T4" s="77"/>
      <c r="U4" s="77"/>
      <c r="V4" s="77"/>
      <c r="W4" s="77"/>
      <c r="X4" s="77">
        <f>SUM(R4:W4)</f>
        <v>33208</v>
      </c>
      <c r="Y4" s="76"/>
      <c r="Z4" s="76"/>
    </row>
    <row r="5" spans="1:26" ht="30" x14ac:dyDescent="0.2">
      <c r="A5" s="74" t="s">
        <v>43</v>
      </c>
      <c r="B5" s="75" t="s">
        <v>189</v>
      </c>
      <c r="C5" s="76"/>
      <c r="D5" s="76"/>
      <c r="E5" s="77">
        <v>3495</v>
      </c>
      <c r="F5" s="77"/>
      <c r="G5" s="77"/>
      <c r="H5" s="77"/>
      <c r="I5" s="77"/>
      <c r="J5" s="77"/>
      <c r="K5" s="77">
        <f>SUM(E5:J5)</f>
        <v>3495</v>
      </c>
      <c r="L5" s="78"/>
      <c r="M5" s="76"/>
      <c r="N5" s="74" t="s">
        <v>43</v>
      </c>
      <c r="O5" s="79" t="s">
        <v>190</v>
      </c>
      <c r="P5" s="77"/>
      <c r="Q5" s="77"/>
      <c r="R5" s="77">
        <v>9546</v>
      </c>
      <c r="S5" s="77"/>
      <c r="T5" s="77"/>
      <c r="U5" s="77"/>
      <c r="V5" s="77"/>
      <c r="W5" s="77"/>
      <c r="X5" s="77">
        <f>SUM(R5:W5)</f>
        <v>9546</v>
      </c>
      <c r="Y5" s="76"/>
      <c r="Z5" s="76"/>
    </row>
    <row r="6" spans="1:26" ht="15.75" x14ac:dyDescent="0.2">
      <c r="A6" s="74" t="s">
        <v>45</v>
      </c>
      <c r="B6" s="75" t="s">
        <v>138</v>
      </c>
      <c r="C6" s="76"/>
      <c r="D6" s="76"/>
      <c r="E6" s="77">
        <v>12360</v>
      </c>
      <c r="F6" s="77"/>
      <c r="G6" s="77"/>
      <c r="H6" s="77"/>
      <c r="I6" s="77"/>
      <c r="J6" s="77"/>
      <c r="K6" s="77">
        <f>SUM(E6:J6)</f>
        <v>12360</v>
      </c>
      <c r="L6" s="78"/>
      <c r="M6" s="76"/>
      <c r="N6" s="74" t="s">
        <v>45</v>
      </c>
      <c r="O6" s="79" t="s">
        <v>191</v>
      </c>
      <c r="P6" s="77"/>
      <c r="Q6" s="77"/>
      <c r="R6" s="77">
        <v>3084</v>
      </c>
      <c r="S6" s="77"/>
      <c r="T6" s="77"/>
      <c r="U6" s="77"/>
      <c r="V6" s="77"/>
      <c r="W6" s="77"/>
      <c r="X6" s="77">
        <f>SUM(R6:W6)</f>
        <v>3084</v>
      </c>
      <c r="Y6" s="76"/>
      <c r="Z6" s="76"/>
    </row>
    <row r="7" spans="1:26" ht="15.75" customHeight="1" x14ac:dyDescent="0.2">
      <c r="A7" s="74" t="s">
        <v>47</v>
      </c>
      <c r="B7" s="75" t="s">
        <v>140</v>
      </c>
      <c r="C7" s="76"/>
      <c r="D7" s="76"/>
      <c r="E7" s="77">
        <v>3227</v>
      </c>
      <c r="F7" s="77"/>
      <c r="G7" s="77"/>
      <c r="H7" s="77"/>
      <c r="I7" s="77"/>
      <c r="J7" s="77"/>
      <c r="K7" s="77">
        <f>SUM(E7:J7)</f>
        <v>3227</v>
      </c>
      <c r="L7" s="78"/>
      <c r="M7" s="76"/>
      <c r="N7" s="74" t="s">
        <v>47</v>
      </c>
      <c r="O7" s="272" t="s">
        <v>192</v>
      </c>
      <c r="P7" s="273"/>
      <c r="Q7" s="273"/>
      <c r="R7" s="273">
        <v>20</v>
      </c>
      <c r="S7" s="273"/>
      <c r="T7" s="273"/>
      <c r="U7" s="273"/>
      <c r="V7" s="273"/>
      <c r="W7" s="273"/>
      <c r="X7" s="274">
        <f>SUM(R7:W7)</f>
        <v>20</v>
      </c>
      <c r="Y7" s="271"/>
      <c r="Z7" s="271"/>
    </row>
    <row r="8" spans="1:26" ht="15.75" x14ac:dyDescent="0.2">
      <c r="A8" s="74" t="s">
        <v>49</v>
      </c>
      <c r="B8" s="75" t="s">
        <v>149</v>
      </c>
      <c r="C8" s="76"/>
      <c r="D8" s="76"/>
      <c r="E8" s="77">
        <v>10743</v>
      </c>
      <c r="F8" s="77"/>
      <c r="G8" s="77"/>
      <c r="H8" s="77"/>
      <c r="I8" s="77"/>
      <c r="J8" s="77"/>
      <c r="K8" s="77">
        <f>SUM(E8:J8)</f>
        <v>10743</v>
      </c>
      <c r="L8" s="78"/>
      <c r="M8" s="76"/>
      <c r="N8" s="74" t="s">
        <v>49</v>
      </c>
      <c r="O8" s="272"/>
      <c r="P8" s="273"/>
      <c r="Q8" s="273"/>
      <c r="R8" s="273"/>
      <c r="S8" s="273"/>
      <c r="T8" s="273"/>
      <c r="U8" s="273"/>
      <c r="V8" s="273"/>
      <c r="W8" s="273"/>
      <c r="X8" s="275"/>
      <c r="Y8" s="271"/>
      <c r="Z8" s="271"/>
    </row>
    <row r="9" spans="1:26" ht="15.75" x14ac:dyDescent="0.2">
      <c r="A9" s="74" t="s">
        <v>51</v>
      </c>
      <c r="B9" s="80" t="s">
        <v>193</v>
      </c>
      <c r="C9" s="81">
        <f>SUM(C4:C8)</f>
        <v>0</v>
      </c>
      <c r="D9" s="81">
        <f>SUM(D4:D8)</f>
        <v>0</v>
      </c>
      <c r="E9" s="81">
        <f>SUM(E4:E8)</f>
        <v>50131</v>
      </c>
      <c r="F9" s="81">
        <f t="shared" ref="F9:K9" si="0">SUM(F4:F8)</f>
        <v>0</v>
      </c>
      <c r="G9" s="81">
        <f t="shared" si="0"/>
        <v>0</v>
      </c>
      <c r="H9" s="81">
        <f t="shared" si="0"/>
        <v>0</v>
      </c>
      <c r="I9" s="81">
        <f t="shared" si="0"/>
        <v>0</v>
      </c>
      <c r="J9" s="81">
        <f t="shared" si="0"/>
        <v>0</v>
      </c>
      <c r="K9" s="81">
        <f t="shared" si="0"/>
        <v>50131</v>
      </c>
      <c r="L9" s="82">
        <f>SUM(L4:L8)</f>
        <v>0</v>
      </c>
      <c r="M9" s="83">
        <f>SUM(M4:M8)</f>
        <v>0</v>
      </c>
      <c r="N9" s="74" t="s">
        <v>51</v>
      </c>
      <c r="O9" s="80" t="s">
        <v>194</v>
      </c>
      <c r="P9" s="83">
        <f>SUM(P4:P8)</f>
        <v>0</v>
      </c>
      <c r="Q9" s="83">
        <f>SUM(Q4:Q8)</f>
        <v>0</v>
      </c>
      <c r="R9" s="81">
        <f>SUM(R4:R8)</f>
        <v>45858</v>
      </c>
      <c r="S9" s="81">
        <f t="shared" ref="S9:X9" si="1">SUM(S4:S8)</f>
        <v>0</v>
      </c>
      <c r="T9" s="81">
        <f t="shared" si="1"/>
        <v>0</v>
      </c>
      <c r="U9" s="81">
        <f t="shared" si="1"/>
        <v>0</v>
      </c>
      <c r="V9" s="81">
        <f t="shared" si="1"/>
        <v>0</v>
      </c>
      <c r="W9" s="81">
        <f t="shared" si="1"/>
        <v>0</v>
      </c>
      <c r="X9" s="81">
        <f t="shared" si="1"/>
        <v>45858</v>
      </c>
      <c r="Y9" s="83">
        <f>SUM(Y4:Y8)</f>
        <v>0</v>
      </c>
      <c r="Z9" s="83">
        <f>SUM(Z4:Z8)</f>
        <v>0</v>
      </c>
    </row>
    <row r="10" spans="1:26" ht="15.75" x14ac:dyDescent="0.2">
      <c r="A10" s="256" t="s">
        <v>53</v>
      </c>
      <c r="B10" s="259" t="s">
        <v>195</v>
      </c>
      <c r="C10" s="269"/>
      <c r="D10" s="269"/>
      <c r="E10" s="269">
        <v>902</v>
      </c>
      <c r="F10" s="269"/>
      <c r="G10" s="269"/>
      <c r="H10" s="269"/>
      <c r="I10" s="269"/>
      <c r="J10" s="269"/>
      <c r="K10" s="269">
        <f>SUM(E10:H12)</f>
        <v>902</v>
      </c>
      <c r="L10" s="263"/>
      <c r="M10" s="266"/>
      <c r="N10" s="74" t="s">
        <v>53</v>
      </c>
      <c r="O10" s="84" t="s">
        <v>196</v>
      </c>
      <c r="P10" s="76">
        <f>P9-AC9</f>
        <v>0</v>
      </c>
      <c r="Q10" s="76">
        <f>Q9-AD9</f>
        <v>0</v>
      </c>
      <c r="R10" s="76">
        <f>SUM(R9-E9)</f>
        <v>-4273</v>
      </c>
      <c r="S10" s="76">
        <f t="shared" ref="S10:X10" si="2">SUM(S9-F9)</f>
        <v>0</v>
      </c>
      <c r="T10" s="76">
        <f t="shared" si="2"/>
        <v>0</v>
      </c>
      <c r="U10" s="76">
        <f t="shared" si="2"/>
        <v>0</v>
      </c>
      <c r="V10" s="76">
        <f t="shared" si="2"/>
        <v>0</v>
      </c>
      <c r="W10" s="76">
        <f t="shared" si="2"/>
        <v>0</v>
      </c>
      <c r="X10" s="76">
        <f t="shared" si="2"/>
        <v>-4273</v>
      </c>
      <c r="Y10" s="85">
        <f>Y9-AL9</f>
        <v>0</v>
      </c>
      <c r="Z10" s="85">
        <f>Z9-AM9</f>
        <v>0</v>
      </c>
    </row>
    <row r="11" spans="1:26" ht="15.75" x14ac:dyDescent="0.2">
      <c r="A11" s="257"/>
      <c r="B11" s="260"/>
      <c r="C11" s="269"/>
      <c r="D11" s="269"/>
      <c r="E11" s="269"/>
      <c r="F11" s="269"/>
      <c r="G11" s="269"/>
      <c r="H11" s="269"/>
      <c r="I11" s="269"/>
      <c r="J11" s="269"/>
      <c r="K11" s="269"/>
      <c r="L11" s="264"/>
      <c r="M11" s="267"/>
      <c r="N11" s="74" t="s">
        <v>63</v>
      </c>
      <c r="O11" s="84" t="s">
        <v>197</v>
      </c>
      <c r="P11" s="76"/>
      <c r="Q11" s="76"/>
      <c r="R11" s="76">
        <v>20717</v>
      </c>
      <c r="S11" s="76"/>
      <c r="T11" s="76"/>
      <c r="U11" s="76"/>
      <c r="V11" s="76"/>
      <c r="W11" s="76"/>
      <c r="X11" s="76">
        <f>R11</f>
        <v>20717</v>
      </c>
      <c r="Y11" s="76"/>
      <c r="Z11" s="76"/>
    </row>
    <row r="12" spans="1:26" ht="15.75" x14ac:dyDescent="0.2">
      <c r="A12" s="258"/>
      <c r="B12" s="261"/>
      <c r="C12" s="269"/>
      <c r="D12" s="269"/>
      <c r="E12" s="269"/>
      <c r="F12" s="269"/>
      <c r="G12" s="269"/>
      <c r="H12" s="269"/>
      <c r="I12" s="269"/>
      <c r="J12" s="269"/>
      <c r="K12" s="269"/>
      <c r="L12" s="265"/>
      <c r="M12" s="268"/>
      <c r="N12" s="74" t="s">
        <v>66</v>
      </c>
      <c r="O12" s="84" t="s">
        <v>198</v>
      </c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15.75" x14ac:dyDescent="0.2">
      <c r="A13" s="74" t="s">
        <v>66</v>
      </c>
      <c r="B13" s="80" t="s">
        <v>199</v>
      </c>
      <c r="C13" s="81" t="e">
        <f>C9+C10+#REF!</f>
        <v>#REF!</v>
      </c>
      <c r="D13" s="81" t="e">
        <f>D9+D10+#REF!</f>
        <v>#REF!</v>
      </c>
      <c r="E13" s="81">
        <f>SUM(E9+E10)</f>
        <v>51033</v>
      </c>
      <c r="F13" s="81">
        <f t="shared" ref="F13:K13" si="3">SUM(F9+F10)</f>
        <v>0</v>
      </c>
      <c r="G13" s="81">
        <f t="shared" si="3"/>
        <v>0</v>
      </c>
      <c r="H13" s="81">
        <f t="shared" si="3"/>
        <v>0</v>
      </c>
      <c r="I13" s="81">
        <f t="shared" si="3"/>
        <v>0</v>
      </c>
      <c r="J13" s="81">
        <f t="shared" si="3"/>
        <v>0</v>
      </c>
      <c r="K13" s="81">
        <f t="shared" si="3"/>
        <v>51033</v>
      </c>
      <c r="L13" s="81" t="e">
        <f>L9+L10+#REF!</f>
        <v>#REF!</v>
      </c>
      <c r="M13" s="81" t="e">
        <f>M9+M10+#REF!</f>
        <v>#REF!</v>
      </c>
      <c r="N13" s="74" t="s">
        <v>70</v>
      </c>
      <c r="O13" s="80" t="s">
        <v>200</v>
      </c>
      <c r="P13" s="81" t="e">
        <f>P9+P11+P12+#REF!</f>
        <v>#REF!</v>
      </c>
      <c r="Q13" s="81" t="e">
        <f>Q9+Q11+Q12+#REF!</f>
        <v>#REF!</v>
      </c>
      <c r="R13" s="81">
        <f>SUM(R9+R11+R12)</f>
        <v>66575</v>
      </c>
      <c r="S13" s="81">
        <f t="shared" ref="S13:X13" si="4">SUM(S9+S11+S12)</f>
        <v>0</v>
      </c>
      <c r="T13" s="81">
        <f t="shared" si="4"/>
        <v>0</v>
      </c>
      <c r="U13" s="81">
        <f t="shared" si="4"/>
        <v>0</v>
      </c>
      <c r="V13" s="81">
        <f t="shared" si="4"/>
        <v>0</v>
      </c>
      <c r="W13" s="81">
        <f t="shared" si="4"/>
        <v>0</v>
      </c>
      <c r="X13" s="81">
        <f t="shared" si="4"/>
        <v>66575</v>
      </c>
      <c r="Y13" s="81" t="e">
        <f>Y9+Y11+Y12+#REF!</f>
        <v>#REF!</v>
      </c>
      <c r="Z13" s="81" t="e">
        <f>Z9+Z11+Z12+#REF!</f>
        <v>#REF!</v>
      </c>
    </row>
    <row r="14" spans="1:26" ht="16.5" x14ac:dyDescent="0.2">
      <c r="A14" s="86" t="s">
        <v>201</v>
      </c>
      <c r="B14" s="255" t="s">
        <v>202</v>
      </c>
      <c r="C14" s="255"/>
      <c r="D14" s="255"/>
      <c r="E14" s="255"/>
      <c r="F14" s="255"/>
      <c r="G14" s="255"/>
      <c r="H14" s="255"/>
      <c r="I14" s="255"/>
      <c r="J14" s="255"/>
      <c r="K14" s="255"/>
      <c r="L14" s="71"/>
      <c r="M14" s="72"/>
      <c r="N14" s="73" t="s">
        <v>201</v>
      </c>
      <c r="O14" s="270" t="s">
        <v>203</v>
      </c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</row>
    <row r="15" spans="1:26" ht="15.75" x14ac:dyDescent="0.2">
      <c r="A15" s="74" t="s">
        <v>41</v>
      </c>
      <c r="B15" s="79" t="s">
        <v>155</v>
      </c>
      <c r="C15" s="76"/>
      <c r="D15" s="76"/>
      <c r="E15" s="77">
        <v>1751</v>
      </c>
      <c r="F15" s="77">
        <v>191</v>
      </c>
      <c r="G15" s="77">
        <v>191</v>
      </c>
      <c r="H15" s="77"/>
      <c r="I15" s="77">
        <v>191</v>
      </c>
      <c r="J15" s="77">
        <v>191</v>
      </c>
      <c r="K15" s="77">
        <f>E15</f>
        <v>1751</v>
      </c>
      <c r="L15" s="78"/>
      <c r="M15" s="76"/>
      <c r="N15" s="87" t="s">
        <v>41</v>
      </c>
      <c r="O15" s="79" t="s">
        <v>204</v>
      </c>
      <c r="P15" s="77"/>
      <c r="Q15" s="77"/>
      <c r="R15" s="77">
        <v>2456</v>
      </c>
      <c r="S15" s="77"/>
      <c r="T15" s="77"/>
      <c r="U15" s="77"/>
      <c r="V15" s="77"/>
      <c r="W15" s="77"/>
      <c r="X15" s="77">
        <f>SUM(R15:U15)</f>
        <v>2456</v>
      </c>
      <c r="Y15" s="76"/>
      <c r="Z15" s="76"/>
    </row>
    <row r="16" spans="1:26" ht="15.75" x14ac:dyDescent="0.2">
      <c r="A16" s="74" t="s">
        <v>43</v>
      </c>
      <c r="B16" s="79" t="s">
        <v>160</v>
      </c>
      <c r="C16" s="76"/>
      <c r="D16" s="76"/>
      <c r="E16" s="77">
        <v>18340</v>
      </c>
      <c r="F16" s="77"/>
      <c r="G16" s="77"/>
      <c r="H16" s="77"/>
      <c r="I16" s="77"/>
      <c r="J16" s="77"/>
      <c r="K16" s="77">
        <f>E16</f>
        <v>18340</v>
      </c>
      <c r="L16" s="78"/>
      <c r="M16" s="76"/>
      <c r="N16" s="87" t="s">
        <v>43</v>
      </c>
      <c r="O16" s="79" t="s">
        <v>205</v>
      </c>
      <c r="P16" s="77"/>
      <c r="Q16" s="77"/>
      <c r="R16" s="77"/>
      <c r="S16" s="77"/>
      <c r="T16" s="77"/>
      <c r="U16" s="77"/>
      <c r="V16" s="77"/>
      <c r="W16" s="77"/>
      <c r="X16" s="77">
        <f>SUM(R16:U16)</f>
        <v>0</v>
      </c>
      <c r="Y16" s="76"/>
      <c r="Z16" s="76"/>
    </row>
    <row r="17" spans="1:26" ht="15.75" x14ac:dyDescent="0.2">
      <c r="A17" s="74" t="s">
        <v>45</v>
      </c>
      <c r="B17" s="79" t="s">
        <v>165</v>
      </c>
      <c r="C17" s="76"/>
      <c r="D17" s="76"/>
      <c r="E17" s="77">
        <v>108</v>
      </c>
      <c r="F17" s="77">
        <v>3423</v>
      </c>
      <c r="G17" s="77">
        <v>3423</v>
      </c>
      <c r="H17" s="77"/>
      <c r="I17" s="77">
        <v>3423</v>
      </c>
      <c r="J17" s="77">
        <v>3423</v>
      </c>
      <c r="K17" s="77">
        <f>E17</f>
        <v>108</v>
      </c>
      <c r="L17" s="78"/>
      <c r="M17" s="76"/>
      <c r="N17" s="87" t="s">
        <v>45</v>
      </c>
      <c r="O17" s="79" t="s">
        <v>206</v>
      </c>
      <c r="P17" s="77"/>
      <c r="Q17" s="77"/>
      <c r="R17" s="77">
        <v>0</v>
      </c>
      <c r="S17" s="77"/>
      <c r="T17" s="77"/>
      <c r="U17" s="77"/>
      <c r="V17" s="77"/>
      <c r="W17" s="77"/>
      <c r="X17" s="77">
        <f>SUM(R17:U17)</f>
        <v>0</v>
      </c>
      <c r="Y17" s="76"/>
      <c r="Z17" s="76"/>
    </row>
    <row r="18" spans="1:26" ht="15.75" x14ac:dyDescent="0.2">
      <c r="A18" s="74" t="s">
        <v>47</v>
      </c>
      <c r="B18" s="80" t="s">
        <v>193</v>
      </c>
      <c r="C18" s="83">
        <f t="shared" ref="C18:J18" si="5">SUM(C15:C17)</f>
        <v>0</v>
      </c>
      <c r="D18" s="83">
        <f t="shared" si="5"/>
        <v>0</v>
      </c>
      <c r="E18" s="81">
        <f t="shared" si="5"/>
        <v>20199</v>
      </c>
      <c r="F18" s="81">
        <f t="shared" si="5"/>
        <v>3614</v>
      </c>
      <c r="G18" s="81">
        <f t="shared" si="5"/>
        <v>3614</v>
      </c>
      <c r="H18" s="81">
        <f t="shared" si="5"/>
        <v>0</v>
      </c>
      <c r="I18" s="81">
        <f t="shared" si="5"/>
        <v>3614</v>
      </c>
      <c r="J18" s="81">
        <f t="shared" si="5"/>
        <v>3614</v>
      </c>
      <c r="K18" s="77">
        <f>E18</f>
        <v>20199</v>
      </c>
      <c r="L18" s="82">
        <f>SUM(L15:L17)</f>
        <v>0</v>
      </c>
      <c r="M18" s="83">
        <f>SUM(M15:M17)</f>
        <v>0</v>
      </c>
      <c r="N18" s="74" t="s">
        <v>47</v>
      </c>
      <c r="O18" s="80" t="s">
        <v>194</v>
      </c>
      <c r="P18" s="83">
        <f>SUM(P15:P17)</f>
        <v>0</v>
      </c>
      <c r="Q18" s="83">
        <f>SUM(Q15:Q17)</f>
        <v>0</v>
      </c>
      <c r="R18" s="81">
        <f>SUM(R15:R17)</f>
        <v>2456</v>
      </c>
      <c r="S18" s="81">
        <f t="shared" ref="S18:X18" si="6">SUM(S15:S17)</f>
        <v>0</v>
      </c>
      <c r="T18" s="81">
        <f t="shared" si="6"/>
        <v>0</v>
      </c>
      <c r="U18" s="81">
        <f t="shared" si="6"/>
        <v>0</v>
      </c>
      <c r="V18" s="81">
        <f t="shared" si="6"/>
        <v>0</v>
      </c>
      <c r="W18" s="81">
        <f t="shared" si="6"/>
        <v>0</v>
      </c>
      <c r="X18" s="81">
        <f t="shared" si="6"/>
        <v>2456</v>
      </c>
      <c r="Y18" s="83">
        <f>SUM(Y15:Y17)</f>
        <v>0</v>
      </c>
      <c r="Z18" s="83">
        <f>SUM(Z15:Z17)</f>
        <v>0</v>
      </c>
    </row>
    <row r="19" spans="1:26" ht="15.75" x14ac:dyDescent="0.2">
      <c r="A19" s="256" t="s">
        <v>49</v>
      </c>
      <c r="B19" s="259" t="s">
        <v>195</v>
      </c>
      <c r="C19" s="269"/>
      <c r="D19" s="269"/>
      <c r="E19" s="269"/>
      <c r="F19" s="269"/>
      <c r="G19" s="269"/>
      <c r="H19" s="269"/>
      <c r="I19" s="269"/>
      <c r="J19" s="269"/>
      <c r="K19" s="269">
        <f>SUM(E19:H21)</f>
        <v>0</v>
      </c>
      <c r="L19" s="263"/>
      <c r="M19" s="266"/>
      <c r="N19" s="74" t="s">
        <v>49</v>
      </c>
      <c r="O19" s="88" t="s">
        <v>196</v>
      </c>
      <c r="P19" s="89">
        <f>P18-AC18</f>
        <v>0</v>
      </c>
      <c r="Q19" s="89">
        <f>Q18-AD18</f>
        <v>0</v>
      </c>
      <c r="R19" s="77">
        <f>SUM(R18-E18)</f>
        <v>-17743</v>
      </c>
      <c r="S19" s="77">
        <f t="shared" ref="S19:X19" si="7">SUM(S18-F18)</f>
        <v>-3614</v>
      </c>
      <c r="T19" s="77">
        <f t="shared" si="7"/>
        <v>-3614</v>
      </c>
      <c r="U19" s="77">
        <f t="shared" si="7"/>
        <v>0</v>
      </c>
      <c r="V19" s="77">
        <f t="shared" si="7"/>
        <v>-3614</v>
      </c>
      <c r="W19" s="77">
        <f t="shared" si="7"/>
        <v>-3614</v>
      </c>
      <c r="X19" s="77">
        <f t="shared" si="7"/>
        <v>-17743</v>
      </c>
      <c r="Y19" s="85">
        <f>Y18-AL18</f>
        <v>0</v>
      </c>
      <c r="Z19" s="85">
        <f>Z18-AM18</f>
        <v>0</v>
      </c>
    </row>
    <row r="20" spans="1:26" ht="15.75" x14ac:dyDescent="0.2">
      <c r="A20" s="257"/>
      <c r="B20" s="260"/>
      <c r="C20" s="269"/>
      <c r="D20" s="269"/>
      <c r="E20" s="269"/>
      <c r="F20" s="269"/>
      <c r="G20" s="269"/>
      <c r="H20" s="269"/>
      <c r="I20" s="269"/>
      <c r="J20" s="269"/>
      <c r="K20" s="269"/>
      <c r="L20" s="264"/>
      <c r="M20" s="267"/>
      <c r="N20" s="74" t="s">
        <v>51</v>
      </c>
      <c r="O20" s="88" t="s">
        <v>197</v>
      </c>
      <c r="P20" s="77"/>
      <c r="Q20" s="77"/>
      <c r="R20" s="77">
        <v>15000</v>
      </c>
      <c r="S20" s="77"/>
      <c r="T20" s="77"/>
      <c r="U20" s="77"/>
      <c r="V20" s="77"/>
      <c r="W20" s="77"/>
      <c r="X20" s="77">
        <f>R20</f>
        <v>15000</v>
      </c>
      <c r="Y20" s="76"/>
      <c r="Z20" s="76"/>
    </row>
    <row r="21" spans="1:26" ht="15.75" x14ac:dyDescent="0.2">
      <c r="A21" s="258"/>
      <c r="B21" s="261"/>
      <c r="C21" s="269"/>
      <c r="D21" s="269"/>
      <c r="E21" s="269"/>
      <c r="F21" s="269"/>
      <c r="G21" s="269"/>
      <c r="H21" s="269"/>
      <c r="I21" s="269"/>
      <c r="J21" s="269"/>
      <c r="K21" s="269"/>
      <c r="L21" s="265"/>
      <c r="M21" s="268"/>
      <c r="N21" s="74" t="s">
        <v>53</v>
      </c>
      <c r="O21" s="88" t="s">
        <v>198</v>
      </c>
      <c r="P21" s="77"/>
      <c r="Q21" s="77"/>
      <c r="R21" s="77"/>
      <c r="S21" s="77"/>
      <c r="T21" s="77"/>
      <c r="U21" s="77"/>
      <c r="V21" s="77"/>
      <c r="W21" s="77"/>
      <c r="X21" s="77">
        <f>SUM(R21:U21)</f>
        <v>0</v>
      </c>
      <c r="Y21" s="76"/>
      <c r="Z21" s="76"/>
    </row>
    <row r="22" spans="1:26" ht="31.5" x14ac:dyDescent="0.2">
      <c r="A22" s="74" t="s">
        <v>51</v>
      </c>
      <c r="B22" s="80" t="s">
        <v>207</v>
      </c>
      <c r="C22" s="81">
        <f>C18+C19</f>
        <v>0</v>
      </c>
      <c r="D22" s="81">
        <f>D18+D19</f>
        <v>0</v>
      </c>
      <c r="E22" s="81">
        <f>SUM(E18+E19)</f>
        <v>20199</v>
      </c>
      <c r="F22" s="81">
        <f t="shared" ref="F22:K22" si="8">SUM(F18+F19)</f>
        <v>3614</v>
      </c>
      <c r="G22" s="81">
        <f t="shared" si="8"/>
        <v>3614</v>
      </c>
      <c r="H22" s="81">
        <f t="shared" si="8"/>
        <v>0</v>
      </c>
      <c r="I22" s="81">
        <f t="shared" si="8"/>
        <v>3614</v>
      </c>
      <c r="J22" s="81">
        <f t="shared" si="8"/>
        <v>3614</v>
      </c>
      <c r="K22" s="81">
        <f t="shared" si="8"/>
        <v>20199</v>
      </c>
      <c r="L22" s="90">
        <f>L18+L19</f>
        <v>0</v>
      </c>
      <c r="M22" s="81">
        <f>M18+M19</f>
        <v>0</v>
      </c>
      <c r="N22" s="74" t="s">
        <v>63</v>
      </c>
      <c r="O22" s="80" t="s">
        <v>208</v>
      </c>
      <c r="P22" s="81">
        <f>P18+P20+P21</f>
        <v>0</v>
      </c>
      <c r="Q22" s="81">
        <f>Q18+Q20+Q21</f>
        <v>0</v>
      </c>
      <c r="R22" s="81">
        <f>SUM(R18+R20+R21)</f>
        <v>17456</v>
      </c>
      <c r="S22" s="81">
        <f t="shared" ref="S22:X22" si="9">SUM(S18+S20+S21)</f>
        <v>0</v>
      </c>
      <c r="T22" s="81">
        <f t="shared" si="9"/>
        <v>0</v>
      </c>
      <c r="U22" s="81">
        <f t="shared" si="9"/>
        <v>0</v>
      </c>
      <c r="V22" s="81">
        <f t="shared" si="9"/>
        <v>0</v>
      </c>
      <c r="W22" s="81">
        <f t="shared" si="9"/>
        <v>0</v>
      </c>
      <c r="X22" s="81">
        <f t="shared" si="9"/>
        <v>17456</v>
      </c>
      <c r="Y22" s="81">
        <f>Y18+Y20+Y21</f>
        <v>0</v>
      </c>
      <c r="Z22" s="81">
        <f>Z18+Z20+Z21</f>
        <v>0</v>
      </c>
    </row>
    <row r="23" spans="1:26" ht="16.5" customHeight="1" x14ac:dyDescent="0.2">
      <c r="A23" s="74" t="s">
        <v>209</v>
      </c>
      <c r="B23" s="255" t="s">
        <v>210</v>
      </c>
      <c r="C23" s="255"/>
      <c r="D23" s="255"/>
      <c r="E23" s="255"/>
      <c r="F23" s="255"/>
      <c r="G23" s="255"/>
      <c r="H23" s="255"/>
      <c r="I23" s="255"/>
      <c r="J23" s="255"/>
      <c r="K23" s="255"/>
      <c r="L23" s="91"/>
      <c r="M23" s="73"/>
      <c r="N23" s="74" t="s">
        <v>209</v>
      </c>
      <c r="O23" s="255" t="s">
        <v>211</v>
      </c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</row>
    <row r="24" spans="1:26" ht="15.75" x14ac:dyDescent="0.2">
      <c r="A24" s="74" t="s">
        <v>63</v>
      </c>
      <c r="B24" s="79" t="s">
        <v>212</v>
      </c>
      <c r="C24" s="77">
        <f>C9+C18</f>
        <v>0</v>
      </c>
      <c r="D24" s="77">
        <f>D9+D18</f>
        <v>0</v>
      </c>
      <c r="E24" s="77">
        <f>SUM(E9+E18)</f>
        <v>70330</v>
      </c>
      <c r="F24" s="77">
        <f t="shared" ref="F24:K25" si="10">SUM(F9+F18)</f>
        <v>3614</v>
      </c>
      <c r="G24" s="77">
        <f t="shared" si="10"/>
        <v>3614</v>
      </c>
      <c r="H24" s="77">
        <f t="shared" si="10"/>
        <v>0</v>
      </c>
      <c r="I24" s="77">
        <f t="shared" si="10"/>
        <v>3614</v>
      </c>
      <c r="J24" s="77">
        <f t="shared" si="10"/>
        <v>3614</v>
      </c>
      <c r="K24" s="77">
        <f t="shared" si="10"/>
        <v>70330</v>
      </c>
      <c r="L24" s="78">
        <f>L9+L18</f>
        <v>0</v>
      </c>
      <c r="M24" s="76">
        <f>M9+M18</f>
        <v>0</v>
      </c>
      <c r="N24" s="74" t="s">
        <v>68</v>
      </c>
      <c r="O24" s="79" t="s">
        <v>213</v>
      </c>
      <c r="P24" s="77">
        <f>P9+P18</f>
        <v>0</v>
      </c>
      <c r="Q24" s="77">
        <f>Q9+Q18</f>
        <v>0</v>
      </c>
      <c r="R24" s="77">
        <f>SUM(R9+R18)</f>
        <v>48314</v>
      </c>
      <c r="S24" s="77">
        <f t="shared" ref="S24:X24" si="11">SUM(S9+S18)</f>
        <v>0</v>
      </c>
      <c r="T24" s="77">
        <f t="shared" si="11"/>
        <v>0</v>
      </c>
      <c r="U24" s="77">
        <f t="shared" si="11"/>
        <v>0</v>
      </c>
      <c r="V24" s="77">
        <f t="shared" si="11"/>
        <v>0</v>
      </c>
      <c r="W24" s="77">
        <f t="shared" si="11"/>
        <v>0</v>
      </c>
      <c r="X24" s="77">
        <f t="shared" si="11"/>
        <v>48314</v>
      </c>
      <c r="Y24" s="76">
        <f>Y9+Y18</f>
        <v>0</v>
      </c>
      <c r="Z24" s="76">
        <f>Z9+Z18</f>
        <v>0</v>
      </c>
    </row>
    <row r="25" spans="1:26" ht="15.75" x14ac:dyDescent="0.2">
      <c r="A25" s="256" t="s">
        <v>66</v>
      </c>
      <c r="B25" s="259" t="s">
        <v>195</v>
      </c>
      <c r="C25" s="262">
        <f>C10+C19</f>
        <v>0</v>
      </c>
      <c r="D25" s="262">
        <f>D10+D19</f>
        <v>0</v>
      </c>
      <c r="E25" s="262">
        <f>SUM(E10+E19)</f>
        <v>902</v>
      </c>
      <c r="F25" s="262">
        <f t="shared" si="10"/>
        <v>0</v>
      </c>
      <c r="G25" s="262">
        <f t="shared" si="10"/>
        <v>0</v>
      </c>
      <c r="H25" s="262">
        <f t="shared" si="10"/>
        <v>0</v>
      </c>
      <c r="I25" s="262">
        <f t="shared" si="10"/>
        <v>0</v>
      </c>
      <c r="J25" s="262">
        <f t="shared" si="10"/>
        <v>0</v>
      </c>
      <c r="K25" s="262">
        <f t="shared" si="10"/>
        <v>902</v>
      </c>
      <c r="L25" s="263">
        <f>L10+L19</f>
        <v>0</v>
      </c>
      <c r="M25" s="266">
        <f>M10+M19</f>
        <v>0</v>
      </c>
      <c r="N25" s="74" t="s">
        <v>70</v>
      </c>
      <c r="O25" s="88" t="s">
        <v>196</v>
      </c>
      <c r="P25" s="89">
        <f>P24-AC24</f>
        <v>0</v>
      </c>
      <c r="Q25" s="89">
        <f>Q24-AD24</f>
        <v>0</v>
      </c>
      <c r="R25" s="77">
        <f>SUM(R24-E24)</f>
        <v>-22016</v>
      </c>
      <c r="S25" s="77">
        <f t="shared" ref="S25:X25" si="12">SUM(S24-F24)</f>
        <v>-3614</v>
      </c>
      <c r="T25" s="77">
        <f t="shared" si="12"/>
        <v>-3614</v>
      </c>
      <c r="U25" s="77">
        <f t="shared" si="12"/>
        <v>0</v>
      </c>
      <c r="V25" s="77">
        <f t="shared" si="12"/>
        <v>-3614</v>
      </c>
      <c r="W25" s="77">
        <f t="shared" si="12"/>
        <v>-3614</v>
      </c>
      <c r="X25" s="77">
        <f t="shared" si="12"/>
        <v>-22016</v>
      </c>
      <c r="Y25" s="85">
        <f>Y24-AL24</f>
        <v>0</v>
      </c>
      <c r="Z25" s="85">
        <f>Z24-AM24</f>
        <v>0</v>
      </c>
    </row>
    <row r="26" spans="1:26" ht="15.75" x14ac:dyDescent="0.2">
      <c r="A26" s="257"/>
      <c r="B26" s="260"/>
      <c r="C26" s="262"/>
      <c r="D26" s="262"/>
      <c r="E26" s="262"/>
      <c r="F26" s="262"/>
      <c r="G26" s="262"/>
      <c r="H26" s="262"/>
      <c r="I26" s="262"/>
      <c r="J26" s="262"/>
      <c r="K26" s="262"/>
      <c r="L26" s="264"/>
      <c r="M26" s="267"/>
      <c r="N26" s="74" t="s">
        <v>73</v>
      </c>
      <c r="O26" s="88" t="s">
        <v>197</v>
      </c>
      <c r="P26" s="77">
        <f t="shared" ref="P26:W27" si="13">P11+P20</f>
        <v>0</v>
      </c>
      <c r="Q26" s="77">
        <f t="shared" si="13"/>
        <v>0</v>
      </c>
      <c r="R26" s="77">
        <f t="shared" si="13"/>
        <v>35717</v>
      </c>
      <c r="S26" s="77">
        <f t="shared" si="13"/>
        <v>0</v>
      </c>
      <c r="T26" s="77">
        <f t="shared" si="13"/>
        <v>0</v>
      </c>
      <c r="U26" s="77">
        <f t="shared" si="13"/>
        <v>0</v>
      </c>
      <c r="V26" s="77">
        <f t="shared" si="13"/>
        <v>0</v>
      </c>
      <c r="W26" s="77">
        <f t="shared" si="13"/>
        <v>0</v>
      </c>
      <c r="X26" s="77">
        <f>SUM(P26:W26)</f>
        <v>35717</v>
      </c>
      <c r="Y26" s="76">
        <f>Y11+Y20</f>
        <v>0</v>
      </c>
      <c r="Z26" s="76">
        <f>Z11+Z20</f>
        <v>0</v>
      </c>
    </row>
    <row r="27" spans="1:26" ht="15.75" x14ac:dyDescent="0.2">
      <c r="A27" s="258"/>
      <c r="B27" s="261"/>
      <c r="C27" s="262"/>
      <c r="D27" s="262"/>
      <c r="E27" s="262"/>
      <c r="F27" s="262"/>
      <c r="G27" s="262"/>
      <c r="H27" s="262"/>
      <c r="I27" s="262"/>
      <c r="J27" s="262"/>
      <c r="K27" s="262"/>
      <c r="L27" s="265"/>
      <c r="M27" s="268"/>
      <c r="N27" s="74" t="s">
        <v>75</v>
      </c>
      <c r="O27" s="88" t="s">
        <v>198</v>
      </c>
      <c r="P27" s="77">
        <f t="shared" si="13"/>
        <v>0</v>
      </c>
      <c r="Q27" s="77">
        <f t="shared" si="13"/>
        <v>0</v>
      </c>
      <c r="R27" s="77">
        <f t="shared" si="13"/>
        <v>0</v>
      </c>
      <c r="S27" s="77">
        <f t="shared" si="13"/>
        <v>0</v>
      </c>
      <c r="T27" s="77">
        <f t="shared" si="13"/>
        <v>0</v>
      </c>
      <c r="U27" s="77">
        <f t="shared" si="13"/>
        <v>0</v>
      </c>
      <c r="V27" s="77">
        <f t="shared" si="13"/>
        <v>0</v>
      </c>
      <c r="W27" s="77">
        <f t="shared" si="13"/>
        <v>0</v>
      </c>
      <c r="X27" s="77">
        <f>SUM(P27:W27)</f>
        <v>0</v>
      </c>
      <c r="Y27" s="76">
        <f>Y12+Y21</f>
        <v>0</v>
      </c>
      <c r="Z27" s="76">
        <f>Z12+Z21</f>
        <v>0</v>
      </c>
    </row>
    <row r="28" spans="1:26" ht="15.75" x14ac:dyDescent="0.2">
      <c r="A28" s="92" t="s">
        <v>15</v>
      </c>
      <c r="B28" s="93" t="s">
        <v>214</v>
      </c>
      <c r="C28" s="94">
        <f>SUM(C24:C27)</f>
        <v>0</v>
      </c>
      <c r="D28" s="94">
        <f>SUM(D24:D27)</f>
        <v>0</v>
      </c>
      <c r="E28" s="94">
        <f>SUM(E24:E27)</f>
        <v>71232</v>
      </c>
      <c r="F28" s="94">
        <f t="shared" ref="F28:K28" si="14">SUM(F24:F27)</f>
        <v>3614</v>
      </c>
      <c r="G28" s="94">
        <f t="shared" si="14"/>
        <v>3614</v>
      </c>
      <c r="H28" s="94">
        <f t="shared" si="14"/>
        <v>0</v>
      </c>
      <c r="I28" s="94">
        <f t="shared" si="14"/>
        <v>3614</v>
      </c>
      <c r="J28" s="94">
        <f t="shared" si="14"/>
        <v>3614</v>
      </c>
      <c r="K28" s="94">
        <f t="shared" si="14"/>
        <v>71232</v>
      </c>
      <c r="L28" s="81">
        <f>SUM(L24:L27)</f>
        <v>0</v>
      </c>
      <c r="M28" s="81">
        <f>SUM(M24:M27)</f>
        <v>0</v>
      </c>
      <c r="N28" s="92" t="s">
        <v>27</v>
      </c>
      <c r="O28" s="93" t="s">
        <v>215</v>
      </c>
      <c r="P28" s="94" t="e">
        <f>P24+P26+P27+#REF!</f>
        <v>#REF!</v>
      </c>
      <c r="Q28" s="94" t="e">
        <f>Q24+Q26+Q27+#REF!</f>
        <v>#REF!</v>
      </c>
      <c r="R28" s="94">
        <f>SUM(R24+R26+R27)</f>
        <v>84031</v>
      </c>
      <c r="S28" s="94">
        <f t="shared" ref="S28:X28" si="15">SUM(S24+S26+S27)</f>
        <v>0</v>
      </c>
      <c r="T28" s="94">
        <f t="shared" si="15"/>
        <v>0</v>
      </c>
      <c r="U28" s="94">
        <f t="shared" si="15"/>
        <v>0</v>
      </c>
      <c r="V28" s="94">
        <f t="shared" si="15"/>
        <v>0</v>
      </c>
      <c r="W28" s="94">
        <f t="shared" si="15"/>
        <v>0</v>
      </c>
      <c r="X28" s="94">
        <f t="shared" si="15"/>
        <v>84031</v>
      </c>
      <c r="Y28" s="94" t="e">
        <f>Y24+Y26+Y27+#REF!</f>
        <v>#REF!</v>
      </c>
      <c r="Z28" s="94" t="e">
        <f>Z24+Z26+Z27+#REF!</f>
        <v>#REF!</v>
      </c>
    </row>
  </sheetData>
  <mergeCells count="68">
    <mergeCell ref="B3:K3"/>
    <mergeCell ref="O3:Z3"/>
    <mergeCell ref="A1:B2"/>
    <mergeCell ref="C1:D1"/>
    <mergeCell ref="E1:G1"/>
    <mergeCell ref="H1:J1"/>
    <mergeCell ref="N1:O2"/>
    <mergeCell ref="P1:Q1"/>
    <mergeCell ref="R1:T1"/>
    <mergeCell ref="U1:W1"/>
    <mergeCell ref="X1:Z1"/>
    <mergeCell ref="E2:K2"/>
    <mergeCell ref="R2:X2"/>
    <mergeCell ref="Z7:Z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L10:L12"/>
    <mergeCell ref="A10:A12"/>
    <mergeCell ref="B10:B12"/>
    <mergeCell ref="C10:C12"/>
    <mergeCell ref="D10:D12"/>
    <mergeCell ref="E10:E12"/>
    <mergeCell ref="F10:F12"/>
    <mergeCell ref="M19:M21"/>
    <mergeCell ref="M10:M12"/>
    <mergeCell ref="B14:K14"/>
    <mergeCell ref="O14:Z14"/>
    <mergeCell ref="A19:A21"/>
    <mergeCell ref="B19:B21"/>
    <mergeCell ref="C19:C21"/>
    <mergeCell ref="D19:D21"/>
    <mergeCell ref="E19:E21"/>
    <mergeCell ref="F19:F21"/>
    <mergeCell ref="G19:G21"/>
    <mergeCell ref="G10:G12"/>
    <mergeCell ref="H10:H12"/>
    <mergeCell ref="I10:I12"/>
    <mergeCell ref="J10:J12"/>
    <mergeCell ref="K10:K12"/>
    <mergeCell ref="H19:H21"/>
    <mergeCell ref="I19:I21"/>
    <mergeCell ref="J19:J21"/>
    <mergeCell ref="K19:K21"/>
    <mergeCell ref="L19:L21"/>
    <mergeCell ref="B23:K23"/>
    <mergeCell ref="O23:Z23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J25:J27"/>
    <mergeCell ref="K25:K27"/>
    <mergeCell ref="L25:L27"/>
    <mergeCell ref="M25:M27"/>
  </mergeCells>
  <pageMargins left="0.34375" right="0.7" top="1.05" bottom="0.56999999999999995" header="0.3" footer="0.3"/>
  <pageSetup paperSize="9" scale="75" orientation="landscape" r:id="rId1"/>
  <headerFooter>
    <oddHeader>&amp;C&amp;"Times New Roman,Normál"7/2019. (V.22.) rendelet
&amp;"Times New Roman,Félkövér"TORNYISZENTMIKLÓS KÖZSÉGI ÖNKORMÁNYZAT 2018. ÉVI BEVÉTELEI ÉS KIADÁSAI
KÖTELEZŐ ÉS  ÖNKÉNT VÁLLALT FELADATOK
adatok ezer FT-ban !&amp;R&amp;"Times New Roman,Normál"12. 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8064A-4A7F-430A-AC8E-DEFB682FDCA6}">
  <dimension ref="A1:G218"/>
  <sheetViews>
    <sheetView view="pageLayout" topLeftCell="B1" zoomScaleNormal="100" workbookViewId="0">
      <selection activeCell="F8" sqref="F8"/>
    </sheetView>
  </sheetViews>
  <sheetFormatPr defaultRowHeight="12.75" x14ac:dyDescent="0.2"/>
  <cols>
    <col min="1" max="1" width="5.28515625" style="30" hidden="1" customWidth="1"/>
    <col min="2" max="2" width="5.28515625" style="30" customWidth="1"/>
    <col min="3" max="3" width="40.7109375" style="30" customWidth="1"/>
    <col min="4" max="4" width="13.85546875" style="30" customWidth="1"/>
    <col min="5" max="5" width="12.140625" style="30" customWidth="1"/>
    <col min="6" max="6" width="12" style="30" customWidth="1"/>
    <col min="7" max="7" width="12.7109375" style="30" customWidth="1"/>
    <col min="8" max="256" width="9.140625" style="30"/>
    <col min="257" max="258" width="5.28515625" style="30" customWidth="1"/>
    <col min="259" max="259" width="40.7109375" style="30" customWidth="1"/>
    <col min="260" max="260" width="13.85546875" style="30" customWidth="1"/>
    <col min="261" max="261" width="12.140625" style="30" customWidth="1"/>
    <col min="262" max="262" width="12" style="30" customWidth="1"/>
    <col min="263" max="263" width="12.7109375" style="30" customWidth="1"/>
    <col min="264" max="512" width="9.140625" style="30"/>
    <col min="513" max="514" width="5.28515625" style="30" customWidth="1"/>
    <col min="515" max="515" width="40.7109375" style="30" customWidth="1"/>
    <col min="516" max="516" width="13.85546875" style="30" customWidth="1"/>
    <col min="517" max="517" width="12.140625" style="30" customWidth="1"/>
    <col min="518" max="518" width="12" style="30" customWidth="1"/>
    <col min="519" max="519" width="12.7109375" style="30" customWidth="1"/>
    <col min="520" max="768" width="9.140625" style="30"/>
    <col min="769" max="770" width="5.28515625" style="30" customWidth="1"/>
    <col min="771" max="771" width="40.7109375" style="30" customWidth="1"/>
    <col min="772" max="772" width="13.85546875" style="30" customWidth="1"/>
    <col min="773" max="773" width="12.140625" style="30" customWidth="1"/>
    <col min="774" max="774" width="12" style="30" customWidth="1"/>
    <col min="775" max="775" width="12.7109375" style="30" customWidth="1"/>
    <col min="776" max="1024" width="9.140625" style="30"/>
    <col min="1025" max="1026" width="5.28515625" style="30" customWidth="1"/>
    <col min="1027" max="1027" width="40.7109375" style="30" customWidth="1"/>
    <col min="1028" max="1028" width="13.85546875" style="30" customWidth="1"/>
    <col min="1029" max="1029" width="12.140625" style="30" customWidth="1"/>
    <col min="1030" max="1030" width="12" style="30" customWidth="1"/>
    <col min="1031" max="1031" width="12.7109375" style="30" customWidth="1"/>
    <col min="1032" max="1280" width="9.140625" style="30"/>
    <col min="1281" max="1282" width="5.28515625" style="30" customWidth="1"/>
    <col min="1283" max="1283" width="40.7109375" style="30" customWidth="1"/>
    <col min="1284" max="1284" width="13.85546875" style="30" customWidth="1"/>
    <col min="1285" max="1285" width="12.140625" style="30" customWidth="1"/>
    <col min="1286" max="1286" width="12" style="30" customWidth="1"/>
    <col min="1287" max="1287" width="12.7109375" style="30" customWidth="1"/>
    <col min="1288" max="1536" width="9.140625" style="30"/>
    <col min="1537" max="1538" width="5.28515625" style="30" customWidth="1"/>
    <col min="1539" max="1539" width="40.7109375" style="30" customWidth="1"/>
    <col min="1540" max="1540" width="13.85546875" style="30" customWidth="1"/>
    <col min="1541" max="1541" width="12.140625" style="30" customWidth="1"/>
    <col min="1542" max="1542" width="12" style="30" customWidth="1"/>
    <col min="1543" max="1543" width="12.7109375" style="30" customWidth="1"/>
    <col min="1544" max="1792" width="9.140625" style="30"/>
    <col min="1793" max="1794" width="5.28515625" style="30" customWidth="1"/>
    <col min="1795" max="1795" width="40.7109375" style="30" customWidth="1"/>
    <col min="1796" max="1796" width="13.85546875" style="30" customWidth="1"/>
    <col min="1797" max="1797" width="12.140625" style="30" customWidth="1"/>
    <col min="1798" max="1798" width="12" style="30" customWidth="1"/>
    <col min="1799" max="1799" width="12.7109375" style="30" customWidth="1"/>
    <col min="1800" max="2048" width="9.140625" style="30"/>
    <col min="2049" max="2050" width="5.28515625" style="30" customWidth="1"/>
    <col min="2051" max="2051" width="40.7109375" style="30" customWidth="1"/>
    <col min="2052" max="2052" width="13.85546875" style="30" customWidth="1"/>
    <col min="2053" max="2053" width="12.140625" style="30" customWidth="1"/>
    <col min="2054" max="2054" width="12" style="30" customWidth="1"/>
    <col min="2055" max="2055" width="12.7109375" style="30" customWidth="1"/>
    <col min="2056" max="2304" width="9.140625" style="30"/>
    <col min="2305" max="2306" width="5.28515625" style="30" customWidth="1"/>
    <col min="2307" max="2307" width="40.7109375" style="30" customWidth="1"/>
    <col min="2308" max="2308" width="13.85546875" style="30" customWidth="1"/>
    <col min="2309" max="2309" width="12.140625" style="30" customWidth="1"/>
    <col min="2310" max="2310" width="12" style="30" customWidth="1"/>
    <col min="2311" max="2311" width="12.7109375" style="30" customWidth="1"/>
    <col min="2312" max="2560" width="9.140625" style="30"/>
    <col min="2561" max="2562" width="5.28515625" style="30" customWidth="1"/>
    <col min="2563" max="2563" width="40.7109375" style="30" customWidth="1"/>
    <col min="2564" max="2564" width="13.85546875" style="30" customWidth="1"/>
    <col min="2565" max="2565" width="12.140625" style="30" customWidth="1"/>
    <col min="2566" max="2566" width="12" style="30" customWidth="1"/>
    <col min="2567" max="2567" width="12.7109375" style="30" customWidth="1"/>
    <col min="2568" max="2816" width="9.140625" style="30"/>
    <col min="2817" max="2818" width="5.28515625" style="30" customWidth="1"/>
    <col min="2819" max="2819" width="40.7109375" style="30" customWidth="1"/>
    <col min="2820" max="2820" width="13.85546875" style="30" customWidth="1"/>
    <col min="2821" max="2821" width="12.140625" style="30" customWidth="1"/>
    <col min="2822" max="2822" width="12" style="30" customWidth="1"/>
    <col min="2823" max="2823" width="12.7109375" style="30" customWidth="1"/>
    <col min="2824" max="3072" width="9.140625" style="30"/>
    <col min="3073" max="3074" width="5.28515625" style="30" customWidth="1"/>
    <col min="3075" max="3075" width="40.7109375" style="30" customWidth="1"/>
    <col min="3076" max="3076" width="13.85546875" style="30" customWidth="1"/>
    <col min="3077" max="3077" width="12.140625" style="30" customWidth="1"/>
    <col min="3078" max="3078" width="12" style="30" customWidth="1"/>
    <col min="3079" max="3079" width="12.7109375" style="30" customWidth="1"/>
    <col min="3080" max="3328" width="9.140625" style="30"/>
    <col min="3329" max="3330" width="5.28515625" style="30" customWidth="1"/>
    <col min="3331" max="3331" width="40.7109375" style="30" customWidth="1"/>
    <col min="3332" max="3332" width="13.85546875" style="30" customWidth="1"/>
    <col min="3333" max="3333" width="12.140625" style="30" customWidth="1"/>
    <col min="3334" max="3334" width="12" style="30" customWidth="1"/>
    <col min="3335" max="3335" width="12.7109375" style="30" customWidth="1"/>
    <col min="3336" max="3584" width="9.140625" style="30"/>
    <col min="3585" max="3586" width="5.28515625" style="30" customWidth="1"/>
    <col min="3587" max="3587" width="40.7109375" style="30" customWidth="1"/>
    <col min="3588" max="3588" width="13.85546875" style="30" customWidth="1"/>
    <col min="3589" max="3589" width="12.140625" style="30" customWidth="1"/>
    <col min="3590" max="3590" width="12" style="30" customWidth="1"/>
    <col min="3591" max="3591" width="12.7109375" style="30" customWidth="1"/>
    <col min="3592" max="3840" width="9.140625" style="30"/>
    <col min="3841" max="3842" width="5.28515625" style="30" customWidth="1"/>
    <col min="3843" max="3843" width="40.7109375" style="30" customWidth="1"/>
    <col min="3844" max="3844" width="13.85546875" style="30" customWidth="1"/>
    <col min="3845" max="3845" width="12.140625" style="30" customWidth="1"/>
    <col min="3846" max="3846" width="12" style="30" customWidth="1"/>
    <col min="3847" max="3847" width="12.7109375" style="30" customWidth="1"/>
    <col min="3848" max="4096" width="9.140625" style="30"/>
    <col min="4097" max="4098" width="5.28515625" style="30" customWidth="1"/>
    <col min="4099" max="4099" width="40.7109375" style="30" customWidth="1"/>
    <col min="4100" max="4100" width="13.85546875" style="30" customWidth="1"/>
    <col min="4101" max="4101" width="12.140625" style="30" customWidth="1"/>
    <col min="4102" max="4102" width="12" style="30" customWidth="1"/>
    <col min="4103" max="4103" width="12.7109375" style="30" customWidth="1"/>
    <col min="4104" max="4352" width="9.140625" style="30"/>
    <col min="4353" max="4354" width="5.28515625" style="30" customWidth="1"/>
    <col min="4355" max="4355" width="40.7109375" style="30" customWidth="1"/>
    <col min="4356" max="4356" width="13.85546875" style="30" customWidth="1"/>
    <col min="4357" max="4357" width="12.140625" style="30" customWidth="1"/>
    <col min="4358" max="4358" width="12" style="30" customWidth="1"/>
    <col min="4359" max="4359" width="12.7109375" style="30" customWidth="1"/>
    <col min="4360" max="4608" width="9.140625" style="30"/>
    <col min="4609" max="4610" width="5.28515625" style="30" customWidth="1"/>
    <col min="4611" max="4611" width="40.7109375" style="30" customWidth="1"/>
    <col min="4612" max="4612" width="13.85546875" style="30" customWidth="1"/>
    <col min="4613" max="4613" width="12.140625" style="30" customWidth="1"/>
    <col min="4614" max="4614" width="12" style="30" customWidth="1"/>
    <col min="4615" max="4615" width="12.7109375" style="30" customWidth="1"/>
    <col min="4616" max="4864" width="9.140625" style="30"/>
    <col min="4865" max="4866" width="5.28515625" style="30" customWidth="1"/>
    <col min="4867" max="4867" width="40.7109375" style="30" customWidth="1"/>
    <col min="4868" max="4868" width="13.85546875" style="30" customWidth="1"/>
    <col min="4869" max="4869" width="12.140625" style="30" customWidth="1"/>
    <col min="4870" max="4870" width="12" style="30" customWidth="1"/>
    <col min="4871" max="4871" width="12.7109375" style="30" customWidth="1"/>
    <col min="4872" max="5120" width="9.140625" style="30"/>
    <col min="5121" max="5122" width="5.28515625" style="30" customWidth="1"/>
    <col min="5123" max="5123" width="40.7109375" style="30" customWidth="1"/>
    <col min="5124" max="5124" width="13.85546875" style="30" customWidth="1"/>
    <col min="5125" max="5125" width="12.140625" style="30" customWidth="1"/>
    <col min="5126" max="5126" width="12" style="30" customWidth="1"/>
    <col min="5127" max="5127" width="12.7109375" style="30" customWidth="1"/>
    <col min="5128" max="5376" width="9.140625" style="30"/>
    <col min="5377" max="5378" width="5.28515625" style="30" customWidth="1"/>
    <col min="5379" max="5379" width="40.7109375" style="30" customWidth="1"/>
    <col min="5380" max="5380" width="13.85546875" style="30" customWidth="1"/>
    <col min="5381" max="5381" width="12.140625" style="30" customWidth="1"/>
    <col min="5382" max="5382" width="12" style="30" customWidth="1"/>
    <col min="5383" max="5383" width="12.7109375" style="30" customWidth="1"/>
    <col min="5384" max="5632" width="9.140625" style="30"/>
    <col min="5633" max="5634" width="5.28515625" style="30" customWidth="1"/>
    <col min="5635" max="5635" width="40.7109375" style="30" customWidth="1"/>
    <col min="5636" max="5636" width="13.85546875" style="30" customWidth="1"/>
    <col min="5637" max="5637" width="12.140625" style="30" customWidth="1"/>
    <col min="5638" max="5638" width="12" style="30" customWidth="1"/>
    <col min="5639" max="5639" width="12.7109375" style="30" customWidth="1"/>
    <col min="5640" max="5888" width="9.140625" style="30"/>
    <col min="5889" max="5890" width="5.28515625" style="30" customWidth="1"/>
    <col min="5891" max="5891" width="40.7109375" style="30" customWidth="1"/>
    <col min="5892" max="5892" width="13.85546875" style="30" customWidth="1"/>
    <col min="5893" max="5893" width="12.140625" style="30" customWidth="1"/>
    <col min="5894" max="5894" width="12" style="30" customWidth="1"/>
    <col min="5895" max="5895" width="12.7109375" style="30" customWidth="1"/>
    <col min="5896" max="6144" width="9.140625" style="30"/>
    <col min="6145" max="6146" width="5.28515625" style="30" customWidth="1"/>
    <col min="6147" max="6147" width="40.7109375" style="30" customWidth="1"/>
    <col min="6148" max="6148" width="13.85546875" style="30" customWidth="1"/>
    <col min="6149" max="6149" width="12.140625" style="30" customWidth="1"/>
    <col min="6150" max="6150" width="12" style="30" customWidth="1"/>
    <col min="6151" max="6151" width="12.7109375" style="30" customWidth="1"/>
    <col min="6152" max="6400" width="9.140625" style="30"/>
    <col min="6401" max="6402" width="5.28515625" style="30" customWidth="1"/>
    <col min="6403" max="6403" width="40.7109375" style="30" customWidth="1"/>
    <col min="6404" max="6404" width="13.85546875" style="30" customWidth="1"/>
    <col min="6405" max="6405" width="12.140625" style="30" customWidth="1"/>
    <col min="6406" max="6406" width="12" style="30" customWidth="1"/>
    <col min="6407" max="6407" width="12.7109375" style="30" customWidth="1"/>
    <col min="6408" max="6656" width="9.140625" style="30"/>
    <col min="6657" max="6658" width="5.28515625" style="30" customWidth="1"/>
    <col min="6659" max="6659" width="40.7109375" style="30" customWidth="1"/>
    <col min="6660" max="6660" width="13.85546875" style="30" customWidth="1"/>
    <col min="6661" max="6661" width="12.140625" style="30" customWidth="1"/>
    <col min="6662" max="6662" width="12" style="30" customWidth="1"/>
    <col min="6663" max="6663" width="12.7109375" style="30" customWidth="1"/>
    <col min="6664" max="6912" width="9.140625" style="30"/>
    <col min="6913" max="6914" width="5.28515625" style="30" customWidth="1"/>
    <col min="6915" max="6915" width="40.7109375" style="30" customWidth="1"/>
    <col min="6916" max="6916" width="13.85546875" style="30" customWidth="1"/>
    <col min="6917" max="6917" width="12.140625" style="30" customWidth="1"/>
    <col min="6918" max="6918" width="12" style="30" customWidth="1"/>
    <col min="6919" max="6919" width="12.7109375" style="30" customWidth="1"/>
    <col min="6920" max="7168" width="9.140625" style="30"/>
    <col min="7169" max="7170" width="5.28515625" style="30" customWidth="1"/>
    <col min="7171" max="7171" width="40.7109375" style="30" customWidth="1"/>
    <col min="7172" max="7172" width="13.85546875" style="30" customWidth="1"/>
    <col min="7173" max="7173" width="12.140625" style="30" customWidth="1"/>
    <col min="7174" max="7174" width="12" style="30" customWidth="1"/>
    <col min="7175" max="7175" width="12.7109375" style="30" customWidth="1"/>
    <col min="7176" max="7424" width="9.140625" style="30"/>
    <col min="7425" max="7426" width="5.28515625" style="30" customWidth="1"/>
    <col min="7427" max="7427" width="40.7109375" style="30" customWidth="1"/>
    <col min="7428" max="7428" width="13.85546875" style="30" customWidth="1"/>
    <col min="7429" max="7429" width="12.140625" style="30" customWidth="1"/>
    <col min="7430" max="7430" width="12" style="30" customWidth="1"/>
    <col min="7431" max="7431" width="12.7109375" style="30" customWidth="1"/>
    <col min="7432" max="7680" width="9.140625" style="30"/>
    <col min="7681" max="7682" width="5.28515625" style="30" customWidth="1"/>
    <col min="7683" max="7683" width="40.7109375" style="30" customWidth="1"/>
    <col min="7684" max="7684" width="13.85546875" style="30" customWidth="1"/>
    <col min="7685" max="7685" width="12.140625" style="30" customWidth="1"/>
    <col min="7686" max="7686" width="12" style="30" customWidth="1"/>
    <col min="7687" max="7687" width="12.7109375" style="30" customWidth="1"/>
    <col min="7688" max="7936" width="9.140625" style="30"/>
    <col min="7937" max="7938" width="5.28515625" style="30" customWidth="1"/>
    <col min="7939" max="7939" width="40.7109375" style="30" customWidth="1"/>
    <col min="7940" max="7940" width="13.85546875" style="30" customWidth="1"/>
    <col min="7941" max="7941" width="12.140625" style="30" customWidth="1"/>
    <col min="7942" max="7942" width="12" style="30" customWidth="1"/>
    <col min="7943" max="7943" width="12.7109375" style="30" customWidth="1"/>
    <col min="7944" max="8192" width="9.140625" style="30"/>
    <col min="8193" max="8194" width="5.28515625" style="30" customWidth="1"/>
    <col min="8195" max="8195" width="40.7109375" style="30" customWidth="1"/>
    <col min="8196" max="8196" width="13.85546875" style="30" customWidth="1"/>
    <col min="8197" max="8197" width="12.140625" style="30" customWidth="1"/>
    <col min="8198" max="8198" width="12" style="30" customWidth="1"/>
    <col min="8199" max="8199" width="12.7109375" style="30" customWidth="1"/>
    <col min="8200" max="8448" width="9.140625" style="30"/>
    <col min="8449" max="8450" width="5.28515625" style="30" customWidth="1"/>
    <col min="8451" max="8451" width="40.7109375" style="30" customWidth="1"/>
    <col min="8452" max="8452" width="13.85546875" style="30" customWidth="1"/>
    <col min="8453" max="8453" width="12.140625" style="30" customWidth="1"/>
    <col min="8454" max="8454" width="12" style="30" customWidth="1"/>
    <col min="8455" max="8455" width="12.7109375" style="30" customWidth="1"/>
    <col min="8456" max="8704" width="9.140625" style="30"/>
    <col min="8705" max="8706" width="5.28515625" style="30" customWidth="1"/>
    <col min="8707" max="8707" width="40.7109375" style="30" customWidth="1"/>
    <col min="8708" max="8708" width="13.85546875" style="30" customWidth="1"/>
    <col min="8709" max="8709" width="12.140625" style="30" customWidth="1"/>
    <col min="8710" max="8710" width="12" style="30" customWidth="1"/>
    <col min="8711" max="8711" width="12.7109375" style="30" customWidth="1"/>
    <col min="8712" max="8960" width="9.140625" style="30"/>
    <col min="8961" max="8962" width="5.28515625" style="30" customWidth="1"/>
    <col min="8963" max="8963" width="40.7109375" style="30" customWidth="1"/>
    <col min="8964" max="8964" width="13.85546875" style="30" customWidth="1"/>
    <col min="8965" max="8965" width="12.140625" style="30" customWidth="1"/>
    <col min="8966" max="8966" width="12" style="30" customWidth="1"/>
    <col min="8967" max="8967" width="12.7109375" style="30" customWidth="1"/>
    <col min="8968" max="9216" width="9.140625" style="30"/>
    <col min="9217" max="9218" width="5.28515625" style="30" customWidth="1"/>
    <col min="9219" max="9219" width="40.7109375" style="30" customWidth="1"/>
    <col min="9220" max="9220" width="13.85546875" style="30" customWidth="1"/>
    <col min="9221" max="9221" width="12.140625" style="30" customWidth="1"/>
    <col min="9222" max="9222" width="12" style="30" customWidth="1"/>
    <col min="9223" max="9223" width="12.7109375" style="30" customWidth="1"/>
    <col min="9224" max="9472" width="9.140625" style="30"/>
    <col min="9473" max="9474" width="5.28515625" style="30" customWidth="1"/>
    <col min="9475" max="9475" width="40.7109375" style="30" customWidth="1"/>
    <col min="9476" max="9476" width="13.85546875" style="30" customWidth="1"/>
    <col min="9477" max="9477" width="12.140625" style="30" customWidth="1"/>
    <col min="9478" max="9478" width="12" style="30" customWidth="1"/>
    <col min="9479" max="9479" width="12.7109375" style="30" customWidth="1"/>
    <col min="9480" max="9728" width="9.140625" style="30"/>
    <col min="9729" max="9730" width="5.28515625" style="30" customWidth="1"/>
    <col min="9731" max="9731" width="40.7109375" style="30" customWidth="1"/>
    <col min="9732" max="9732" width="13.85546875" style="30" customWidth="1"/>
    <col min="9733" max="9733" width="12.140625" style="30" customWidth="1"/>
    <col min="9734" max="9734" width="12" style="30" customWidth="1"/>
    <col min="9735" max="9735" width="12.7109375" style="30" customWidth="1"/>
    <col min="9736" max="9984" width="9.140625" style="30"/>
    <col min="9985" max="9986" width="5.28515625" style="30" customWidth="1"/>
    <col min="9987" max="9987" width="40.7109375" style="30" customWidth="1"/>
    <col min="9988" max="9988" width="13.85546875" style="30" customWidth="1"/>
    <col min="9989" max="9989" width="12.140625" style="30" customWidth="1"/>
    <col min="9990" max="9990" width="12" style="30" customWidth="1"/>
    <col min="9991" max="9991" width="12.7109375" style="30" customWidth="1"/>
    <col min="9992" max="10240" width="9.140625" style="30"/>
    <col min="10241" max="10242" width="5.28515625" style="30" customWidth="1"/>
    <col min="10243" max="10243" width="40.7109375" style="30" customWidth="1"/>
    <col min="10244" max="10244" width="13.85546875" style="30" customWidth="1"/>
    <col min="10245" max="10245" width="12.140625" style="30" customWidth="1"/>
    <col min="10246" max="10246" width="12" style="30" customWidth="1"/>
    <col min="10247" max="10247" width="12.7109375" style="30" customWidth="1"/>
    <col min="10248" max="10496" width="9.140625" style="30"/>
    <col min="10497" max="10498" width="5.28515625" style="30" customWidth="1"/>
    <col min="10499" max="10499" width="40.7109375" style="30" customWidth="1"/>
    <col min="10500" max="10500" width="13.85546875" style="30" customWidth="1"/>
    <col min="10501" max="10501" width="12.140625" style="30" customWidth="1"/>
    <col min="10502" max="10502" width="12" style="30" customWidth="1"/>
    <col min="10503" max="10503" width="12.7109375" style="30" customWidth="1"/>
    <col min="10504" max="10752" width="9.140625" style="30"/>
    <col min="10753" max="10754" width="5.28515625" style="30" customWidth="1"/>
    <col min="10755" max="10755" width="40.7109375" style="30" customWidth="1"/>
    <col min="10756" max="10756" width="13.85546875" style="30" customWidth="1"/>
    <col min="10757" max="10757" width="12.140625" style="30" customWidth="1"/>
    <col min="10758" max="10758" width="12" style="30" customWidth="1"/>
    <col min="10759" max="10759" width="12.7109375" style="30" customWidth="1"/>
    <col min="10760" max="11008" width="9.140625" style="30"/>
    <col min="11009" max="11010" width="5.28515625" style="30" customWidth="1"/>
    <col min="11011" max="11011" width="40.7109375" style="30" customWidth="1"/>
    <col min="11012" max="11012" width="13.85546875" style="30" customWidth="1"/>
    <col min="11013" max="11013" width="12.140625" style="30" customWidth="1"/>
    <col min="11014" max="11014" width="12" style="30" customWidth="1"/>
    <col min="11015" max="11015" width="12.7109375" style="30" customWidth="1"/>
    <col min="11016" max="11264" width="9.140625" style="30"/>
    <col min="11265" max="11266" width="5.28515625" style="30" customWidth="1"/>
    <col min="11267" max="11267" width="40.7109375" style="30" customWidth="1"/>
    <col min="11268" max="11268" width="13.85546875" style="30" customWidth="1"/>
    <col min="11269" max="11269" width="12.140625" style="30" customWidth="1"/>
    <col min="11270" max="11270" width="12" style="30" customWidth="1"/>
    <col min="11271" max="11271" width="12.7109375" style="30" customWidth="1"/>
    <col min="11272" max="11520" width="9.140625" style="30"/>
    <col min="11521" max="11522" width="5.28515625" style="30" customWidth="1"/>
    <col min="11523" max="11523" width="40.7109375" style="30" customWidth="1"/>
    <col min="11524" max="11524" width="13.85546875" style="30" customWidth="1"/>
    <col min="11525" max="11525" width="12.140625" style="30" customWidth="1"/>
    <col min="11526" max="11526" width="12" style="30" customWidth="1"/>
    <col min="11527" max="11527" width="12.7109375" style="30" customWidth="1"/>
    <col min="11528" max="11776" width="9.140625" style="30"/>
    <col min="11777" max="11778" width="5.28515625" style="30" customWidth="1"/>
    <col min="11779" max="11779" width="40.7109375" style="30" customWidth="1"/>
    <col min="11780" max="11780" width="13.85546875" style="30" customWidth="1"/>
    <col min="11781" max="11781" width="12.140625" style="30" customWidth="1"/>
    <col min="11782" max="11782" width="12" style="30" customWidth="1"/>
    <col min="11783" max="11783" width="12.7109375" style="30" customWidth="1"/>
    <col min="11784" max="12032" width="9.140625" style="30"/>
    <col min="12033" max="12034" width="5.28515625" style="30" customWidth="1"/>
    <col min="12035" max="12035" width="40.7109375" style="30" customWidth="1"/>
    <col min="12036" max="12036" width="13.85546875" style="30" customWidth="1"/>
    <col min="12037" max="12037" width="12.140625" style="30" customWidth="1"/>
    <col min="12038" max="12038" width="12" style="30" customWidth="1"/>
    <col min="12039" max="12039" width="12.7109375" style="30" customWidth="1"/>
    <col min="12040" max="12288" width="9.140625" style="30"/>
    <col min="12289" max="12290" width="5.28515625" style="30" customWidth="1"/>
    <col min="12291" max="12291" width="40.7109375" style="30" customWidth="1"/>
    <col min="12292" max="12292" width="13.85546875" style="30" customWidth="1"/>
    <col min="12293" max="12293" width="12.140625" style="30" customWidth="1"/>
    <col min="12294" max="12294" width="12" style="30" customWidth="1"/>
    <col min="12295" max="12295" width="12.7109375" style="30" customWidth="1"/>
    <col min="12296" max="12544" width="9.140625" style="30"/>
    <col min="12545" max="12546" width="5.28515625" style="30" customWidth="1"/>
    <col min="12547" max="12547" width="40.7109375" style="30" customWidth="1"/>
    <col min="12548" max="12548" width="13.85546875" style="30" customWidth="1"/>
    <col min="12549" max="12549" width="12.140625" style="30" customWidth="1"/>
    <col min="12550" max="12550" width="12" style="30" customWidth="1"/>
    <col min="12551" max="12551" width="12.7109375" style="30" customWidth="1"/>
    <col min="12552" max="12800" width="9.140625" style="30"/>
    <col min="12801" max="12802" width="5.28515625" style="30" customWidth="1"/>
    <col min="12803" max="12803" width="40.7109375" style="30" customWidth="1"/>
    <col min="12804" max="12804" width="13.85546875" style="30" customWidth="1"/>
    <col min="12805" max="12805" width="12.140625" style="30" customWidth="1"/>
    <col min="12806" max="12806" width="12" style="30" customWidth="1"/>
    <col min="12807" max="12807" width="12.7109375" style="30" customWidth="1"/>
    <col min="12808" max="13056" width="9.140625" style="30"/>
    <col min="13057" max="13058" width="5.28515625" style="30" customWidth="1"/>
    <col min="13059" max="13059" width="40.7109375" style="30" customWidth="1"/>
    <col min="13060" max="13060" width="13.85546875" style="30" customWidth="1"/>
    <col min="13061" max="13061" width="12.140625" style="30" customWidth="1"/>
    <col min="13062" max="13062" width="12" style="30" customWidth="1"/>
    <col min="13063" max="13063" width="12.7109375" style="30" customWidth="1"/>
    <col min="13064" max="13312" width="9.140625" style="30"/>
    <col min="13313" max="13314" width="5.28515625" style="30" customWidth="1"/>
    <col min="13315" max="13315" width="40.7109375" style="30" customWidth="1"/>
    <col min="13316" max="13316" width="13.85546875" style="30" customWidth="1"/>
    <col min="13317" max="13317" width="12.140625" style="30" customWidth="1"/>
    <col min="13318" max="13318" width="12" style="30" customWidth="1"/>
    <col min="13319" max="13319" width="12.7109375" style="30" customWidth="1"/>
    <col min="13320" max="13568" width="9.140625" style="30"/>
    <col min="13569" max="13570" width="5.28515625" style="30" customWidth="1"/>
    <col min="13571" max="13571" width="40.7109375" style="30" customWidth="1"/>
    <col min="13572" max="13572" width="13.85546875" style="30" customWidth="1"/>
    <col min="13573" max="13573" width="12.140625" style="30" customWidth="1"/>
    <col min="13574" max="13574" width="12" style="30" customWidth="1"/>
    <col min="13575" max="13575" width="12.7109375" style="30" customWidth="1"/>
    <col min="13576" max="13824" width="9.140625" style="30"/>
    <col min="13825" max="13826" width="5.28515625" style="30" customWidth="1"/>
    <col min="13827" max="13827" width="40.7109375" style="30" customWidth="1"/>
    <col min="13828" max="13828" width="13.85546875" style="30" customWidth="1"/>
    <col min="13829" max="13829" width="12.140625" style="30" customWidth="1"/>
    <col min="13830" max="13830" width="12" style="30" customWidth="1"/>
    <col min="13831" max="13831" width="12.7109375" style="30" customWidth="1"/>
    <col min="13832" max="14080" width="9.140625" style="30"/>
    <col min="14081" max="14082" width="5.28515625" style="30" customWidth="1"/>
    <col min="14083" max="14083" width="40.7109375" style="30" customWidth="1"/>
    <col min="14084" max="14084" width="13.85546875" style="30" customWidth="1"/>
    <col min="14085" max="14085" width="12.140625" style="30" customWidth="1"/>
    <col min="14086" max="14086" width="12" style="30" customWidth="1"/>
    <col min="14087" max="14087" width="12.7109375" style="30" customWidth="1"/>
    <col min="14088" max="14336" width="9.140625" style="30"/>
    <col min="14337" max="14338" width="5.28515625" style="30" customWidth="1"/>
    <col min="14339" max="14339" width="40.7109375" style="30" customWidth="1"/>
    <col min="14340" max="14340" width="13.85546875" style="30" customWidth="1"/>
    <col min="14341" max="14341" width="12.140625" style="30" customWidth="1"/>
    <col min="14342" max="14342" width="12" style="30" customWidth="1"/>
    <col min="14343" max="14343" width="12.7109375" style="30" customWidth="1"/>
    <col min="14344" max="14592" width="9.140625" style="30"/>
    <col min="14593" max="14594" width="5.28515625" style="30" customWidth="1"/>
    <col min="14595" max="14595" width="40.7109375" style="30" customWidth="1"/>
    <col min="14596" max="14596" width="13.85546875" style="30" customWidth="1"/>
    <col min="14597" max="14597" width="12.140625" style="30" customWidth="1"/>
    <col min="14598" max="14598" width="12" style="30" customWidth="1"/>
    <col min="14599" max="14599" width="12.7109375" style="30" customWidth="1"/>
    <col min="14600" max="14848" width="9.140625" style="30"/>
    <col min="14849" max="14850" width="5.28515625" style="30" customWidth="1"/>
    <col min="14851" max="14851" width="40.7109375" style="30" customWidth="1"/>
    <col min="14852" max="14852" width="13.85546875" style="30" customWidth="1"/>
    <col min="14853" max="14853" width="12.140625" style="30" customWidth="1"/>
    <col min="14854" max="14854" width="12" style="30" customWidth="1"/>
    <col min="14855" max="14855" width="12.7109375" style="30" customWidth="1"/>
    <col min="14856" max="15104" width="9.140625" style="30"/>
    <col min="15105" max="15106" width="5.28515625" style="30" customWidth="1"/>
    <col min="15107" max="15107" width="40.7109375" style="30" customWidth="1"/>
    <col min="15108" max="15108" width="13.85546875" style="30" customWidth="1"/>
    <col min="15109" max="15109" width="12.140625" style="30" customWidth="1"/>
    <col min="15110" max="15110" width="12" style="30" customWidth="1"/>
    <col min="15111" max="15111" width="12.7109375" style="30" customWidth="1"/>
    <col min="15112" max="15360" width="9.140625" style="30"/>
    <col min="15361" max="15362" width="5.28515625" style="30" customWidth="1"/>
    <col min="15363" max="15363" width="40.7109375" style="30" customWidth="1"/>
    <col min="15364" max="15364" width="13.85546875" style="30" customWidth="1"/>
    <col min="15365" max="15365" width="12.140625" style="30" customWidth="1"/>
    <col min="15366" max="15366" width="12" style="30" customWidth="1"/>
    <col min="15367" max="15367" width="12.7109375" style="30" customWidth="1"/>
    <col min="15368" max="15616" width="9.140625" style="30"/>
    <col min="15617" max="15618" width="5.28515625" style="30" customWidth="1"/>
    <col min="15619" max="15619" width="40.7109375" style="30" customWidth="1"/>
    <col min="15620" max="15620" width="13.85546875" style="30" customWidth="1"/>
    <col min="15621" max="15621" width="12.140625" style="30" customWidth="1"/>
    <col min="15622" max="15622" width="12" style="30" customWidth="1"/>
    <col min="15623" max="15623" width="12.7109375" style="30" customWidth="1"/>
    <col min="15624" max="15872" width="9.140625" style="30"/>
    <col min="15873" max="15874" width="5.28515625" style="30" customWidth="1"/>
    <col min="15875" max="15875" width="40.7109375" style="30" customWidth="1"/>
    <col min="15876" max="15876" width="13.85546875" style="30" customWidth="1"/>
    <col min="15877" max="15877" width="12.140625" style="30" customWidth="1"/>
    <col min="15878" max="15878" width="12" style="30" customWidth="1"/>
    <col min="15879" max="15879" width="12.7109375" style="30" customWidth="1"/>
    <col min="15880" max="16128" width="9.140625" style="30"/>
    <col min="16129" max="16130" width="5.28515625" style="30" customWidth="1"/>
    <col min="16131" max="16131" width="40.7109375" style="30" customWidth="1"/>
    <col min="16132" max="16132" width="13.85546875" style="30" customWidth="1"/>
    <col min="16133" max="16133" width="12.140625" style="30" customWidth="1"/>
    <col min="16134" max="16134" width="12" style="30" customWidth="1"/>
    <col min="16135" max="16135" width="12.7109375" style="30" customWidth="1"/>
    <col min="16136" max="16384" width="9.140625" style="30"/>
  </cols>
  <sheetData>
    <row r="1" spans="1:7" ht="12.75" customHeight="1" x14ac:dyDescent="0.2">
      <c r="A1" s="95"/>
      <c r="B1" s="289" t="s">
        <v>39</v>
      </c>
      <c r="C1" s="290" t="s">
        <v>0</v>
      </c>
      <c r="D1" s="289" t="s">
        <v>1</v>
      </c>
      <c r="E1" s="289" t="s">
        <v>2</v>
      </c>
      <c r="F1" s="289" t="s">
        <v>3</v>
      </c>
      <c r="G1" s="289" t="s">
        <v>439</v>
      </c>
    </row>
    <row r="2" spans="1:7" x14ac:dyDescent="0.2">
      <c r="A2" s="95"/>
      <c r="B2" s="289"/>
      <c r="C2" s="290"/>
      <c r="D2" s="289"/>
      <c r="E2" s="289"/>
      <c r="F2" s="289"/>
      <c r="G2" s="289"/>
    </row>
    <row r="3" spans="1:7" ht="57.75" customHeight="1" x14ac:dyDescent="0.2">
      <c r="A3" s="95"/>
      <c r="B3" s="289"/>
      <c r="C3" s="290"/>
      <c r="D3" s="289"/>
      <c r="E3" s="289"/>
      <c r="F3" s="289"/>
      <c r="G3" s="289"/>
    </row>
    <row r="4" spans="1:7" ht="24.95" customHeight="1" x14ac:dyDescent="0.25">
      <c r="A4" s="95"/>
      <c r="B4" s="96" t="s">
        <v>41</v>
      </c>
      <c r="C4" s="97" t="s">
        <v>216</v>
      </c>
      <c r="D4" s="287"/>
      <c r="E4" s="287"/>
      <c r="F4" s="287"/>
      <c r="G4" s="287"/>
    </row>
    <row r="5" spans="1:7" ht="24.95" customHeight="1" x14ac:dyDescent="0.25">
      <c r="A5" s="95"/>
      <c r="B5" s="96" t="s">
        <v>43</v>
      </c>
      <c r="C5" s="98" t="s">
        <v>217</v>
      </c>
      <c r="D5" s="99">
        <v>300</v>
      </c>
      <c r="E5" s="99">
        <v>300</v>
      </c>
      <c r="F5" s="100">
        <v>300</v>
      </c>
      <c r="G5" s="100">
        <v>152</v>
      </c>
    </row>
    <row r="6" spans="1:7" ht="24.95" customHeight="1" x14ac:dyDescent="0.25">
      <c r="A6" s="95"/>
      <c r="B6" s="96" t="s">
        <v>45</v>
      </c>
      <c r="C6" s="98" t="s">
        <v>218</v>
      </c>
      <c r="D6" s="99">
        <v>143</v>
      </c>
      <c r="E6" s="99">
        <v>143</v>
      </c>
      <c r="F6" s="100">
        <v>142</v>
      </c>
      <c r="G6" s="100">
        <v>142</v>
      </c>
    </row>
    <row r="7" spans="1:7" ht="24.95" customHeight="1" x14ac:dyDescent="0.25">
      <c r="A7" s="95"/>
      <c r="B7" s="96" t="s">
        <v>47</v>
      </c>
      <c r="C7" s="98" t="s">
        <v>219</v>
      </c>
      <c r="D7" s="99">
        <v>120</v>
      </c>
      <c r="E7" s="99">
        <v>120</v>
      </c>
      <c r="F7" s="99">
        <v>457</v>
      </c>
      <c r="G7" s="99">
        <v>372</v>
      </c>
    </row>
    <row r="8" spans="1:7" ht="24.95" customHeight="1" x14ac:dyDescent="0.25">
      <c r="A8" s="95"/>
      <c r="B8" s="96"/>
      <c r="C8" s="98" t="s">
        <v>221</v>
      </c>
      <c r="D8" s="99"/>
      <c r="E8" s="99"/>
      <c r="F8" s="99">
        <v>894</v>
      </c>
      <c r="G8" s="99">
        <v>737</v>
      </c>
    </row>
    <row r="9" spans="1:7" ht="24.95" customHeight="1" x14ac:dyDescent="0.25">
      <c r="A9" s="95"/>
      <c r="B9" s="96" t="s">
        <v>49</v>
      </c>
      <c r="C9" s="98" t="s">
        <v>441</v>
      </c>
      <c r="D9" s="99"/>
      <c r="E9" s="99"/>
      <c r="F9" s="99">
        <v>348</v>
      </c>
      <c r="G9" s="99">
        <v>348</v>
      </c>
    </row>
    <row r="10" spans="1:7" ht="24.95" customHeight="1" x14ac:dyDescent="0.25">
      <c r="A10" s="95"/>
      <c r="B10" s="96" t="s">
        <v>51</v>
      </c>
      <c r="C10" s="97" t="s">
        <v>155</v>
      </c>
      <c r="D10" s="101">
        <f>SUM(D5:D9)</f>
        <v>563</v>
      </c>
      <c r="E10" s="101">
        <f>SUM(E5:E9)</f>
        <v>563</v>
      </c>
      <c r="F10" s="101">
        <f>SUM(F5:F9)</f>
        <v>2141</v>
      </c>
      <c r="G10" s="101">
        <f>SUM(G5:G9)</f>
        <v>1751</v>
      </c>
    </row>
    <row r="11" spans="1:7" ht="24.95" customHeight="1" x14ac:dyDescent="0.25">
      <c r="A11" s="95"/>
      <c r="B11" s="96" t="s">
        <v>53</v>
      </c>
      <c r="C11" s="97" t="s">
        <v>220</v>
      </c>
      <c r="D11" s="288"/>
      <c r="E11" s="288"/>
      <c r="F11" s="288"/>
      <c r="G11" s="288"/>
    </row>
    <row r="12" spans="1:7" ht="24.95" customHeight="1" x14ac:dyDescent="0.25">
      <c r="A12" s="95"/>
      <c r="B12" s="96" t="s">
        <v>63</v>
      </c>
      <c r="C12" s="102" t="s">
        <v>221</v>
      </c>
      <c r="D12" s="99">
        <v>1690</v>
      </c>
      <c r="E12" s="99">
        <v>1690</v>
      </c>
      <c r="F12" s="99">
        <v>1690</v>
      </c>
      <c r="G12" s="99">
        <v>832</v>
      </c>
    </row>
    <row r="13" spans="1:7" ht="24.95" customHeight="1" x14ac:dyDescent="0.25">
      <c r="A13" s="95"/>
      <c r="B13" s="96" t="s">
        <v>66</v>
      </c>
      <c r="C13" s="103" t="s">
        <v>222</v>
      </c>
      <c r="D13" s="99">
        <v>11811</v>
      </c>
      <c r="E13" s="99">
        <v>11811</v>
      </c>
      <c r="F13" s="99">
        <v>12813</v>
      </c>
      <c r="G13" s="99">
        <v>12420</v>
      </c>
    </row>
    <row r="14" spans="1:7" ht="24.95" customHeight="1" x14ac:dyDescent="0.25">
      <c r="A14" s="95"/>
      <c r="B14" s="96" t="s">
        <v>68</v>
      </c>
      <c r="C14" s="103" t="s">
        <v>223</v>
      </c>
      <c r="D14" s="99">
        <v>1398</v>
      </c>
      <c r="E14" s="99">
        <v>1398</v>
      </c>
      <c r="F14" s="99">
        <v>1398</v>
      </c>
      <c r="G14" s="99">
        <v>1324</v>
      </c>
    </row>
    <row r="15" spans="1:7" ht="24.95" customHeight="1" x14ac:dyDescent="0.25">
      <c r="A15" s="95"/>
      <c r="B15" s="96" t="s">
        <v>70</v>
      </c>
      <c r="C15" s="103" t="s">
        <v>219</v>
      </c>
      <c r="D15" s="99">
        <v>4022</v>
      </c>
      <c r="E15" s="99">
        <v>4022</v>
      </c>
      <c r="F15" s="99">
        <v>4392</v>
      </c>
      <c r="G15" s="99">
        <v>3764</v>
      </c>
    </row>
    <row r="16" spans="1:7" ht="24.95" customHeight="1" x14ac:dyDescent="0.25">
      <c r="A16" s="95"/>
      <c r="B16" s="96" t="s">
        <v>73</v>
      </c>
      <c r="C16" s="97" t="s">
        <v>224</v>
      </c>
      <c r="D16" s="104">
        <f>SUM(D12:D15)</f>
        <v>18921</v>
      </c>
      <c r="E16" s="104">
        <f>SUM(E12:E15)</f>
        <v>18921</v>
      </c>
      <c r="F16" s="104">
        <f>SUM(F12:F15)</f>
        <v>20293</v>
      </c>
      <c r="G16" s="104">
        <f>SUM(G12:G15)</f>
        <v>18340</v>
      </c>
    </row>
    <row r="17" spans="1:7" ht="24.95" customHeight="1" x14ac:dyDescent="0.25">
      <c r="A17" s="95"/>
      <c r="B17" s="96" t="s">
        <v>75</v>
      </c>
      <c r="C17" s="97" t="s">
        <v>225</v>
      </c>
      <c r="D17" s="288"/>
      <c r="E17" s="288"/>
      <c r="F17" s="288"/>
      <c r="G17" s="288"/>
    </row>
    <row r="18" spans="1:7" ht="24.95" customHeight="1" x14ac:dyDescent="0.25">
      <c r="A18" s="95"/>
      <c r="B18" s="96" t="s">
        <v>77</v>
      </c>
      <c r="C18" s="103" t="s">
        <v>226</v>
      </c>
      <c r="D18" s="99">
        <v>113</v>
      </c>
      <c r="E18" s="99">
        <v>113</v>
      </c>
      <c r="F18" s="99">
        <v>113</v>
      </c>
      <c r="G18" s="99">
        <v>108</v>
      </c>
    </row>
    <row r="19" spans="1:7" ht="24.95" customHeight="1" x14ac:dyDescent="0.25">
      <c r="A19" s="95"/>
      <c r="B19" s="96" t="s">
        <v>79</v>
      </c>
      <c r="C19" s="103"/>
      <c r="D19" s="99"/>
      <c r="E19" s="99"/>
      <c r="F19" s="99"/>
      <c r="G19" s="99"/>
    </row>
    <row r="20" spans="1:7" ht="24.95" customHeight="1" x14ac:dyDescent="0.25">
      <c r="A20" s="95"/>
      <c r="B20" s="96" t="s">
        <v>82</v>
      </c>
      <c r="C20" s="103"/>
      <c r="D20" s="99"/>
      <c r="E20" s="99"/>
      <c r="F20" s="99"/>
      <c r="G20" s="99"/>
    </row>
    <row r="21" spans="1:7" ht="24.95" customHeight="1" x14ac:dyDescent="0.25">
      <c r="A21" s="95"/>
      <c r="B21" s="96" t="s">
        <v>94</v>
      </c>
      <c r="C21" s="103"/>
      <c r="D21" s="99"/>
      <c r="E21" s="99"/>
      <c r="F21" s="99"/>
      <c r="G21" s="99"/>
    </row>
    <row r="22" spans="1:7" ht="24.95" customHeight="1" x14ac:dyDescent="0.25">
      <c r="A22" s="95"/>
      <c r="B22" s="96" t="s">
        <v>96</v>
      </c>
      <c r="C22" s="105" t="s">
        <v>165</v>
      </c>
      <c r="D22" s="101">
        <f>SUM(D18:D21)</f>
        <v>113</v>
      </c>
      <c r="E22" s="101">
        <f>SUM(E18:E21)</f>
        <v>113</v>
      </c>
      <c r="F22" s="101">
        <f>SUM(F18:F21)</f>
        <v>113</v>
      </c>
      <c r="G22" s="101">
        <f>SUM(G18:G21)</f>
        <v>108</v>
      </c>
    </row>
    <row r="23" spans="1:7" ht="36" customHeight="1" x14ac:dyDescent="0.25">
      <c r="A23" s="95"/>
      <c r="B23" s="106" t="s">
        <v>98</v>
      </c>
      <c r="C23" s="107" t="s">
        <v>227</v>
      </c>
      <c r="D23" s="108">
        <f>SUM(D10+D16+D22)</f>
        <v>19597</v>
      </c>
      <c r="E23" s="108">
        <f>SUM(E10+E16+E22)</f>
        <v>19597</v>
      </c>
      <c r="F23" s="108">
        <f>SUM(F10+F16+F22)</f>
        <v>22547</v>
      </c>
      <c r="G23" s="108">
        <f>SUM(G10+G16+G22)</f>
        <v>20199</v>
      </c>
    </row>
    <row r="24" spans="1:7" x14ac:dyDescent="0.2">
      <c r="A24" s="95"/>
      <c r="B24" s="95"/>
      <c r="C24" s="95"/>
      <c r="D24" s="95"/>
      <c r="E24" s="95"/>
      <c r="F24" s="95"/>
    </row>
    <row r="25" spans="1:7" x14ac:dyDescent="0.2">
      <c r="A25" s="95"/>
      <c r="B25" s="95"/>
      <c r="C25" s="95"/>
      <c r="D25" s="95"/>
      <c r="E25" s="95"/>
      <c r="F25" s="95"/>
    </row>
    <row r="26" spans="1:7" x14ac:dyDescent="0.2">
      <c r="A26" s="95"/>
      <c r="B26" s="95"/>
      <c r="C26" s="95"/>
      <c r="D26" s="95"/>
      <c r="E26" s="95"/>
      <c r="F26" s="95"/>
    </row>
    <row r="27" spans="1:7" x14ac:dyDescent="0.2">
      <c r="A27" s="95"/>
      <c r="B27" s="95"/>
      <c r="C27" s="95"/>
      <c r="D27" s="95"/>
      <c r="E27" s="95"/>
      <c r="F27" s="95"/>
    </row>
    <row r="28" spans="1:7" x14ac:dyDescent="0.2">
      <c r="A28" s="95"/>
      <c r="B28" s="95"/>
      <c r="C28" s="95"/>
      <c r="D28" s="95"/>
      <c r="E28" s="95"/>
      <c r="F28" s="95"/>
    </row>
    <row r="29" spans="1:7" x14ac:dyDescent="0.2">
      <c r="A29" s="95"/>
      <c r="B29" s="95"/>
      <c r="C29" s="95"/>
      <c r="D29" s="95"/>
      <c r="E29" s="95"/>
      <c r="F29" s="95"/>
    </row>
    <row r="30" spans="1:7" x14ac:dyDescent="0.2">
      <c r="A30" s="95"/>
      <c r="B30" s="95"/>
      <c r="C30" s="95"/>
      <c r="D30" s="95"/>
      <c r="E30" s="95"/>
      <c r="F30" s="95"/>
    </row>
    <row r="31" spans="1:7" x14ac:dyDescent="0.2">
      <c r="A31" s="95"/>
      <c r="B31" s="95"/>
      <c r="C31" s="95"/>
      <c r="D31" s="95"/>
      <c r="E31" s="95"/>
      <c r="F31" s="95"/>
    </row>
    <row r="32" spans="1:7" x14ac:dyDescent="0.2">
      <c r="A32" s="95"/>
      <c r="B32" s="95"/>
      <c r="C32" s="95"/>
      <c r="D32" s="95"/>
      <c r="E32" s="95"/>
      <c r="F32" s="95"/>
    </row>
    <row r="33" spans="1:6" x14ac:dyDescent="0.2">
      <c r="A33" s="95"/>
      <c r="B33" s="95"/>
      <c r="C33" s="95"/>
      <c r="D33" s="95"/>
      <c r="E33" s="95"/>
      <c r="F33" s="95"/>
    </row>
    <row r="34" spans="1:6" x14ac:dyDescent="0.2">
      <c r="A34" s="95"/>
      <c r="B34" s="95"/>
      <c r="C34" s="95"/>
      <c r="D34" s="95"/>
      <c r="E34" s="95"/>
      <c r="F34" s="95"/>
    </row>
    <row r="35" spans="1:6" x14ac:dyDescent="0.2">
      <c r="A35" s="95"/>
      <c r="B35" s="95"/>
      <c r="C35" s="95"/>
      <c r="D35" s="95"/>
      <c r="E35" s="95"/>
      <c r="F35" s="95"/>
    </row>
    <row r="36" spans="1:6" x14ac:dyDescent="0.2">
      <c r="A36" s="95"/>
      <c r="B36" s="95"/>
      <c r="C36" s="95"/>
      <c r="D36" s="95"/>
      <c r="E36" s="95"/>
      <c r="F36" s="95"/>
    </row>
    <row r="37" spans="1:6" x14ac:dyDescent="0.2">
      <c r="A37" s="95"/>
      <c r="B37" s="95"/>
      <c r="C37" s="95"/>
      <c r="D37" s="95"/>
      <c r="E37" s="95"/>
      <c r="F37" s="95"/>
    </row>
    <row r="38" spans="1:6" x14ac:dyDescent="0.2">
      <c r="A38" s="95"/>
      <c r="B38" s="95"/>
      <c r="C38" s="95"/>
      <c r="D38" s="95"/>
      <c r="E38" s="95"/>
      <c r="F38" s="95"/>
    </row>
    <row r="39" spans="1:6" x14ac:dyDescent="0.2">
      <c r="A39" s="95"/>
      <c r="B39" s="95"/>
      <c r="C39" s="95"/>
      <c r="D39" s="95"/>
      <c r="E39" s="95"/>
      <c r="F39" s="95"/>
    </row>
    <row r="40" spans="1:6" x14ac:dyDescent="0.2">
      <c r="A40" s="95"/>
      <c r="B40" s="95"/>
      <c r="C40" s="95"/>
      <c r="D40" s="95"/>
      <c r="E40" s="95"/>
      <c r="F40" s="95"/>
    </row>
    <row r="41" spans="1:6" x14ac:dyDescent="0.2">
      <c r="A41" s="95"/>
      <c r="B41" s="95"/>
      <c r="C41" s="95"/>
      <c r="D41" s="95"/>
      <c r="E41" s="95"/>
      <c r="F41" s="95"/>
    </row>
    <row r="42" spans="1:6" x14ac:dyDescent="0.2">
      <c r="A42" s="95"/>
      <c r="B42" s="95"/>
      <c r="C42" s="95"/>
      <c r="D42" s="95"/>
      <c r="E42" s="95"/>
      <c r="F42" s="95"/>
    </row>
    <row r="43" spans="1:6" x14ac:dyDescent="0.2">
      <c r="A43" s="95"/>
      <c r="B43" s="95"/>
      <c r="C43" s="95"/>
      <c r="D43" s="95"/>
      <c r="E43" s="95"/>
      <c r="F43" s="95"/>
    </row>
    <row r="44" spans="1:6" x14ac:dyDescent="0.2">
      <c r="A44" s="95"/>
      <c r="B44" s="95"/>
      <c r="C44" s="95"/>
      <c r="D44" s="95"/>
      <c r="E44" s="95"/>
      <c r="F44" s="95"/>
    </row>
    <row r="45" spans="1:6" x14ac:dyDescent="0.2">
      <c r="A45" s="95"/>
      <c r="B45" s="95"/>
      <c r="C45" s="95"/>
      <c r="D45" s="95"/>
      <c r="E45" s="95"/>
      <c r="F45" s="95"/>
    </row>
    <row r="46" spans="1:6" x14ac:dyDescent="0.2">
      <c r="A46" s="95"/>
      <c r="B46" s="95"/>
      <c r="C46" s="95"/>
      <c r="D46" s="95"/>
      <c r="E46" s="95"/>
      <c r="F46" s="95"/>
    </row>
    <row r="47" spans="1:6" x14ac:dyDescent="0.2">
      <c r="A47" s="95"/>
      <c r="B47" s="95"/>
      <c r="C47" s="95"/>
      <c r="D47" s="95"/>
      <c r="E47" s="95"/>
      <c r="F47" s="95"/>
    </row>
    <row r="48" spans="1:6" x14ac:dyDescent="0.2">
      <c r="A48" s="95"/>
      <c r="B48" s="95"/>
      <c r="C48" s="95"/>
      <c r="D48" s="95"/>
      <c r="E48" s="95"/>
      <c r="F48" s="95"/>
    </row>
    <row r="49" spans="1:6" x14ac:dyDescent="0.2">
      <c r="A49" s="95"/>
      <c r="B49" s="95"/>
      <c r="C49" s="95"/>
      <c r="D49" s="95"/>
      <c r="E49" s="95"/>
      <c r="F49" s="95"/>
    </row>
    <row r="50" spans="1:6" x14ac:dyDescent="0.2">
      <c r="A50" s="95"/>
      <c r="B50" s="95"/>
      <c r="C50" s="95"/>
      <c r="D50" s="95"/>
      <c r="E50" s="95"/>
      <c r="F50" s="95"/>
    </row>
    <row r="51" spans="1:6" x14ac:dyDescent="0.2">
      <c r="A51" s="95"/>
      <c r="B51" s="95"/>
      <c r="C51" s="95"/>
      <c r="D51" s="95"/>
      <c r="E51" s="95"/>
      <c r="F51" s="95"/>
    </row>
    <row r="52" spans="1:6" x14ac:dyDescent="0.2">
      <c r="A52" s="95"/>
      <c r="B52" s="95"/>
      <c r="C52" s="95"/>
      <c r="D52" s="95"/>
      <c r="E52" s="95"/>
      <c r="F52" s="95"/>
    </row>
    <row r="53" spans="1:6" x14ac:dyDescent="0.2">
      <c r="A53" s="95"/>
      <c r="B53" s="95"/>
      <c r="C53" s="95"/>
      <c r="D53" s="95"/>
      <c r="E53" s="95"/>
      <c r="F53" s="95"/>
    </row>
    <row r="54" spans="1:6" x14ac:dyDescent="0.2">
      <c r="A54" s="95"/>
      <c r="B54" s="95"/>
      <c r="C54" s="95"/>
      <c r="D54" s="95"/>
      <c r="E54" s="95"/>
      <c r="F54" s="95"/>
    </row>
    <row r="55" spans="1:6" x14ac:dyDescent="0.2">
      <c r="A55" s="95"/>
      <c r="B55" s="95"/>
      <c r="C55" s="95"/>
      <c r="D55" s="95"/>
      <c r="E55" s="95"/>
      <c r="F55" s="95"/>
    </row>
    <row r="56" spans="1:6" x14ac:dyDescent="0.2">
      <c r="A56" s="95"/>
      <c r="B56" s="95"/>
      <c r="C56" s="95"/>
      <c r="D56" s="95"/>
      <c r="E56" s="95"/>
      <c r="F56" s="95"/>
    </row>
    <row r="57" spans="1:6" x14ac:dyDescent="0.2">
      <c r="A57" s="95"/>
      <c r="B57" s="95"/>
      <c r="C57" s="95"/>
      <c r="D57" s="95"/>
      <c r="E57" s="95"/>
      <c r="F57" s="95"/>
    </row>
    <row r="58" spans="1:6" x14ac:dyDescent="0.2">
      <c r="A58" s="95"/>
      <c r="B58" s="95"/>
      <c r="C58" s="95"/>
      <c r="D58" s="95"/>
      <c r="E58" s="95"/>
      <c r="F58" s="95"/>
    </row>
    <row r="59" spans="1:6" x14ac:dyDescent="0.2">
      <c r="A59" s="95"/>
      <c r="B59" s="95"/>
      <c r="C59" s="95"/>
      <c r="D59" s="95"/>
      <c r="E59" s="95"/>
      <c r="F59" s="95"/>
    </row>
    <row r="60" spans="1:6" x14ac:dyDescent="0.2">
      <c r="A60" s="95"/>
      <c r="B60" s="95"/>
      <c r="C60" s="95"/>
      <c r="D60" s="95"/>
      <c r="E60" s="95"/>
      <c r="F60" s="95"/>
    </row>
    <row r="61" spans="1:6" x14ac:dyDescent="0.2">
      <c r="A61" s="95"/>
      <c r="B61" s="95"/>
      <c r="C61" s="95"/>
      <c r="D61" s="95"/>
      <c r="E61" s="95"/>
      <c r="F61" s="95"/>
    </row>
    <row r="62" spans="1:6" x14ac:dyDescent="0.2">
      <c r="A62" s="95"/>
      <c r="B62" s="95"/>
      <c r="C62" s="95"/>
      <c r="D62" s="95"/>
      <c r="E62" s="95"/>
      <c r="F62" s="95"/>
    </row>
    <row r="63" spans="1:6" x14ac:dyDescent="0.2">
      <c r="A63" s="95"/>
      <c r="B63" s="95"/>
      <c r="C63" s="95"/>
      <c r="D63" s="95"/>
      <c r="E63" s="95"/>
      <c r="F63" s="95"/>
    </row>
    <row r="64" spans="1:6" x14ac:dyDescent="0.2">
      <c r="A64" s="95"/>
      <c r="B64" s="95"/>
      <c r="C64" s="95"/>
      <c r="D64" s="95"/>
      <c r="E64" s="95"/>
      <c r="F64" s="95"/>
    </row>
    <row r="65" spans="1:6" x14ac:dyDescent="0.2">
      <c r="A65" s="95"/>
      <c r="B65" s="95"/>
      <c r="C65" s="95"/>
      <c r="D65" s="95"/>
      <c r="E65" s="95"/>
      <c r="F65" s="95"/>
    </row>
    <row r="66" spans="1:6" x14ac:dyDescent="0.2">
      <c r="A66" s="95"/>
      <c r="B66" s="95"/>
      <c r="C66" s="95"/>
      <c r="D66" s="95"/>
      <c r="E66" s="95"/>
      <c r="F66" s="95"/>
    </row>
    <row r="67" spans="1:6" x14ac:dyDescent="0.2">
      <c r="A67" s="95"/>
      <c r="B67" s="95"/>
      <c r="C67" s="95"/>
      <c r="D67" s="95"/>
      <c r="E67" s="95"/>
      <c r="F67" s="95"/>
    </row>
    <row r="68" spans="1:6" x14ac:dyDescent="0.2">
      <c r="A68" s="95"/>
      <c r="B68" s="95"/>
      <c r="C68" s="95"/>
      <c r="D68" s="95"/>
      <c r="E68" s="95"/>
      <c r="F68" s="95"/>
    </row>
    <row r="69" spans="1:6" x14ac:dyDescent="0.2">
      <c r="A69" s="95"/>
      <c r="B69" s="95"/>
      <c r="C69" s="95"/>
      <c r="D69" s="95"/>
      <c r="E69" s="95"/>
      <c r="F69" s="95"/>
    </row>
    <row r="70" spans="1:6" x14ac:dyDescent="0.2">
      <c r="A70" s="95"/>
      <c r="B70" s="95"/>
      <c r="C70" s="95"/>
      <c r="D70" s="95"/>
      <c r="E70" s="95"/>
      <c r="F70" s="95"/>
    </row>
    <row r="71" spans="1:6" x14ac:dyDescent="0.2">
      <c r="A71" s="95"/>
      <c r="B71" s="95"/>
      <c r="C71" s="95"/>
      <c r="D71" s="95"/>
      <c r="E71" s="95"/>
      <c r="F71" s="95"/>
    </row>
    <row r="72" spans="1:6" x14ac:dyDescent="0.2">
      <c r="A72" s="95"/>
      <c r="B72" s="95"/>
      <c r="C72" s="95"/>
      <c r="D72" s="95"/>
      <c r="E72" s="95"/>
      <c r="F72" s="95"/>
    </row>
    <row r="73" spans="1:6" x14ac:dyDescent="0.2">
      <c r="A73" s="95"/>
      <c r="B73" s="95"/>
      <c r="C73" s="95"/>
      <c r="D73" s="95"/>
      <c r="E73" s="95"/>
      <c r="F73" s="95"/>
    </row>
    <row r="74" spans="1:6" x14ac:dyDescent="0.2">
      <c r="A74" s="95"/>
      <c r="B74" s="95"/>
      <c r="C74" s="95"/>
      <c r="D74" s="95"/>
      <c r="E74" s="95"/>
      <c r="F74" s="95"/>
    </row>
    <row r="75" spans="1:6" x14ac:dyDescent="0.2">
      <c r="A75" s="95"/>
      <c r="B75" s="95"/>
      <c r="C75" s="95"/>
      <c r="D75" s="95"/>
      <c r="E75" s="95"/>
      <c r="F75" s="95"/>
    </row>
    <row r="76" spans="1:6" x14ac:dyDescent="0.2">
      <c r="A76" s="95"/>
      <c r="B76" s="95"/>
      <c r="C76" s="95"/>
      <c r="D76" s="95"/>
      <c r="E76" s="95"/>
      <c r="F76" s="95"/>
    </row>
    <row r="77" spans="1:6" x14ac:dyDescent="0.2">
      <c r="A77" s="95"/>
      <c r="B77" s="95"/>
      <c r="C77" s="95"/>
      <c r="D77" s="95"/>
      <c r="E77" s="95"/>
      <c r="F77" s="95"/>
    </row>
    <row r="78" spans="1:6" x14ac:dyDescent="0.2">
      <c r="A78" s="95"/>
      <c r="B78" s="95"/>
      <c r="C78" s="95"/>
      <c r="D78" s="95"/>
      <c r="E78" s="95"/>
      <c r="F78" s="95"/>
    </row>
    <row r="79" spans="1:6" x14ac:dyDescent="0.2">
      <c r="A79" s="95"/>
      <c r="B79" s="95"/>
      <c r="C79" s="95"/>
      <c r="D79" s="95"/>
      <c r="E79" s="95"/>
      <c r="F79" s="95"/>
    </row>
    <row r="80" spans="1:6" x14ac:dyDescent="0.2">
      <c r="A80" s="95"/>
      <c r="B80" s="95"/>
      <c r="C80" s="95"/>
      <c r="D80" s="95"/>
      <c r="E80" s="95"/>
      <c r="F80" s="95"/>
    </row>
    <row r="81" spans="1:6" x14ac:dyDescent="0.2">
      <c r="A81" s="95"/>
      <c r="B81" s="95"/>
      <c r="C81" s="95"/>
      <c r="D81" s="95"/>
      <c r="E81" s="95"/>
      <c r="F81" s="95"/>
    </row>
    <row r="82" spans="1:6" x14ac:dyDescent="0.2">
      <c r="A82" s="95"/>
      <c r="B82" s="95"/>
      <c r="C82" s="95"/>
      <c r="D82" s="95"/>
      <c r="E82" s="95"/>
      <c r="F82" s="95"/>
    </row>
    <row r="83" spans="1:6" x14ac:dyDescent="0.2">
      <c r="A83" s="95"/>
      <c r="B83" s="95"/>
      <c r="C83" s="95"/>
      <c r="D83" s="95"/>
      <c r="E83" s="95"/>
      <c r="F83" s="95"/>
    </row>
    <row r="84" spans="1:6" x14ac:dyDescent="0.2">
      <c r="A84" s="95"/>
      <c r="B84" s="95"/>
      <c r="C84" s="95"/>
      <c r="D84" s="95"/>
      <c r="E84" s="95"/>
      <c r="F84" s="95"/>
    </row>
    <row r="85" spans="1:6" x14ac:dyDescent="0.2">
      <c r="A85" s="95"/>
      <c r="B85" s="95"/>
      <c r="C85" s="95"/>
      <c r="D85" s="95"/>
      <c r="E85" s="95"/>
      <c r="F85" s="95"/>
    </row>
    <row r="86" spans="1:6" x14ac:dyDescent="0.2">
      <c r="A86" s="95"/>
      <c r="B86" s="95"/>
      <c r="C86" s="95"/>
      <c r="D86" s="95"/>
      <c r="E86" s="95"/>
      <c r="F86" s="95"/>
    </row>
    <row r="87" spans="1:6" x14ac:dyDescent="0.2">
      <c r="A87" s="95"/>
      <c r="B87" s="95"/>
      <c r="C87" s="95"/>
      <c r="D87" s="95"/>
      <c r="E87" s="95"/>
      <c r="F87" s="95"/>
    </row>
    <row r="88" spans="1:6" x14ac:dyDescent="0.2">
      <c r="A88" s="95"/>
      <c r="B88" s="95"/>
      <c r="C88" s="95"/>
      <c r="D88" s="95"/>
      <c r="E88" s="95"/>
      <c r="F88" s="95"/>
    </row>
    <row r="89" spans="1:6" x14ac:dyDescent="0.2">
      <c r="A89" s="95"/>
      <c r="B89" s="95"/>
      <c r="C89" s="95"/>
      <c r="D89" s="95"/>
      <c r="E89" s="95"/>
      <c r="F89" s="95"/>
    </row>
    <row r="90" spans="1:6" x14ac:dyDescent="0.2">
      <c r="A90" s="95"/>
      <c r="B90" s="95"/>
      <c r="C90" s="95"/>
      <c r="D90" s="95"/>
      <c r="E90" s="95"/>
      <c r="F90" s="95"/>
    </row>
    <row r="91" spans="1:6" x14ac:dyDescent="0.2">
      <c r="A91" s="95"/>
      <c r="B91" s="95"/>
      <c r="C91" s="95"/>
      <c r="D91" s="95"/>
      <c r="E91" s="95"/>
      <c r="F91" s="95"/>
    </row>
    <row r="92" spans="1:6" x14ac:dyDescent="0.2">
      <c r="A92" s="95"/>
      <c r="B92" s="95"/>
      <c r="C92" s="95"/>
      <c r="D92" s="95"/>
      <c r="E92" s="95"/>
      <c r="F92" s="95"/>
    </row>
    <row r="93" spans="1:6" x14ac:dyDescent="0.2">
      <c r="A93" s="95"/>
      <c r="B93" s="95"/>
      <c r="C93" s="95"/>
      <c r="D93" s="95"/>
      <c r="E93" s="95"/>
      <c r="F93" s="95"/>
    </row>
    <row r="94" spans="1:6" x14ac:dyDescent="0.2">
      <c r="A94" s="95"/>
      <c r="B94" s="95"/>
      <c r="C94" s="95"/>
      <c r="D94" s="95"/>
      <c r="E94" s="95"/>
      <c r="F94" s="95"/>
    </row>
    <row r="95" spans="1:6" x14ac:dyDescent="0.2">
      <c r="A95" s="95"/>
      <c r="B95" s="95"/>
      <c r="C95" s="95"/>
      <c r="D95" s="95"/>
      <c r="E95" s="95"/>
      <c r="F95" s="95"/>
    </row>
    <row r="96" spans="1:6" x14ac:dyDescent="0.2">
      <c r="A96" s="95"/>
      <c r="B96" s="95"/>
      <c r="C96" s="95"/>
      <c r="D96" s="95"/>
      <c r="E96" s="95"/>
      <c r="F96" s="95"/>
    </row>
    <row r="97" spans="1:6" x14ac:dyDescent="0.2">
      <c r="A97" s="95"/>
      <c r="B97" s="95"/>
      <c r="C97" s="95"/>
      <c r="D97" s="95"/>
      <c r="E97" s="95"/>
      <c r="F97" s="95"/>
    </row>
    <row r="98" spans="1:6" x14ac:dyDescent="0.2">
      <c r="A98" s="95"/>
      <c r="B98" s="95"/>
      <c r="C98" s="95"/>
      <c r="D98" s="95"/>
      <c r="E98" s="95"/>
      <c r="F98" s="95"/>
    </row>
    <row r="99" spans="1:6" x14ac:dyDescent="0.2">
      <c r="A99" s="95"/>
      <c r="B99" s="95"/>
      <c r="C99" s="95"/>
      <c r="D99" s="95"/>
      <c r="E99" s="95"/>
      <c r="F99" s="95"/>
    </row>
    <row r="100" spans="1:6" x14ac:dyDescent="0.2">
      <c r="A100" s="95"/>
      <c r="B100" s="95"/>
      <c r="C100" s="95"/>
      <c r="D100" s="95"/>
      <c r="E100" s="95"/>
      <c r="F100" s="95"/>
    </row>
    <row r="101" spans="1:6" x14ac:dyDescent="0.2">
      <c r="A101" s="95"/>
      <c r="B101" s="95"/>
      <c r="C101" s="95"/>
      <c r="D101" s="95"/>
      <c r="E101" s="95"/>
      <c r="F101" s="95"/>
    </row>
    <row r="102" spans="1:6" x14ac:dyDescent="0.2">
      <c r="A102" s="95"/>
      <c r="B102" s="95"/>
      <c r="C102" s="95"/>
      <c r="D102" s="95"/>
      <c r="E102" s="95"/>
      <c r="F102" s="95"/>
    </row>
    <row r="103" spans="1:6" x14ac:dyDescent="0.2">
      <c r="A103" s="95"/>
      <c r="B103" s="95"/>
      <c r="C103" s="95"/>
      <c r="D103" s="95"/>
      <c r="E103" s="95"/>
      <c r="F103" s="95"/>
    </row>
    <row r="104" spans="1:6" x14ac:dyDescent="0.2">
      <c r="A104" s="95"/>
      <c r="B104" s="95"/>
      <c r="C104" s="95"/>
      <c r="D104" s="95"/>
      <c r="E104" s="95"/>
      <c r="F104" s="95"/>
    </row>
    <row r="105" spans="1:6" x14ac:dyDescent="0.2">
      <c r="A105" s="95"/>
      <c r="B105" s="95"/>
      <c r="C105" s="95"/>
      <c r="D105" s="95"/>
      <c r="E105" s="95"/>
      <c r="F105" s="95"/>
    </row>
    <row r="106" spans="1:6" x14ac:dyDescent="0.2">
      <c r="A106" s="95"/>
      <c r="B106" s="95"/>
      <c r="C106" s="95"/>
      <c r="D106" s="95"/>
      <c r="E106" s="95"/>
      <c r="F106" s="95"/>
    </row>
    <row r="107" spans="1:6" x14ac:dyDescent="0.2">
      <c r="A107" s="95"/>
      <c r="B107" s="95"/>
      <c r="C107" s="95"/>
      <c r="D107" s="95"/>
      <c r="E107" s="95"/>
      <c r="F107" s="95"/>
    </row>
    <row r="108" spans="1:6" x14ac:dyDescent="0.2">
      <c r="A108" s="95"/>
      <c r="B108" s="95"/>
      <c r="C108" s="95"/>
      <c r="D108" s="95"/>
      <c r="E108" s="95"/>
      <c r="F108" s="95"/>
    </row>
    <row r="109" spans="1:6" x14ac:dyDescent="0.2">
      <c r="A109" s="95"/>
      <c r="B109" s="95"/>
      <c r="C109" s="95"/>
      <c r="D109" s="95"/>
      <c r="E109" s="95"/>
      <c r="F109" s="95"/>
    </row>
    <row r="110" spans="1:6" x14ac:dyDescent="0.2">
      <c r="A110" s="95"/>
      <c r="B110" s="95"/>
      <c r="C110" s="95"/>
      <c r="D110" s="95"/>
      <c r="E110" s="95"/>
      <c r="F110" s="95"/>
    </row>
    <row r="111" spans="1:6" x14ac:dyDescent="0.2">
      <c r="A111" s="95"/>
      <c r="B111" s="95"/>
      <c r="C111" s="95"/>
      <c r="D111" s="95"/>
      <c r="E111" s="95"/>
      <c r="F111" s="95"/>
    </row>
    <row r="112" spans="1:6" x14ac:dyDescent="0.2">
      <c r="A112" s="95"/>
      <c r="B112" s="95"/>
      <c r="C112" s="95"/>
      <c r="D112" s="95"/>
      <c r="E112" s="95"/>
      <c r="F112" s="95"/>
    </row>
    <row r="113" spans="1:6" x14ac:dyDescent="0.2">
      <c r="A113" s="95"/>
      <c r="B113" s="95"/>
      <c r="C113" s="95"/>
      <c r="D113" s="95"/>
      <c r="E113" s="95"/>
      <c r="F113" s="95"/>
    </row>
    <row r="114" spans="1:6" x14ac:dyDescent="0.2">
      <c r="A114" s="95"/>
      <c r="B114" s="95"/>
      <c r="C114" s="95"/>
      <c r="D114" s="95"/>
      <c r="E114" s="95"/>
      <c r="F114" s="95"/>
    </row>
    <row r="115" spans="1:6" x14ac:dyDescent="0.2">
      <c r="A115" s="95"/>
      <c r="B115" s="95"/>
      <c r="C115" s="95"/>
      <c r="D115" s="95"/>
      <c r="E115" s="95"/>
      <c r="F115" s="95"/>
    </row>
    <row r="116" spans="1:6" x14ac:dyDescent="0.2">
      <c r="A116" s="95"/>
      <c r="B116" s="95"/>
      <c r="C116" s="95"/>
      <c r="D116" s="95"/>
      <c r="E116" s="95"/>
      <c r="F116" s="95"/>
    </row>
    <row r="117" spans="1:6" x14ac:dyDescent="0.2">
      <c r="A117" s="95"/>
      <c r="B117" s="95"/>
      <c r="C117" s="95"/>
      <c r="D117" s="95"/>
      <c r="E117" s="95"/>
      <c r="F117" s="95"/>
    </row>
    <row r="118" spans="1:6" x14ac:dyDescent="0.2">
      <c r="A118" s="95"/>
      <c r="B118" s="95"/>
      <c r="C118" s="95"/>
      <c r="D118" s="95"/>
      <c r="E118" s="95"/>
      <c r="F118" s="95"/>
    </row>
    <row r="119" spans="1:6" x14ac:dyDescent="0.2">
      <c r="A119" s="95"/>
      <c r="B119" s="95"/>
      <c r="C119" s="95"/>
      <c r="D119" s="95"/>
      <c r="E119" s="95"/>
      <c r="F119" s="95"/>
    </row>
    <row r="120" spans="1:6" x14ac:dyDescent="0.2">
      <c r="A120" s="95"/>
      <c r="B120" s="95"/>
      <c r="C120" s="95"/>
      <c r="D120" s="95"/>
      <c r="E120" s="95"/>
      <c r="F120" s="95"/>
    </row>
    <row r="121" spans="1:6" x14ac:dyDescent="0.2">
      <c r="A121" s="95"/>
      <c r="B121" s="95"/>
      <c r="C121" s="95"/>
      <c r="D121" s="95"/>
      <c r="E121" s="95"/>
      <c r="F121" s="95"/>
    </row>
    <row r="122" spans="1:6" x14ac:dyDescent="0.2">
      <c r="A122" s="95"/>
      <c r="B122" s="95"/>
      <c r="C122" s="95"/>
      <c r="D122" s="95"/>
      <c r="E122" s="95"/>
      <c r="F122" s="95"/>
    </row>
    <row r="123" spans="1:6" x14ac:dyDescent="0.2">
      <c r="A123" s="95"/>
      <c r="B123" s="95"/>
      <c r="C123" s="95"/>
      <c r="D123" s="95"/>
      <c r="E123" s="95"/>
      <c r="F123" s="95"/>
    </row>
    <row r="124" spans="1:6" x14ac:dyDescent="0.2">
      <c r="A124" s="95"/>
      <c r="B124" s="95"/>
      <c r="C124" s="95"/>
      <c r="D124" s="95"/>
      <c r="E124" s="95"/>
      <c r="F124" s="95"/>
    </row>
    <row r="125" spans="1:6" x14ac:dyDescent="0.2">
      <c r="A125" s="95"/>
      <c r="B125" s="95"/>
      <c r="C125" s="95"/>
      <c r="D125" s="95"/>
      <c r="E125" s="95"/>
      <c r="F125" s="95"/>
    </row>
    <row r="126" spans="1:6" x14ac:dyDescent="0.2">
      <c r="A126" s="95"/>
      <c r="B126" s="95"/>
      <c r="C126" s="95"/>
      <c r="D126" s="95"/>
      <c r="E126" s="95"/>
      <c r="F126" s="95"/>
    </row>
    <row r="127" spans="1:6" x14ac:dyDescent="0.2">
      <c r="A127" s="95"/>
      <c r="B127" s="95"/>
      <c r="C127" s="95"/>
      <c r="D127" s="95"/>
      <c r="E127" s="95"/>
      <c r="F127" s="95"/>
    </row>
    <row r="128" spans="1:6" x14ac:dyDescent="0.2">
      <c r="A128" s="95"/>
      <c r="B128" s="95"/>
      <c r="C128" s="95"/>
      <c r="D128" s="95"/>
      <c r="E128" s="95"/>
      <c r="F128" s="95"/>
    </row>
    <row r="129" spans="1:6" x14ac:dyDescent="0.2">
      <c r="A129" s="95"/>
      <c r="B129" s="95"/>
      <c r="C129" s="95"/>
      <c r="D129" s="95"/>
      <c r="E129" s="95"/>
      <c r="F129" s="95"/>
    </row>
    <row r="130" spans="1:6" x14ac:dyDescent="0.2">
      <c r="A130" s="95"/>
      <c r="B130" s="95"/>
      <c r="C130" s="95"/>
      <c r="D130" s="95"/>
      <c r="E130" s="95"/>
      <c r="F130" s="95"/>
    </row>
    <row r="131" spans="1:6" x14ac:dyDescent="0.2">
      <c r="A131" s="95"/>
      <c r="B131" s="95"/>
      <c r="C131" s="95"/>
      <c r="D131" s="95"/>
      <c r="E131" s="95"/>
      <c r="F131" s="95"/>
    </row>
    <row r="132" spans="1:6" x14ac:dyDescent="0.2">
      <c r="A132" s="95"/>
      <c r="B132" s="95"/>
      <c r="C132" s="95"/>
      <c r="D132" s="95"/>
      <c r="E132" s="95"/>
      <c r="F132" s="95"/>
    </row>
    <row r="133" spans="1:6" x14ac:dyDescent="0.2">
      <c r="A133" s="95"/>
      <c r="B133" s="95"/>
      <c r="C133" s="95"/>
      <c r="D133" s="95"/>
      <c r="E133" s="95"/>
      <c r="F133" s="95"/>
    </row>
    <row r="134" spans="1:6" x14ac:dyDescent="0.2">
      <c r="A134" s="95"/>
      <c r="B134" s="95"/>
      <c r="C134" s="95"/>
      <c r="D134" s="95"/>
      <c r="E134" s="95"/>
      <c r="F134" s="95"/>
    </row>
    <row r="135" spans="1:6" x14ac:dyDescent="0.2">
      <c r="A135" s="95"/>
      <c r="B135" s="95"/>
      <c r="C135" s="95"/>
      <c r="D135" s="95"/>
      <c r="E135" s="95"/>
      <c r="F135" s="95"/>
    </row>
    <row r="136" spans="1:6" x14ac:dyDescent="0.2">
      <c r="A136" s="95"/>
      <c r="B136" s="95"/>
      <c r="C136" s="95"/>
      <c r="D136" s="95"/>
      <c r="E136" s="95"/>
      <c r="F136" s="95"/>
    </row>
    <row r="137" spans="1:6" x14ac:dyDescent="0.2">
      <c r="A137" s="95"/>
      <c r="B137" s="95"/>
      <c r="C137" s="95"/>
      <c r="D137" s="95"/>
      <c r="E137" s="95"/>
      <c r="F137" s="95"/>
    </row>
    <row r="138" spans="1:6" x14ac:dyDescent="0.2">
      <c r="A138" s="95"/>
      <c r="B138" s="95"/>
      <c r="C138" s="95"/>
      <c r="D138" s="95"/>
      <c r="E138" s="95"/>
      <c r="F138" s="95"/>
    </row>
    <row r="139" spans="1:6" x14ac:dyDescent="0.2">
      <c r="A139" s="95"/>
      <c r="B139" s="95"/>
      <c r="C139" s="95"/>
      <c r="D139" s="95"/>
      <c r="E139" s="95"/>
      <c r="F139" s="95"/>
    </row>
    <row r="140" spans="1:6" x14ac:dyDescent="0.2">
      <c r="A140" s="95"/>
      <c r="B140" s="95"/>
      <c r="C140" s="95"/>
      <c r="D140" s="95"/>
      <c r="E140" s="95"/>
      <c r="F140" s="95"/>
    </row>
    <row r="141" spans="1:6" x14ac:dyDescent="0.2">
      <c r="A141" s="95"/>
      <c r="B141" s="95"/>
      <c r="C141" s="95"/>
      <c r="D141" s="95"/>
      <c r="E141" s="95"/>
      <c r="F141" s="95"/>
    </row>
    <row r="142" spans="1:6" x14ac:dyDescent="0.2">
      <c r="A142" s="95"/>
      <c r="B142" s="95"/>
      <c r="C142" s="95"/>
      <c r="D142" s="95"/>
      <c r="E142" s="95"/>
      <c r="F142" s="95"/>
    </row>
    <row r="143" spans="1:6" x14ac:dyDescent="0.2">
      <c r="A143" s="95"/>
      <c r="B143" s="95"/>
      <c r="C143" s="95"/>
      <c r="D143" s="95"/>
      <c r="E143" s="95"/>
      <c r="F143" s="95"/>
    </row>
    <row r="144" spans="1:6" x14ac:dyDescent="0.2">
      <c r="A144" s="95"/>
      <c r="B144" s="95"/>
      <c r="C144" s="95"/>
      <c r="D144" s="95"/>
      <c r="E144" s="95"/>
      <c r="F144" s="95"/>
    </row>
    <row r="145" spans="1:6" x14ac:dyDescent="0.2">
      <c r="A145" s="95"/>
      <c r="B145" s="95"/>
      <c r="C145" s="95"/>
      <c r="D145" s="95"/>
      <c r="E145" s="95"/>
      <c r="F145" s="95"/>
    </row>
    <row r="146" spans="1:6" x14ac:dyDescent="0.2">
      <c r="A146" s="95"/>
      <c r="B146" s="95"/>
      <c r="C146" s="95"/>
      <c r="D146" s="95"/>
      <c r="E146" s="95"/>
      <c r="F146" s="95"/>
    </row>
    <row r="147" spans="1:6" x14ac:dyDescent="0.2">
      <c r="A147" s="95"/>
      <c r="B147" s="95"/>
      <c r="C147" s="95"/>
      <c r="D147" s="95"/>
      <c r="E147" s="95"/>
      <c r="F147" s="95"/>
    </row>
    <row r="148" spans="1:6" x14ac:dyDescent="0.2">
      <c r="A148" s="95"/>
      <c r="B148" s="95"/>
      <c r="C148" s="95"/>
      <c r="D148" s="95"/>
      <c r="E148" s="95"/>
      <c r="F148" s="95"/>
    </row>
    <row r="149" spans="1:6" x14ac:dyDescent="0.2">
      <c r="A149" s="95"/>
      <c r="B149" s="95"/>
      <c r="C149" s="95"/>
      <c r="D149" s="95"/>
      <c r="E149" s="95"/>
      <c r="F149" s="95"/>
    </row>
    <row r="150" spans="1:6" x14ac:dyDescent="0.2">
      <c r="A150" s="95"/>
      <c r="B150" s="95"/>
      <c r="C150" s="95"/>
      <c r="D150" s="95"/>
      <c r="E150" s="95"/>
      <c r="F150" s="95"/>
    </row>
    <row r="151" spans="1:6" x14ac:dyDescent="0.2">
      <c r="A151" s="95"/>
      <c r="B151" s="95"/>
      <c r="C151" s="95"/>
      <c r="D151" s="95"/>
      <c r="E151" s="95"/>
      <c r="F151" s="95"/>
    </row>
    <row r="152" spans="1:6" x14ac:dyDescent="0.2">
      <c r="A152" s="95"/>
      <c r="B152" s="95"/>
      <c r="C152" s="95"/>
      <c r="D152" s="95"/>
      <c r="E152" s="95"/>
      <c r="F152" s="95"/>
    </row>
    <row r="153" spans="1:6" x14ac:dyDescent="0.2">
      <c r="A153" s="95"/>
      <c r="B153" s="95"/>
      <c r="C153" s="95"/>
      <c r="D153" s="95"/>
      <c r="E153" s="95"/>
      <c r="F153" s="95"/>
    </row>
    <row r="154" spans="1:6" x14ac:dyDescent="0.2">
      <c r="A154" s="95"/>
      <c r="B154" s="95"/>
      <c r="C154" s="95"/>
      <c r="D154" s="95"/>
      <c r="E154" s="95"/>
      <c r="F154" s="95"/>
    </row>
    <row r="155" spans="1:6" x14ac:dyDescent="0.2">
      <c r="A155" s="95"/>
      <c r="B155" s="95"/>
      <c r="C155" s="95"/>
      <c r="D155" s="95"/>
      <c r="E155" s="95"/>
      <c r="F155" s="95"/>
    </row>
    <row r="156" spans="1:6" x14ac:dyDescent="0.2">
      <c r="A156" s="95"/>
      <c r="B156" s="95"/>
      <c r="C156" s="95"/>
      <c r="D156" s="95"/>
      <c r="E156" s="95"/>
      <c r="F156" s="95"/>
    </row>
    <row r="157" spans="1:6" x14ac:dyDescent="0.2">
      <c r="A157" s="95"/>
      <c r="B157" s="95"/>
      <c r="C157" s="95"/>
      <c r="D157" s="95"/>
      <c r="E157" s="95"/>
      <c r="F157" s="95"/>
    </row>
    <row r="158" spans="1:6" x14ac:dyDescent="0.2">
      <c r="A158" s="95"/>
      <c r="B158" s="95"/>
      <c r="C158" s="95"/>
      <c r="D158" s="95"/>
      <c r="E158" s="95"/>
      <c r="F158" s="95"/>
    </row>
    <row r="159" spans="1:6" x14ac:dyDescent="0.2">
      <c r="A159" s="95"/>
      <c r="B159" s="95"/>
      <c r="C159" s="95"/>
      <c r="D159" s="95"/>
      <c r="E159" s="95"/>
      <c r="F159" s="95"/>
    </row>
    <row r="160" spans="1:6" x14ac:dyDescent="0.2">
      <c r="A160" s="95"/>
      <c r="B160" s="95"/>
      <c r="C160" s="95"/>
      <c r="D160" s="95"/>
      <c r="E160" s="95"/>
      <c r="F160" s="95"/>
    </row>
    <row r="161" spans="1:6" x14ac:dyDescent="0.2">
      <c r="A161" s="95"/>
      <c r="B161" s="95"/>
      <c r="C161" s="95"/>
      <c r="D161" s="95"/>
      <c r="E161" s="95"/>
      <c r="F161" s="95"/>
    </row>
    <row r="162" spans="1:6" x14ac:dyDescent="0.2">
      <c r="A162" s="95"/>
      <c r="B162" s="95"/>
      <c r="C162" s="95"/>
      <c r="D162" s="95"/>
      <c r="E162" s="95"/>
      <c r="F162" s="95"/>
    </row>
    <row r="163" spans="1:6" x14ac:dyDescent="0.2">
      <c r="A163" s="95"/>
      <c r="B163" s="95"/>
      <c r="C163" s="95"/>
      <c r="D163" s="95"/>
      <c r="E163" s="95"/>
      <c r="F163" s="95"/>
    </row>
    <row r="164" spans="1:6" x14ac:dyDescent="0.2">
      <c r="A164" s="95"/>
      <c r="B164" s="95"/>
      <c r="C164" s="95"/>
      <c r="D164" s="95"/>
      <c r="E164" s="95"/>
      <c r="F164" s="95"/>
    </row>
    <row r="165" spans="1:6" x14ac:dyDescent="0.2">
      <c r="A165" s="95"/>
      <c r="B165" s="95"/>
      <c r="C165" s="95"/>
      <c r="D165" s="95"/>
      <c r="E165" s="95"/>
      <c r="F165" s="95"/>
    </row>
    <row r="166" spans="1:6" x14ac:dyDescent="0.2">
      <c r="A166" s="95"/>
      <c r="B166" s="95"/>
      <c r="C166" s="95"/>
      <c r="D166" s="95"/>
      <c r="E166" s="95"/>
      <c r="F166" s="95"/>
    </row>
    <row r="167" spans="1:6" x14ac:dyDescent="0.2">
      <c r="A167" s="95"/>
      <c r="B167" s="95"/>
      <c r="C167" s="95"/>
      <c r="D167" s="95"/>
      <c r="E167" s="95"/>
      <c r="F167" s="95"/>
    </row>
    <row r="168" spans="1:6" x14ac:dyDescent="0.2">
      <c r="A168" s="95"/>
      <c r="B168" s="95"/>
      <c r="C168" s="95"/>
      <c r="D168" s="95"/>
      <c r="E168" s="95"/>
      <c r="F168" s="95"/>
    </row>
    <row r="169" spans="1:6" x14ac:dyDescent="0.2">
      <c r="A169" s="95"/>
      <c r="B169" s="95"/>
      <c r="C169" s="95"/>
      <c r="D169" s="95"/>
      <c r="E169" s="95"/>
      <c r="F169" s="95"/>
    </row>
    <row r="170" spans="1:6" x14ac:dyDescent="0.2">
      <c r="A170" s="95"/>
      <c r="B170" s="95"/>
      <c r="C170" s="95"/>
      <c r="D170" s="95"/>
      <c r="E170" s="95"/>
      <c r="F170" s="95"/>
    </row>
    <row r="171" spans="1:6" x14ac:dyDescent="0.2">
      <c r="A171" s="95"/>
      <c r="B171" s="95"/>
      <c r="C171" s="95"/>
      <c r="D171" s="95"/>
      <c r="E171" s="95"/>
      <c r="F171" s="95"/>
    </row>
    <row r="172" spans="1:6" x14ac:dyDescent="0.2">
      <c r="A172" s="95"/>
      <c r="B172" s="95"/>
      <c r="C172" s="95"/>
      <c r="D172" s="95"/>
      <c r="E172" s="95"/>
      <c r="F172" s="95"/>
    </row>
    <row r="173" spans="1:6" x14ac:dyDescent="0.2">
      <c r="A173" s="95"/>
      <c r="B173" s="95"/>
      <c r="C173" s="95"/>
      <c r="D173" s="95"/>
      <c r="E173" s="95"/>
      <c r="F173" s="95"/>
    </row>
    <row r="174" spans="1:6" x14ac:dyDescent="0.2">
      <c r="A174" s="95"/>
      <c r="B174" s="95"/>
      <c r="C174" s="95"/>
      <c r="D174" s="95"/>
      <c r="E174" s="95"/>
      <c r="F174" s="95"/>
    </row>
    <row r="175" spans="1:6" x14ac:dyDescent="0.2">
      <c r="A175" s="95"/>
      <c r="B175" s="95"/>
      <c r="C175" s="95"/>
      <c r="D175" s="95"/>
      <c r="E175" s="95"/>
      <c r="F175" s="95"/>
    </row>
    <row r="176" spans="1:6" x14ac:dyDescent="0.2">
      <c r="A176" s="95"/>
      <c r="B176" s="95"/>
      <c r="C176" s="95"/>
      <c r="D176" s="95"/>
      <c r="E176" s="95"/>
      <c r="F176" s="95"/>
    </row>
    <row r="177" spans="1:6" x14ac:dyDescent="0.2">
      <c r="A177" s="95"/>
      <c r="B177" s="95"/>
      <c r="C177" s="95"/>
      <c r="D177" s="95"/>
      <c r="E177" s="95"/>
      <c r="F177" s="95"/>
    </row>
    <row r="178" spans="1:6" x14ac:dyDescent="0.2">
      <c r="A178" s="95"/>
      <c r="B178" s="95"/>
      <c r="C178" s="95"/>
      <c r="D178" s="95"/>
      <c r="E178" s="95"/>
      <c r="F178" s="95"/>
    </row>
    <row r="179" spans="1:6" x14ac:dyDescent="0.2">
      <c r="A179" s="95"/>
      <c r="B179" s="95"/>
      <c r="C179" s="95"/>
      <c r="D179" s="95"/>
      <c r="E179" s="95"/>
      <c r="F179" s="95"/>
    </row>
    <row r="180" spans="1:6" x14ac:dyDescent="0.2">
      <c r="A180" s="95"/>
      <c r="B180" s="95"/>
      <c r="C180" s="95"/>
      <c r="D180" s="95"/>
      <c r="E180" s="95"/>
      <c r="F180" s="95"/>
    </row>
    <row r="181" spans="1:6" x14ac:dyDescent="0.2">
      <c r="A181" s="95"/>
      <c r="B181" s="95"/>
      <c r="C181" s="95"/>
      <c r="D181" s="95"/>
      <c r="E181" s="95"/>
      <c r="F181" s="95"/>
    </row>
    <row r="182" spans="1:6" x14ac:dyDescent="0.2">
      <c r="A182" s="95"/>
      <c r="B182" s="95"/>
      <c r="C182" s="95"/>
      <c r="D182" s="95"/>
      <c r="E182" s="95"/>
      <c r="F182" s="95"/>
    </row>
    <row r="183" spans="1:6" x14ac:dyDescent="0.2">
      <c r="A183" s="95"/>
      <c r="B183" s="95"/>
      <c r="C183" s="95"/>
      <c r="D183" s="95"/>
      <c r="E183" s="95"/>
      <c r="F183" s="95"/>
    </row>
    <row r="184" spans="1:6" x14ac:dyDescent="0.2">
      <c r="A184" s="95"/>
      <c r="B184" s="95"/>
      <c r="C184" s="95"/>
      <c r="D184" s="95"/>
      <c r="E184" s="95"/>
      <c r="F184" s="95"/>
    </row>
    <row r="185" spans="1:6" x14ac:dyDescent="0.2">
      <c r="A185" s="95"/>
      <c r="B185" s="95"/>
      <c r="C185" s="95"/>
      <c r="D185" s="95"/>
      <c r="E185" s="95"/>
      <c r="F185" s="95"/>
    </row>
    <row r="186" spans="1:6" x14ac:dyDescent="0.2">
      <c r="A186" s="95"/>
      <c r="B186" s="95"/>
      <c r="C186" s="95"/>
      <c r="D186" s="95"/>
      <c r="E186" s="95"/>
      <c r="F186" s="95"/>
    </row>
    <row r="187" spans="1:6" x14ac:dyDescent="0.2">
      <c r="A187" s="95"/>
      <c r="B187" s="95"/>
      <c r="C187" s="95"/>
      <c r="D187" s="95"/>
      <c r="E187" s="95"/>
      <c r="F187" s="95"/>
    </row>
    <row r="188" spans="1:6" x14ac:dyDescent="0.2">
      <c r="A188" s="95"/>
      <c r="B188" s="95"/>
      <c r="C188" s="95"/>
      <c r="D188" s="95"/>
      <c r="E188" s="95"/>
      <c r="F188" s="95"/>
    </row>
    <row r="189" spans="1:6" x14ac:dyDescent="0.2">
      <c r="A189" s="95"/>
      <c r="B189" s="95"/>
      <c r="C189" s="95"/>
      <c r="D189" s="95"/>
      <c r="E189" s="95"/>
      <c r="F189" s="95"/>
    </row>
    <row r="190" spans="1:6" x14ac:dyDescent="0.2">
      <c r="A190" s="95"/>
      <c r="B190" s="95"/>
      <c r="C190" s="95"/>
      <c r="D190" s="95"/>
      <c r="E190" s="95"/>
      <c r="F190" s="95"/>
    </row>
    <row r="191" spans="1:6" x14ac:dyDescent="0.2">
      <c r="A191" s="95"/>
      <c r="B191" s="95"/>
      <c r="C191" s="95"/>
      <c r="D191" s="95"/>
      <c r="E191" s="95"/>
      <c r="F191" s="95"/>
    </row>
    <row r="192" spans="1:6" x14ac:dyDescent="0.2">
      <c r="A192" s="95"/>
      <c r="B192" s="95"/>
      <c r="C192" s="95"/>
      <c r="D192" s="95"/>
      <c r="E192" s="95"/>
      <c r="F192" s="95"/>
    </row>
    <row r="193" spans="1:6" x14ac:dyDescent="0.2">
      <c r="A193" s="95"/>
      <c r="B193" s="95"/>
      <c r="C193" s="95"/>
      <c r="D193" s="95"/>
      <c r="E193" s="95"/>
      <c r="F193" s="95"/>
    </row>
    <row r="194" spans="1:6" x14ac:dyDescent="0.2">
      <c r="A194" s="95"/>
      <c r="B194" s="95"/>
      <c r="C194" s="95"/>
      <c r="D194" s="95"/>
      <c r="E194" s="95"/>
      <c r="F194" s="95"/>
    </row>
    <row r="195" spans="1:6" x14ac:dyDescent="0.2">
      <c r="A195" s="95"/>
      <c r="B195" s="95"/>
      <c r="C195" s="95"/>
      <c r="D195" s="95"/>
      <c r="E195" s="95"/>
      <c r="F195" s="95"/>
    </row>
    <row r="196" spans="1:6" x14ac:dyDescent="0.2">
      <c r="A196" s="95"/>
      <c r="B196" s="95"/>
      <c r="C196" s="95"/>
      <c r="D196" s="95"/>
      <c r="E196" s="95"/>
      <c r="F196" s="95"/>
    </row>
    <row r="197" spans="1:6" x14ac:dyDescent="0.2">
      <c r="A197" s="95"/>
      <c r="B197" s="95"/>
      <c r="C197" s="95"/>
      <c r="D197" s="95"/>
      <c r="E197" s="95"/>
      <c r="F197" s="95"/>
    </row>
    <row r="198" spans="1:6" x14ac:dyDescent="0.2">
      <c r="A198" s="95"/>
      <c r="B198" s="95"/>
      <c r="C198" s="95"/>
      <c r="D198" s="95"/>
      <c r="E198" s="95"/>
      <c r="F198" s="95"/>
    </row>
    <row r="199" spans="1:6" x14ac:dyDescent="0.2">
      <c r="A199" s="95"/>
      <c r="B199" s="95"/>
      <c r="C199" s="95"/>
      <c r="D199" s="95"/>
      <c r="E199" s="95"/>
      <c r="F199" s="95"/>
    </row>
    <row r="200" spans="1:6" x14ac:dyDescent="0.2">
      <c r="A200" s="95"/>
      <c r="B200" s="95"/>
      <c r="C200" s="95"/>
      <c r="D200" s="95"/>
      <c r="E200" s="95"/>
      <c r="F200" s="95"/>
    </row>
    <row r="201" spans="1:6" x14ac:dyDescent="0.2">
      <c r="A201" s="95"/>
      <c r="B201" s="95"/>
      <c r="C201" s="95"/>
      <c r="D201" s="95"/>
      <c r="E201" s="95"/>
      <c r="F201" s="95"/>
    </row>
    <row r="202" spans="1:6" x14ac:dyDescent="0.2">
      <c r="A202" s="95"/>
      <c r="B202" s="95"/>
      <c r="C202" s="95"/>
      <c r="D202" s="95"/>
      <c r="E202" s="95"/>
      <c r="F202" s="95"/>
    </row>
    <row r="203" spans="1:6" x14ac:dyDescent="0.2">
      <c r="A203" s="95"/>
      <c r="B203" s="95"/>
      <c r="C203" s="95"/>
      <c r="D203" s="95"/>
      <c r="E203" s="95"/>
      <c r="F203" s="95"/>
    </row>
    <row r="204" spans="1:6" x14ac:dyDescent="0.2">
      <c r="A204" s="95"/>
      <c r="B204" s="95"/>
      <c r="C204" s="95"/>
      <c r="D204" s="95"/>
      <c r="E204" s="95"/>
      <c r="F204" s="95"/>
    </row>
    <row r="205" spans="1:6" x14ac:dyDescent="0.2">
      <c r="A205" s="95"/>
      <c r="B205" s="95"/>
      <c r="C205" s="95"/>
      <c r="D205" s="95"/>
      <c r="E205" s="95"/>
      <c r="F205" s="95"/>
    </row>
    <row r="206" spans="1:6" x14ac:dyDescent="0.2">
      <c r="A206" s="95"/>
      <c r="B206" s="95"/>
      <c r="C206" s="95"/>
      <c r="D206" s="95"/>
      <c r="E206" s="95"/>
      <c r="F206" s="95"/>
    </row>
    <row r="207" spans="1:6" x14ac:dyDescent="0.2">
      <c r="A207" s="95"/>
      <c r="B207" s="95"/>
      <c r="C207" s="95"/>
      <c r="D207" s="95"/>
      <c r="E207" s="95"/>
      <c r="F207" s="95"/>
    </row>
    <row r="208" spans="1:6" x14ac:dyDescent="0.2">
      <c r="A208" s="95"/>
      <c r="B208" s="95"/>
      <c r="C208" s="95"/>
      <c r="D208" s="95"/>
      <c r="E208" s="95"/>
      <c r="F208" s="95"/>
    </row>
    <row r="209" spans="1:6" x14ac:dyDescent="0.2">
      <c r="A209" s="95"/>
      <c r="B209" s="95"/>
      <c r="C209" s="95"/>
      <c r="D209" s="95"/>
      <c r="E209" s="95"/>
      <c r="F209" s="95"/>
    </row>
    <row r="210" spans="1:6" x14ac:dyDescent="0.2">
      <c r="A210" s="95"/>
      <c r="B210" s="95"/>
      <c r="C210" s="95"/>
      <c r="D210" s="95"/>
      <c r="E210" s="95"/>
      <c r="F210" s="95"/>
    </row>
    <row r="211" spans="1:6" x14ac:dyDescent="0.2">
      <c r="A211" s="95"/>
      <c r="B211" s="95"/>
      <c r="C211" s="95"/>
      <c r="D211" s="95"/>
      <c r="E211" s="95"/>
      <c r="F211" s="95"/>
    </row>
    <row r="212" spans="1:6" x14ac:dyDescent="0.2">
      <c r="A212" s="95"/>
      <c r="B212" s="95"/>
      <c r="C212" s="95"/>
      <c r="D212" s="95"/>
      <c r="E212" s="95"/>
      <c r="F212" s="95"/>
    </row>
    <row r="213" spans="1:6" x14ac:dyDescent="0.2">
      <c r="A213" s="95"/>
      <c r="B213" s="95"/>
      <c r="C213" s="95"/>
      <c r="D213" s="95"/>
      <c r="E213" s="95"/>
      <c r="F213" s="95"/>
    </row>
    <row r="214" spans="1:6" x14ac:dyDescent="0.2">
      <c r="A214" s="95"/>
      <c r="B214" s="95"/>
      <c r="C214" s="95"/>
      <c r="D214" s="95"/>
      <c r="E214" s="95"/>
      <c r="F214" s="95"/>
    </row>
    <row r="215" spans="1:6" x14ac:dyDescent="0.2">
      <c r="A215" s="95"/>
      <c r="B215" s="95"/>
      <c r="C215" s="95"/>
      <c r="D215" s="95"/>
      <c r="E215" s="95"/>
      <c r="F215" s="95"/>
    </row>
    <row r="216" spans="1:6" x14ac:dyDescent="0.2">
      <c r="A216" s="95"/>
      <c r="B216" s="95"/>
      <c r="C216" s="95"/>
      <c r="D216" s="95"/>
      <c r="E216" s="95"/>
      <c r="F216" s="95"/>
    </row>
    <row r="217" spans="1:6" x14ac:dyDescent="0.2">
      <c r="A217" s="95"/>
      <c r="B217" s="95"/>
      <c r="C217" s="95"/>
      <c r="D217" s="95"/>
      <c r="E217" s="95"/>
      <c r="F217" s="95"/>
    </row>
    <row r="218" spans="1:6" x14ac:dyDescent="0.2">
      <c r="A218" s="95"/>
      <c r="B218" s="95"/>
      <c r="C218" s="95"/>
      <c r="D218" s="95"/>
      <c r="E218" s="95"/>
      <c r="F218" s="95"/>
    </row>
  </sheetData>
  <mergeCells count="9">
    <mergeCell ref="D4:G4"/>
    <mergeCell ref="D11:G11"/>
    <mergeCell ref="D17:G17"/>
    <mergeCell ref="B1:B3"/>
    <mergeCell ref="C1:C3"/>
    <mergeCell ref="D1:D3"/>
    <mergeCell ref="E1:E3"/>
    <mergeCell ref="F1:F3"/>
    <mergeCell ref="G1:G3"/>
  </mergeCells>
  <pageMargins left="0.75" right="0.75" top="1" bottom="1" header="0.5" footer="0.5"/>
  <pageSetup paperSize="9" scale="86" orientation="portrait" verticalDpi="300" r:id="rId1"/>
  <headerFooter alignWithMargins="0">
    <oddHeader xml:space="preserve">&amp;C&amp;"Times New Roman,Normál"7/2019. (V.22.) önk. rendelet&amp;"Times New Roman,Félkövér"
TORNYISZENTMIKLÓS KÖZSÉGI ÖNKORMÁNYZAT 2018. ÉVI FELHALMOZÁSI KIADÁSAI CÉLONKÉNT
adatok ezer Ft-ban!&amp;R
&amp;"Times New Roman,Normál"5.  melléklet&amp;"Arial CE,Normál"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6626-A064-4558-941E-29509D83CCD5}">
  <dimension ref="A1:K53"/>
  <sheetViews>
    <sheetView view="pageLayout" zoomScaleNormal="100" workbookViewId="0">
      <selection activeCell="B34" sqref="B34"/>
    </sheetView>
  </sheetViews>
  <sheetFormatPr defaultRowHeight="12.75" x14ac:dyDescent="0.2"/>
  <cols>
    <col min="1" max="1" width="10.7109375" style="30" customWidth="1"/>
    <col min="2" max="2" width="54.85546875" style="30" customWidth="1"/>
    <col min="3" max="3" width="8.85546875" style="30" customWidth="1"/>
    <col min="4" max="4" width="9.28515625" style="30" customWidth="1"/>
    <col min="5" max="5" width="9.5703125" style="30" customWidth="1"/>
    <col min="6" max="6" width="9" style="30" customWidth="1"/>
    <col min="7" max="7" width="8.85546875" style="30" customWidth="1"/>
    <col min="8" max="8" width="12.42578125" style="30" customWidth="1"/>
    <col min="9" max="9" width="11.7109375" style="30" customWidth="1"/>
    <col min="10" max="10" width="9.7109375" style="30" customWidth="1"/>
    <col min="11" max="11" width="4.28515625" style="30" customWidth="1"/>
    <col min="12" max="256" width="9.140625" style="30"/>
    <col min="257" max="257" width="10.7109375" style="30" customWidth="1"/>
    <col min="258" max="258" width="54.85546875" style="30" customWidth="1"/>
    <col min="259" max="259" width="8.85546875" style="30" customWidth="1"/>
    <col min="260" max="260" width="9.28515625" style="30" customWidth="1"/>
    <col min="261" max="261" width="9.5703125" style="30" customWidth="1"/>
    <col min="262" max="262" width="9" style="30" customWidth="1"/>
    <col min="263" max="263" width="8.85546875" style="30" customWidth="1"/>
    <col min="264" max="264" width="12.42578125" style="30" customWidth="1"/>
    <col min="265" max="265" width="11.7109375" style="30" customWidth="1"/>
    <col min="266" max="266" width="9.7109375" style="30" customWidth="1"/>
    <col min="267" max="267" width="4.28515625" style="30" customWidth="1"/>
    <col min="268" max="512" width="9.140625" style="30"/>
    <col min="513" max="513" width="10.7109375" style="30" customWidth="1"/>
    <col min="514" max="514" width="54.85546875" style="30" customWidth="1"/>
    <col min="515" max="515" width="8.85546875" style="30" customWidth="1"/>
    <col min="516" max="516" width="9.28515625" style="30" customWidth="1"/>
    <col min="517" max="517" width="9.5703125" style="30" customWidth="1"/>
    <col min="518" max="518" width="9" style="30" customWidth="1"/>
    <col min="519" max="519" width="8.85546875" style="30" customWidth="1"/>
    <col min="520" max="520" width="12.42578125" style="30" customWidth="1"/>
    <col min="521" max="521" width="11.7109375" style="30" customWidth="1"/>
    <col min="522" max="522" width="9.7109375" style="30" customWidth="1"/>
    <col min="523" max="523" width="4.28515625" style="30" customWidth="1"/>
    <col min="524" max="768" width="9.140625" style="30"/>
    <col min="769" max="769" width="10.7109375" style="30" customWidth="1"/>
    <col min="770" max="770" width="54.85546875" style="30" customWidth="1"/>
    <col min="771" max="771" width="8.85546875" style="30" customWidth="1"/>
    <col min="772" max="772" width="9.28515625" style="30" customWidth="1"/>
    <col min="773" max="773" width="9.5703125" style="30" customWidth="1"/>
    <col min="774" max="774" width="9" style="30" customWidth="1"/>
    <col min="775" max="775" width="8.85546875" style="30" customWidth="1"/>
    <col min="776" max="776" width="12.42578125" style="30" customWidth="1"/>
    <col min="777" max="777" width="11.7109375" style="30" customWidth="1"/>
    <col min="778" max="778" width="9.7109375" style="30" customWidth="1"/>
    <col min="779" max="779" width="4.28515625" style="30" customWidth="1"/>
    <col min="780" max="1024" width="9.140625" style="30"/>
    <col min="1025" max="1025" width="10.7109375" style="30" customWidth="1"/>
    <col min="1026" max="1026" width="54.85546875" style="30" customWidth="1"/>
    <col min="1027" max="1027" width="8.85546875" style="30" customWidth="1"/>
    <col min="1028" max="1028" width="9.28515625" style="30" customWidth="1"/>
    <col min="1029" max="1029" width="9.5703125" style="30" customWidth="1"/>
    <col min="1030" max="1030" width="9" style="30" customWidth="1"/>
    <col min="1031" max="1031" width="8.85546875" style="30" customWidth="1"/>
    <col min="1032" max="1032" width="12.42578125" style="30" customWidth="1"/>
    <col min="1033" max="1033" width="11.7109375" style="30" customWidth="1"/>
    <col min="1034" max="1034" width="9.7109375" style="30" customWidth="1"/>
    <col min="1035" max="1035" width="4.28515625" style="30" customWidth="1"/>
    <col min="1036" max="1280" width="9.140625" style="30"/>
    <col min="1281" max="1281" width="10.7109375" style="30" customWidth="1"/>
    <col min="1282" max="1282" width="54.85546875" style="30" customWidth="1"/>
    <col min="1283" max="1283" width="8.85546875" style="30" customWidth="1"/>
    <col min="1284" max="1284" width="9.28515625" style="30" customWidth="1"/>
    <col min="1285" max="1285" width="9.5703125" style="30" customWidth="1"/>
    <col min="1286" max="1286" width="9" style="30" customWidth="1"/>
    <col min="1287" max="1287" width="8.85546875" style="30" customWidth="1"/>
    <col min="1288" max="1288" width="12.42578125" style="30" customWidth="1"/>
    <col min="1289" max="1289" width="11.7109375" style="30" customWidth="1"/>
    <col min="1290" max="1290" width="9.7109375" style="30" customWidth="1"/>
    <col min="1291" max="1291" width="4.28515625" style="30" customWidth="1"/>
    <col min="1292" max="1536" width="9.140625" style="30"/>
    <col min="1537" max="1537" width="10.7109375" style="30" customWidth="1"/>
    <col min="1538" max="1538" width="54.85546875" style="30" customWidth="1"/>
    <col min="1539" max="1539" width="8.85546875" style="30" customWidth="1"/>
    <col min="1540" max="1540" width="9.28515625" style="30" customWidth="1"/>
    <col min="1541" max="1541" width="9.5703125" style="30" customWidth="1"/>
    <col min="1542" max="1542" width="9" style="30" customWidth="1"/>
    <col min="1543" max="1543" width="8.85546875" style="30" customWidth="1"/>
    <col min="1544" max="1544" width="12.42578125" style="30" customWidth="1"/>
    <col min="1545" max="1545" width="11.7109375" style="30" customWidth="1"/>
    <col min="1546" max="1546" width="9.7109375" style="30" customWidth="1"/>
    <col min="1547" max="1547" width="4.28515625" style="30" customWidth="1"/>
    <col min="1548" max="1792" width="9.140625" style="30"/>
    <col min="1793" max="1793" width="10.7109375" style="30" customWidth="1"/>
    <col min="1794" max="1794" width="54.85546875" style="30" customWidth="1"/>
    <col min="1795" max="1795" width="8.85546875" style="30" customWidth="1"/>
    <col min="1796" max="1796" width="9.28515625" style="30" customWidth="1"/>
    <col min="1797" max="1797" width="9.5703125" style="30" customWidth="1"/>
    <col min="1798" max="1798" width="9" style="30" customWidth="1"/>
    <col min="1799" max="1799" width="8.85546875" style="30" customWidth="1"/>
    <col min="1800" max="1800" width="12.42578125" style="30" customWidth="1"/>
    <col min="1801" max="1801" width="11.7109375" style="30" customWidth="1"/>
    <col min="1802" max="1802" width="9.7109375" style="30" customWidth="1"/>
    <col min="1803" max="1803" width="4.28515625" style="30" customWidth="1"/>
    <col min="1804" max="2048" width="9.140625" style="30"/>
    <col min="2049" max="2049" width="10.7109375" style="30" customWidth="1"/>
    <col min="2050" max="2050" width="54.85546875" style="30" customWidth="1"/>
    <col min="2051" max="2051" width="8.85546875" style="30" customWidth="1"/>
    <col min="2052" max="2052" width="9.28515625" style="30" customWidth="1"/>
    <col min="2053" max="2053" width="9.5703125" style="30" customWidth="1"/>
    <col min="2054" max="2054" width="9" style="30" customWidth="1"/>
    <col min="2055" max="2055" width="8.85546875" style="30" customWidth="1"/>
    <col min="2056" max="2056" width="12.42578125" style="30" customWidth="1"/>
    <col min="2057" max="2057" width="11.7109375" style="30" customWidth="1"/>
    <col min="2058" max="2058" width="9.7109375" style="30" customWidth="1"/>
    <col min="2059" max="2059" width="4.28515625" style="30" customWidth="1"/>
    <col min="2060" max="2304" width="9.140625" style="30"/>
    <col min="2305" max="2305" width="10.7109375" style="30" customWidth="1"/>
    <col min="2306" max="2306" width="54.85546875" style="30" customWidth="1"/>
    <col min="2307" max="2307" width="8.85546875" style="30" customWidth="1"/>
    <col min="2308" max="2308" width="9.28515625" style="30" customWidth="1"/>
    <col min="2309" max="2309" width="9.5703125" style="30" customWidth="1"/>
    <col min="2310" max="2310" width="9" style="30" customWidth="1"/>
    <col min="2311" max="2311" width="8.85546875" style="30" customWidth="1"/>
    <col min="2312" max="2312" width="12.42578125" style="30" customWidth="1"/>
    <col min="2313" max="2313" width="11.7109375" style="30" customWidth="1"/>
    <col min="2314" max="2314" width="9.7109375" style="30" customWidth="1"/>
    <col min="2315" max="2315" width="4.28515625" style="30" customWidth="1"/>
    <col min="2316" max="2560" width="9.140625" style="30"/>
    <col min="2561" max="2561" width="10.7109375" style="30" customWidth="1"/>
    <col min="2562" max="2562" width="54.85546875" style="30" customWidth="1"/>
    <col min="2563" max="2563" width="8.85546875" style="30" customWidth="1"/>
    <col min="2564" max="2564" width="9.28515625" style="30" customWidth="1"/>
    <col min="2565" max="2565" width="9.5703125" style="30" customWidth="1"/>
    <col min="2566" max="2566" width="9" style="30" customWidth="1"/>
    <col min="2567" max="2567" width="8.85546875" style="30" customWidth="1"/>
    <col min="2568" max="2568" width="12.42578125" style="30" customWidth="1"/>
    <col min="2569" max="2569" width="11.7109375" style="30" customWidth="1"/>
    <col min="2570" max="2570" width="9.7109375" style="30" customWidth="1"/>
    <col min="2571" max="2571" width="4.28515625" style="30" customWidth="1"/>
    <col min="2572" max="2816" width="9.140625" style="30"/>
    <col min="2817" max="2817" width="10.7109375" style="30" customWidth="1"/>
    <col min="2818" max="2818" width="54.85546875" style="30" customWidth="1"/>
    <col min="2819" max="2819" width="8.85546875" style="30" customWidth="1"/>
    <col min="2820" max="2820" width="9.28515625" style="30" customWidth="1"/>
    <col min="2821" max="2821" width="9.5703125" style="30" customWidth="1"/>
    <col min="2822" max="2822" width="9" style="30" customWidth="1"/>
    <col min="2823" max="2823" width="8.85546875" style="30" customWidth="1"/>
    <col min="2824" max="2824" width="12.42578125" style="30" customWidth="1"/>
    <col min="2825" max="2825" width="11.7109375" style="30" customWidth="1"/>
    <col min="2826" max="2826" width="9.7109375" style="30" customWidth="1"/>
    <col min="2827" max="2827" width="4.28515625" style="30" customWidth="1"/>
    <col min="2828" max="3072" width="9.140625" style="30"/>
    <col min="3073" max="3073" width="10.7109375" style="30" customWidth="1"/>
    <col min="3074" max="3074" width="54.85546875" style="30" customWidth="1"/>
    <col min="3075" max="3075" width="8.85546875" style="30" customWidth="1"/>
    <col min="3076" max="3076" width="9.28515625" style="30" customWidth="1"/>
    <col min="3077" max="3077" width="9.5703125" style="30" customWidth="1"/>
    <col min="3078" max="3078" width="9" style="30" customWidth="1"/>
    <col min="3079" max="3079" width="8.85546875" style="30" customWidth="1"/>
    <col min="3080" max="3080" width="12.42578125" style="30" customWidth="1"/>
    <col min="3081" max="3081" width="11.7109375" style="30" customWidth="1"/>
    <col min="3082" max="3082" width="9.7109375" style="30" customWidth="1"/>
    <col min="3083" max="3083" width="4.28515625" style="30" customWidth="1"/>
    <col min="3084" max="3328" width="9.140625" style="30"/>
    <col min="3329" max="3329" width="10.7109375" style="30" customWidth="1"/>
    <col min="3330" max="3330" width="54.85546875" style="30" customWidth="1"/>
    <col min="3331" max="3331" width="8.85546875" style="30" customWidth="1"/>
    <col min="3332" max="3332" width="9.28515625" style="30" customWidth="1"/>
    <col min="3333" max="3333" width="9.5703125" style="30" customWidth="1"/>
    <col min="3334" max="3334" width="9" style="30" customWidth="1"/>
    <col min="3335" max="3335" width="8.85546875" style="30" customWidth="1"/>
    <col min="3336" max="3336" width="12.42578125" style="30" customWidth="1"/>
    <col min="3337" max="3337" width="11.7109375" style="30" customWidth="1"/>
    <col min="3338" max="3338" width="9.7109375" style="30" customWidth="1"/>
    <col min="3339" max="3339" width="4.28515625" style="30" customWidth="1"/>
    <col min="3340" max="3584" width="9.140625" style="30"/>
    <col min="3585" max="3585" width="10.7109375" style="30" customWidth="1"/>
    <col min="3586" max="3586" width="54.85546875" style="30" customWidth="1"/>
    <col min="3587" max="3587" width="8.85546875" style="30" customWidth="1"/>
    <col min="3588" max="3588" width="9.28515625" style="30" customWidth="1"/>
    <col min="3589" max="3589" width="9.5703125" style="30" customWidth="1"/>
    <col min="3590" max="3590" width="9" style="30" customWidth="1"/>
    <col min="3591" max="3591" width="8.85546875" style="30" customWidth="1"/>
    <col min="3592" max="3592" width="12.42578125" style="30" customWidth="1"/>
    <col min="3593" max="3593" width="11.7109375" style="30" customWidth="1"/>
    <col min="3594" max="3594" width="9.7109375" style="30" customWidth="1"/>
    <col min="3595" max="3595" width="4.28515625" style="30" customWidth="1"/>
    <col min="3596" max="3840" width="9.140625" style="30"/>
    <col min="3841" max="3841" width="10.7109375" style="30" customWidth="1"/>
    <col min="3842" max="3842" width="54.85546875" style="30" customWidth="1"/>
    <col min="3843" max="3843" width="8.85546875" style="30" customWidth="1"/>
    <col min="3844" max="3844" width="9.28515625" style="30" customWidth="1"/>
    <col min="3845" max="3845" width="9.5703125" style="30" customWidth="1"/>
    <col min="3846" max="3846" width="9" style="30" customWidth="1"/>
    <col min="3847" max="3847" width="8.85546875" style="30" customWidth="1"/>
    <col min="3848" max="3848" width="12.42578125" style="30" customWidth="1"/>
    <col min="3849" max="3849" width="11.7109375" style="30" customWidth="1"/>
    <col min="3850" max="3850" width="9.7109375" style="30" customWidth="1"/>
    <col min="3851" max="3851" width="4.28515625" style="30" customWidth="1"/>
    <col min="3852" max="4096" width="9.140625" style="30"/>
    <col min="4097" max="4097" width="10.7109375" style="30" customWidth="1"/>
    <col min="4098" max="4098" width="54.85546875" style="30" customWidth="1"/>
    <col min="4099" max="4099" width="8.85546875" style="30" customWidth="1"/>
    <col min="4100" max="4100" width="9.28515625" style="30" customWidth="1"/>
    <col min="4101" max="4101" width="9.5703125" style="30" customWidth="1"/>
    <col min="4102" max="4102" width="9" style="30" customWidth="1"/>
    <col min="4103" max="4103" width="8.85546875" style="30" customWidth="1"/>
    <col min="4104" max="4104" width="12.42578125" style="30" customWidth="1"/>
    <col min="4105" max="4105" width="11.7109375" style="30" customWidth="1"/>
    <col min="4106" max="4106" width="9.7109375" style="30" customWidth="1"/>
    <col min="4107" max="4107" width="4.28515625" style="30" customWidth="1"/>
    <col min="4108" max="4352" width="9.140625" style="30"/>
    <col min="4353" max="4353" width="10.7109375" style="30" customWidth="1"/>
    <col min="4354" max="4354" width="54.85546875" style="30" customWidth="1"/>
    <col min="4355" max="4355" width="8.85546875" style="30" customWidth="1"/>
    <col min="4356" max="4356" width="9.28515625" style="30" customWidth="1"/>
    <col min="4357" max="4357" width="9.5703125" style="30" customWidth="1"/>
    <col min="4358" max="4358" width="9" style="30" customWidth="1"/>
    <col min="4359" max="4359" width="8.85546875" style="30" customWidth="1"/>
    <col min="4360" max="4360" width="12.42578125" style="30" customWidth="1"/>
    <col min="4361" max="4361" width="11.7109375" style="30" customWidth="1"/>
    <col min="4362" max="4362" width="9.7109375" style="30" customWidth="1"/>
    <col min="4363" max="4363" width="4.28515625" style="30" customWidth="1"/>
    <col min="4364" max="4608" width="9.140625" style="30"/>
    <col min="4609" max="4609" width="10.7109375" style="30" customWidth="1"/>
    <col min="4610" max="4610" width="54.85546875" style="30" customWidth="1"/>
    <col min="4611" max="4611" width="8.85546875" style="30" customWidth="1"/>
    <col min="4612" max="4612" width="9.28515625" style="30" customWidth="1"/>
    <col min="4613" max="4613" width="9.5703125" style="30" customWidth="1"/>
    <col min="4614" max="4614" width="9" style="30" customWidth="1"/>
    <col min="4615" max="4615" width="8.85546875" style="30" customWidth="1"/>
    <col min="4616" max="4616" width="12.42578125" style="30" customWidth="1"/>
    <col min="4617" max="4617" width="11.7109375" style="30" customWidth="1"/>
    <col min="4618" max="4618" width="9.7109375" style="30" customWidth="1"/>
    <col min="4619" max="4619" width="4.28515625" style="30" customWidth="1"/>
    <col min="4620" max="4864" width="9.140625" style="30"/>
    <col min="4865" max="4865" width="10.7109375" style="30" customWidth="1"/>
    <col min="4866" max="4866" width="54.85546875" style="30" customWidth="1"/>
    <col min="4867" max="4867" width="8.85546875" style="30" customWidth="1"/>
    <col min="4868" max="4868" width="9.28515625" style="30" customWidth="1"/>
    <col min="4869" max="4869" width="9.5703125" style="30" customWidth="1"/>
    <col min="4870" max="4870" width="9" style="30" customWidth="1"/>
    <col min="4871" max="4871" width="8.85546875" style="30" customWidth="1"/>
    <col min="4872" max="4872" width="12.42578125" style="30" customWidth="1"/>
    <col min="4873" max="4873" width="11.7109375" style="30" customWidth="1"/>
    <col min="4874" max="4874" width="9.7109375" style="30" customWidth="1"/>
    <col min="4875" max="4875" width="4.28515625" style="30" customWidth="1"/>
    <col min="4876" max="5120" width="9.140625" style="30"/>
    <col min="5121" max="5121" width="10.7109375" style="30" customWidth="1"/>
    <col min="5122" max="5122" width="54.85546875" style="30" customWidth="1"/>
    <col min="5123" max="5123" width="8.85546875" style="30" customWidth="1"/>
    <col min="5124" max="5124" width="9.28515625" style="30" customWidth="1"/>
    <col min="5125" max="5125" width="9.5703125" style="30" customWidth="1"/>
    <col min="5126" max="5126" width="9" style="30" customWidth="1"/>
    <col min="5127" max="5127" width="8.85546875" style="30" customWidth="1"/>
    <col min="5128" max="5128" width="12.42578125" style="30" customWidth="1"/>
    <col min="5129" max="5129" width="11.7109375" style="30" customWidth="1"/>
    <col min="5130" max="5130" width="9.7109375" style="30" customWidth="1"/>
    <col min="5131" max="5131" width="4.28515625" style="30" customWidth="1"/>
    <col min="5132" max="5376" width="9.140625" style="30"/>
    <col min="5377" max="5377" width="10.7109375" style="30" customWidth="1"/>
    <col min="5378" max="5378" width="54.85546875" style="30" customWidth="1"/>
    <col min="5379" max="5379" width="8.85546875" style="30" customWidth="1"/>
    <col min="5380" max="5380" width="9.28515625" style="30" customWidth="1"/>
    <col min="5381" max="5381" width="9.5703125" style="30" customWidth="1"/>
    <col min="5382" max="5382" width="9" style="30" customWidth="1"/>
    <col min="5383" max="5383" width="8.85546875" style="30" customWidth="1"/>
    <col min="5384" max="5384" width="12.42578125" style="30" customWidth="1"/>
    <col min="5385" max="5385" width="11.7109375" style="30" customWidth="1"/>
    <col min="5386" max="5386" width="9.7109375" style="30" customWidth="1"/>
    <col min="5387" max="5387" width="4.28515625" style="30" customWidth="1"/>
    <col min="5388" max="5632" width="9.140625" style="30"/>
    <col min="5633" max="5633" width="10.7109375" style="30" customWidth="1"/>
    <col min="5634" max="5634" width="54.85546875" style="30" customWidth="1"/>
    <col min="5635" max="5635" width="8.85546875" style="30" customWidth="1"/>
    <col min="5636" max="5636" width="9.28515625" style="30" customWidth="1"/>
    <col min="5637" max="5637" width="9.5703125" style="30" customWidth="1"/>
    <col min="5638" max="5638" width="9" style="30" customWidth="1"/>
    <col min="5639" max="5639" width="8.85546875" style="30" customWidth="1"/>
    <col min="5640" max="5640" width="12.42578125" style="30" customWidth="1"/>
    <col min="5641" max="5641" width="11.7109375" style="30" customWidth="1"/>
    <col min="5642" max="5642" width="9.7109375" style="30" customWidth="1"/>
    <col min="5643" max="5643" width="4.28515625" style="30" customWidth="1"/>
    <col min="5644" max="5888" width="9.140625" style="30"/>
    <col min="5889" max="5889" width="10.7109375" style="30" customWidth="1"/>
    <col min="5890" max="5890" width="54.85546875" style="30" customWidth="1"/>
    <col min="5891" max="5891" width="8.85546875" style="30" customWidth="1"/>
    <col min="5892" max="5892" width="9.28515625" style="30" customWidth="1"/>
    <col min="5893" max="5893" width="9.5703125" style="30" customWidth="1"/>
    <col min="5894" max="5894" width="9" style="30" customWidth="1"/>
    <col min="5895" max="5895" width="8.85546875" style="30" customWidth="1"/>
    <col min="5896" max="5896" width="12.42578125" style="30" customWidth="1"/>
    <col min="5897" max="5897" width="11.7109375" style="30" customWidth="1"/>
    <col min="5898" max="5898" width="9.7109375" style="30" customWidth="1"/>
    <col min="5899" max="5899" width="4.28515625" style="30" customWidth="1"/>
    <col min="5900" max="6144" width="9.140625" style="30"/>
    <col min="6145" max="6145" width="10.7109375" style="30" customWidth="1"/>
    <col min="6146" max="6146" width="54.85546875" style="30" customWidth="1"/>
    <col min="6147" max="6147" width="8.85546875" style="30" customWidth="1"/>
    <col min="6148" max="6148" width="9.28515625" style="30" customWidth="1"/>
    <col min="6149" max="6149" width="9.5703125" style="30" customWidth="1"/>
    <col min="6150" max="6150" width="9" style="30" customWidth="1"/>
    <col min="6151" max="6151" width="8.85546875" style="30" customWidth="1"/>
    <col min="6152" max="6152" width="12.42578125" style="30" customWidth="1"/>
    <col min="6153" max="6153" width="11.7109375" style="30" customWidth="1"/>
    <col min="6154" max="6154" width="9.7109375" style="30" customWidth="1"/>
    <col min="6155" max="6155" width="4.28515625" style="30" customWidth="1"/>
    <col min="6156" max="6400" width="9.140625" style="30"/>
    <col min="6401" max="6401" width="10.7109375" style="30" customWidth="1"/>
    <col min="6402" max="6402" width="54.85546875" style="30" customWidth="1"/>
    <col min="6403" max="6403" width="8.85546875" style="30" customWidth="1"/>
    <col min="6404" max="6404" width="9.28515625" style="30" customWidth="1"/>
    <col min="6405" max="6405" width="9.5703125" style="30" customWidth="1"/>
    <col min="6406" max="6406" width="9" style="30" customWidth="1"/>
    <col min="6407" max="6407" width="8.85546875" style="30" customWidth="1"/>
    <col min="6408" max="6408" width="12.42578125" style="30" customWidth="1"/>
    <col min="6409" max="6409" width="11.7109375" style="30" customWidth="1"/>
    <col min="6410" max="6410" width="9.7109375" style="30" customWidth="1"/>
    <col min="6411" max="6411" width="4.28515625" style="30" customWidth="1"/>
    <col min="6412" max="6656" width="9.140625" style="30"/>
    <col min="6657" max="6657" width="10.7109375" style="30" customWidth="1"/>
    <col min="6658" max="6658" width="54.85546875" style="30" customWidth="1"/>
    <col min="6659" max="6659" width="8.85546875" style="30" customWidth="1"/>
    <col min="6660" max="6660" width="9.28515625" style="30" customWidth="1"/>
    <col min="6661" max="6661" width="9.5703125" style="30" customWidth="1"/>
    <col min="6662" max="6662" width="9" style="30" customWidth="1"/>
    <col min="6663" max="6663" width="8.85546875" style="30" customWidth="1"/>
    <col min="6664" max="6664" width="12.42578125" style="30" customWidth="1"/>
    <col min="6665" max="6665" width="11.7109375" style="30" customWidth="1"/>
    <col min="6666" max="6666" width="9.7109375" style="30" customWidth="1"/>
    <col min="6667" max="6667" width="4.28515625" style="30" customWidth="1"/>
    <col min="6668" max="6912" width="9.140625" style="30"/>
    <col min="6913" max="6913" width="10.7109375" style="30" customWidth="1"/>
    <col min="6914" max="6914" width="54.85546875" style="30" customWidth="1"/>
    <col min="6915" max="6915" width="8.85546875" style="30" customWidth="1"/>
    <col min="6916" max="6916" width="9.28515625" style="30" customWidth="1"/>
    <col min="6917" max="6917" width="9.5703125" style="30" customWidth="1"/>
    <col min="6918" max="6918" width="9" style="30" customWidth="1"/>
    <col min="6919" max="6919" width="8.85546875" style="30" customWidth="1"/>
    <col min="6920" max="6920" width="12.42578125" style="30" customWidth="1"/>
    <col min="6921" max="6921" width="11.7109375" style="30" customWidth="1"/>
    <col min="6922" max="6922" width="9.7109375" style="30" customWidth="1"/>
    <col min="6923" max="6923" width="4.28515625" style="30" customWidth="1"/>
    <col min="6924" max="7168" width="9.140625" style="30"/>
    <col min="7169" max="7169" width="10.7109375" style="30" customWidth="1"/>
    <col min="7170" max="7170" width="54.85546875" style="30" customWidth="1"/>
    <col min="7171" max="7171" width="8.85546875" style="30" customWidth="1"/>
    <col min="7172" max="7172" width="9.28515625" style="30" customWidth="1"/>
    <col min="7173" max="7173" width="9.5703125" style="30" customWidth="1"/>
    <col min="7174" max="7174" width="9" style="30" customWidth="1"/>
    <col min="7175" max="7175" width="8.85546875" style="30" customWidth="1"/>
    <col min="7176" max="7176" width="12.42578125" style="30" customWidth="1"/>
    <col min="7177" max="7177" width="11.7109375" style="30" customWidth="1"/>
    <col min="7178" max="7178" width="9.7109375" style="30" customWidth="1"/>
    <col min="7179" max="7179" width="4.28515625" style="30" customWidth="1"/>
    <col min="7180" max="7424" width="9.140625" style="30"/>
    <col min="7425" max="7425" width="10.7109375" style="30" customWidth="1"/>
    <col min="7426" max="7426" width="54.85546875" style="30" customWidth="1"/>
    <col min="7427" max="7427" width="8.85546875" style="30" customWidth="1"/>
    <col min="7428" max="7428" width="9.28515625" style="30" customWidth="1"/>
    <col min="7429" max="7429" width="9.5703125" style="30" customWidth="1"/>
    <col min="7430" max="7430" width="9" style="30" customWidth="1"/>
    <col min="7431" max="7431" width="8.85546875" style="30" customWidth="1"/>
    <col min="7432" max="7432" width="12.42578125" style="30" customWidth="1"/>
    <col min="7433" max="7433" width="11.7109375" style="30" customWidth="1"/>
    <col min="7434" max="7434" width="9.7109375" style="30" customWidth="1"/>
    <col min="7435" max="7435" width="4.28515625" style="30" customWidth="1"/>
    <col min="7436" max="7680" width="9.140625" style="30"/>
    <col min="7681" max="7681" width="10.7109375" style="30" customWidth="1"/>
    <col min="7682" max="7682" width="54.85546875" style="30" customWidth="1"/>
    <col min="7683" max="7683" width="8.85546875" style="30" customWidth="1"/>
    <col min="7684" max="7684" width="9.28515625" style="30" customWidth="1"/>
    <col min="7685" max="7685" width="9.5703125" style="30" customWidth="1"/>
    <col min="7686" max="7686" width="9" style="30" customWidth="1"/>
    <col min="7687" max="7687" width="8.85546875" style="30" customWidth="1"/>
    <col min="7688" max="7688" width="12.42578125" style="30" customWidth="1"/>
    <col min="7689" max="7689" width="11.7109375" style="30" customWidth="1"/>
    <col min="7690" max="7690" width="9.7109375" style="30" customWidth="1"/>
    <col min="7691" max="7691" width="4.28515625" style="30" customWidth="1"/>
    <col min="7692" max="7936" width="9.140625" style="30"/>
    <col min="7937" max="7937" width="10.7109375" style="30" customWidth="1"/>
    <col min="7938" max="7938" width="54.85546875" style="30" customWidth="1"/>
    <col min="7939" max="7939" width="8.85546875" style="30" customWidth="1"/>
    <col min="7940" max="7940" width="9.28515625" style="30" customWidth="1"/>
    <col min="7941" max="7941" width="9.5703125" style="30" customWidth="1"/>
    <col min="7942" max="7942" width="9" style="30" customWidth="1"/>
    <col min="7943" max="7943" width="8.85546875" style="30" customWidth="1"/>
    <col min="7944" max="7944" width="12.42578125" style="30" customWidth="1"/>
    <col min="7945" max="7945" width="11.7109375" style="30" customWidth="1"/>
    <col min="7946" max="7946" width="9.7109375" style="30" customWidth="1"/>
    <col min="7947" max="7947" width="4.28515625" style="30" customWidth="1"/>
    <col min="7948" max="8192" width="9.140625" style="30"/>
    <col min="8193" max="8193" width="10.7109375" style="30" customWidth="1"/>
    <col min="8194" max="8194" width="54.85546875" style="30" customWidth="1"/>
    <col min="8195" max="8195" width="8.85546875" style="30" customWidth="1"/>
    <col min="8196" max="8196" width="9.28515625" style="30" customWidth="1"/>
    <col min="8197" max="8197" width="9.5703125" style="30" customWidth="1"/>
    <col min="8198" max="8198" width="9" style="30" customWidth="1"/>
    <col min="8199" max="8199" width="8.85546875" style="30" customWidth="1"/>
    <col min="8200" max="8200" width="12.42578125" style="30" customWidth="1"/>
    <col min="8201" max="8201" width="11.7109375" style="30" customWidth="1"/>
    <col min="8202" max="8202" width="9.7109375" style="30" customWidth="1"/>
    <col min="8203" max="8203" width="4.28515625" style="30" customWidth="1"/>
    <col min="8204" max="8448" width="9.140625" style="30"/>
    <col min="8449" max="8449" width="10.7109375" style="30" customWidth="1"/>
    <col min="8450" max="8450" width="54.85546875" style="30" customWidth="1"/>
    <col min="8451" max="8451" width="8.85546875" style="30" customWidth="1"/>
    <col min="8452" max="8452" width="9.28515625" style="30" customWidth="1"/>
    <col min="8453" max="8453" width="9.5703125" style="30" customWidth="1"/>
    <col min="8454" max="8454" width="9" style="30" customWidth="1"/>
    <col min="8455" max="8455" width="8.85546875" style="30" customWidth="1"/>
    <col min="8456" max="8456" width="12.42578125" style="30" customWidth="1"/>
    <col min="8457" max="8457" width="11.7109375" style="30" customWidth="1"/>
    <col min="8458" max="8458" width="9.7109375" style="30" customWidth="1"/>
    <col min="8459" max="8459" width="4.28515625" style="30" customWidth="1"/>
    <col min="8460" max="8704" width="9.140625" style="30"/>
    <col min="8705" max="8705" width="10.7109375" style="30" customWidth="1"/>
    <col min="8706" max="8706" width="54.85546875" style="30" customWidth="1"/>
    <col min="8707" max="8707" width="8.85546875" style="30" customWidth="1"/>
    <col min="8708" max="8708" width="9.28515625" style="30" customWidth="1"/>
    <col min="8709" max="8709" width="9.5703125" style="30" customWidth="1"/>
    <col min="8710" max="8710" width="9" style="30" customWidth="1"/>
    <col min="8711" max="8711" width="8.85546875" style="30" customWidth="1"/>
    <col min="8712" max="8712" width="12.42578125" style="30" customWidth="1"/>
    <col min="8713" max="8713" width="11.7109375" style="30" customWidth="1"/>
    <col min="8714" max="8714" width="9.7109375" style="30" customWidth="1"/>
    <col min="8715" max="8715" width="4.28515625" style="30" customWidth="1"/>
    <col min="8716" max="8960" width="9.140625" style="30"/>
    <col min="8961" max="8961" width="10.7109375" style="30" customWidth="1"/>
    <col min="8962" max="8962" width="54.85546875" style="30" customWidth="1"/>
    <col min="8963" max="8963" width="8.85546875" style="30" customWidth="1"/>
    <col min="8964" max="8964" width="9.28515625" style="30" customWidth="1"/>
    <col min="8965" max="8965" width="9.5703125" style="30" customWidth="1"/>
    <col min="8966" max="8966" width="9" style="30" customWidth="1"/>
    <col min="8967" max="8967" width="8.85546875" style="30" customWidth="1"/>
    <col min="8968" max="8968" width="12.42578125" style="30" customWidth="1"/>
    <col min="8969" max="8969" width="11.7109375" style="30" customWidth="1"/>
    <col min="8970" max="8970" width="9.7109375" style="30" customWidth="1"/>
    <col min="8971" max="8971" width="4.28515625" style="30" customWidth="1"/>
    <col min="8972" max="9216" width="9.140625" style="30"/>
    <col min="9217" max="9217" width="10.7109375" style="30" customWidth="1"/>
    <col min="9218" max="9218" width="54.85546875" style="30" customWidth="1"/>
    <col min="9219" max="9219" width="8.85546875" style="30" customWidth="1"/>
    <col min="9220" max="9220" width="9.28515625" style="30" customWidth="1"/>
    <col min="9221" max="9221" width="9.5703125" style="30" customWidth="1"/>
    <col min="9222" max="9222" width="9" style="30" customWidth="1"/>
    <col min="9223" max="9223" width="8.85546875" style="30" customWidth="1"/>
    <col min="9224" max="9224" width="12.42578125" style="30" customWidth="1"/>
    <col min="9225" max="9225" width="11.7109375" style="30" customWidth="1"/>
    <col min="9226" max="9226" width="9.7109375" style="30" customWidth="1"/>
    <col min="9227" max="9227" width="4.28515625" style="30" customWidth="1"/>
    <col min="9228" max="9472" width="9.140625" style="30"/>
    <col min="9473" max="9473" width="10.7109375" style="30" customWidth="1"/>
    <col min="9474" max="9474" width="54.85546875" style="30" customWidth="1"/>
    <col min="9475" max="9475" width="8.85546875" style="30" customWidth="1"/>
    <col min="9476" max="9476" width="9.28515625" style="30" customWidth="1"/>
    <col min="9477" max="9477" width="9.5703125" style="30" customWidth="1"/>
    <col min="9478" max="9478" width="9" style="30" customWidth="1"/>
    <col min="9479" max="9479" width="8.85546875" style="30" customWidth="1"/>
    <col min="9480" max="9480" width="12.42578125" style="30" customWidth="1"/>
    <col min="9481" max="9481" width="11.7109375" style="30" customWidth="1"/>
    <col min="9482" max="9482" width="9.7109375" style="30" customWidth="1"/>
    <col min="9483" max="9483" width="4.28515625" style="30" customWidth="1"/>
    <col min="9484" max="9728" width="9.140625" style="30"/>
    <col min="9729" max="9729" width="10.7109375" style="30" customWidth="1"/>
    <col min="9730" max="9730" width="54.85546875" style="30" customWidth="1"/>
    <col min="9731" max="9731" width="8.85546875" style="30" customWidth="1"/>
    <col min="9732" max="9732" width="9.28515625" style="30" customWidth="1"/>
    <col min="9733" max="9733" width="9.5703125" style="30" customWidth="1"/>
    <col min="9734" max="9734" width="9" style="30" customWidth="1"/>
    <col min="9735" max="9735" width="8.85546875" style="30" customWidth="1"/>
    <col min="9736" max="9736" width="12.42578125" style="30" customWidth="1"/>
    <col min="9737" max="9737" width="11.7109375" style="30" customWidth="1"/>
    <col min="9738" max="9738" width="9.7109375" style="30" customWidth="1"/>
    <col min="9739" max="9739" width="4.28515625" style="30" customWidth="1"/>
    <col min="9740" max="9984" width="9.140625" style="30"/>
    <col min="9985" max="9985" width="10.7109375" style="30" customWidth="1"/>
    <col min="9986" max="9986" width="54.85546875" style="30" customWidth="1"/>
    <col min="9987" max="9987" width="8.85546875" style="30" customWidth="1"/>
    <col min="9988" max="9988" width="9.28515625" style="30" customWidth="1"/>
    <col min="9989" max="9989" width="9.5703125" style="30" customWidth="1"/>
    <col min="9990" max="9990" width="9" style="30" customWidth="1"/>
    <col min="9991" max="9991" width="8.85546875" style="30" customWidth="1"/>
    <col min="9992" max="9992" width="12.42578125" style="30" customWidth="1"/>
    <col min="9993" max="9993" width="11.7109375" style="30" customWidth="1"/>
    <col min="9994" max="9994" width="9.7109375" style="30" customWidth="1"/>
    <col min="9995" max="9995" width="4.28515625" style="30" customWidth="1"/>
    <col min="9996" max="10240" width="9.140625" style="30"/>
    <col min="10241" max="10241" width="10.7109375" style="30" customWidth="1"/>
    <col min="10242" max="10242" width="54.85546875" style="30" customWidth="1"/>
    <col min="10243" max="10243" width="8.85546875" style="30" customWidth="1"/>
    <col min="10244" max="10244" width="9.28515625" style="30" customWidth="1"/>
    <col min="10245" max="10245" width="9.5703125" style="30" customWidth="1"/>
    <col min="10246" max="10246" width="9" style="30" customWidth="1"/>
    <col min="10247" max="10247" width="8.85546875" style="30" customWidth="1"/>
    <col min="10248" max="10248" width="12.42578125" style="30" customWidth="1"/>
    <col min="10249" max="10249" width="11.7109375" style="30" customWidth="1"/>
    <col min="10250" max="10250" width="9.7109375" style="30" customWidth="1"/>
    <col min="10251" max="10251" width="4.28515625" style="30" customWidth="1"/>
    <col min="10252" max="10496" width="9.140625" style="30"/>
    <col min="10497" max="10497" width="10.7109375" style="30" customWidth="1"/>
    <col min="10498" max="10498" width="54.85546875" style="30" customWidth="1"/>
    <col min="10499" max="10499" width="8.85546875" style="30" customWidth="1"/>
    <col min="10500" max="10500" width="9.28515625" style="30" customWidth="1"/>
    <col min="10501" max="10501" width="9.5703125" style="30" customWidth="1"/>
    <col min="10502" max="10502" width="9" style="30" customWidth="1"/>
    <col min="10503" max="10503" width="8.85546875" style="30" customWidth="1"/>
    <col min="10504" max="10504" width="12.42578125" style="30" customWidth="1"/>
    <col min="10505" max="10505" width="11.7109375" style="30" customWidth="1"/>
    <col min="10506" max="10506" width="9.7109375" style="30" customWidth="1"/>
    <col min="10507" max="10507" width="4.28515625" style="30" customWidth="1"/>
    <col min="10508" max="10752" width="9.140625" style="30"/>
    <col min="10753" max="10753" width="10.7109375" style="30" customWidth="1"/>
    <col min="10754" max="10754" width="54.85546875" style="30" customWidth="1"/>
    <col min="10755" max="10755" width="8.85546875" style="30" customWidth="1"/>
    <col min="10756" max="10756" width="9.28515625" style="30" customWidth="1"/>
    <col min="10757" max="10757" width="9.5703125" style="30" customWidth="1"/>
    <col min="10758" max="10758" width="9" style="30" customWidth="1"/>
    <col min="10759" max="10759" width="8.85546875" style="30" customWidth="1"/>
    <col min="10760" max="10760" width="12.42578125" style="30" customWidth="1"/>
    <col min="10761" max="10761" width="11.7109375" style="30" customWidth="1"/>
    <col min="10762" max="10762" width="9.7109375" style="30" customWidth="1"/>
    <col min="10763" max="10763" width="4.28515625" style="30" customWidth="1"/>
    <col min="10764" max="11008" width="9.140625" style="30"/>
    <col min="11009" max="11009" width="10.7109375" style="30" customWidth="1"/>
    <col min="11010" max="11010" width="54.85546875" style="30" customWidth="1"/>
    <col min="11011" max="11011" width="8.85546875" style="30" customWidth="1"/>
    <col min="11012" max="11012" width="9.28515625" style="30" customWidth="1"/>
    <col min="11013" max="11013" width="9.5703125" style="30" customWidth="1"/>
    <col min="11014" max="11014" width="9" style="30" customWidth="1"/>
    <col min="11015" max="11015" width="8.85546875" style="30" customWidth="1"/>
    <col min="11016" max="11016" width="12.42578125" style="30" customWidth="1"/>
    <col min="11017" max="11017" width="11.7109375" style="30" customWidth="1"/>
    <col min="11018" max="11018" width="9.7109375" style="30" customWidth="1"/>
    <col min="11019" max="11019" width="4.28515625" style="30" customWidth="1"/>
    <col min="11020" max="11264" width="9.140625" style="30"/>
    <col min="11265" max="11265" width="10.7109375" style="30" customWidth="1"/>
    <col min="11266" max="11266" width="54.85546875" style="30" customWidth="1"/>
    <col min="11267" max="11267" width="8.85546875" style="30" customWidth="1"/>
    <col min="11268" max="11268" width="9.28515625" style="30" customWidth="1"/>
    <col min="11269" max="11269" width="9.5703125" style="30" customWidth="1"/>
    <col min="11270" max="11270" width="9" style="30" customWidth="1"/>
    <col min="11271" max="11271" width="8.85546875" style="30" customWidth="1"/>
    <col min="11272" max="11272" width="12.42578125" style="30" customWidth="1"/>
    <col min="11273" max="11273" width="11.7109375" style="30" customWidth="1"/>
    <col min="11274" max="11274" width="9.7109375" style="30" customWidth="1"/>
    <col min="11275" max="11275" width="4.28515625" style="30" customWidth="1"/>
    <col min="11276" max="11520" width="9.140625" style="30"/>
    <col min="11521" max="11521" width="10.7109375" style="30" customWidth="1"/>
    <col min="11522" max="11522" width="54.85546875" style="30" customWidth="1"/>
    <col min="11523" max="11523" width="8.85546875" style="30" customWidth="1"/>
    <col min="11524" max="11524" width="9.28515625" style="30" customWidth="1"/>
    <col min="11525" max="11525" width="9.5703125" style="30" customWidth="1"/>
    <col min="11526" max="11526" width="9" style="30" customWidth="1"/>
    <col min="11527" max="11527" width="8.85546875" style="30" customWidth="1"/>
    <col min="11528" max="11528" width="12.42578125" style="30" customWidth="1"/>
    <col min="11529" max="11529" width="11.7109375" style="30" customWidth="1"/>
    <col min="11530" max="11530" width="9.7109375" style="30" customWidth="1"/>
    <col min="11531" max="11531" width="4.28515625" style="30" customWidth="1"/>
    <col min="11532" max="11776" width="9.140625" style="30"/>
    <col min="11777" max="11777" width="10.7109375" style="30" customWidth="1"/>
    <col min="11778" max="11778" width="54.85546875" style="30" customWidth="1"/>
    <col min="11779" max="11779" width="8.85546875" style="30" customWidth="1"/>
    <col min="11780" max="11780" width="9.28515625" style="30" customWidth="1"/>
    <col min="11781" max="11781" width="9.5703125" style="30" customWidth="1"/>
    <col min="11782" max="11782" width="9" style="30" customWidth="1"/>
    <col min="11783" max="11783" width="8.85546875" style="30" customWidth="1"/>
    <col min="11784" max="11784" width="12.42578125" style="30" customWidth="1"/>
    <col min="11785" max="11785" width="11.7109375" style="30" customWidth="1"/>
    <col min="11786" max="11786" width="9.7109375" style="30" customWidth="1"/>
    <col min="11787" max="11787" width="4.28515625" style="30" customWidth="1"/>
    <col min="11788" max="12032" width="9.140625" style="30"/>
    <col min="12033" max="12033" width="10.7109375" style="30" customWidth="1"/>
    <col min="12034" max="12034" width="54.85546875" style="30" customWidth="1"/>
    <col min="12035" max="12035" width="8.85546875" style="30" customWidth="1"/>
    <col min="12036" max="12036" width="9.28515625" style="30" customWidth="1"/>
    <col min="12037" max="12037" width="9.5703125" style="30" customWidth="1"/>
    <col min="12038" max="12038" width="9" style="30" customWidth="1"/>
    <col min="12039" max="12039" width="8.85546875" style="30" customWidth="1"/>
    <col min="12040" max="12040" width="12.42578125" style="30" customWidth="1"/>
    <col min="12041" max="12041" width="11.7109375" style="30" customWidth="1"/>
    <col min="12042" max="12042" width="9.7109375" style="30" customWidth="1"/>
    <col min="12043" max="12043" width="4.28515625" style="30" customWidth="1"/>
    <col min="12044" max="12288" width="9.140625" style="30"/>
    <col min="12289" max="12289" width="10.7109375" style="30" customWidth="1"/>
    <col min="12290" max="12290" width="54.85546875" style="30" customWidth="1"/>
    <col min="12291" max="12291" width="8.85546875" style="30" customWidth="1"/>
    <col min="12292" max="12292" width="9.28515625" style="30" customWidth="1"/>
    <col min="12293" max="12293" width="9.5703125" style="30" customWidth="1"/>
    <col min="12294" max="12294" width="9" style="30" customWidth="1"/>
    <col min="12295" max="12295" width="8.85546875" style="30" customWidth="1"/>
    <col min="12296" max="12296" width="12.42578125" style="30" customWidth="1"/>
    <col min="12297" max="12297" width="11.7109375" style="30" customWidth="1"/>
    <col min="12298" max="12298" width="9.7109375" style="30" customWidth="1"/>
    <col min="12299" max="12299" width="4.28515625" style="30" customWidth="1"/>
    <col min="12300" max="12544" width="9.140625" style="30"/>
    <col min="12545" max="12545" width="10.7109375" style="30" customWidth="1"/>
    <col min="12546" max="12546" width="54.85546875" style="30" customWidth="1"/>
    <col min="12547" max="12547" width="8.85546875" style="30" customWidth="1"/>
    <col min="12548" max="12548" width="9.28515625" style="30" customWidth="1"/>
    <col min="12549" max="12549" width="9.5703125" style="30" customWidth="1"/>
    <col min="12550" max="12550" width="9" style="30" customWidth="1"/>
    <col min="12551" max="12551" width="8.85546875" style="30" customWidth="1"/>
    <col min="12552" max="12552" width="12.42578125" style="30" customWidth="1"/>
    <col min="12553" max="12553" width="11.7109375" style="30" customWidth="1"/>
    <col min="12554" max="12554" width="9.7109375" style="30" customWidth="1"/>
    <col min="12555" max="12555" width="4.28515625" style="30" customWidth="1"/>
    <col min="12556" max="12800" width="9.140625" style="30"/>
    <col min="12801" max="12801" width="10.7109375" style="30" customWidth="1"/>
    <col min="12802" max="12802" width="54.85546875" style="30" customWidth="1"/>
    <col min="12803" max="12803" width="8.85546875" style="30" customWidth="1"/>
    <col min="12804" max="12804" width="9.28515625" style="30" customWidth="1"/>
    <col min="12805" max="12805" width="9.5703125" style="30" customWidth="1"/>
    <col min="12806" max="12806" width="9" style="30" customWidth="1"/>
    <col min="12807" max="12807" width="8.85546875" style="30" customWidth="1"/>
    <col min="12808" max="12808" width="12.42578125" style="30" customWidth="1"/>
    <col min="12809" max="12809" width="11.7109375" style="30" customWidth="1"/>
    <col min="12810" max="12810" width="9.7109375" style="30" customWidth="1"/>
    <col min="12811" max="12811" width="4.28515625" style="30" customWidth="1"/>
    <col min="12812" max="13056" width="9.140625" style="30"/>
    <col min="13057" max="13057" width="10.7109375" style="30" customWidth="1"/>
    <col min="13058" max="13058" width="54.85546875" style="30" customWidth="1"/>
    <col min="13059" max="13059" width="8.85546875" style="30" customWidth="1"/>
    <col min="13060" max="13060" width="9.28515625" style="30" customWidth="1"/>
    <col min="13061" max="13061" width="9.5703125" style="30" customWidth="1"/>
    <col min="13062" max="13062" width="9" style="30" customWidth="1"/>
    <col min="13063" max="13063" width="8.85546875" style="30" customWidth="1"/>
    <col min="13064" max="13064" width="12.42578125" style="30" customWidth="1"/>
    <col min="13065" max="13065" width="11.7109375" style="30" customWidth="1"/>
    <col min="13066" max="13066" width="9.7109375" style="30" customWidth="1"/>
    <col min="13067" max="13067" width="4.28515625" style="30" customWidth="1"/>
    <col min="13068" max="13312" width="9.140625" style="30"/>
    <col min="13313" max="13313" width="10.7109375" style="30" customWidth="1"/>
    <col min="13314" max="13314" width="54.85546875" style="30" customWidth="1"/>
    <col min="13315" max="13315" width="8.85546875" style="30" customWidth="1"/>
    <col min="13316" max="13316" width="9.28515625" style="30" customWidth="1"/>
    <col min="13317" max="13317" width="9.5703125" style="30" customWidth="1"/>
    <col min="13318" max="13318" width="9" style="30" customWidth="1"/>
    <col min="13319" max="13319" width="8.85546875" style="30" customWidth="1"/>
    <col min="13320" max="13320" width="12.42578125" style="30" customWidth="1"/>
    <col min="13321" max="13321" width="11.7109375" style="30" customWidth="1"/>
    <col min="13322" max="13322" width="9.7109375" style="30" customWidth="1"/>
    <col min="13323" max="13323" width="4.28515625" style="30" customWidth="1"/>
    <col min="13324" max="13568" width="9.140625" style="30"/>
    <col min="13569" max="13569" width="10.7109375" style="30" customWidth="1"/>
    <col min="13570" max="13570" width="54.85546875" style="30" customWidth="1"/>
    <col min="13571" max="13571" width="8.85546875" style="30" customWidth="1"/>
    <col min="13572" max="13572" width="9.28515625" style="30" customWidth="1"/>
    <col min="13573" max="13573" width="9.5703125" style="30" customWidth="1"/>
    <col min="13574" max="13574" width="9" style="30" customWidth="1"/>
    <col min="13575" max="13575" width="8.85546875" style="30" customWidth="1"/>
    <col min="13576" max="13576" width="12.42578125" style="30" customWidth="1"/>
    <col min="13577" max="13577" width="11.7109375" style="30" customWidth="1"/>
    <col min="13578" max="13578" width="9.7109375" style="30" customWidth="1"/>
    <col min="13579" max="13579" width="4.28515625" style="30" customWidth="1"/>
    <col min="13580" max="13824" width="9.140625" style="30"/>
    <col min="13825" max="13825" width="10.7109375" style="30" customWidth="1"/>
    <col min="13826" max="13826" width="54.85546875" style="30" customWidth="1"/>
    <col min="13827" max="13827" width="8.85546875" style="30" customWidth="1"/>
    <col min="13828" max="13828" width="9.28515625" style="30" customWidth="1"/>
    <col min="13829" max="13829" width="9.5703125" style="30" customWidth="1"/>
    <col min="13830" max="13830" width="9" style="30" customWidth="1"/>
    <col min="13831" max="13831" width="8.85546875" style="30" customWidth="1"/>
    <col min="13832" max="13832" width="12.42578125" style="30" customWidth="1"/>
    <col min="13833" max="13833" width="11.7109375" style="30" customWidth="1"/>
    <col min="13834" max="13834" width="9.7109375" style="30" customWidth="1"/>
    <col min="13835" max="13835" width="4.28515625" style="30" customWidth="1"/>
    <col min="13836" max="14080" width="9.140625" style="30"/>
    <col min="14081" max="14081" width="10.7109375" style="30" customWidth="1"/>
    <col min="14082" max="14082" width="54.85546875" style="30" customWidth="1"/>
    <col min="14083" max="14083" width="8.85546875" style="30" customWidth="1"/>
    <col min="14084" max="14084" width="9.28515625" style="30" customWidth="1"/>
    <col min="14085" max="14085" width="9.5703125" style="30" customWidth="1"/>
    <col min="14086" max="14086" width="9" style="30" customWidth="1"/>
    <col min="14087" max="14087" width="8.85546875" style="30" customWidth="1"/>
    <col min="14088" max="14088" width="12.42578125" style="30" customWidth="1"/>
    <col min="14089" max="14089" width="11.7109375" style="30" customWidth="1"/>
    <col min="14090" max="14090" width="9.7109375" style="30" customWidth="1"/>
    <col min="14091" max="14091" width="4.28515625" style="30" customWidth="1"/>
    <col min="14092" max="14336" width="9.140625" style="30"/>
    <col min="14337" max="14337" width="10.7109375" style="30" customWidth="1"/>
    <col min="14338" max="14338" width="54.85546875" style="30" customWidth="1"/>
    <col min="14339" max="14339" width="8.85546875" style="30" customWidth="1"/>
    <col min="14340" max="14340" width="9.28515625" style="30" customWidth="1"/>
    <col min="14341" max="14341" width="9.5703125" style="30" customWidth="1"/>
    <col min="14342" max="14342" width="9" style="30" customWidth="1"/>
    <col min="14343" max="14343" width="8.85546875" style="30" customWidth="1"/>
    <col min="14344" max="14344" width="12.42578125" style="30" customWidth="1"/>
    <col min="14345" max="14345" width="11.7109375" style="30" customWidth="1"/>
    <col min="14346" max="14346" width="9.7109375" style="30" customWidth="1"/>
    <col min="14347" max="14347" width="4.28515625" style="30" customWidth="1"/>
    <col min="14348" max="14592" width="9.140625" style="30"/>
    <col min="14593" max="14593" width="10.7109375" style="30" customWidth="1"/>
    <col min="14594" max="14594" width="54.85546875" style="30" customWidth="1"/>
    <col min="14595" max="14595" width="8.85546875" style="30" customWidth="1"/>
    <col min="14596" max="14596" width="9.28515625" style="30" customWidth="1"/>
    <col min="14597" max="14597" width="9.5703125" style="30" customWidth="1"/>
    <col min="14598" max="14598" width="9" style="30" customWidth="1"/>
    <col min="14599" max="14599" width="8.85546875" style="30" customWidth="1"/>
    <col min="14600" max="14600" width="12.42578125" style="30" customWidth="1"/>
    <col min="14601" max="14601" width="11.7109375" style="30" customWidth="1"/>
    <col min="14602" max="14602" width="9.7109375" style="30" customWidth="1"/>
    <col min="14603" max="14603" width="4.28515625" style="30" customWidth="1"/>
    <col min="14604" max="14848" width="9.140625" style="30"/>
    <col min="14849" max="14849" width="10.7109375" style="30" customWidth="1"/>
    <col min="14850" max="14850" width="54.85546875" style="30" customWidth="1"/>
    <col min="14851" max="14851" width="8.85546875" style="30" customWidth="1"/>
    <col min="14852" max="14852" width="9.28515625" style="30" customWidth="1"/>
    <col min="14853" max="14853" width="9.5703125" style="30" customWidth="1"/>
    <col min="14854" max="14854" width="9" style="30" customWidth="1"/>
    <col min="14855" max="14855" width="8.85546875" style="30" customWidth="1"/>
    <col min="14856" max="14856" width="12.42578125" style="30" customWidth="1"/>
    <col min="14857" max="14857" width="11.7109375" style="30" customWidth="1"/>
    <col min="14858" max="14858" width="9.7109375" style="30" customWidth="1"/>
    <col min="14859" max="14859" width="4.28515625" style="30" customWidth="1"/>
    <col min="14860" max="15104" width="9.140625" style="30"/>
    <col min="15105" max="15105" width="10.7109375" style="30" customWidth="1"/>
    <col min="15106" max="15106" width="54.85546875" style="30" customWidth="1"/>
    <col min="15107" max="15107" width="8.85546875" style="30" customWidth="1"/>
    <col min="15108" max="15108" width="9.28515625" style="30" customWidth="1"/>
    <col min="15109" max="15109" width="9.5703125" style="30" customWidth="1"/>
    <col min="15110" max="15110" width="9" style="30" customWidth="1"/>
    <col min="15111" max="15111" width="8.85546875" style="30" customWidth="1"/>
    <col min="15112" max="15112" width="12.42578125" style="30" customWidth="1"/>
    <col min="15113" max="15113" width="11.7109375" style="30" customWidth="1"/>
    <col min="15114" max="15114" width="9.7109375" style="30" customWidth="1"/>
    <col min="15115" max="15115" width="4.28515625" style="30" customWidth="1"/>
    <col min="15116" max="15360" width="9.140625" style="30"/>
    <col min="15361" max="15361" width="10.7109375" style="30" customWidth="1"/>
    <col min="15362" max="15362" width="54.85546875" style="30" customWidth="1"/>
    <col min="15363" max="15363" width="8.85546875" style="30" customWidth="1"/>
    <col min="15364" max="15364" width="9.28515625" style="30" customWidth="1"/>
    <col min="15365" max="15365" width="9.5703125" style="30" customWidth="1"/>
    <col min="15366" max="15366" width="9" style="30" customWidth="1"/>
    <col min="15367" max="15367" width="8.85546875" style="30" customWidth="1"/>
    <col min="15368" max="15368" width="12.42578125" style="30" customWidth="1"/>
    <col min="15369" max="15369" width="11.7109375" style="30" customWidth="1"/>
    <col min="15370" max="15370" width="9.7109375" style="30" customWidth="1"/>
    <col min="15371" max="15371" width="4.28515625" style="30" customWidth="1"/>
    <col min="15372" max="15616" width="9.140625" style="30"/>
    <col min="15617" max="15617" width="10.7109375" style="30" customWidth="1"/>
    <col min="15618" max="15618" width="54.85546875" style="30" customWidth="1"/>
    <col min="15619" max="15619" width="8.85546875" style="30" customWidth="1"/>
    <col min="15620" max="15620" width="9.28515625" style="30" customWidth="1"/>
    <col min="15621" max="15621" width="9.5703125" style="30" customWidth="1"/>
    <col min="15622" max="15622" width="9" style="30" customWidth="1"/>
    <col min="15623" max="15623" width="8.85546875" style="30" customWidth="1"/>
    <col min="15624" max="15624" width="12.42578125" style="30" customWidth="1"/>
    <col min="15625" max="15625" width="11.7109375" style="30" customWidth="1"/>
    <col min="15626" max="15626" width="9.7109375" style="30" customWidth="1"/>
    <col min="15627" max="15627" width="4.28515625" style="30" customWidth="1"/>
    <col min="15628" max="15872" width="9.140625" style="30"/>
    <col min="15873" max="15873" width="10.7109375" style="30" customWidth="1"/>
    <col min="15874" max="15874" width="54.85546875" style="30" customWidth="1"/>
    <col min="15875" max="15875" width="8.85546875" style="30" customWidth="1"/>
    <col min="15876" max="15876" width="9.28515625" style="30" customWidth="1"/>
    <col min="15877" max="15877" width="9.5703125" style="30" customWidth="1"/>
    <col min="15878" max="15878" width="9" style="30" customWidth="1"/>
    <col min="15879" max="15879" width="8.85546875" style="30" customWidth="1"/>
    <col min="15880" max="15880" width="12.42578125" style="30" customWidth="1"/>
    <col min="15881" max="15881" width="11.7109375" style="30" customWidth="1"/>
    <col min="15882" max="15882" width="9.7109375" style="30" customWidth="1"/>
    <col min="15883" max="15883" width="4.28515625" style="30" customWidth="1"/>
    <col min="15884" max="16128" width="9.140625" style="30"/>
    <col min="16129" max="16129" width="10.7109375" style="30" customWidth="1"/>
    <col min="16130" max="16130" width="54.85546875" style="30" customWidth="1"/>
    <col min="16131" max="16131" width="8.85546875" style="30" customWidth="1"/>
    <col min="16132" max="16132" width="9.28515625" style="30" customWidth="1"/>
    <col min="16133" max="16133" width="9.5703125" style="30" customWidth="1"/>
    <col min="16134" max="16134" width="9" style="30" customWidth="1"/>
    <col min="16135" max="16135" width="8.85546875" style="30" customWidth="1"/>
    <col min="16136" max="16136" width="12.42578125" style="30" customWidth="1"/>
    <col min="16137" max="16137" width="11.7109375" style="30" customWidth="1"/>
    <col min="16138" max="16138" width="9.7109375" style="30" customWidth="1"/>
    <col min="16139" max="16139" width="4.28515625" style="30" customWidth="1"/>
    <col min="16140" max="16384" width="9.140625" style="30"/>
  </cols>
  <sheetData>
    <row r="1" spans="1:11" x14ac:dyDescent="0.2">
      <c r="A1" s="109"/>
      <c r="B1" s="297" t="s">
        <v>0</v>
      </c>
      <c r="C1" s="297" t="s">
        <v>228</v>
      </c>
      <c r="D1" s="300" t="s">
        <v>229</v>
      </c>
      <c r="E1" s="300"/>
      <c r="F1" s="300"/>
      <c r="G1" s="300"/>
      <c r="H1" s="300"/>
      <c r="I1" s="300"/>
      <c r="J1" s="300"/>
      <c r="K1" s="300"/>
    </row>
    <row r="2" spans="1:11" ht="13.15" customHeight="1" x14ac:dyDescent="0.2">
      <c r="A2" s="298" t="s">
        <v>230</v>
      </c>
      <c r="B2" s="298"/>
      <c r="C2" s="298"/>
      <c r="D2" s="300"/>
      <c r="E2" s="300"/>
      <c r="F2" s="300"/>
      <c r="G2" s="300"/>
      <c r="H2" s="300"/>
      <c r="I2" s="300"/>
      <c r="J2" s="300"/>
      <c r="K2" s="300"/>
    </row>
    <row r="3" spans="1:11" x14ac:dyDescent="0.2">
      <c r="A3" s="305"/>
      <c r="B3" s="298"/>
      <c r="C3" s="298"/>
      <c r="D3" s="300"/>
      <c r="E3" s="300"/>
      <c r="F3" s="300"/>
      <c r="G3" s="300"/>
      <c r="H3" s="300"/>
      <c r="I3" s="300"/>
      <c r="J3" s="300"/>
      <c r="K3" s="300"/>
    </row>
    <row r="4" spans="1:11" ht="35.450000000000003" customHeight="1" x14ac:dyDescent="0.2">
      <c r="A4" s="305"/>
      <c r="B4" s="298"/>
      <c r="C4" s="298"/>
      <c r="D4" s="304" t="s">
        <v>231</v>
      </c>
      <c r="E4" s="304" t="s">
        <v>232</v>
      </c>
      <c r="F4" s="304" t="s">
        <v>233</v>
      </c>
      <c r="G4" s="307" t="s">
        <v>234</v>
      </c>
      <c r="H4" s="301" t="s">
        <v>149</v>
      </c>
      <c r="I4" s="302"/>
      <c r="J4" s="303"/>
      <c r="K4" s="304" t="s">
        <v>235</v>
      </c>
    </row>
    <row r="5" spans="1:11" ht="55.15" customHeight="1" x14ac:dyDescent="0.2">
      <c r="A5" s="306"/>
      <c r="B5" s="299"/>
      <c r="C5" s="299"/>
      <c r="D5" s="304"/>
      <c r="E5" s="304"/>
      <c r="F5" s="304"/>
      <c r="G5" s="308"/>
      <c r="H5" s="110" t="s">
        <v>236</v>
      </c>
      <c r="I5" s="110" t="s">
        <v>237</v>
      </c>
      <c r="J5" s="110" t="s">
        <v>238</v>
      </c>
      <c r="K5" s="304"/>
    </row>
    <row r="6" spans="1:11" ht="20.25" customHeight="1" x14ac:dyDescent="0.2">
      <c r="A6" s="111"/>
      <c r="B6" s="111" t="s">
        <v>239</v>
      </c>
      <c r="C6" s="291"/>
      <c r="D6" s="292"/>
      <c r="E6" s="292"/>
      <c r="F6" s="292"/>
      <c r="G6" s="292"/>
      <c r="H6" s="292"/>
      <c r="I6" s="292"/>
      <c r="J6" s="292"/>
      <c r="K6" s="293"/>
    </row>
    <row r="7" spans="1:11" ht="28.5" customHeight="1" x14ac:dyDescent="0.2">
      <c r="A7" s="112" t="s">
        <v>240</v>
      </c>
      <c r="B7" s="113" t="s">
        <v>241</v>
      </c>
      <c r="C7" s="114">
        <f t="shared" ref="C7:C44" si="0">D7+E7+F7+G7+H7+I7</f>
        <v>13877</v>
      </c>
      <c r="D7" s="115">
        <v>8089</v>
      </c>
      <c r="E7" s="115">
        <v>1590</v>
      </c>
      <c r="F7" s="115">
        <v>2276</v>
      </c>
      <c r="G7" s="115"/>
      <c r="H7" s="115">
        <v>1922</v>
      </c>
      <c r="I7" s="115"/>
      <c r="J7" s="115"/>
      <c r="K7" s="116">
        <v>1</v>
      </c>
    </row>
    <row r="8" spans="1:11" ht="20.100000000000001" customHeight="1" x14ac:dyDescent="0.25">
      <c r="A8" s="117" t="s">
        <v>242</v>
      </c>
      <c r="B8" s="118" t="s">
        <v>243</v>
      </c>
      <c r="C8" s="114">
        <f t="shared" si="0"/>
        <v>396</v>
      </c>
      <c r="D8" s="115"/>
      <c r="E8" s="115"/>
      <c r="F8" s="115">
        <v>396</v>
      </c>
      <c r="G8" s="115"/>
      <c r="H8" s="115"/>
      <c r="I8" s="115"/>
      <c r="J8" s="115"/>
      <c r="K8" s="115"/>
    </row>
    <row r="9" spans="1:11" ht="27" customHeight="1" x14ac:dyDescent="0.25">
      <c r="A9" s="117" t="s">
        <v>244</v>
      </c>
      <c r="B9" s="118" t="s">
        <v>245</v>
      </c>
      <c r="C9" s="114">
        <f t="shared" si="0"/>
        <v>705</v>
      </c>
      <c r="D9" s="115"/>
      <c r="E9" s="115"/>
      <c r="F9" s="115">
        <v>705</v>
      </c>
      <c r="G9" s="115"/>
      <c r="H9" s="115"/>
      <c r="I9" s="115"/>
      <c r="J9" s="115"/>
      <c r="K9" s="115"/>
    </row>
    <row r="10" spans="1:11" ht="20.100000000000001" customHeight="1" x14ac:dyDescent="0.2">
      <c r="A10" s="119" t="s">
        <v>246</v>
      </c>
      <c r="B10" s="120" t="s">
        <v>247</v>
      </c>
      <c r="C10" s="114">
        <f t="shared" si="0"/>
        <v>0</v>
      </c>
      <c r="D10" s="115"/>
      <c r="E10" s="115"/>
      <c r="F10" s="115"/>
      <c r="G10" s="115"/>
      <c r="H10" s="115"/>
      <c r="I10" s="115"/>
      <c r="J10" s="115"/>
      <c r="K10" s="115"/>
    </row>
    <row r="11" spans="1:11" ht="20.100000000000001" customHeight="1" x14ac:dyDescent="0.2">
      <c r="A11" s="119" t="s">
        <v>248</v>
      </c>
      <c r="B11" s="120" t="s">
        <v>249</v>
      </c>
      <c r="C11" s="114">
        <f t="shared" si="0"/>
        <v>6681</v>
      </c>
      <c r="D11" s="115">
        <v>5449</v>
      </c>
      <c r="E11" s="115">
        <v>557</v>
      </c>
      <c r="F11" s="115">
        <v>675</v>
      </c>
      <c r="G11" s="115"/>
      <c r="H11" s="115"/>
      <c r="I11" s="115"/>
      <c r="J11" s="115"/>
      <c r="K11" s="115">
        <v>5</v>
      </c>
    </row>
    <row r="12" spans="1:11" ht="20.100000000000001" customHeight="1" x14ac:dyDescent="0.2">
      <c r="A12" s="119" t="s">
        <v>250</v>
      </c>
      <c r="B12" s="120" t="s">
        <v>251</v>
      </c>
      <c r="C12" s="114">
        <f t="shared" si="0"/>
        <v>0</v>
      </c>
      <c r="D12" s="115"/>
      <c r="E12" s="115"/>
      <c r="F12" s="115"/>
      <c r="G12" s="115"/>
      <c r="H12" s="115"/>
      <c r="I12" s="115"/>
      <c r="J12" s="115"/>
      <c r="K12" s="115"/>
    </row>
    <row r="13" spans="1:11" ht="16.5" customHeight="1" x14ac:dyDescent="0.2">
      <c r="A13" s="119" t="s">
        <v>252</v>
      </c>
      <c r="B13" s="120" t="s">
        <v>253</v>
      </c>
      <c r="C13" s="114">
        <f t="shared" si="0"/>
        <v>118</v>
      </c>
      <c r="D13" s="115"/>
      <c r="E13" s="115"/>
      <c r="F13" s="115">
        <v>118</v>
      </c>
      <c r="G13" s="115"/>
      <c r="H13" s="115"/>
      <c r="I13" s="115"/>
      <c r="J13" s="115"/>
      <c r="K13" s="115"/>
    </row>
    <row r="14" spans="1:11" ht="20.100000000000001" customHeight="1" x14ac:dyDescent="0.2">
      <c r="A14" s="119" t="s">
        <v>254</v>
      </c>
      <c r="B14" s="118" t="s">
        <v>255</v>
      </c>
      <c r="C14" s="114">
        <f t="shared" si="0"/>
        <v>540</v>
      </c>
      <c r="D14" s="115"/>
      <c r="E14" s="115"/>
      <c r="F14" s="115">
        <v>540</v>
      </c>
      <c r="G14" s="115"/>
      <c r="H14" s="115"/>
      <c r="I14" s="115"/>
      <c r="J14" s="115"/>
      <c r="K14" s="115"/>
    </row>
    <row r="15" spans="1:11" ht="20.100000000000001" customHeight="1" x14ac:dyDescent="0.2">
      <c r="A15" s="119" t="s">
        <v>256</v>
      </c>
      <c r="B15" s="120" t="s">
        <v>257</v>
      </c>
      <c r="C15" s="114">
        <f t="shared" si="0"/>
        <v>0</v>
      </c>
      <c r="D15" s="115"/>
      <c r="E15" s="115"/>
      <c r="F15" s="115"/>
      <c r="G15" s="115"/>
      <c r="H15" s="115"/>
      <c r="I15" s="115"/>
      <c r="J15" s="115"/>
      <c r="K15" s="116"/>
    </row>
    <row r="16" spans="1:11" ht="29.25" customHeight="1" x14ac:dyDescent="0.2">
      <c r="A16" s="119" t="s">
        <v>258</v>
      </c>
      <c r="B16" s="120" t="s">
        <v>259</v>
      </c>
      <c r="C16" s="114">
        <f t="shared" si="0"/>
        <v>0</v>
      </c>
      <c r="D16" s="115"/>
      <c r="E16" s="115"/>
      <c r="F16" s="121"/>
      <c r="G16" s="115"/>
      <c r="H16" s="115"/>
      <c r="I16" s="115"/>
      <c r="J16" s="115"/>
      <c r="K16" s="115"/>
    </row>
    <row r="17" spans="1:11" ht="20.100000000000001" customHeight="1" x14ac:dyDescent="0.2">
      <c r="A17" s="119" t="s">
        <v>260</v>
      </c>
      <c r="B17" s="120" t="s">
        <v>261</v>
      </c>
      <c r="C17" s="114">
        <f t="shared" si="0"/>
        <v>0</v>
      </c>
      <c r="D17" s="115"/>
      <c r="E17" s="115"/>
      <c r="F17" s="115"/>
      <c r="G17" s="115"/>
      <c r="H17" s="115"/>
      <c r="I17" s="115"/>
      <c r="J17" s="115"/>
      <c r="K17" s="115"/>
    </row>
    <row r="18" spans="1:11" ht="20.100000000000001" customHeight="1" x14ac:dyDescent="0.2">
      <c r="A18" s="119" t="s">
        <v>262</v>
      </c>
      <c r="B18" s="118" t="s">
        <v>263</v>
      </c>
      <c r="C18" s="114">
        <f t="shared" si="0"/>
        <v>1959</v>
      </c>
      <c r="D18" s="115"/>
      <c r="E18" s="115"/>
      <c r="F18" s="115">
        <v>1959</v>
      </c>
      <c r="G18" s="115"/>
      <c r="H18" s="115"/>
      <c r="I18" s="115"/>
      <c r="J18" s="115"/>
      <c r="K18" s="115"/>
    </row>
    <row r="19" spans="1:11" ht="20.100000000000001" customHeight="1" x14ac:dyDescent="0.2">
      <c r="A19" s="119" t="s">
        <v>264</v>
      </c>
      <c r="B19" s="118" t="s">
        <v>265</v>
      </c>
      <c r="C19" s="114">
        <f t="shared" si="0"/>
        <v>0</v>
      </c>
      <c r="D19" s="115"/>
      <c r="E19" s="115"/>
      <c r="F19" s="115"/>
      <c r="G19" s="115"/>
      <c r="H19" s="115"/>
      <c r="I19" s="115"/>
      <c r="J19" s="115"/>
      <c r="K19" s="115"/>
    </row>
    <row r="20" spans="1:11" ht="20.100000000000001" customHeight="1" x14ac:dyDescent="0.2">
      <c r="A20" s="119" t="s">
        <v>266</v>
      </c>
      <c r="B20" s="118" t="s">
        <v>267</v>
      </c>
      <c r="C20" s="114">
        <f t="shared" si="0"/>
        <v>1963</v>
      </c>
      <c r="D20" s="115"/>
      <c r="E20" s="115"/>
      <c r="F20" s="115">
        <v>1963</v>
      </c>
      <c r="G20" s="115"/>
      <c r="H20" s="115"/>
      <c r="I20" s="115"/>
      <c r="J20" s="115"/>
      <c r="K20" s="115"/>
    </row>
    <row r="21" spans="1:11" ht="20.100000000000001" customHeight="1" x14ac:dyDescent="0.2">
      <c r="A21" s="119" t="s">
        <v>268</v>
      </c>
      <c r="B21" s="118" t="s">
        <v>269</v>
      </c>
      <c r="C21" s="114">
        <f t="shared" si="0"/>
        <v>664</v>
      </c>
      <c r="D21" s="115"/>
      <c r="E21" s="115"/>
      <c r="F21" s="115">
        <v>664</v>
      </c>
      <c r="G21" s="115"/>
      <c r="H21" s="115"/>
      <c r="I21" s="115"/>
      <c r="J21" s="115"/>
      <c r="K21" s="115"/>
    </row>
    <row r="22" spans="1:11" ht="20.100000000000001" customHeight="1" x14ac:dyDescent="0.2">
      <c r="A22" s="122" t="s">
        <v>270</v>
      </c>
      <c r="B22" s="118" t="s">
        <v>271</v>
      </c>
      <c r="C22" s="114">
        <f t="shared" si="0"/>
        <v>672</v>
      </c>
      <c r="D22" s="115"/>
      <c r="E22" s="115"/>
      <c r="F22" s="115"/>
      <c r="G22" s="115"/>
      <c r="H22" s="115">
        <v>672</v>
      </c>
      <c r="I22" s="115"/>
      <c r="J22" s="115"/>
      <c r="K22" s="115"/>
    </row>
    <row r="23" spans="1:11" ht="20.100000000000001" customHeight="1" x14ac:dyDescent="0.2">
      <c r="A23" s="119" t="s">
        <v>272</v>
      </c>
      <c r="B23" s="118" t="s">
        <v>273</v>
      </c>
      <c r="C23" s="114">
        <f t="shared" si="0"/>
        <v>0</v>
      </c>
      <c r="D23" s="115"/>
      <c r="E23" s="115"/>
      <c r="F23" s="115"/>
      <c r="G23" s="115"/>
      <c r="H23" s="115"/>
      <c r="I23" s="115"/>
      <c r="J23" s="115"/>
      <c r="K23" s="115"/>
    </row>
    <row r="24" spans="1:11" ht="20.100000000000001" customHeight="1" x14ac:dyDescent="0.2">
      <c r="A24" s="122" t="s">
        <v>274</v>
      </c>
      <c r="B24" s="118" t="s">
        <v>275</v>
      </c>
      <c r="C24" s="114">
        <f t="shared" si="0"/>
        <v>34</v>
      </c>
      <c r="D24" s="115"/>
      <c r="E24" s="115"/>
      <c r="F24" s="115">
        <v>34</v>
      </c>
      <c r="G24" s="115"/>
      <c r="H24" s="115"/>
      <c r="I24" s="115"/>
      <c r="J24" s="115"/>
      <c r="K24" s="115"/>
    </row>
    <row r="25" spans="1:11" ht="20.100000000000001" customHeight="1" x14ac:dyDescent="0.2">
      <c r="A25" s="119" t="s">
        <v>276</v>
      </c>
      <c r="B25" s="118" t="s">
        <v>277</v>
      </c>
      <c r="C25" s="114">
        <f t="shared" si="0"/>
        <v>2006</v>
      </c>
      <c r="D25" s="115">
        <v>1668</v>
      </c>
      <c r="E25" s="115">
        <v>329</v>
      </c>
      <c r="F25" s="115">
        <v>9</v>
      </c>
      <c r="G25" s="115"/>
      <c r="H25" s="115"/>
      <c r="I25" s="115"/>
      <c r="J25" s="115"/>
      <c r="K25" s="115">
        <v>1</v>
      </c>
    </row>
    <row r="26" spans="1:11" ht="20.100000000000001" customHeight="1" x14ac:dyDescent="0.2">
      <c r="A26" s="119" t="s">
        <v>278</v>
      </c>
      <c r="B26" s="118" t="s">
        <v>279</v>
      </c>
      <c r="C26" s="114">
        <f t="shared" si="0"/>
        <v>0</v>
      </c>
      <c r="D26" s="115"/>
      <c r="E26" s="115"/>
      <c r="F26" s="115"/>
      <c r="G26" s="115"/>
      <c r="H26" s="115"/>
      <c r="I26" s="115"/>
      <c r="J26" s="115"/>
      <c r="K26" s="115"/>
    </row>
    <row r="27" spans="1:11" ht="20.100000000000001" customHeight="1" x14ac:dyDescent="0.2">
      <c r="A27" s="119" t="s">
        <v>280</v>
      </c>
      <c r="B27" s="118" t="s">
        <v>281</v>
      </c>
      <c r="C27" s="114">
        <f t="shared" si="0"/>
        <v>2433</v>
      </c>
      <c r="D27" s="115">
        <v>1966</v>
      </c>
      <c r="E27" s="115">
        <v>399</v>
      </c>
      <c r="F27" s="115">
        <v>68</v>
      </c>
      <c r="G27" s="115"/>
      <c r="H27" s="115"/>
      <c r="I27" s="115"/>
      <c r="J27" s="115"/>
      <c r="K27" s="123">
        <v>0.6</v>
      </c>
    </row>
    <row r="28" spans="1:11" ht="20.100000000000001" customHeight="1" x14ac:dyDescent="0.2">
      <c r="A28" s="119" t="s">
        <v>282</v>
      </c>
      <c r="B28" s="118" t="s">
        <v>283</v>
      </c>
      <c r="C28" s="114">
        <f t="shared" si="0"/>
        <v>1137</v>
      </c>
      <c r="D28" s="115"/>
      <c r="E28" s="115"/>
      <c r="F28" s="115">
        <v>1137</v>
      </c>
      <c r="G28" s="115"/>
      <c r="H28" s="115"/>
      <c r="I28" s="115"/>
      <c r="J28" s="115"/>
      <c r="K28" s="116"/>
    </row>
    <row r="29" spans="1:11" ht="20.100000000000001" customHeight="1" x14ac:dyDescent="0.2">
      <c r="A29" s="119" t="s">
        <v>284</v>
      </c>
      <c r="B29" s="118" t="s">
        <v>285</v>
      </c>
      <c r="C29" s="114">
        <f t="shared" si="0"/>
        <v>17</v>
      </c>
      <c r="D29" s="115"/>
      <c r="E29" s="115"/>
      <c r="F29" s="115">
        <v>17</v>
      </c>
      <c r="G29" s="115"/>
      <c r="H29" s="115"/>
      <c r="I29" s="115"/>
      <c r="J29" s="115"/>
      <c r="K29" s="115"/>
    </row>
    <row r="30" spans="1:11" ht="20.100000000000001" customHeight="1" x14ac:dyDescent="0.2">
      <c r="A30" s="119" t="s">
        <v>286</v>
      </c>
      <c r="B30" s="118" t="s">
        <v>287</v>
      </c>
      <c r="C30" s="114">
        <f t="shared" si="0"/>
        <v>0</v>
      </c>
      <c r="D30" s="115"/>
      <c r="E30" s="115"/>
      <c r="F30" s="115"/>
      <c r="G30" s="115"/>
      <c r="H30" s="115"/>
      <c r="I30" s="115"/>
      <c r="J30" s="115"/>
      <c r="K30" s="115"/>
    </row>
    <row r="31" spans="1:11" ht="20.100000000000001" customHeight="1" x14ac:dyDescent="0.2">
      <c r="A31" s="119" t="s">
        <v>288</v>
      </c>
      <c r="B31" s="118" t="s">
        <v>289</v>
      </c>
      <c r="C31" s="114">
        <f t="shared" si="0"/>
        <v>8024</v>
      </c>
      <c r="D31" s="115"/>
      <c r="E31" s="115"/>
      <c r="F31" s="115">
        <v>23</v>
      </c>
      <c r="G31" s="115"/>
      <c r="H31" s="115">
        <v>8001</v>
      </c>
      <c r="I31" s="115"/>
      <c r="J31" s="115"/>
      <c r="K31" s="115"/>
    </row>
    <row r="32" spans="1:11" ht="20.100000000000001" customHeight="1" x14ac:dyDescent="0.2">
      <c r="A32" s="119" t="s">
        <v>290</v>
      </c>
      <c r="B32" s="118" t="s">
        <v>291</v>
      </c>
      <c r="C32" s="114">
        <f t="shared" si="0"/>
        <v>120</v>
      </c>
      <c r="D32" s="115"/>
      <c r="E32" s="115"/>
      <c r="F32" s="115"/>
      <c r="G32" s="115"/>
      <c r="H32" s="115">
        <v>120</v>
      </c>
      <c r="I32" s="115"/>
      <c r="J32" s="115"/>
      <c r="K32" s="115"/>
    </row>
    <row r="33" spans="1:11" ht="20.100000000000001" customHeight="1" x14ac:dyDescent="0.2">
      <c r="A33" s="119" t="s">
        <v>292</v>
      </c>
      <c r="B33" s="118" t="s">
        <v>293</v>
      </c>
      <c r="C33" s="114">
        <f t="shared" si="0"/>
        <v>0</v>
      </c>
      <c r="D33" s="115"/>
      <c r="E33" s="115"/>
      <c r="F33" s="115"/>
      <c r="G33" s="115"/>
      <c r="H33" s="115"/>
      <c r="I33" s="115"/>
      <c r="J33" s="115"/>
      <c r="K33" s="115"/>
    </row>
    <row r="34" spans="1:11" ht="20.100000000000001" customHeight="1" x14ac:dyDescent="0.2">
      <c r="A34" s="119" t="s">
        <v>294</v>
      </c>
      <c r="B34" s="118" t="s">
        <v>295</v>
      </c>
      <c r="C34" s="114">
        <f t="shared" si="0"/>
        <v>0</v>
      </c>
      <c r="D34" s="115"/>
      <c r="E34" s="115"/>
      <c r="F34" s="115"/>
      <c r="G34" s="115"/>
      <c r="H34" s="115"/>
      <c r="I34" s="115"/>
      <c r="J34" s="115"/>
      <c r="K34" s="124"/>
    </row>
    <row r="35" spans="1:11" ht="20.100000000000001" customHeight="1" x14ac:dyDescent="0.2">
      <c r="A35" s="122" t="s">
        <v>448</v>
      </c>
      <c r="B35" s="118" t="s">
        <v>447</v>
      </c>
      <c r="C35" s="114">
        <f t="shared" si="0"/>
        <v>849</v>
      </c>
      <c r="D35" s="115">
        <v>434</v>
      </c>
      <c r="E35" s="115">
        <v>76</v>
      </c>
      <c r="F35" s="115">
        <v>339</v>
      </c>
      <c r="G35" s="115"/>
      <c r="H35" s="115"/>
      <c r="I35" s="115"/>
      <c r="J35" s="125"/>
      <c r="K35" s="126"/>
    </row>
    <row r="36" spans="1:11" ht="20.100000000000001" customHeight="1" x14ac:dyDescent="0.2">
      <c r="A36" s="119" t="s">
        <v>296</v>
      </c>
      <c r="B36" s="118" t="s">
        <v>297</v>
      </c>
      <c r="C36" s="114">
        <f t="shared" si="0"/>
        <v>0</v>
      </c>
      <c r="D36" s="115"/>
      <c r="E36" s="115"/>
      <c r="F36" s="115"/>
      <c r="G36" s="115"/>
      <c r="H36" s="115"/>
      <c r="I36" s="115"/>
      <c r="J36" s="125"/>
      <c r="K36" s="124"/>
    </row>
    <row r="37" spans="1:11" ht="20.100000000000001" customHeight="1" x14ac:dyDescent="0.2">
      <c r="A37" s="119" t="s">
        <v>298</v>
      </c>
      <c r="B37" s="118" t="s">
        <v>299</v>
      </c>
      <c r="C37" s="114">
        <f t="shared" si="0"/>
        <v>0</v>
      </c>
      <c r="D37" s="115"/>
      <c r="E37" s="115"/>
      <c r="F37" s="115"/>
      <c r="G37" s="115"/>
      <c r="H37" s="115"/>
      <c r="I37" s="115"/>
      <c r="J37" s="125"/>
      <c r="K37" s="124"/>
    </row>
    <row r="38" spans="1:11" ht="20.100000000000001" customHeight="1" x14ac:dyDescent="0.2">
      <c r="A38" s="119" t="s">
        <v>300</v>
      </c>
      <c r="B38" s="118" t="s">
        <v>301</v>
      </c>
      <c r="C38" s="114">
        <f t="shared" si="0"/>
        <v>0</v>
      </c>
      <c r="D38" s="115"/>
      <c r="E38" s="115"/>
      <c r="F38" s="115"/>
      <c r="G38" s="115"/>
      <c r="H38" s="115"/>
      <c r="I38" s="115"/>
      <c r="J38" s="125"/>
      <c r="K38" s="124"/>
    </row>
    <row r="39" spans="1:11" ht="20.100000000000001" customHeight="1" x14ac:dyDescent="0.2">
      <c r="A39" s="119" t="s">
        <v>302</v>
      </c>
      <c r="B39" s="118" t="s">
        <v>303</v>
      </c>
      <c r="C39" s="114">
        <f t="shared" si="0"/>
        <v>63</v>
      </c>
      <c r="D39" s="115"/>
      <c r="E39" s="115"/>
      <c r="F39" s="115"/>
      <c r="G39" s="115">
        <v>63</v>
      </c>
      <c r="H39" s="115"/>
      <c r="I39" s="115"/>
      <c r="J39" s="125"/>
      <c r="K39" s="124"/>
    </row>
    <row r="40" spans="1:11" ht="20.100000000000001" customHeight="1" x14ac:dyDescent="0.2">
      <c r="A40" s="112">
        <v>104037</v>
      </c>
      <c r="B40" s="118" t="s">
        <v>304</v>
      </c>
      <c r="C40" s="114">
        <f t="shared" si="0"/>
        <v>136</v>
      </c>
      <c r="D40" s="115"/>
      <c r="E40" s="115"/>
      <c r="F40" s="115">
        <v>136</v>
      </c>
      <c r="G40" s="115"/>
      <c r="H40" s="115"/>
      <c r="I40" s="115"/>
      <c r="J40" s="125"/>
      <c r="K40" s="124"/>
    </row>
    <row r="41" spans="1:11" ht="20.100000000000001" customHeight="1" x14ac:dyDescent="0.2">
      <c r="A41" s="119" t="s">
        <v>305</v>
      </c>
      <c r="B41" s="118" t="s">
        <v>306</v>
      </c>
      <c r="C41" s="114">
        <f t="shared" si="0"/>
        <v>0</v>
      </c>
      <c r="D41" s="115"/>
      <c r="E41" s="115"/>
      <c r="F41" s="115"/>
      <c r="G41" s="115"/>
      <c r="H41" s="115"/>
      <c r="I41" s="115"/>
      <c r="J41" s="125"/>
      <c r="K41" s="126"/>
    </row>
    <row r="42" spans="1:11" ht="20.100000000000001" customHeight="1" x14ac:dyDescent="0.2">
      <c r="A42" s="119" t="s">
        <v>307</v>
      </c>
      <c r="B42" s="118" t="s">
        <v>308</v>
      </c>
      <c r="C42" s="114">
        <f t="shared" si="0"/>
        <v>0</v>
      </c>
      <c r="D42" s="115"/>
      <c r="E42" s="115"/>
      <c r="F42" s="115"/>
      <c r="G42" s="115"/>
      <c r="H42" s="115"/>
      <c r="I42" s="115"/>
      <c r="J42" s="125"/>
      <c r="K42" s="127"/>
    </row>
    <row r="43" spans="1:11" ht="20.100000000000001" customHeight="1" x14ac:dyDescent="0.2">
      <c r="A43" s="119" t="s">
        <v>309</v>
      </c>
      <c r="B43" s="118" t="s">
        <v>310</v>
      </c>
      <c r="C43" s="114">
        <f t="shared" si="0"/>
        <v>28</v>
      </c>
      <c r="D43" s="115"/>
      <c r="E43" s="115"/>
      <c r="F43" s="115"/>
      <c r="G43" s="115"/>
      <c r="H43" s="115">
        <v>28</v>
      </c>
      <c r="I43" s="115"/>
      <c r="J43" s="125"/>
      <c r="K43" s="127"/>
    </row>
    <row r="44" spans="1:11" ht="20.100000000000001" customHeight="1" x14ac:dyDescent="0.2">
      <c r="A44" s="119" t="s">
        <v>311</v>
      </c>
      <c r="B44" s="118" t="s">
        <v>312</v>
      </c>
      <c r="C44" s="114">
        <f t="shared" si="0"/>
        <v>4143</v>
      </c>
      <c r="D44" s="115">
        <v>2700</v>
      </c>
      <c r="E44" s="115">
        <v>544</v>
      </c>
      <c r="F44" s="115">
        <v>899</v>
      </c>
      <c r="G44" s="115"/>
      <c r="H44" s="115"/>
      <c r="I44" s="115"/>
      <c r="J44" s="125"/>
      <c r="K44" s="128">
        <v>1</v>
      </c>
    </row>
    <row r="45" spans="1:11" ht="20.100000000000001" customHeight="1" x14ac:dyDescent="0.2">
      <c r="A45" s="119" t="s">
        <v>313</v>
      </c>
      <c r="B45" s="118" t="s">
        <v>314</v>
      </c>
      <c r="C45" s="114">
        <f>D45+E45+F45+G45+H45+I45</f>
        <v>3566</v>
      </c>
      <c r="D45" s="115"/>
      <c r="E45" s="115"/>
      <c r="F45" s="115">
        <v>402</v>
      </c>
      <c r="G45" s="115">
        <v>3164</v>
      </c>
      <c r="H45" s="115"/>
      <c r="I45" s="115"/>
      <c r="J45" s="125"/>
      <c r="K45" s="127"/>
    </row>
    <row r="46" spans="1:11" ht="20.100000000000001" customHeight="1" x14ac:dyDescent="0.2">
      <c r="A46" s="129"/>
      <c r="B46" s="129" t="s">
        <v>315</v>
      </c>
      <c r="C46" s="130">
        <f>SUM(C7:C45)</f>
        <v>50131</v>
      </c>
      <c r="D46" s="130">
        <f t="shared" ref="D46:I46" si="1">SUM(D7:D45)</f>
        <v>20306</v>
      </c>
      <c r="E46" s="130">
        <f t="shared" si="1"/>
        <v>3495</v>
      </c>
      <c r="F46" s="130">
        <f t="shared" si="1"/>
        <v>12360</v>
      </c>
      <c r="G46" s="130">
        <f t="shared" si="1"/>
        <v>3227</v>
      </c>
      <c r="H46" s="130">
        <f>SUM(H7:H45)</f>
        <v>10743</v>
      </c>
      <c r="I46" s="130">
        <f t="shared" si="1"/>
        <v>0</v>
      </c>
      <c r="J46" s="130">
        <f>SUM(J7:J45)</f>
        <v>0</v>
      </c>
      <c r="K46" s="131">
        <f>SUM(K7:K45)</f>
        <v>8.6</v>
      </c>
    </row>
    <row r="47" spans="1:11" ht="20.100000000000001" customHeight="1" x14ac:dyDescent="0.2">
      <c r="A47" s="129"/>
      <c r="B47" s="129" t="s">
        <v>316</v>
      </c>
      <c r="C47" s="294"/>
      <c r="D47" s="295"/>
      <c r="E47" s="295"/>
      <c r="F47" s="295"/>
      <c r="G47" s="295"/>
      <c r="H47" s="295"/>
      <c r="I47" s="295"/>
      <c r="J47" s="295"/>
      <c r="K47" s="296"/>
    </row>
    <row r="48" spans="1:11" ht="20.100000000000001" customHeight="1" x14ac:dyDescent="0.2">
      <c r="A48" s="119" t="s">
        <v>317</v>
      </c>
      <c r="B48" s="118" t="s">
        <v>318</v>
      </c>
      <c r="C48" s="114">
        <f>SUM(D48:J48)</f>
        <v>0</v>
      </c>
      <c r="D48" s="115"/>
      <c r="E48" s="115"/>
      <c r="F48" s="115"/>
      <c r="G48" s="115"/>
      <c r="H48" s="115"/>
      <c r="I48" s="115"/>
      <c r="J48" s="125"/>
      <c r="K48" s="115"/>
    </row>
    <row r="49" spans="1:11" ht="20.100000000000001" customHeight="1" x14ac:dyDescent="0.2">
      <c r="A49" s="119" t="s">
        <v>290</v>
      </c>
      <c r="B49" s="118" t="s">
        <v>291</v>
      </c>
      <c r="C49" s="114">
        <f>SUM(D49:J49)</f>
        <v>0</v>
      </c>
      <c r="D49" s="115"/>
      <c r="E49" s="115"/>
      <c r="F49" s="115"/>
      <c r="G49" s="115"/>
      <c r="H49" s="115"/>
      <c r="I49" s="115"/>
      <c r="J49" s="115"/>
      <c r="K49" s="115"/>
    </row>
    <row r="50" spans="1:11" ht="20.100000000000001" customHeight="1" x14ac:dyDescent="0.2">
      <c r="A50" s="119" t="s">
        <v>319</v>
      </c>
      <c r="B50" s="118" t="s">
        <v>320</v>
      </c>
      <c r="C50" s="114">
        <f>SUM(D50:J50)</f>
        <v>0</v>
      </c>
      <c r="D50" s="115"/>
      <c r="E50" s="115"/>
      <c r="F50" s="115"/>
      <c r="G50" s="115"/>
      <c r="H50" s="115"/>
      <c r="I50" s="115"/>
      <c r="J50" s="125"/>
      <c r="K50" s="124"/>
    </row>
    <row r="51" spans="1:11" ht="20.100000000000001" customHeight="1" x14ac:dyDescent="0.2">
      <c r="A51" s="119" t="s">
        <v>313</v>
      </c>
      <c r="B51" s="118" t="s">
        <v>314</v>
      </c>
      <c r="C51" s="114">
        <f>SUM(D51:J51)</f>
        <v>0</v>
      </c>
      <c r="D51" s="115"/>
      <c r="E51" s="115"/>
      <c r="F51" s="115"/>
      <c r="G51" s="115"/>
      <c r="H51" s="115"/>
      <c r="I51" s="115"/>
      <c r="J51" s="125"/>
      <c r="K51" s="127"/>
    </row>
    <row r="52" spans="1:11" ht="20.100000000000001" customHeight="1" x14ac:dyDescent="0.2">
      <c r="A52" s="129"/>
      <c r="B52" s="129" t="s">
        <v>321</v>
      </c>
      <c r="C52" s="130">
        <f>SUM(C48:C51)</f>
        <v>0</v>
      </c>
      <c r="D52" s="130">
        <f t="shared" ref="D52:J52" si="2">SUM(D48:D51)</f>
        <v>0</v>
      </c>
      <c r="E52" s="130">
        <f t="shared" si="2"/>
        <v>0</v>
      </c>
      <c r="F52" s="130">
        <f t="shared" si="2"/>
        <v>0</v>
      </c>
      <c r="G52" s="130">
        <f t="shared" si="2"/>
        <v>0</v>
      </c>
      <c r="H52" s="130">
        <f t="shared" si="2"/>
        <v>0</v>
      </c>
      <c r="I52" s="130">
        <f t="shared" si="2"/>
        <v>0</v>
      </c>
      <c r="J52" s="130">
        <f t="shared" si="2"/>
        <v>0</v>
      </c>
      <c r="K52" s="130">
        <f>SUM(L52:R52)</f>
        <v>0</v>
      </c>
    </row>
    <row r="53" spans="1:11" ht="20.100000000000001" customHeight="1" x14ac:dyDescent="0.2">
      <c r="A53" s="132"/>
      <c r="B53" s="132" t="s">
        <v>322</v>
      </c>
      <c r="C53" s="133">
        <f>D53+E53+F53+G53+H53+I53</f>
        <v>50131</v>
      </c>
      <c r="D53" s="133">
        <f t="shared" ref="D53:K53" si="3">SUM(D46+D52)</f>
        <v>20306</v>
      </c>
      <c r="E53" s="133">
        <f t="shared" si="3"/>
        <v>3495</v>
      </c>
      <c r="F53" s="133">
        <f t="shared" si="3"/>
        <v>12360</v>
      </c>
      <c r="G53" s="133">
        <f t="shared" si="3"/>
        <v>3227</v>
      </c>
      <c r="H53" s="133">
        <f t="shared" si="3"/>
        <v>10743</v>
      </c>
      <c r="I53" s="133">
        <f t="shared" si="3"/>
        <v>0</v>
      </c>
      <c r="J53" s="133">
        <f t="shared" si="3"/>
        <v>0</v>
      </c>
      <c r="K53" s="134">
        <f t="shared" si="3"/>
        <v>8.6</v>
      </c>
    </row>
  </sheetData>
  <mergeCells count="12">
    <mergeCell ref="A2:A5"/>
    <mergeCell ref="D4:D5"/>
    <mergeCell ref="E4:E5"/>
    <mergeCell ref="F4:F5"/>
    <mergeCell ref="G4:G5"/>
    <mergeCell ref="C6:K6"/>
    <mergeCell ref="C47:K47"/>
    <mergeCell ref="B1:B5"/>
    <mergeCell ref="C1:C5"/>
    <mergeCell ref="D1:K3"/>
    <mergeCell ref="H4:J4"/>
    <mergeCell ref="K4:K5"/>
  </mergeCells>
  <pageMargins left="0.67" right="0.17" top="1.25" bottom="0.49" header="0.28999999999999998" footer="0.18"/>
  <pageSetup paperSize="9" scale="61" orientation="portrait" verticalDpi="300" r:id="rId1"/>
  <headerFooter alignWithMargins="0">
    <oddHeader xml:space="preserve">&amp;C&amp;"Times New Roman,Normál"7/2019. ( V.22.) önkormányzati rendelet&amp;"Times New Roman,Félkövér"
TORNYISZENTMIKLÓS KÖZSÉGI ÖNKORMÁNYZAT 2018. ÉVI KIADÁSAI SZAKFELADATONKÉNT
adatok ezer Ft-ban!&amp;R&amp;"Times New Roman,Normál"&amp;8
6. melléklet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C8A8-181E-44FF-AD35-258168599E47}">
  <dimension ref="A3:H14"/>
  <sheetViews>
    <sheetView view="pageLayout" zoomScaleNormal="100" workbookViewId="0">
      <selection activeCell="B3" sqref="B3:B5"/>
    </sheetView>
  </sheetViews>
  <sheetFormatPr defaultRowHeight="12.75" x14ac:dyDescent="0.2"/>
  <cols>
    <col min="1" max="1" width="3.85546875" style="30" customWidth="1"/>
    <col min="2" max="2" width="38.85546875" style="30" customWidth="1"/>
    <col min="3" max="4" width="12.7109375" style="30" customWidth="1"/>
    <col min="5" max="5" width="11.7109375" style="30" customWidth="1"/>
    <col min="6" max="6" width="11.85546875" style="30" customWidth="1"/>
    <col min="7" max="256" width="9.140625" style="30"/>
    <col min="257" max="257" width="3.85546875" style="30" customWidth="1"/>
    <col min="258" max="258" width="38.85546875" style="30" customWidth="1"/>
    <col min="259" max="260" width="12.7109375" style="30" customWidth="1"/>
    <col min="261" max="261" width="11.7109375" style="30" customWidth="1"/>
    <col min="262" max="262" width="11.85546875" style="30" customWidth="1"/>
    <col min="263" max="512" width="9.140625" style="30"/>
    <col min="513" max="513" width="3.85546875" style="30" customWidth="1"/>
    <col min="514" max="514" width="38.85546875" style="30" customWidth="1"/>
    <col min="515" max="516" width="12.7109375" style="30" customWidth="1"/>
    <col min="517" max="517" width="11.7109375" style="30" customWidth="1"/>
    <col min="518" max="518" width="11.85546875" style="30" customWidth="1"/>
    <col min="519" max="768" width="9.140625" style="30"/>
    <col min="769" max="769" width="3.85546875" style="30" customWidth="1"/>
    <col min="770" max="770" width="38.85546875" style="30" customWidth="1"/>
    <col min="771" max="772" width="12.7109375" style="30" customWidth="1"/>
    <col min="773" max="773" width="11.7109375" style="30" customWidth="1"/>
    <col min="774" max="774" width="11.85546875" style="30" customWidth="1"/>
    <col min="775" max="1024" width="9.140625" style="30"/>
    <col min="1025" max="1025" width="3.85546875" style="30" customWidth="1"/>
    <col min="1026" max="1026" width="38.85546875" style="30" customWidth="1"/>
    <col min="1027" max="1028" width="12.7109375" style="30" customWidth="1"/>
    <col min="1029" max="1029" width="11.7109375" style="30" customWidth="1"/>
    <col min="1030" max="1030" width="11.85546875" style="30" customWidth="1"/>
    <col min="1031" max="1280" width="9.140625" style="30"/>
    <col min="1281" max="1281" width="3.85546875" style="30" customWidth="1"/>
    <col min="1282" max="1282" width="38.85546875" style="30" customWidth="1"/>
    <col min="1283" max="1284" width="12.7109375" style="30" customWidth="1"/>
    <col min="1285" max="1285" width="11.7109375" style="30" customWidth="1"/>
    <col min="1286" max="1286" width="11.85546875" style="30" customWidth="1"/>
    <col min="1287" max="1536" width="9.140625" style="30"/>
    <col min="1537" max="1537" width="3.85546875" style="30" customWidth="1"/>
    <col min="1538" max="1538" width="38.85546875" style="30" customWidth="1"/>
    <col min="1539" max="1540" width="12.7109375" style="30" customWidth="1"/>
    <col min="1541" max="1541" width="11.7109375" style="30" customWidth="1"/>
    <col min="1542" max="1542" width="11.85546875" style="30" customWidth="1"/>
    <col min="1543" max="1792" width="9.140625" style="30"/>
    <col min="1793" max="1793" width="3.85546875" style="30" customWidth="1"/>
    <col min="1794" max="1794" width="38.85546875" style="30" customWidth="1"/>
    <col min="1795" max="1796" width="12.7109375" style="30" customWidth="1"/>
    <col min="1797" max="1797" width="11.7109375" style="30" customWidth="1"/>
    <col min="1798" max="1798" width="11.85546875" style="30" customWidth="1"/>
    <col min="1799" max="2048" width="9.140625" style="30"/>
    <col min="2049" max="2049" width="3.85546875" style="30" customWidth="1"/>
    <col min="2050" max="2050" width="38.85546875" style="30" customWidth="1"/>
    <col min="2051" max="2052" width="12.7109375" style="30" customWidth="1"/>
    <col min="2053" max="2053" width="11.7109375" style="30" customWidth="1"/>
    <col min="2054" max="2054" width="11.85546875" style="30" customWidth="1"/>
    <col min="2055" max="2304" width="9.140625" style="30"/>
    <col min="2305" max="2305" width="3.85546875" style="30" customWidth="1"/>
    <col min="2306" max="2306" width="38.85546875" style="30" customWidth="1"/>
    <col min="2307" max="2308" width="12.7109375" style="30" customWidth="1"/>
    <col min="2309" max="2309" width="11.7109375" style="30" customWidth="1"/>
    <col min="2310" max="2310" width="11.85546875" style="30" customWidth="1"/>
    <col min="2311" max="2560" width="9.140625" style="30"/>
    <col min="2561" max="2561" width="3.85546875" style="30" customWidth="1"/>
    <col min="2562" max="2562" width="38.85546875" style="30" customWidth="1"/>
    <col min="2563" max="2564" width="12.7109375" style="30" customWidth="1"/>
    <col min="2565" max="2565" width="11.7109375" style="30" customWidth="1"/>
    <col min="2566" max="2566" width="11.85546875" style="30" customWidth="1"/>
    <col min="2567" max="2816" width="9.140625" style="30"/>
    <col min="2817" max="2817" width="3.85546875" style="30" customWidth="1"/>
    <col min="2818" max="2818" width="38.85546875" style="30" customWidth="1"/>
    <col min="2819" max="2820" width="12.7109375" style="30" customWidth="1"/>
    <col min="2821" max="2821" width="11.7109375" style="30" customWidth="1"/>
    <col min="2822" max="2822" width="11.85546875" style="30" customWidth="1"/>
    <col min="2823" max="3072" width="9.140625" style="30"/>
    <col min="3073" max="3073" width="3.85546875" style="30" customWidth="1"/>
    <col min="3074" max="3074" width="38.85546875" style="30" customWidth="1"/>
    <col min="3075" max="3076" width="12.7109375" style="30" customWidth="1"/>
    <col min="3077" max="3077" width="11.7109375" style="30" customWidth="1"/>
    <col min="3078" max="3078" width="11.85546875" style="30" customWidth="1"/>
    <col min="3079" max="3328" width="9.140625" style="30"/>
    <col min="3329" max="3329" width="3.85546875" style="30" customWidth="1"/>
    <col min="3330" max="3330" width="38.85546875" style="30" customWidth="1"/>
    <col min="3331" max="3332" width="12.7109375" style="30" customWidth="1"/>
    <col min="3333" max="3333" width="11.7109375" style="30" customWidth="1"/>
    <col min="3334" max="3334" width="11.85546875" style="30" customWidth="1"/>
    <col min="3335" max="3584" width="9.140625" style="30"/>
    <col min="3585" max="3585" width="3.85546875" style="30" customWidth="1"/>
    <col min="3586" max="3586" width="38.85546875" style="30" customWidth="1"/>
    <col min="3587" max="3588" width="12.7109375" style="30" customWidth="1"/>
    <col min="3589" max="3589" width="11.7109375" style="30" customWidth="1"/>
    <col min="3590" max="3590" width="11.85546875" style="30" customWidth="1"/>
    <col min="3591" max="3840" width="9.140625" style="30"/>
    <col min="3841" max="3841" width="3.85546875" style="30" customWidth="1"/>
    <col min="3842" max="3842" width="38.85546875" style="30" customWidth="1"/>
    <col min="3843" max="3844" width="12.7109375" style="30" customWidth="1"/>
    <col min="3845" max="3845" width="11.7109375" style="30" customWidth="1"/>
    <col min="3846" max="3846" width="11.85546875" style="30" customWidth="1"/>
    <col min="3847" max="4096" width="9.140625" style="30"/>
    <col min="4097" max="4097" width="3.85546875" style="30" customWidth="1"/>
    <col min="4098" max="4098" width="38.85546875" style="30" customWidth="1"/>
    <col min="4099" max="4100" width="12.7109375" style="30" customWidth="1"/>
    <col min="4101" max="4101" width="11.7109375" style="30" customWidth="1"/>
    <col min="4102" max="4102" width="11.85546875" style="30" customWidth="1"/>
    <col min="4103" max="4352" width="9.140625" style="30"/>
    <col min="4353" max="4353" width="3.85546875" style="30" customWidth="1"/>
    <col min="4354" max="4354" width="38.85546875" style="30" customWidth="1"/>
    <col min="4355" max="4356" width="12.7109375" style="30" customWidth="1"/>
    <col min="4357" max="4357" width="11.7109375" style="30" customWidth="1"/>
    <col min="4358" max="4358" width="11.85546875" style="30" customWidth="1"/>
    <col min="4359" max="4608" width="9.140625" style="30"/>
    <col min="4609" max="4609" width="3.85546875" style="30" customWidth="1"/>
    <col min="4610" max="4610" width="38.85546875" style="30" customWidth="1"/>
    <col min="4611" max="4612" width="12.7109375" style="30" customWidth="1"/>
    <col min="4613" max="4613" width="11.7109375" style="30" customWidth="1"/>
    <col min="4614" max="4614" width="11.85546875" style="30" customWidth="1"/>
    <col min="4615" max="4864" width="9.140625" style="30"/>
    <col min="4865" max="4865" width="3.85546875" style="30" customWidth="1"/>
    <col min="4866" max="4866" width="38.85546875" style="30" customWidth="1"/>
    <col min="4867" max="4868" width="12.7109375" style="30" customWidth="1"/>
    <col min="4869" max="4869" width="11.7109375" style="30" customWidth="1"/>
    <col min="4870" max="4870" width="11.85546875" style="30" customWidth="1"/>
    <col min="4871" max="5120" width="9.140625" style="30"/>
    <col min="5121" max="5121" width="3.85546875" style="30" customWidth="1"/>
    <col min="5122" max="5122" width="38.85546875" style="30" customWidth="1"/>
    <col min="5123" max="5124" width="12.7109375" style="30" customWidth="1"/>
    <col min="5125" max="5125" width="11.7109375" style="30" customWidth="1"/>
    <col min="5126" max="5126" width="11.85546875" style="30" customWidth="1"/>
    <col min="5127" max="5376" width="9.140625" style="30"/>
    <col min="5377" max="5377" width="3.85546875" style="30" customWidth="1"/>
    <col min="5378" max="5378" width="38.85546875" style="30" customWidth="1"/>
    <col min="5379" max="5380" width="12.7109375" style="30" customWidth="1"/>
    <col min="5381" max="5381" width="11.7109375" style="30" customWidth="1"/>
    <col min="5382" max="5382" width="11.85546875" style="30" customWidth="1"/>
    <col min="5383" max="5632" width="9.140625" style="30"/>
    <col min="5633" max="5633" width="3.85546875" style="30" customWidth="1"/>
    <col min="5634" max="5634" width="38.85546875" style="30" customWidth="1"/>
    <col min="5635" max="5636" width="12.7109375" style="30" customWidth="1"/>
    <col min="5637" max="5637" width="11.7109375" style="30" customWidth="1"/>
    <col min="5638" max="5638" width="11.85546875" style="30" customWidth="1"/>
    <col min="5639" max="5888" width="9.140625" style="30"/>
    <col min="5889" max="5889" width="3.85546875" style="30" customWidth="1"/>
    <col min="5890" max="5890" width="38.85546875" style="30" customWidth="1"/>
    <col min="5891" max="5892" width="12.7109375" style="30" customWidth="1"/>
    <col min="5893" max="5893" width="11.7109375" style="30" customWidth="1"/>
    <col min="5894" max="5894" width="11.85546875" style="30" customWidth="1"/>
    <col min="5895" max="6144" width="9.140625" style="30"/>
    <col min="6145" max="6145" width="3.85546875" style="30" customWidth="1"/>
    <col min="6146" max="6146" width="38.85546875" style="30" customWidth="1"/>
    <col min="6147" max="6148" width="12.7109375" style="30" customWidth="1"/>
    <col min="6149" max="6149" width="11.7109375" style="30" customWidth="1"/>
    <col min="6150" max="6150" width="11.85546875" style="30" customWidth="1"/>
    <col min="6151" max="6400" width="9.140625" style="30"/>
    <col min="6401" max="6401" width="3.85546875" style="30" customWidth="1"/>
    <col min="6402" max="6402" width="38.85546875" style="30" customWidth="1"/>
    <col min="6403" max="6404" width="12.7109375" style="30" customWidth="1"/>
    <col min="6405" max="6405" width="11.7109375" style="30" customWidth="1"/>
    <col min="6406" max="6406" width="11.85546875" style="30" customWidth="1"/>
    <col min="6407" max="6656" width="9.140625" style="30"/>
    <col min="6657" max="6657" width="3.85546875" style="30" customWidth="1"/>
    <col min="6658" max="6658" width="38.85546875" style="30" customWidth="1"/>
    <col min="6659" max="6660" width="12.7109375" style="30" customWidth="1"/>
    <col min="6661" max="6661" width="11.7109375" style="30" customWidth="1"/>
    <col min="6662" max="6662" width="11.85546875" style="30" customWidth="1"/>
    <col min="6663" max="6912" width="9.140625" style="30"/>
    <col min="6913" max="6913" width="3.85546875" style="30" customWidth="1"/>
    <col min="6914" max="6914" width="38.85546875" style="30" customWidth="1"/>
    <col min="6915" max="6916" width="12.7109375" style="30" customWidth="1"/>
    <col min="6917" max="6917" width="11.7109375" style="30" customWidth="1"/>
    <col min="6918" max="6918" width="11.85546875" style="30" customWidth="1"/>
    <col min="6919" max="7168" width="9.140625" style="30"/>
    <col min="7169" max="7169" width="3.85546875" style="30" customWidth="1"/>
    <col min="7170" max="7170" width="38.85546875" style="30" customWidth="1"/>
    <col min="7171" max="7172" width="12.7109375" style="30" customWidth="1"/>
    <col min="7173" max="7173" width="11.7109375" style="30" customWidth="1"/>
    <col min="7174" max="7174" width="11.85546875" style="30" customWidth="1"/>
    <col min="7175" max="7424" width="9.140625" style="30"/>
    <col min="7425" max="7425" width="3.85546875" style="30" customWidth="1"/>
    <col min="7426" max="7426" width="38.85546875" style="30" customWidth="1"/>
    <col min="7427" max="7428" width="12.7109375" style="30" customWidth="1"/>
    <col min="7429" max="7429" width="11.7109375" style="30" customWidth="1"/>
    <col min="7430" max="7430" width="11.85546875" style="30" customWidth="1"/>
    <col min="7431" max="7680" width="9.140625" style="30"/>
    <col min="7681" max="7681" width="3.85546875" style="30" customWidth="1"/>
    <col min="7682" max="7682" width="38.85546875" style="30" customWidth="1"/>
    <col min="7683" max="7684" width="12.7109375" style="30" customWidth="1"/>
    <col min="7685" max="7685" width="11.7109375" style="30" customWidth="1"/>
    <col min="7686" max="7686" width="11.85546875" style="30" customWidth="1"/>
    <col min="7687" max="7936" width="9.140625" style="30"/>
    <col min="7937" max="7937" width="3.85546875" style="30" customWidth="1"/>
    <col min="7938" max="7938" width="38.85546875" style="30" customWidth="1"/>
    <col min="7939" max="7940" width="12.7109375" style="30" customWidth="1"/>
    <col min="7941" max="7941" width="11.7109375" style="30" customWidth="1"/>
    <col min="7942" max="7942" width="11.85546875" style="30" customWidth="1"/>
    <col min="7943" max="8192" width="9.140625" style="30"/>
    <col min="8193" max="8193" width="3.85546875" style="30" customWidth="1"/>
    <col min="8194" max="8194" width="38.85546875" style="30" customWidth="1"/>
    <col min="8195" max="8196" width="12.7109375" style="30" customWidth="1"/>
    <col min="8197" max="8197" width="11.7109375" style="30" customWidth="1"/>
    <col min="8198" max="8198" width="11.85546875" style="30" customWidth="1"/>
    <col min="8199" max="8448" width="9.140625" style="30"/>
    <col min="8449" max="8449" width="3.85546875" style="30" customWidth="1"/>
    <col min="8450" max="8450" width="38.85546875" style="30" customWidth="1"/>
    <col min="8451" max="8452" width="12.7109375" style="30" customWidth="1"/>
    <col min="8453" max="8453" width="11.7109375" style="30" customWidth="1"/>
    <col min="8454" max="8454" width="11.85546875" style="30" customWidth="1"/>
    <col min="8455" max="8704" width="9.140625" style="30"/>
    <col min="8705" max="8705" width="3.85546875" style="30" customWidth="1"/>
    <col min="8706" max="8706" width="38.85546875" style="30" customWidth="1"/>
    <col min="8707" max="8708" width="12.7109375" style="30" customWidth="1"/>
    <col min="8709" max="8709" width="11.7109375" style="30" customWidth="1"/>
    <col min="8710" max="8710" width="11.85546875" style="30" customWidth="1"/>
    <col min="8711" max="8960" width="9.140625" style="30"/>
    <col min="8961" max="8961" width="3.85546875" style="30" customWidth="1"/>
    <col min="8962" max="8962" width="38.85546875" style="30" customWidth="1"/>
    <col min="8963" max="8964" width="12.7109375" style="30" customWidth="1"/>
    <col min="8965" max="8965" width="11.7109375" style="30" customWidth="1"/>
    <col min="8966" max="8966" width="11.85546875" style="30" customWidth="1"/>
    <col min="8967" max="9216" width="9.140625" style="30"/>
    <col min="9217" max="9217" width="3.85546875" style="30" customWidth="1"/>
    <col min="9218" max="9218" width="38.85546875" style="30" customWidth="1"/>
    <col min="9219" max="9220" width="12.7109375" style="30" customWidth="1"/>
    <col min="9221" max="9221" width="11.7109375" style="30" customWidth="1"/>
    <col min="9222" max="9222" width="11.85546875" style="30" customWidth="1"/>
    <col min="9223" max="9472" width="9.140625" style="30"/>
    <col min="9473" max="9473" width="3.85546875" style="30" customWidth="1"/>
    <col min="9474" max="9474" width="38.85546875" style="30" customWidth="1"/>
    <col min="9475" max="9476" width="12.7109375" style="30" customWidth="1"/>
    <col min="9477" max="9477" width="11.7109375" style="30" customWidth="1"/>
    <col min="9478" max="9478" width="11.85546875" style="30" customWidth="1"/>
    <col min="9479" max="9728" width="9.140625" style="30"/>
    <col min="9729" max="9729" width="3.85546875" style="30" customWidth="1"/>
    <col min="9730" max="9730" width="38.85546875" style="30" customWidth="1"/>
    <col min="9731" max="9732" width="12.7109375" style="30" customWidth="1"/>
    <col min="9733" max="9733" width="11.7109375" style="30" customWidth="1"/>
    <col min="9734" max="9734" width="11.85546875" style="30" customWidth="1"/>
    <col min="9735" max="9984" width="9.140625" style="30"/>
    <col min="9985" max="9985" width="3.85546875" style="30" customWidth="1"/>
    <col min="9986" max="9986" width="38.85546875" style="30" customWidth="1"/>
    <col min="9987" max="9988" width="12.7109375" style="30" customWidth="1"/>
    <col min="9989" max="9989" width="11.7109375" style="30" customWidth="1"/>
    <col min="9990" max="9990" width="11.85546875" style="30" customWidth="1"/>
    <col min="9991" max="10240" width="9.140625" style="30"/>
    <col min="10241" max="10241" width="3.85546875" style="30" customWidth="1"/>
    <col min="10242" max="10242" width="38.85546875" style="30" customWidth="1"/>
    <col min="10243" max="10244" width="12.7109375" style="30" customWidth="1"/>
    <col min="10245" max="10245" width="11.7109375" style="30" customWidth="1"/>
    <col min="10246" max="10246" width="11.85546875" style="30" customWidth="1"/>
    <col min="10247" max="10496" width="9.140625" style="30"/>
    <col min="10497" max="10497" width="3.85546875" style="30" customWidth="1"/>
    <col min="10498" max="10498" width="38.85546875" style="30" customWidth="1"/>
    <col min="10499" max="10500" width="12.7109375" style="30" customWidth="1"/>
    <col min="10501" max="10501" width="11.7109375" style="30" customWidth="1"/>
    <col min="10502" max="10502" width="11.85546875" style="30" customWidth="1"/>
    <col min="10503" max="10752" width="9.140625" style="30"/>
    <col min="10753" max="10753" width="3.85546875" style="30" customWidth="1"/>
    <col min="10754" max="10754" width="38.85546875" style="30" customWidth="1"/>
    <col min="10755" max="10756" width="12.7109375" style="30" customWidth="1"/>
    <col min="10757" max="10757" width="11.7109375" style="30" customWidth="1"/>
    <col min="10758" max="10758" width="11.85546875" style="30" customWidth="1"/>
    <col min="10759" max="11008" width="9.140625" style="30"/>
    <col min="11009" max="11009" width="3.85546875" style="30" customWidth="1"/>
    <col min="11010" max="11010" width="38.85546875" style="30" customWidth="1"/>
    <col min="11011" max="11012" width="12.7109375" style="30" customWidth="1"/>
    <col min="11013" max="11013" width="11.7109375" style="30" customWidth="1"/>
    <col min="11014" max="11014" width="11.85546875" style="30" customWidth="1"/>
    <col min="11015" max="11264" width="9.140625" style="30"/>
    <col min="11265" max="11265" width="3.85546875" style="30" customWidth="1"/>
    <col min="11266" max="11266" width="38.85546875" style="30" customWidth="1"/>
    <col min="11267" max="11268" width="12.7109375" style="30" customWidth="1"/>
    <col min="11269" max="11269" width="11.7109375" style="30" customWidth="1"/>
    <col min="11270" max="11270" width="11.85546875" style="30" customWidth="1"/>
    <col min="11271" max="11520" width="9.140625" style="30"/>
    <col min="11521" max="11521" width="3.85546875" style="30" customWidth="1"/>
    <col min="11522" max="11522" width="38.85546875" style="30" customWidth="1"/>
    <col min="11523" max="11524" width="12.7109375" style="30" customWidth="1"/>
    <col min="11525" max="11525" width="11.7109375" style="30" customWidth="1"/>
    <col min="11526" max="11526" width="11.85546875" style="30" customWidth="1"/>
    <col min="11527" max="11776" width="9.140625" style="30"/>
    <col min="11777" max="11777" width="3.85546875" style="30" customWidth="1"/>
    <col min="11778" max="11778" width="38.85546875" style="30" customWidth="1"/>
    <col min="11779" max="11780" width="12.7109375" style="30" customWidth="1"/>
    <col min="11781" max="11781" width="11.7109375" style="30" customWidth="1"/>
    <col min="11782" max="11782" width="11.85546875" style="30" customWidth="1"/>
    <col min="11783" max="12032" width="9.140625" style="30"/>
    <col min="12033" max="12033" width="3.85546875" style="30" customWidth="1"/>
    <col min="12034" max="12034" width="38.85546875" style="30" customWidth="1"/>
    <col min="12035" max="12036" width="12.7109375" style="30" customWidth="1"/>
    <col min="12037" max="12037" width="11.7109375" style="30" customWidth="1"/>
    <col min="12038" max="12038" width="11.85546875" style="30" customWidth="1"/>
    <col min="12039" max="12288" width="9.140625" style="30"/>
    <col min="12289" max="12289" width="3.85546875" style="30" customWidth="1"/>
    <col min="12290" max="12290" width="38.85546875" style="30" customWidth="1"/>
    <col min="12291" max="12292" width="12.7109375" style="30" customWidth="1"/>
    <col min="12293" max="12293" width="11.7109375" style="30" customWidth="1"/>
    <col min="12294" max="12294" width="11.85546875" style="30" customWidth="1"/>
    <col min="12295" max="12544" width="9.140625" style="30"/>
    <col min="12545" max="12545" width="3.85546875" style="30" customWidth="1"/>
    <col min="12546" max="12546" width="38.85546875" style="30" customWidth="1"/>
    <col min="12547" max="12548" width="12.7109375" style="30" customWidth="1"/>
    <col min="12549" max="12549" width="11.7109375" style="30" customWidth="1"/>
    <col min="12550" max="12550" width="11.85546875" style="30" customWidth="1"/>
    <col min="12551" max="12800" width="9.140625" style="30"/>
    <col min="12801" max="12801" width="3.85546875" style="30" customWidth="1"/>
    <col min="12802" max="12802" width="38.85546875" style="30" customWidth="1"/>
    <col min="12803" max="12804" width="12.7109375" style="30" customWidth="1"/>
    <col min="12805" max="12805" width="11.7109375" style="30" customWidth="1"/>
    <col min="12806" max="12806" width="11.85546875" style="30" customWidth="1"/>
    <col min="12807" max="13056" width="9.140625" style="30"/>
    <col min="13057" max="13057" width="3.85546875" style="30" customWidth="1"/>
    <col min="13058" max="13058" width="38.85546875" style="30" customWidth="1"/>
    <col min="13059" max="13060" width="12.7109375" style="30" customWidth="1"/>
    <col min="13061" max="13061" width="11.7109375" style="30" customWidth="1"/>
    <col min="13062" max="13062" width="11.85546875" style="30" customWidth="1"/>
    <col min="13063" max="13312" width="9.140625" style="30"/>
    <col min="13313" max="13313" width="3.85546875" style="30" customWidth="1"/>
    <col min="13314" max="13314" width="38.85546875" style="30" customWidth="1"/>
    <col min="13315" max="13316" width="12.7109375" style="30" customWidth="1"/>
    <col min="13317" max="13317" width="11.7109375" style="30" customWidth="1"/>
    <col min="13318" max="13318" width="11.85546875" style="30" customWidth="1"/>
    <col min="13319" max="13568" width="9.140625" style="30"/>
    <col min="13569" max="13569" width="3.85546875" style="30" customWidth="1"/>
    <col min="13570" max="13570" width="38.85546875" style="30" customWidth="1"/>
    <col min="13571" max="13572" width="12.7109375" style="30" customWidth="1"/>
    <col min="13573" max="13573" width="11.7109375" style="30" customWidth="1"/>
    <col min="13574" max="13574" width="11.85546875" style="30" customWidth="1"/>
    <col min="13575" max="13824" width="9.140625" style="30"/>
    <col min="13825" max="13825" width="3.85546875" style="30" customWidth="1"/>
    <col min="13826" max="13826" width="38.85546875" style="30" customWidth="1"/>
    <col min="13827" max="13828" width="12.7109375" style="30" customWidth="1"/>
    <col min="13829" max="13829" width="11.7109375" style="30" customWidth="1"/>
    <col min="13830" max="13830" width="11.85546875" style="30" customWidth="1"/>
    <col min="13831" max="14080" width="9.140625" style="30"/>
    <col min="14081" max="14081" width="3.85546875" style="30" customWidth="1"/>
    <col min="14082" max="14082" width="38.85546875" style="30" customWidth="1"/>
    <col min="14083" max="14084" width="12.7109375" style="30" customWidth="1"/>
    <col min="14085" max="14085" width="11.7109375" style="30" customWidth="1"/>
    <col min="14086" max="14086" width="11.85546875" style="30" customWidth="1"/>
    <col min="14087" max="14336" width="9.140625" style="30"/>
    <col min="14337" max="14337" width="3.85546875" style="30" customWidth="1"/>
    <col min="14338" max="14338" width="38.85546875" style="30" customWidth="1"/>
    <col min="14339" max="14340" width="12.7109375" style="30" customWidth="1"/>
    <col min="14341" max="14341" width="11.7109375" style="30" customWidth="1"/>
    <col min="14342" max="14342" width="11.85546875" style="30" customWidth="1"/>
    <col min="14343" max="14592" width="9.140625" style="30"/>
    <col min="14593" max="14593" width="3.85546875" style="30" customWidth="1"/>
    <col min="14594" max="14594" width="38.85546875" style="30" customWidth="1"/>
    <col min="14595" max="14596" width="12.7109375" style="30" customWidth="1"/>
    <col min="14597" max="14597" width="11.7109375" style="30" customWidth="1"/>
    <col min="14598" max="14598" width="11.85546875" style="30" customWidth="1"/>
    <col min="14599" max="14848" width="9.140625" style="30"/>
    <col min="14849" max="14849" width="3.85546875" style="30" customWidth="1"/>
    <col min="14850" max="14850" width="38.85546875" style="30" customWidth="1"/>
    <col min="14851" max="14852" width="12.7109375" style="30" customWidth="1"/>
    <col min="14853" max="14853" width="11.7109375" style="30" customWidth="1"/>
    <col min="14854" max="14854" width="11.85546875" style="30" customWidth="1"/>
    <col min="14855" max="15104" width="9.140625" style="30"/>
    <col min="15105" max="15105" width="3.85546875" style="30" customWidth="1"/>
    <col min="15106" max="15106" width="38.85546875" style="30" customWidth="1"/>
    <col min="15107" max="15108" width="12.7109375" style="30" customWidth="1"/>
    <col min="15109" max="15109" width="11.7109375" style="30" customWidth="1"/>
    <col min="15110" max="15110" width="11.85546875" style="30" customWidth="1"/>
    <col min="15111" max="15360" width="9.140625" style="30"/>
    <col min="15361" max="15361" width="3.85546875" style="30" customWidth="1"/>
    <col min="15362" max="15362" width="38.85546875" style="30" customWidth="1"/>
    <col min="15363" max="15364" width="12.7109375" style="30" customWidth="1"/>
    <col min="15365" max="15365" width="11.7109375" style="30" customWidth="1"/>
    <col min="15366" max="15366" width="11.85546875" style="30" customWidth="1"/>
    <col min="15367" max="15616" width="9.140625" style="30"/>
    <col min="15617" max="15617" width="3.85546875" style="30" customWidth="1"/>
    <col min="15618" max="15618" width="38.85546875" style="30" customWidth="1"/>
    <col min="15619" max="15620" width="12.7109375" style="30" customWidth="1"/>
    <col min="15621" max="15621" width="11.7109375" style="30" customWidth="1"/>
    <col min="15622" max="15622" width="11.85546875" style="30" customWidth="1"/>
    <col min="15623" max="15872" width="9.140625" style="30"/>
    <col min="15873" max="15873" width="3.85546875" style="30" customWidth="1"/>
    <col min="15874" max="15874" width="38.85546875" style="30" customWidth="1"/>
    <col min="15875" max="15876" width="12.7109375" style="30" customWidth="1"/>
    <col min="15877" max="15877" width="11.7109375" style="30" customWidth="1"/>
    <col min="15878" max="15878" width="11.85546875" style="30" customWidth="1"/>
    <col min="15879" max="16128" width="9.140625" style="30"/>
    <col min="16129" max="16129" width="3.85546875" style="30" customWidth="1"/>
    <col min="16130" max="16130" width="38.85546875" style="30" customWidth="1"/>
    <col min="16131" max="16132" width="12.7109375" style="30" customWidth="1"/>
    <col min="16133" max="16133" width="11.7109375" style="30" customWidth="1"/>
    <col min="16134" max="16134" width="11.85546875" style="30" customWidth="1"/>
    <col min="16135" max="16384" width="9.140625" style="30"/>
  </cols>
  <sheetData>
    <row r="3" spans="1:8" ht="12.75" customHeight="1" x14ac:dyDescent="0.2">
      <c r="A3" s="309" t="s">
        <v>39</v>
      </c>
      <c r="B3" s="290" t="s">
        <v>0</v>
      </c>
      <c r="C3" s="289" t="s">
        <v>1</v>
      </c>
      <c r="D3" s="289" t="s">
        <v>2</v>
      </c>
      <c r="E3" s="289" t="s">
        <v>3</v>
      </c>
      <c r="F3" s="289" t="s">
        <v>439</v>
      </c>
    </row>
    <row r="4" spans="1:8" x14ac:dyDescent="0.2">
      <c r="A4" s="309"/>
      <c r="B4" s="290"/>
      <c r="C4" s="289"/>
      <c r="D4" s="289"/>
      <c r="E4" s="289"/>
      <c r="F4" s="289"/>
    </row>
    <row r="5" spans="1:8" ht="57.75" customHeight="1" x14ac:dyDescent="0.2">
      <c r="A5" s="309"/>
      <c r="B5" s="290"/>
      <c r="C5" s="289"/>
      <c r="D5" s="289"/>
      <c r="E5" s="289"/>
      <c r="F5" s="289"/>
    </row>
    <row r="6" spans="1:8" ht="20.100000000000001" customHeight="1" x14ac:dyDescent="0.25">
      <c r="A6" s="135" t="s">
        <v>41</v>
      </c>
      <c r="B6" s="103" t="s">
        <v>323</v>
      </c>
      <c r="C6" s="136">
        <v>20</v>
      </c>
      <c r="D6" s="136">
        <v>20</v>
      </c>
      <c r="E6" s="136">
        <v>20</v>
      </c>
      <c r="F6" s="136"/>
      <c r="G6" s="137"/>
      <c r="H6" s="137"/>
    </row>
    <row r="7" spans="1:8" ht="20.100000000000001" customHeight="1" x14ac:dyDescent="0.25">
      <c r="A7" s="135" t="s">
        <v>43</v>
      </c>
      <c r="B7" s="103" t="s">
        <v>324</v>
      </c>
      <c r="C7" s="136">
        <v>20</v>
      </c>
      <c r="D7" s="136">
        <v>20</v>
      </c>
      <c r="E7" s="136">
        <v>20</v>
      </c>
      <c r="F7" s="136"/>
    </row>
    <row r="8" spans="1:8" ht="21" customHeight="1" x14ac:dyDescent="0.25">
      <c r="A8" s="135" t="s">
        <v>45</v>
      </c>
      <c r="B8" s="103"/>
      <c r="C8" s="136"/>
      <c r="D8" s="136"/>
      <c r="E8" s="136"/>
      <c r="F8" s="136"/>
    </row>
    <row r="9" spans="1:8" ht="24.75" customHeight="1" x14ac:dyDescent="0.25">
      <c r="A9" s="135" t="s">
        <v>47</v>
      </c>
      <c r="B9" s="103"/>
      <c r="C9" s="136"/>
      <c r="D9" s="136"/>
      <c r="E9" s="136"/>
      <c r="F9" s="136"/>
      <c r="G9" s="137"/>
      <c r="H9" s="137"/>
    </row>
    <row r="10" spans="1:8" ht="32.25" customHeight="1" x14ac:dyDescent="0.25">
      <c r="A10" s="135" t="s">
        <v>49</v>
      </c>
      <c r="B10" s="120"/>
      <c r="C10" s="136"/>
      <c r="D10" s="136"/>
      <c r="E10" s="136"/>
      <c r="F10" s="136"/>
      <c r="G10" s="137"/>
      <c r="H10" s="137"/>
    </row>
    <row r="11" spans="1:8" ht="20.100000000000001" customHeight="1" x14ac:dyDescent="0.25">
      <c r="A11" s="135" t="s">
        <v>51</v>
      </c>
      <c r="B11" s="103"/>
      <c r="C11" s="136"/>
      <c r="D11" s="136"/>
      <c r="E11" s="136"/>
      <c r="F11" s="136"/>
      <c r="G11" s="137"/>
      <c r="H11" s="137"/>
    </row>
    <row r="12" spans="1:8" ht="20.100000000000001" customHeight="1" x14ac:dyDescent="0.25">
      <c r="A12" s="135" t="s">
        <v>53</v>
      </c>
      <c r="B12" s="103"/>
      <c r="C12" s="136"/>
      <c r="D12" s="136"/>
      <c r="E12" s="136"/>
      <c r="F12" s="136"/>
      <c r="G12" s="137"/>
      <c r="H12" s="137"/>
    </row>
    <row r="13" spans="1:8" ht="34.5" customHeight="1" x14ac:dyDescent="0.25">
      <c r="A13" s="135"/>
      <c r="B13" s="138" t="s">
        <v>185</v>
      </c>
      <c r="C13" s="139">
        <f>SUM(C6:C12)</f>
        <v>40</v>
      </c>
      <c r="D13" s="139">
        <f>SUM(D6:D12)</f>
        <v>40</v>
      </c>
      <c r="E13" s="139">
        <f>SUM(E6:E10)</f>
        <v>40</v>
      </c>
      <c r="F13" s="139">
        <f>SUM(F6:F10)</f>
        <v>0</v>
      </c>
      <c r="G13" s="140"/>
    </row>
    <row r="14" spans="1:8" ht="15.75" x14ac:dyDescent="0.25">
      <c r="B14" s="137"/>
    </row>
  </sheetData>
  <mergeCells count="6">
    <mergeCell ref="F3:F5"/>
    <mergeCell ref="A3:A5"/>
    <mergeCell ref="B3:B5"/>
    <mergeCell ref="C3:C5"/>
    <mergeCell ref="D3:D5"/>
    <mergeCell ref="E3:E5"/>
  </mergeCells>
  <pageMargins left="0.75" right="0.7" top="1.1499999999999999" bottom="1" header="0.5" footer="0.5"/>
  <pageSetup paperSize="9" scale="93" orientation="portrait" verticalDpi="300" r:id="rId1"/>
  <headerFooter alignWithMargins="0">
    <oddHeader xml:space="preserve">&amp;C&amp;"Times New Roman,Normál"7/2019. (V.22.) önkormányzati rendelet&amp;"Times New Roman,Félkövér"
TORNYISZENTMIKLÓS KÖZSÉGI ÖNKORMÁNYZAT 2018. ÉVI PÉNZESZKÖZ ÁTADÁSAI
adatok ezer Ft-ban!&amp;R
&amp;"Times New Roman,Normál"8.  melléklet&amp;"Arial CE,Normál"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045C-60A6-4420-BAD3-2ED9BC2B09F3}">
  <dimension ref="A1:E26"/>
  <sheetViews>
    <sheetView view="pageLayout" zoomScaleNormal="100" workbookViewId="0">
      <selection activeCell="C13" sqref="C13"/>
    </sheetView>
  </sheetViews>
  <sheetFormatPr defaultRowHeight="12.75" x14ac:dyDescent="0.2"/>
  <cols>
    <col min="1" max="1" width="61.7109375" style="30" customWidth="1"/>
    <col min="2" max="2" width="9.85546875" style="30" customWidth="1"/>
    <col min="3" max="3" width="9.140625" style="30"/>
    <col min="4" max="4" width="11.28515625" style="30" customWidth="1"/>
    <col min="5" max="5" width="13.42578125" style="30" customWidth="1"/>
    <col min="6" max="256" width="9.140625" style="30"/>
    <col min="257" max="257" width="61.7109375" style="30" customWidth="1"/>
    <col min="258" max="258" width="9.85546875" style="30" customWidth="1"/>
    <col min="259" max="259" width="9.140625" style="30"/>
    <col min="260" max="260" width="11.28515625" style="30" customWidth="1"/>
    <col min="261" max="261" width="13.42578125" style="30" customWidth="1"/>
    <col min="262" max="512" width="9.140625" style="30"/>
    <col min="513" max="513" width="61.7109375" style="30" customWidth="1"/>
    <col min="514" max="514" width="9.85546875" style="30" customWidth="1"/>
    <col min="515" max="515" width="9.140625" style="30"/>
    <col min="516" max="516" width="11.28515625" style="30" customWidth="1"/>
    <col min="517" max="517" width="13.42578125" style="30" customWidth="1"/>
    <col min="518" max="768" width="9.140625" style="30"/>
    <col min="769" max="769" width="61.7109375" style="30" customWidth="1"/>
    <col min="770" max="770" width="9.85546875" style="30" customWidth="1"/>
    <col min="771" max="771" width="9.140625" style="30"/>
    <col min="772" max="772" width="11.28515625" style="30" customWidth="1"/>
    <col min="773" max="773" width="13.42578125" style="30" customWidth="1"/>
    <col min="774" max="1024" width="9.140625" style="30"/>
    <col min="1025" max="1025" width="61.7109375" style="30" customWidth="1"/>
    <col min="1026" max="1026" width="9.85546875" style="30" customWidth="1"/>
    <col min="1027" max="1027" width="9.140625" style="30"/>
    <col min="1028" max="1028" width="11.28515625" style="30" customWidth="1"/>
    <col min="1029" max="1029" width="13.42578125" style="30" customWidth="1"/>
    <col min="1030" max="1280" width="9.140625" style="30"/>
    <col min="1281" max="1281" width="61.7109375" style="30" customWidth="1"/>
    <col min="1282" max="1282" width="9.85546875" style="30" customWidth="1"/>
    <col min="1283" max="1283" width="9.140625" style="30"/>
    <col min="1284" max="1284" width="11.28515625" style="30" customWidth="1"/>
    <col min="1285" max="1285" width="13.42578125" style="30" customWidth="1"/>
    <col min="1286" max="1536" width="9.140625" style="30"/>
    <col min="1537" max="1537" width="61.7109375" style="30" customWidth="1"/>
    <col min="1538" max="1538" width="9.85546875" style="30" customWidth="1"/>
    <col min="1539" max="1539" width="9.140625" style="30"/>
    <col min="1540" max="1540" width="11.28515625" style="30" customWidth="1"/>
    <col min="1541" max="1541" width="13.42578125" style="30" customWidth="1"/>
    <col min="1542" max="1792" width="9.140625" style="30"/>
    <col min="1793" max="1793" width="61.7109375" style="30" customWidth="1"/>
    <col min="1794" max="1794" width="9.85546875" style="30" customWidth="1"/>
    <col min="1795" max="1795" width="9.140625" style="30"/>
    <col min="1796" max="1796" width="11.28515625" style="30" customWidth="1"/>
    <col min="1797" max="1797" width="13.42578125" style="30" customWidth="1"/>
    <col min="1798" max="2048" width="9.140625" style="30"/>
    <col min="2049" max="2049" width="61.7109375" style="30" customWidth="1"/>
    <col min="2050" max="2050" width="9.85546875" style="30" customWidth="1"/>
    <col min="2051" max="2051" width="9.140625" style="30"/>
    <col min="2052" max="2052" width="11.28515625" style="30" customWidth="1"/>
    <col min="2053" max="2053" width="13.42578125" style="30" customWidth="1"/>
    <col min="2054" max="2304" width="9.140625" style="30"/>
    <col min="2305" max="2305" width="61.7109375" style="30" customWidth="1"/>
    <col min="2306" max="2306" width="9.85546875" style="30" customWidth="1"/>
    <col min="2307" max="2307" width="9.140625" style="30"/>
    <col min="2308" max="2308" width="11.28515625" style="30" customWidth="1"/>
    <col min="2309" max="2309" width="13.42578125" style="30" customWidth="1"/>
    <col min="2310" max="2560" width="9.140625" style="30"/>
    <col min="2561" max="2561" width="61.7109375" style="30" customWidth="1"/>
    <col min="2562" max="2562" width="9.85546875" style="30" customWidth="1"/>
    <col min="2563" max="2563" width="9.140625" style="30"/>
    <col min="2564" max="2564" width="11.28515625" style="30" customWidth="1"/>
    <col min="2565" max="2565" width="13.42578125" style="30" customWidth="1"/>
    <col min="2566" max="2816" width="9.140625" style="30"/>
    <col min="2817" max="2817" width="61.7109375" style="30" customWidth="1"/>
    <col min="2818" max="2818" width="9.85546875" style="30" customWidth="1"/>
    <col min="2819" max="2819" width="9.140625" style="30"/>
    <col min="2820" max="2820" width="11.28515625" style="30" customWidth="1"/>
    <col min="2821" max="2821" width="13.42578125" style="30" customWidth="1"/>
    <col min="2822" max="3072" width="9.140625" style="30"/>
    <col min="3073" max="3073" width="61.7109375" style="30" customWidth="1"/>
    <col min="3074" max="3074" width="9.85546875" style="30" customWidth="1"/>
    <col min="3075" max="3075" width="9.140625" style="30"/>
    <col min="3076" max="3076" width="11.28515625" style="30" customWidth="1"/>
    <col min="3077" max="3077" width="13.42578125" style="30" customWidth="1"/>
    <col min="3078" max="3328" width="9.140625" style="30"/>
    <col min="3329" max="3329" width="61.7109375" style="30" customWidth="1"/>
    <col min="3330" max="3330" width="9.85546875" style="30" customWidth="1"/>
    <col min="3331" max="3331" width="9.140625" style="30"/>
    <col min="3332" max="3332" width="11.28515625" style="30" customWidth="1"/>
    <col min="3333" max="3333" width="13.42578125" style="30" customWidth="1"/>
    <col min="3334" max="3584" width="9.140625" style="30"/>
    <col min="3585" max="3585" width="61.7109375" style="30" customWidth="1"/>
    <col min="3586" max="3586" width="9.85546875" style="30" customWidth="1"/>
    <col min="3587" max="3587" width="9.140625" style="30"/>
    <col min="3588" max="3588" width="11.28515625" style="30" customWidth="1"/>
    <col min="3589" max="3589" width="13.42578125" style="30" customWidth="1"/>
    <col min="3590" max="3840" width="9.140625" style="30"/>
    <col min="3841" max="3841" width="61.7109375" style="30" customWidth="1"/>
    <col min="3842" max="3842" width="9.85546875" style="30" customWidth="1"/>
    <col min="3843" max="3843" width="9.140625" style="30"/>
    <col min="3844" max="3844" width="11.28515625" style="30" customWidth="1"/>
    <col min="3845" max="3845" width="13.42578125" style="30" customWidth="1"/>
    <col min="3846" max="4096" width="9.140625" style="30"/>
    <col min="4097" max="4097" width="61.7109375" style="30" customWidth="1"/>
    <col min="4098" max="4098" width="9.85546875" style="30" customWidth="1"/>
    <col min="4099" max="4099" width="9.140625" style="30"/>
    <col min="4100" max="4100" width="11.28515625" style="30" customWidth="1"/>
    <col min="4101" max="4101" width="13.42578125" style="30" customWidth="1"/>
    <col min="4102" max="4352" width="9.140625" style="30"/>
    <col min="4353" max="4353" width="61.7109375" style="30" customWidth="1"/>
    <col min="4354" max="4354" width="9.85546875" style="30" customWidth="1"/>
    <col min="4355" max="4355" width="9.140625" style="30"/>
    <col min="4356" max="4356" width="11.28515625" style="30" customWidth="1"/>
    <col min="4357" max="4357" width="13.42578125" style="30" customWidth="1"/>
    <col min="4358" max="4608" width="9.140625" style="30"/>
    <col min="4609" max="4609" width="61.7109375" style="30" customWidth="1"/>
    <col min="4610" max="4610" width="9.85546875" style="30" customWidth="1"/>
    <col min="4611" max="4611" width="9.140625" style="30"/>
    <col min="4612" max="4612" width="11.28515625" style="30" customWidth="1"/>
    <col min="4613" max="4613" width="13.42578125" style="30" customWidth="1"/>
    <col min="4614" max="4864" width="9.140625" style="30"/>
    <col min="4865" max="4865" width="61.7109375" style="30" customWidth="1"/>
    <col min="4866" max="4866" width="9.85546875" style="30" customWidth="1"/>
    <col min="4867" max="4867" width="9.140625" style="30"/>
    <col min="4868" max="4868" width="11.28515625" style="30" customWidth="1"/>
    <col min="4869" max="4869" width="13.42578125" style="30" customWidth="1"/>
    <col min="4870" max="5120" width="9.140625" style="30"/>
    <col min="5121" max="5121" width="61.7109375" style="30" customWidth="1"/>
    <col min="5122" max="5122" width="9.85546875" style="30" customWidth="1"/>
    <col min="5123" max="5123" width="9.140625" style="30"/>
    <col min="5124" max="5124" width="11.28515625" style="30" customWidth="1"/>
    <col min="5125" max="5125" width="13.42578125" style="30" customWidth="1"/>
    <col min="5126" max="5376" width="9.140625" style="30"/>
    <col min="5377" max="5377" width="61.7109375" style="30" customWidth="1"/>
    <col min="5378" max="5378" width="9.85546875" style="30" customWidth="1"/>
    <col min="5379" max="5379" width="9.140625" style="30"/>
    <col min="5380" max="5380" width="11.28515625" style="30" customWidth="1"/>
    <col min="5381" max="5381" width="13.42578125" style="30" customWidth="1"/>
    <col min="5382" max="5632" width="9.140625" style="30"/>
    <col min="5633" max="5633" width="61.7109375" style="30" customWidth="1"/>
    <col min="5634" max="5634" width="9.85546875" style="30" customWidth="1"/>
    <col min="5635" max="5635" width="9.140625" style="30"/>
    <col min="5636" max="5636" width="11.28515625" style="30" customWidth="1"/>
    <col min="5637" max="5637" width="13.42578125" style="30" customWidth="1"/>
    <col min="5638" max="5888" width="9.140625" style="30"/>
    <col min="5889" max="5889" width="61.7109375" style="30" customWidth="1"/>
    <col min="5890" max="5890" width="9.85546875" style="30" customWidth="1"/>
    <col min="5891" max="5891" width="9.140625" style="30"/>
    <col min="5892" max="5892" width="11.28515625" style="30" customWidth="1"/>
    <col min="5893" max="5893" width="13.42578125" style="30" customWidth="1"/>
    <col min="5894" max="6144" width="9.140625" style="30"/>
    <col min="6145" max="6145" width="61.7109375" style="30" customWidth="1"/>
    <col min="6146" max="6146" width="9.85546875" style="30" customWidth="1"/>
    <col min="6147" max="6147" width="9.140625" style="30"/>
    <col min="6148" max="6148" width="11.28515625" style="30" customWidth="1"/>
    <col min="6149" max="6149" width="13.42578125" style="30" customWidth="1"/>
    <col min="6150" max="6400" width="9.140625" style="30"/>
    <col min="6401" max="6401" width="61.7109375" style="30" customWidth="1"/>
    <col min="6402" max="6402" width="9.85546875" style="30" customWidth="1"/>
    <col min="6403" max="6403" width="9.140625" style="30"/>
    <col min="6404" max="6404" width="11.28515625" style="30" customWidth="1"/>
    <col min="6405" max="6405" width="13.42578125" style="30" customWidth="1"/>
    <col min="6406" max="6656" width="9.140625" style="30"/>
    <col min="6657" max="6657" width="61.7109375" style="30" customWidth="1"/>
    <col min="6658" max="6658" width="9.85546875" style="30" customWidth="1"/>
    <col min="6659" max="6659" width="9.140625" style="30"/>
    <col min="6660" max="6660" width="11.28515625" style="30" customWidth="1"/>
    <col min="6661" max="6661" width="13.42578125" style="30" customWidth="1"/>
    <col min="6662" max="6912" width="9.140625" style="30"/>
    <col min="6913" max="6913" width="61.7109375" style="30" customWidth="1"/>
    <col min="6914" max="6914" width="9.85546875" style="30" customWidth="1"/>
    <col min="6915" max="6915" width="9.140625" style="30"/>
    <col min="6916" max="6916" width="11.28515625" style="30" customWidth="1"/>
    <col min="6917" max="6917" width="13.42578125" style="30" customWidth="1"/>
    <col min="6918" max="7168" width="9.140625" style="30"/>
    <col min="7169" max="7169" width="61.7109375" style="30" customWidth="1"/>
    <col min="7170" max="7170" width="9.85546875" style="30" customWidth="1"/>
    <col min="7171" max="7171" width="9.140625" style="30"/>
    <col min="7172" max="7172" width="11.28515625" style="30" customWidth="1"/>
    <col min="7173" max="7173" width="13.42578125" style="30" customWidth="1"/>
    <col min="7174" max="7424" width="9.140625" style="30"/>
    <col min="7425" max="7425" width="61.7109375" style="30" customWidth="1"/>
    <col min="7426" max="7426" width="9.85546875" style="30" customWidth="1"/>
    <col min="7427" max="7427" width="9.140625" style="30"/>
    <col min="7428" max="7428" width="11.28515625" style="30" customWidth="1"/>
    <col min="7429" max="7429" width="13.42578125" style="30" customWidth="1"/>
    <col min="7430" max="7680" width="9.140625" style="30"/>
    <col min="7681" max="7681" width="61.7109375" style="30" customWidth="1"/>
    <col min="7682" max="7682" width="9.85546875" style="30" customWidth="1"/>
    <col min="7683" max="7683" width="9.140625" style="30"/>
    <col min="7684" max="7684" width="11.28515625" style="30" customWidth="1"/>
    <col min="7685" max="7685" width="13.42578125" style="30" customWidth="1"/>
    <col min="7686" max="7936" width="9.140625" style="30"/>
    <col min="7937" max="7937" width="61.7109375" style="30" customWidth="1"/>
    <col min="7938" max="7938" width="9.85546875" style="30" customWidth="1"/>
    <col min="7939" max="7939" width="9.140625" style="30"/>
    <col min="7940" max="7940" width="11.28515625" style="30" customWidth="1"/>
    <col min="7941" max="7941" width="13.42578125" style="30" customWidth="1"/>
    <col min="7942" max="8192" width="9.140625" style="30"/>
    <col min="8193" max="8193" width="61.7109375" style="30" customWidth="1"/>
    <col min="8194" max="8194" width="9.85546875" style="30" customWidth="1"/>
    <col min="8195" max="8195" width="9.140625" style="30"/>
    <col min="8196" max="8196" width="11.28515625" style="30" customWidth="1"/>
    <col min="8197" max="8197" width="13.42578125" style="30" customWidth="1"/>
    <col min="8198" max="8448" width="9.140625" style="30"/>
    <col min="8449" max="8449" width="61.7109375" style="30" customWidth="1"/>
    <col min="8450" max="8450" width="9.85546875" style="30" customWidth="1"/>
    <col min="8451" max="8451" width="9.140625" style="30"/>
    <col min="8452" max="8452" width="11.28515625" style="30" customWidth="1"/>
    <col min="8453" max="8453" width="13.42578125" style="30" customWidth="1"/>
    <col min="8454" max="8704" width="9.140625" style="30"/>
    <col min="8705" max="8705" width="61.7109375" style="30" customWidth="1"/>
    <col min="8706" max="8706" width="9.85546875" style="30" customWidth="1"/>
    <col min="8707" max="8707" width="9.140625" style="30"/>
    <col min="8708" max="8708" width="11.28515625" style="30" customWidth="1"/>
    <col min="8709" max="8709" width="13.42578125" style="30" customWidth="1"/>
    <col min="8710" max="8960" width="9.140625" style="30"/>
    <col min="8961" max="8961" width="61.7109375" style="30" customWidth="1"/>
    <col min="8962" max="8962" width="9.85546875" style="30" customWidth="1"/>
    <col min="8963" max="8963" width="9.140625" style="30"/>
    <col min="8964" max="8964" width="11.28515625" style="30" customWidth="1"/>
    <col min="8965" max="8965" width="13.42578125" style="30" customWidth="1"/>
    <col min="8966" max="9216" width="9.140625" style="30"/>
    <col min="9217" max="9217" width="61.7109375" style="30" customWidth="1"/>
    <col min="9218" max="9218" width="9.85546875" style="30" customWidth="1"/>
    <col min="9219" max="9219" width="9.140625" style="30"/>
    <col min="9220" max="9220" width="11.28515625" style="30" customWidth="1"/>
    <col min="9221" max="9221" width="13.42578125" style="30" customWidth="1"/>
    <col min="9222" max="9472" width="9.140625" style="30"/>
    <col min="9473" max="9473" width="61.7109375" style="30" customWidth="1"/>
    <col min="9474" max="9474" width="9.85546875" style="30" customWidth="1"/>
    <col min="9475" max="9475" width="9.140625" style="30"/>
    <col min="9476" max="9476" width="11.28515625" style="30" customWidth="1"/>
    <col min="9477" max="9477" width="13.42578125" style="30" customWidth="1"/>
    <col min="9478" max="9728" width="9.140625" style="30"/>
    <col min="9729" max="9729" width="61.7109375" style="30" customWidth="1"/>
    <col min="9730" max="9730" width="9.85546875" style="30" customWidth="1"/>
    <col min="9731" max="9731" width="9.140625" style="30"/>
    <col min="9732" max="9732" width="11.28515625" style="30" customWidth="1"/>
    <col min="9733" max="9733" width="13.42578125" style="30" customWidth="1"/>
    <col min="9734" max="9984" width="9.140625" style="30"/>
    <col min="9985" max="9985" width="61.7109375" style="30" customWidth="1"/>
    <col min="9986" max="9986" width="9.85546875" style="30" customWidth="1"/>
    <col min="9987" max="9987" width="9.140625" style="30"/>
    <col min="9988" max="9988" width="11.28515625" style="30" customWidth="1"/>
    <col min="9989" max="9989" width="13.42578125" style="30" customWidth="1"/>
    <col min="9990" max="10240" width="9.140625" style="30"/>
    <col min="10241" max="10241" width="61.7109375" style="30" customWidth="1"/>
    <col min="10242" max="10242" width="9.85546875" style="30" customWidth="1"/>
    <col min="10243" max="10243" width="9.140625" style="30"/>
    <col min="10244" max="10244" width="11.28515625" style="30" customWidth="1"/>
    <col min="10245" max="10245" width="13.42578125" style="30" customWidth="1"/>
    <col min="10246" max="10496" width="9.140625" style="30"/>
    <col min="10497" max="10497" width="61.7109375" style="30" customWidth="1"/>
    <col min="10498" max="10498" width="9.85546875" style="30" customWidth="1"/>
    <col min="10499" max="10499" width="9.140625" style="30"/>
    <col min="10500" max="10500" width="11.28515625" style="30" customWidth="1"/>
    <col min="10501" max="10501" width="13.42578125" style="30" customWidth="1"/>
    <col min="10502" max="10752" width="9.140625" style="30"/>
    <col min="10753" max="10753" width="61.7109375" style="30" customWidth="1"/>
    <col min="10754" max="10754" width="9.85546875" style="30" customWidth="1"/>
    <col min="10755" max="10755" width="9.140625" style="30"/>
    <col min="10756" max="10756" width="11.28515625" style="30" customWidth="1"/>
    <col min="10757" max="10757" width="13.42578125" style="30" customWidth="1"/>
    <col min="10758" max="11008" width="9.140625" style="30"/>
    <col min="11009" max="11009" width="61.7109375" style="30" customWidth="1"/>
    <col min="11010" max="11010" width="9.85546875" style="30" customWidth="1"/>
    <col min="11011" max="11011" width="9.140625" style="30"/>
    <col min="11012" max="11012" width="11.28515625" style="30" customWidth="1"/>
    <col min="11013" max="11013" width="13.42578125" style="30" customWidth="1"/>
    <col min="11014" max="11264" width="9.140625" style="30"/>
    <col min="11265" max="11265" width="61.7109375" style="30" customWidth="1"/>
    <col min="11266" max="11266" width="9.85546875" style="30" customWidth="1"/>
    <col min="11267" max="11267" width="9.140625" style="30"/>
    <col min="11268" max="11268" width="11.28515625" style="30" customWidth="1"/>
    <col min="11269" max="11269" width="13.42578125" style="30" customWidth="1"/>
    <col min="11270" max="11520" width="9.140625" style="30"/>
    <col min="11521" max="11521" width="61.7109375" style="30" customWidth="1"/>
    <col min="11522" max="11522" width="9.85546875" style="30" customWidth="1"/>
    <col min="11523" max="11523" width="9.140625" style="30"/>
    <col min="11524" max="11524" width="11.28515625" style="30" customWidth="1"/>
    <col min="11525" max="11525" width="13.42578125" style="30" customWidth="1"/>
    <col min="11526" max="11776" width="9.140625" style="30"/>
    <col min="11777" max="11777" width="61.7109375" style="30" customWidth="1"/>
    <col min="11778" max="11778" width="9.85546875" style="30" customWidth="1"/>
    <col min="11779" max="11779" width="9.140625" style="30"/>
    <col min="11780" max="11780" width="11.28515625" style="30" customWidth="1"/>
    <col min="11781" max="11781" width="13.42578125" style="30" customWidth="1"/>
    <col min="11782" max="12032" width="9.140625" style="30"/>
    <col min="12033" max="12033" width="61.7109375" style="30" customWidth="1"/>
    <col min="12034" max="12034" width="9.85546875" style="30" customWidth="1"/>
    <col min="12035" max="12035" width="9.140625" style="30"/>
    <col min="12036" max="12036" width="11.28515625" style="30" customWidth="1"/>
    <col min="12037" max="12037" width="13.42578125" style="30" customWidth="1"/>
    <col min="12038" max="12288" width="9.140625" style="30"/>
    <col min="12289" max="12289" width="61.7109375" style="30" customWidth="1"/>
    <col min="12290" max="12290" width="9.85546875" style="30" customWidth="1"/>
    <col min="12291" max="12291" width="9.140625" style="30"/>
    <col min="12292" max="12292" width="11.28515625" style="30" customWidth="1"/>
    <col min="12293" max="12293" width="13.42578125" style="30" customWidth="1"/>
    <col min="12294" max="12544" width="9.140625" style="30"/>
    <col min="12545" max="12545" width="61.7109375" style="30" customWidth="1"/>
    <col min="12546" max="12546" width="9.85546875" style="30" customWidth="1"/>
    <col min="12547" max="12547" width="9.140625" style="30"/>
    <col min="12548" max="12548" width="11.28515625" style="30" customWidth="1"/>
    <col min="12549" max="12549" width="13.42578125" style="30" customWidth="1"/>
    <col min="12550" max="12800" width="9.140625" style="30"/>
    <col min="12801" max="12801" width="61.7109375" style="30" customWidth="1"/>
    <col min="12802" max="12802" width="9.85546875" style="30" customWidth="1"/>
    <col min="12803" max="12803" width="9.140625" style="30"/>
    <col min="12804" max="12804" width="11.28515625" style="30" customWidth="1"/>
    <col min="12805" max="12805" width="13.42578125" style="30" customWidth="1"/>
    <col min="12806" max="13056" width="9.140625" style="30"/>
    <col min="13057" max="13057" width="61.7109375" style="30" customWidth="1"/>
    <col min="13058" max="13058" width="9.85546875" style="30" customWidth="1"/>
    <col min="13059" max="13059" width="9.140625" style="30"/>
    <col min="13060" max="13060" width="11.28515625" style="30" customWidth="1"/>
    <col min="13061" max="13061" width="13.42578125" style="30" customWidth="1"/>
    <col min="13062" max="13312" width="9.140625" style="30"/>
    <col min="13313" max="13313" width="61.7109375" style="30" customWidth="1"/>
    <col min="13314" max="13314" width="9.85546875" style="30" customWidth="1"/>
    <col min="13315" max="13315" width="9.140625" style="30"/>
    <col min="13316" max="13316" width="11.28515625" style="30" customWidth="1"/>
    <col min="13317" max="13317" width="13.42578125" style="30" customWidth="1"/>
    <col min="13318" max="13568" width="9.140625" style="30"/>
    <col min="13569" max="13569" width="61.7109375" style="30" customWidth="1"/>
    <col min="13570" max="13570" width="9.85546875" style="30" customWidth="1"/>
    <col min="13571" max="13571" width="9.140625" style="30"/>
    <col min="13572" max="13572" width="11.28515625" style="30" customWidth="1"/>
    <col min="13573" max="13573" width="13.42578125" style="30" customWidth="1"/>
    <col min="13574" max="13824" width="9.140625" style="30"/>
    <col min="13825" max="13825" width="61.7109375" style="30" customWidth="1"/>
    <col min="13826" max="13826" width="9.85546875" style="30" customWidth="1"/>
    <col min="13827" max="13827" width="9.140625" style="30"/>
    <col min="13828" max="13828" width="11.28515625" style="30" customWidth="1"/>
    <col min="13829" max="13829" width="13.42578125" style="30" customWidth="1"/>
    <col min="13830" max="14080" width="9.140625" style="30"/>
    <col min="14081" max="14081" width="61.7109375" style="30" customWidth="1"/>
    <col min="14082" max="14082" width="9.85546875" style="30" customWidth="1"/>
    <col min="14083" max="14083" width="9.140625" style="30"/>
    <col min="14084" max="14084" width="11.28515625" style="30" customWidth="1"/>
    <col min="14085" max="14085" width="13.42578125" style="30" customWidth="1"/>
    <col min="14086" max="14336" width="9.140625" style="30"/>
    <col min="14337" max="14337" width="61.7109375" style="30" customWidth="1"/>
    <col min="14338" max="14338" width="9.85546875" style="30" customWidth="1"/>
    <col min="14339" max="14339" width="9.140625" style="30"/>
    <col min="14340" max="14340" width="11.28515625" style="30" customWidth="1"/>
    <col min="14341" max="14341" width="13.42578125" style="30" customWidth="1"/>
    <col min="14342" max="14592" width="9.140625" style="30"/>
    <col min="14593" max="14593" width="61.7109375" style="30" customWidth="1"/>
    <col min="14594" max="14594" width="9.85546875" style="30" customWidth="1"/>
    <col min="14595" max="14595" width="9.140625" style="30"/>
    <col min="14596" max="14596" width="11.28515625" style="30" customWidth="1"/>
    <col min="14597" max="14597" width="13.42578125" style="30" customWidth="1"/>
    <col min="14598" max="14848" width="9.140625" style="30"/>
    <col min="14849" max="14849" width="61.7109375" style="30" customWidth="1"/>
    <col min="14850" max="14850" width="9.85546875" style="30" customWidth="1"/>
    <col min="14851" max="14851" width="9.140625" style="30"/>
    <col min="14852" max="14852" width="11.28515625" style="30" customWidth="1"/>
    <col min="14853" max="14853" width="13.42578125" style="30" customWidth="1"/>
    <col min="14854" max="15104" width="9.140625" style="30"/>
    <col min="15105" max="15105" width="61.7109375" style="30" customWidth="1"/>
    <col min="15106" max="15106" width="9.85546875" style="30" customWidth="1"/>
    <col min="15107" max="15107" width="9.140625" style="30"/>
    <col min="15108" max="15108" width="11.28515625" style="30" customWidth="1"/>
    <col min="15109" max="15109" width="13.42578125" style="30" customWidth="1"/>
    <col min="15110" max="15360" width="9.140625" style="30"/>
    <col min="15361" max="15361" width="61.7109375" style="30" customWidth="1"/>
    <col min="15362" max="15362" width="9.85546875" style="30" customWidth="1"/>
    <col min="15363" max="15363" width="9.140625" style="30"/>
    <col min="15364" max="15364" width="11.28515625" style="30" customWidth="1"/>
    <col min="15365" max="15365" width="13.42578125" style="30" customWidth="1"/>
    <col min="15366" max="15616" width="9.140625" style="30"/>
    <col min="15617" max="15617" width="61.7109375" style="30" customWidth="1"/>
    <col min="15618" max="15618" width="9.85546875" style="30" customWidth="1"/>
    <col min="15619" max="15619" width="9.140625" style="30"/>
    <col min="15620" max="15620" width="11.28515625" style="30" customWidth="1"/>
    <col min="15621" max="15621" width="13.42578125" style="30" customWidth="1"/>
    <col min="15622" max="15872" width="9.140625" style="30"/>
    <col min="15873" max="15873" width="61.7109375" style="30" customWidth="1"/>
    <col min="15874" max="15874" width="9.85546875" style="30" customWidth="1"/>
    <col min="15875" max="15875" width="9.140625" style="30"/>
    <col min="15876" max="15876" width="11.28515625" style="30" customWidth="1"/>
    <col min="15877" max="15877" width="13.42578125" style="30" customWidth="1"/>
    <col min="15878" max="16128" width="9.140625" style="30"/>
    <col min="16129" max="16129" width="61.7109375" style="30" customWidth="1"/>
    <col min="16130" max="16130" width="9.85546875" style="30" customWidth="1"/>
    <col min="16131" max="16131" width="9.140625" style="30"/>
    <col min="16132" max="16132" width="11.28515625" style="30" customWidth="1"/>
    <col min="16133" max="16133" width="13.42578125" style="30" customWidth="1"/>
    <col min="16134" max="16384" width="9.140625" style="30"/>
  </cols>
  <sheetData>
    <row r="1" spans="1:5" ht="20.100000000000001" customHeight="1" x14ac:dyDescent="0.2">
      <c r="A1" s="310" t="s">
        <v>325</v>
      </c>
      <c r="B1" s="312" t="s">
        <v>326</v>
      </c>
      <c r="C1" s="312"/>
      <c r="D1" s="312"/>
      <c r="E1" s="312"/>
    </row>
    <row r="2" spans="1:5" ht="41.45" customHeight="1" thickBot="1" x14ac:dyDescent="0.25">
      <c r="A2" s="311"/>
      <c r="B2" s="145" t="s">
        <v>327</v>
      </c>
      <c r="C2" s="146" t="s">
        <v>328</v>
      </c>
      <c r="D2" s="146" t="s">
        <v>329</v>
      </c>
      <c r="E2" s="147" t="s">
        <v>330</v>
      </c>
    </row>
    <row r="3" spans="1:5" ht="20.100000000000001" customHeight="1" x14ac:dyDescent="0.2">
      <c r="A3" s="148" t="s">
        <v>331</v>
      </c>
      <c r="B3" s="149">
        <v>560</v>
      </c>
      <c r="C3" s="149"/>
      <c r="D3" s="149"/>
      <c r="E3" s="149">
        <f>E6+E7+E8+E9+E10+E11+E12+E13</f>
        <v>13004410</v>
      </c>
    </row>
    <row r="4" spans="1:5" ht="20.100000000000001" customHeight="1" x14ac:dyDescent="0.2">
      <c r="A4" s="150" t="s">
        <v>332</v>
      </c>
      <c r="B4" s="151"/>
      <c r="C4" s="149"/>
      <c r="D4" s="149"/>
      <c r="E4" s="149"/>
    </row>
    <row r="5" spans="1:5" ht="20.100000000000001" customHeight="1" x14ac:dyDescent="0.2">
      <c r="A5" s="150" t="s">
        <v>333</v>
      </c>
      <c r="B5" s="149"/>
      <c r="C5" s="149"/>
      <c r="D5" s="149"/>
      <c r="E5" s="149">
        <f>E6+E7+E8+E9</f>
        <v>6818710</v>
      </c>
    </row>
    <row r="6" spans="1:5" ht="20.100000000000001" customHeight="1" x14ac:dyDescent="0.2">
      <c r="A6" s="150" t="s">
        <v>334</v>
      </c>
      <c r="B6" s="149"/>
      <c r="C6" s="151"/>
      <c r="D6" s="149"/>
      <c r="E6" s="149">
        <v>2299130</v>
      </c>
    </row>
    <row r="7" spans="1:5" ht="20.100000000000001" customHeight="1" x14ac:dyDescent="0.2">
      <c r="A7" s="150" t="s">
        <v>335</v>
      </c>
      <c r="B7" s="149"/>
      <c r="C7" s="149"/>
      <c r="D7" s="149"/>
      <c r="E7" s="149">
        <v>3616000</v>
      </c>
    </row>
    <row r="8" spans="1:5" ht="20.100000000000001" customHeight="1" x14ac:dyDescent="0.2">
      <c r="A8" s="150" t="s">
        <v>336</v>
      </c>
      <c r="B8" s="149"/>
      <c r="C8" s="149"/>
      <c r="D8" s="149"/>
      <c r="E8" s="149">
        <v>100000</v>
      </c>
    </row>
    <row r="9" spans="1:5" ht="20.100000000000001" customHeight="1" x14ac:dyDescent="0.2">
      <c r="A9" s="150" t="s">
        <v>337</v>
      </c>
      <c r="B9" s="149"/>
      <c r="C9" s="149"/>
      <c r="D9" s="149"/>
      <c r="E9" s="149">
        <v>803580</v>
      </c>
    </row>
    <row r="10" spans="1:5" ht="20.100000000000001" customHeight="1" x14ac:dyDescent="0.2">
      <c r="A10" s="150" t="s">
        <v>338</v>
      </c>
      <c r="B10" s="149"/>
      <c r="C10" s="149"/>
      <c r="D10" s="149"/>
      <c r="E10" s="149">
        <v>0</v>
      </c>
    </row>
    <row r="11" spans="1:5" ht="20.100000000000001" customHeight="1" x14ac:dyDescent="0.2">
      <c r="A11" s="150" t="s">
        <v>339</v>
      </c>
      <c r="B11" s="149"/>
      <c r="C11" s="149"/>
      <c r="D11" s="149"/>
      <c r="E11" s="149">
        <v>5000000</v>
      </c>
    </row>
    <row r="12" spans="1:5" ht="20.100000000000001" customHeight="1" x14ac:dyDescent="0.2">
      <c r="A12" s="150" t="s">
        <v>340</v>
      </c>
      <c r="B12" s="149">
        <v>6</v>
      </c>
      <c r="C12" s="149"/>
      <c r="D12" s="149">
        <v>2550</v>
      </c>
      <c r="E12" s="149">
        <v>15300</v>
      </c>
    </row>
    <row r="13" spans="1:5" ht="20.100000000000001" customHeight="1" x14ac:dyDescent="0.2">
      <c r="A13" s="150" t="s">
        <v>341</v>
      </c>
      <c r="B13" s="149"/>
      <c r="C13" s="149"/>
      <c r="D13" s="149"/>
      <c r="E13" s="149">
        <v>1170400</v>
      </c>
    </row>
    <row r="14" spans="1:5" ht="30.75" customHeight="1" x14ac:dyDescent="0.2">
      <c r="A14" s="152" t="s">
        <v>342</v>
      </c>
      <c r="B14" s="149"/>
      <c r="C14" s="149"/>
      <c r="D14" s="149"/>
      <c r="E14" s="149">
        <f>E15+E16+E17+E18</f>
        <v>7899751</v>
      </c>
    </row>
    <row r="15" spans="1:5" ht="20.100000000000001" customHeight="1" x14ac:dyDescent="0.2">
      <c r="A15" s="150" t="s">
        <v>343</v>
      </c>
      <c r="B15" s="149"/>
      <c r="C15" s="149"/>
      <c r="D15" s="149"/>
      <c r="E15" s="149">
        <v>4481000</v>
      </c>
    </row>
    <row r="16" spans="1:5" ht="20.100000000000001" customHeight="1" x14ac:dyDescent="0.2">
      <c r="A16" s="150" t="s">
        <v>344</v>
      </c>
      <c r="B16" s="149"/>
      <c r="C16" s="149"/>
      <c r="D16" s="149"/>
      <c r="E16" s="149">
        <v>3100000</v>
      </c>
    </row>
    <row r="17" spans="1:5" ht="20.100000000000001" customHeight="1" x14ac:dyDescent="0.2">
      <c r="A17" s="150" t="s">
        <v>345</v>
      </c>
      <c r="B17" s="149"/>
      <c r="C17" s="149"/>
      <c r="D17" s="149"/>
      <c r="E17" s="149">
        <v>132240</v>
      </c>
    </row>
    <row r="18" spans="1:5" ht="20.100000000000001" customHeight="1" x14ac:dyDescent="0.2">
      <c r="A18" s="150" t="s">
        <v>443</v>
      </c>
      <c r="B18" s="149"/>
      <c r="C18" s="149"/>
      <c r="D18" s="149"/>
      <c r="E18" s="149">
        <v>186511</v>
      </c>
    </row>
    <row r="19" spans="1:5" ht="20.100000000000001" customHeight="1" x14ac:dyDescent="0.2">
      <c r="A19" s="152" t="s">
        <v>346</v>
      </c>
      <c r="B19" s="153"/>
      <c r="C19" s="149"/>
      <c r="D19" s="154"/>
      <c r="E19" s="149">
        <f>E20</f>
        <v>1800000</v>
      </c>
    </row>
    <row r="20" spans="1:5" ht="34.5" customHeight="1" x14ac:dyDescent="0.2">
      <c r="A20" s="155" t="s">
        <v>347</v>
      </c>
      <c r="B20" s="153"/>
      <c r="C20" s="149"/>
      <c r="D20" s="154"/>
      <c r="E20" s="149">
        <v>1800000</v>
      </c>
    </row>
    <row r="21" spans="1:5" ht="20.100000000000001" customHeight="1" x14ac:dyDescent="0.2">
      <c r="A21" s="152" t="s">
        <v>446</v>
      </c>
      <c r="B21" s="153"/>
      <c r="C21" s="149"/>
      <c r="D21" s="154"/>
      <c r="E21" s="149">
        <f>E22+E23</f>
        <v>489252</v>
      </c>
    </row>
    <row r="22" spans="1:5" ht="20.100000000000001" customHeight="1" x14ac:dyDescent="0.2">
      <c r="A22" s="155" t="s">
        <v>444</v>
      </c>
      <c r="B22" s="153"/>
      <c r="C22" s="149"/>
      <c r="D22" s="154"/>
      <c r="E22" s="149">
        <v>320040</v>
      </c>
    </row>
    <row r="23" spans="1:5" ht="20.100000000000001" customHeight="1" x14ac:dyDescent="0.2">
      <c r="A23" s="220" t="s">
        <v>445</v>
      </c>
      <c r="B23" s="221"/>
      <c r="C23" s="222"/>
      <c r="D23" s="223"/>
      <c r="E23" s="222">
        <v>169212</v>
      </c>
    </row>
    <row r="24" spans="1:5" ht="20.100000000000001" customHeight="1" x14ac:dyDescent="0.2">
      <c r="A24" s="156" t="s">
        <v>348</v>
      </c>
      <c r="B24" s="157"/>
      <c r="C24" s="157"/>
      <c r="D24" s="157"/>
      <c r="E24" s="157">
        <f>E21+E19+E14+E3</f>
        <v>23193413</v>
      </c>
    </row>
    <row r="25" spans="1:5" x14ac:dyDescent="0.2">
      <c r="A25" s="158" t="s">
        <v>349</v>
      </c>
      <c r="B25" s="144"/>
      <c r="C25" s="144"/>
      <c r="D25" s="144"/>
      <c r="E25" s="144"/>
    </row>
    <row r="26" spans="1:5" x14ac:dyDescent="0.2">
      <c r="A26" s="159" t="s">
        <v>350</v>
      </c>
      <c r="B26" s="313">
        <f>SUM(E24:E25)</f>
        <v>23193413</v>
      </c>
      <c r="C26" s="313"/>
      <c r="D26" s="313"/>
      <c r="E26" s="313"/>
    </row>
  </sheetData>
  <mergeCells count="3">
    <mergeCell ref="A1:A2"/>
    <mergeCell ref="B1:E1"/>
    <mergeCell ref="B26:E26"/>
  </mergeCells>
  <pageMargins left="0.7" right="0.7" top="1.26" bottom="0.75" header="0.43" footer="0.3"/>
  <pageSetup paperSize="9" scale="83" orientation="portrait" r:id="rId1"/>
  <headerFooter>
    <oddHeader>&amp;C&amp;"Times New Roman,Normál"7/2019. (V.22.) önkormányzati rendelet&amp;"Times New Roman,Félkövér"
TORNYISZENTMIKLÓS KÖZSÉGI ÖNKORMÁNYZAT 2018. ÉVI KÖLTSÉGVETÉSI TÁMOGATÁSA JOGCÍMENKÉNT
adatok ezer Ft-ban!&amp;R&amp;"Times New Roman,Normál"9. 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közvet.tám</vt:lpstr>
      <vt:lpstr>ÖSSZETOLT</vt:lpstr>
      <vt:lpstr>Bevételek</vt:lpstr>
      <vt:lpstr>Kiadások</vt:lpstr>
      <vt:lpstr>kötelező-nem köt.feladat</vt:lpstr>
      <vt:lpstr>felhalmozási</vt:lpstr>
      <vt:lpstr>Szakfeladatok</vt:lpstr>
      <vt:lpstr>Támogatások</vt:lpstr>
      <vt:lpstr>állami</vt:lpstr>
      <vt:lpstr>mérleg</vt:lpstr>
      <vt:lpstr>maradvány</vt:lpstr>
      <vt:lpstr>vagyonkim</vt:lpstr>
      <vt:lpstr>idoszakikimutatas8sorok</vt:lpstr>
      <vt:lpstr>vagyonkim!Nyomtatási_cím</vt:lpstr>
      <vt:lpstr>ÖSSZETOLT!Nyomtatási_terület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Orbán</dc:creator>
  <cp:lastModifiedBy>Orbán</cp:lastModifiedBy>
  <cp:lastPrinted>2019-05-16T10:25:04Z</cp:lastPrinted>
  <dcterms:created xsi:type="dcterms:W3CDTF">2018-08-22T13:12:44Z</dcterms:created>
  <dcterms:modified xsi:type="dcterms:W3CDTF">2019-05-22T06:44:15Z</dcterms:modified>
</cp:coreProperties>
</file>