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Dokumentumok\2020. év\RENDELETMÓDOSÍTÁS I\"/>
    </mc:Choice>
  </mc:AlternateContent>
  <xr:revisionPtr revIDLastSave="0" documentId="8_{40680CB8-1D6F-4284-BAE3-7E2E04E80F93}" xr6:coauthVersionLast="45" xr6:coauthVersionMax="45" xr10:uidLastSave="{00000000-0000-0000-0000-000000000000}"/>
  <bookViews>
    <workbookView xWindow="-120" yWindow="-120" windowWidth="29040" windowHeight="15840" activeTab="3" xr2:uid="{5222EE19-2DF1-42CF-9586-F78CB3D30220}"/>
  </bookViews>
  <sheets>
    <sheet name="KVI_MOD_TARTALOMJEGYZÉK" sheetId="1" r:id="rId1"/>
    <sheet name="KVI_MOD_ALAPADATOK" sheetId="2" r:id="rId2"/>
    <sheet name="KVI_MOD_ÖSSZEFÜGGÉSEK" sheetId="3" r:id="rId3"/>
    <sheet name="KVI_MOD_1.1.sz.mell." sheetId="4" r:id="rId4"/>
    <sheet name="KVI_MOD_1.2.sz.mell." sheetId="5" r:id="rId5"/>
    <sheet name="KVI_MOD_1.3.sz.mell." sheetId="6" r:id="rId6"/>
    <sheet name="KVI_MOD_1.4.sz.mell." sheetId="7" r:id="rId7"/>
    <sheet name="KVI_MOD_2.1.sz.mell" sheetId="8" r:id="rId8"/>
    <sheet name="KVI_MOD_2.2.sz.mell" sheetId="9" r:id="rId9"/>
    <sheet name="KVI_MOD_ELLENŐRZÉS" sheetId="10" r:id="rId10"/>
    <sheet name="KVI_MOD_3.sz.mell." sheetId="11" r:id="rId11"/>
    <sheet name="KVI_MOD_4.sz.mell." sheetId="20" r:id="rId12"/>
    <sheet name="KVI_MOD_5.sz.mell." sheetId="21" r:id="rId13"/>
    <sheet name="KVI_MOD_6.sz.mell." sheetId="22" r:id="rId14"/>
    <sheet name="KVI_MOD_7.sz.mell." sheetId="23" r:id="rId15"/>
    <sheet name="KVI_MOD_8.sz.mell." sheetId="24" r:id="rId16"/>
    <sheet name="KVI_MOD_9.1.sz.mell" sheetId="25" r:id="rId17"/>
    <sheet name="KVI_MOD_9.1.1.sz.mell" sheetId="26" r:id="rId18"/>
    <sheet name="KVI_MOD_9.1.2.sz.mell" sheetId="27" r:id="rId19"/>
    <sheet name="KVI_MOD_9.1.3.sz.mell" sheetId="28" r:id="rId20"/>
    <sheet name="KVI_MOD_9.2.sz.mell" sheetId="29" r:id="rId21"/>
    <sheet name="KVI_MOD_9.2.1.sz.mell" sheetId="30" r:id="rId22"/>
    <sheet name="KVI_MOD_9.2.2.sz.mell" sheetId="31" r:id="rId23"/>
    <sheet name="KVI_MOD_9.2.3.sz.mell" sheetId="32" r:id="rId24"/>
    <sheet name="KVI_MOD_9.3.sz.mell" sheetId="33" r:id="rId25"/>
    <sheet name="KVI_MOD_9.3.1.sz.mell" sheetId="34" r:id="rId26"/>
    <sheet name="KVI_MOD_9.3.2.sz.mell" sheetId="35" r:id="rId27"/>
    <sheet name="KVI_MOD_9.3.3.sz.mell" sheetId="36" r:id="rId28"/>
    <sheet name="KVI_MOD_9.4.sz.mell" sheetId="37" r:id="rId29"/>
    <sheet name="KVI_MOD_9.4.1.sz.mell" sheetId="38" r:id="rId30"/>
    <sheet name="KVI_MOD_9.4.2.sz.mell" sheetId="39" r:id="rId31"/>
    <sheet name="KVI_MOD_9.4.3.sz.mell" sheetId="40" r:id="rId32"/>
    <sheet name="KVI_MOD_10.sz.mell" sheetId="41" r:id="rId33"/>
  </sheets>
  <externalReferences>
    <externalReference r:id="rId34"/>
  </externalReferences>
  <definedNames>
    <definedName name="_xlnm.Print_Titles" localSheetId="17">KVI_MOD_9.1.1.sz.mell!$1:$6</definedName>
    <definedName name="_xlnm.Print_Titles" localSheetId="18">KVI_MOD_9.1.2.sz.mell!$1:$6</definedName>
    <definedName name="_xlnm.Print_Titles" localSheetId="19">KVI_MOD_9.1.3.sz.mell!$1:$6</definedName>
    <definedName name="_xlnm.Print_Titles" localSheetId="16">KVI_MOD_9.1.sz.mell!$1:$6</definedName>
    <definedName name="_xlnm.Print_Titles" localSheetId="21">KVI_MOD_9.2.1.sz.mell!$1:$6</definedName>
    <definedName name="_xlnm.Print_Titles" localSheetId="22">KVI_MOD_9.2.2.sz.mell!$1:$6</definedName>
    <definedName name="_xlnm.Print_Titles" localSheetId="23">KVI_MOD_9.2.3.sz.mell!$1:$6</definedName>
    <definedName name="_xlnm.Print_Titles" localSheetId="20">KVI_MOD_9.2.sz.mell!$1:$6</definedName>
    <definedName name="_xlnm.Print_Titles" localSheetId="25">KVI_MOD_9.3.1.sz.mell!$1:$6</definedName>
    <definedName name="_xlnm.Print_Titles" localSheetId="26">KVI_MOD_9.3.2.sz.mell!$1:$6</definedName>
    <definedName name="_xlnm.Print_Titles" localSheetId="27">KVI_MOD_9.3.3.sz.mell!$1:$6</definedName>
    <definedName name="_xlnm.Print_Titles" localSheetId="24">KVI_MOD_9.3.sz.mell!$1:$6</definedName>
    <definedName name="_xlnm.Print_Titles" localSheetId="29">KVI_MOD_9.4.1.sz.mell!$1:$6</definedName>
    <definedName name="_xlnm.Print_Titles" localSheetId="30">KVI_MOD_9.4.2.sz.mell!$1:$6</definedName>
    <definedName name="_xlnm.Print_Titles" localSheetId="31">KVI_MOD_9.4.3.sz.mell!$1:$6</definedName>
    <definedName name="_xlnm.Print_Titles" localSheetId="28">KVI_MOD_9.4.sz.mell!$1:$6</definedName>
    <definedName name="_xlnm.Print_Area" localSheetId="3">KVI_MOD_1.1.sz.mell.!$A$1:$E$166</definedName>
    <definedName name="_xlnm.Print_Area" localSheetId="4">KVI_MOD_1.2.sz.mell.!$A$1:$E$166</definedName>
    <definedName name="_xlnm.Print_Area" localSheetId="5">KVI_MOD_1.3.sz.mell.!$A$1:$E$166</definedName>
    <definedName name="_xlnm.Print_Area" localSheetId="6">KVI_MOD_1.4.sz.mell.!$A$1:$E$166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41" l="1"/>
  <c r="C19" i="41"/>
  <c r="C18" i="41"/>
  <c r="C17" i="41"/>
  <c r="C16" i="41"/>
  <c r="C15" i="41"/>
  <c r="C14" i="41"/>
  <c r="C13" i="41"/>
  <c r="G11" i="41"/>
  <c r="A11" i="41"/>
  <c r="A10" i="41"/>
  <c r="C8" i="41"/>
  <c r="C6" i="41"/>
  <c r="B2" i="41"/>
  <c r="E60" i="40"/>
  <c r="D60" i="40"/>
  <c r="C60" i="40"/>
  <c r="E59" i="40"/>
  <c r="D59" i="40"/>
  <c r="C59" i="40"/>
  <c r="E57" i="40"/>
  <c r="D57" i="40"/>
  <c r="C57" i="40"/>
  <c r="E56" i="40"/>
  <c r="D56" i="40"/>
  <c r="C56" i="40"/>
  <c r="E55" i="40"/>
  <c r="D55" i="40"/>
  <c r="C55" i="40"/>
  <c r="E54" i="40"/>
  <c r="D54" i="40"/>
  <c r="C54" i="40"/>
  <c r="E53" i="40"/>
  <c r="D53" i="40"/>
  <c r="C53" i="40"/>
  <c r="E52" i="40"/>
  <c r="D52" i="40"/>
  <c r="C52" i="40"/>
  <c r="E51" i="40"/>
  <c r="D51" i="40"/>
  <c r="C51" i="40"/>
  <c r="E50" i="40"/>
  <c r="D50" i="40"/>
  <c r="C50" i="40"/>
  <c r="E49" i="40"/>
  <c r="D49" i="40"/>
  <c r="C49" i="40"/>
  <c r="E48" i="40"/>
  <c r="D48" i="40"/>
  <c r="C48" i="40"/>
  <c r="E47" i="40"/>
  <c r="D47" i="40"/>
  <c r="C47" i="40"/>
  <c r="E46" i="40"/>
  <c r="D46" i="40"/>
  <c r="C46" i="40"/>
  <c r="E45" i="40"/>
  <c r="D45" i="40"/>
  <c r="C45" i="40"/>
  <c r="E41" i="40"/>
  <c r="D41" i="40"/>
  <c r="D58" i="40" s="1"/>
  <c r="C41" i="40"/>
  <c r="C58" i="40" s="1"/>
  <c r="E40" i="40"/>
  <c r="D40" i="40"/>
  <c r="C40" i="40"/>
  <c r="E39" i="40"/>
  <c r="D39" i="40"/>
  <c r="C39" i="40"/>
  <c r="E38" i="40"/>
  <c r="D38" i="40"/>
  <c r="C38" i="40"/>
  <c r="E37" i="40"/>
  <c r="D37" i="40"/>
  <c r="C37" i="40"/>
  <c r="E36" i="40"/>
  <c r="D36" i="40"/>
  <c r="C36" i="40"/>
  <c r="E35" i="40"/>
  <c r="D35" i="40"/>
  <c r="C35" i="40"/>
  <c r="E34" i="40"/>
  <c r="D34" i="40"/>
  <c r="C34" i="40"/>
  <c r="E33" i="40"/>
  <c r="D33" i="40"/>
  <c r="C33" i="40"/>
  <c r="E32" i="40"/>
  <c r="D32" i="40"/>
  <c r="C32" i="40"/>
  <c r="E31" i="40"/>
  <c r="D31" i="40"/>
  <c r="C31" i="40"/>
  <c r="E30" i="40"/>
  <c r="D30" i="40"/>
  <c r="C30" i="40"/>
  <c r="E29" i="40"/>
  <c r="D29" i="40"/>
  <c r="C29" i="40"/>
  <c r="E28" i="40"/>
  <c r="D28" i="40"/>
  <c r="C28" i="40"/>
  <c r="E27" i="40"/>
  <c r="D27" i="40"/>
  <c r="C27" i="40"/>
  <c r="E26" i="40"/>
  <c r="D26" i="40"/>
  <c r="C26" i="40"/>
  <c r="E25" i="40"/>
  <c r="D25" i="40"/>
  <c r="C25" i="40"/>
  <c r="E24" i="40"/>
  <c r="D24" i="40"/>
  <c r="C24" i="40"/>
  <c r="E23" i="40"/>
  <c r="D23" i="40"/>
  <c r="C23" i="40"/>
  <c r="E22" i="40"/>
  <c r="D22" i="40"/>
  <c r="C22" i="40"/>
  <c r="E21" i="40"/>
  <c r="D21" i="40"/>
  <c r="C21" i="40"/>
  <c r="E20" i="40"/>
  <c r="D20" i="40"/>
  <c r="C20" i="40"/>
  <c r="E19" i="40"/>
  <c r="D19" i="40"/>
  <c r="C19" i="40"/>
  <c r="E18" i="40"/>
  <c r="D18" i="40"/>
  <c r="C18" i="40"/>
  <c r="E17" i="40"/>
  <c r="D17" i="40"/>
  <c r="C17" i="40"/>
  <c r="E16" i="40"/>
  <c r="D16" i="40"/>
  <c r="C16" i="40"/>
  <c r="E15" i="40"/>
  <c r="D15" i="40"/>
  <c r="C15" i="40"/>
  <c r="E14" i="40"/>
  <c r="D14" i="40"/>
  <c r="C14" i="40"/>
  <c r="E13" i="40"/>
  <c r="D13" i="40"/>
  <c r="C13" i="40"/>
  <c r="E12" i="40"/>
  <c r="D12" i="40"/>
  <c r="C12" i="40"/>
  <c r="E11" i="40"/>
  <c r="D11" i="40"/>
  <c r="C11" i="40"/>
  <c r="E10" i="40"/>
  <c r="D10" i="40"/>
  <c r="C10" i="40"/>
  <c r="E9" i="40"/>
  <c r="D9" i="40"/>
  <c r="C9" i="40"/>
  <c r="E8" i="40"/>
  <c r="D8" i="40"/>
  <c r="C8" i="40"/>
  <c r="B1" i="40"/>
  <c r="E60" i="39"/>
  <c r="D60" i="39"/>
  <c r="C60" i="39"/>
  <c r="E59" i="39"/>
  <c r="D59" i="39"/>
  <c r="C59" i="39"/>
  <c r="E57" i="39"/>
  <c r="D57" i="39"/>
  <c r="C57" i="39"/>
  <c r="E56" i="39"/>
  <c r="D56" i="39"/>
  <c r="C56" i="39"/>
  <c r="E55" i="39"/>
  <c r="D55" i="39"/>
  <c r="C55" i="39"/>
  <c r="E54" i="39"/>
  <c r="D54" i="39"/>
  <c r="C54" i="39"/>
  <c r="E53" i="39"/>
  <c r="D53" i="39"/>
  <c r="C53" i="39"/>
  <c r="E52" i="39"/>
  <c r="D52" i="39"/>
  <c r="C52" i="39"/>
  <c r="E51" i="39"/>
  <c r="D51" i="39"/>
  <c r="C51" i="39"/>
  <c r="E50" i="39"/>
  <c r="D50" i="39"/>
  <c r="C50" i="39"/>
  <c r="E49" i="39"/>
  <c r="D49" i="39"/>
  <c r="C49" i="39"/>
  <c r="E48" i="39"/>
  <c r="D48" i="39"/>
  <c r="C48" i="39"/>
  <c r="E47" i="39"/>
  <c r="D47" i="39"/>
  <c r="C47" i="39"/>
  <c r="E46" i="39"/>
  <c r="D46" i="39"/>
  <c r="C46" i="39"/>
  <c r="E45" i="39"/>
  <c r="D45" i="39"/>
  <c r="C45" i="39"/>
  <c r="E41" i="39"/>
  <c r="D41" i="39"/>
  <c r="D58" i="39" s="1"/>
  <c r="C41" i="39"/>
  <c r="C58" i="39" s="1"/>
  <c r="E40" i="39"/>
  <c r="D40" i="39"/>
  <c r="C40" i="39"/>
  <c r="E39" i="39"/>
  <c r="D39" i="39"/>
  <c r="C39" i="39"/>
  <c r="E38" i="39"/>
  <c r="D38" i="39"/>
  <c r="C38" i="39"/>
  <c r="E37" i="39"/>
  <c r="D37" i="39"/>
  <c r="C37" i="39"/>
  <c r="E36" i="39"/>
  <c r="D36" i="39"/>
  <c r="C36" i="39"/>
  <c r="E35" i="39"/>
  <c r="D35" i="39"/>
  <c r="C35" i="39"/>
  <c r="E34" i="39"/>
  <c r="D34" i="39"/>
  <c r="C34" i="39"/>
  <c r="E33" i="39"/>
  <c r="D33" i="39"/>
  <c r="C33" i="39"/>
  <c r="E32" i="39"/>
  <c r="D32" i="39"/>
  <c r="C32" i="39"/>
  <c r="E31" i="39"/>
  <c r="D31" i="39"/>
  <c r="C31" i="39"/>
  <c r="E30" i="39"/>
  <c r="D30" i="39"/>
  <c r="C30" i="39"/>
  <c r="E29" i="39"/>
  <c r="D29" i="39"/>
  <c r="C29" i="39"/>
  <c r="E28" i="39"/>
  <c r="D28" i="39"/>
  <c r="C28" i="39"/>
  <c r="E27" i="39"/>
  <c r="D27" i="39"/>
  <c r="C27" i="39"/>
  <c r="E26" i="39"/>
  <c r="D26" i="39"/>
  <c r="C26" i="39"/>
  <c r="E25" i="39"/>
  <c r="D25" i="39"/>
  <c r="C25" i="39"/>
  <c r="E24" i="39"/>
  <c r="D24" i="39"/>
  <c r="C24" i="39"/>
  <c r="E23" i="39"/>
  <c r="D23" i="39"/>
  <c r="C23" i="39"/>
  <c r="E22" i="39"/>
  <c r="D22" i="39"/>
  <c r="C22" i="39"/>
  <c r="E21" i="39"/>
  <c r="D21" i="39"/>
  <c r="C21" i="39"/>
  <c r="E20" i="39"/>
  <c r="D20" i="39"/>
  <c r="C20" i="39"/>
  <c r="E19" i="39"/>
  <c r="D19" i="39"/>
  <c r="C19" i="39"/>
  <c r="E18" i="39"/>
  <c r="D18" i="39"/>
  <c r="C18" i="39"/>
  <c r="E17" i="39"/>
  <c r="D17" i="39"/>
  <c r="C17" i="39"/>
  <c r="E16" i="39"/>
  <c r="D16" i="39"/>
  <c r="C16" i="39"/>
  <c r="E15" i="39"/>
  <c r="D15" i="39"/>
  <c r="C15" i="39"/>
  <c r="E14" i="39"/>
  <c r="D14" i="39"/>
  <c r="C14" i="39"/>
  <c r="E13" i="39"/>
  <c r="D13" i="39"/>
  <c r="C13" i="39"/>
  <c r="E12" i="39"/>
  <c r="D12" i="39"/>
  <c r="C12" i="39"/>
  <c r="E11" i="39"/>
  <c r="D11" i="39"/>
  <c r="C11" i="39"/>
  <c r="E10" i="39"/>
  <c r="D10" i="39"/>
  <c r="C10" i="39"/>
  <c r="E9" i="39"/>
  <c r="D9" i="39"/>
  <c r="C9" i="39"/>
  <c r="E8" i="39"/>
  <c r="D8" i="39"/>
  <c r="C8" i="39"/>
  <c r="B1" i="39"/>
  <c r="E60" i="38"/>
  <c r="D60" i="38"/>
  <c r="C60" i="38"/>
  <c r="E59" i="38"/>
  <c r="D59" i="38"/>
  <c r="C59" i="38"/>
  <c r="E57" i="38"/>
  <c r="D57" i="38"/>
  <c r="C57" i="38"/>
  <c r="E56" i="38"/>
  <c r="D56" i="38"/>
  <c r="C56" i="38"/>
  <c r="E55" i="38"/>
  <c r="D55" i="38"/>
  <c r="C55" i="38"/>
  <c r="E54" i="38"/>
  <c r="D54" i="38"/>
  <c r="C54" i="38"/>
  <c r="E53" i="38"/>
  <c r="D53" i="38"/>
  <c r="C53" i="38"/>
  <c r="E52" i="38"/>
  <c r="D52" i="38"/>
  <c r="C52" i="38"/>
  <c r="E51" i="38"/>
  <c r="D51" i="38"/>
  <c r="C51" i="38"/>
  <c r="E50" i="38"/>
  <c r="D50" i="38"/>
  <c r="C50" i="38"/>
  <c r="E49" i="38"/>
  <c r="D49" i="38"/>
  <c r="C49" i="38"/>
  <c r="E48" i="38"/>
  <c r="D48" i="38"/>
  <c r="C48" i="38"/>
  <c r="E47" i="38"/>
  <c r="D47" i="38"/>
  <c r="C47" i="38"/>
  <c r="E46" i="38"/>
  <c r="D46" i="38"/>
  <c r="C46" i="38"/>
  <c r="E45" i="38"/>
  <c r="D45" i="38"/>
  <c r="C45" i="38"/>
  <c r="E41" i="38"/>
  <c r="D41" i="38"/>
  <c r="D58" i="38" s="1"/>
  <c r="C41" i="38"/>
  <c r="C58" i="38" s="1"/>
  <c r="E40" i="38"/>
  <c r="D40" i="38"/>
  <c r="C40" i="38"/>
  <c r="E39" i="38"/>
  <c r="D39" i="38"/>
  <c r="C39" i="38"/>
  <c r="E38" i="38"/>
  <c r="D38" i="38"/>
  <c r="C38" i="38"/>
  <c r="E37" i="38"/>
  <c r="D37" i="38"/>
  <c r="C37" i="38"/>
  <c r="E36" i="38"/>
  <c r="D36" i="38"/>
  <c r="C36" i="38"/>
  <c r="E35" i="38"/>
  <c r="D35" i="38"/>
  <c r="C35" i="38"/>
  <c r="E34" i="38"/>
  <c r="D34" i="38"/>
  <c r="C34" i="38"/>
  <c r="E33" i="38"/>
  <c r="D33" i="38"/>
  <c r="C33" i="38"/>
  <c r="E32" i="38"/>
  <c r="D32" i="38"/>
  <c r="C32" i="38"/>
  <c r="E31" i="38"/>
  <c r="D31" i="38"/>
  <c r="C31" i="38"/>
  <c r="E30" i="38"/>
  <c r="D30" i="38"/>
  <c r="C30" i="38"/>
  <c r="E29" i="38"/>
  <c r="D29" i="38"/>
  <c r="C29" i="38"/>
  <c r="E28" i="38"/>
  <c r="D28" i="38"/>
  <c r="C28" i="38"/>
  <c r="E27" i="38"/>
  <c r="D27" i="38"/>
  <c r="C27" i="38"/>
  <c r="E26" i="38"/>
  <c r="D26" i="38"/>
  <c r="C26" i="38"/>
  <c r="E25" i="38"/>
  <c r="D25" i="38"/>
  <c r="C25" i="38"/>
  <c r="E24" i="38"/>
  <c r="D24" i="38"/>
  <c r="C24" i="38"/>
  <c r="E23" i="38"/>
  <c r="D23" i="38"/>
  <c r="C23" i="38"/>
  <c r="E22" i="38"/>
  <c r="D22" i="38"/>
  <c r="C22" i="38"/>
  <c r="E21" i="38"/>
  <c r="D21" i="38"/>
  <c r="C21" i="38"/>
  <c r="E20" i="38"/>
  <c r="D20" i="38"/>
  <c r="C20" i="38"/>
  <c r="E19" i="38"/>
  <c r="D19" i="38"/>
  <c r="C19" i="38"/>
  <c r="E18" i="38"/>
  <c r="D18" i="38"/>
  <c r="C18" i="38"/>
  <c r="E17" i="38"/>
  <c r="D17" i="38"/>
  <c r="C17" i="38"/>
  <c r="E16" i="38"/>
  <c r="D16" i="38"/>
  <c r="C16" i="38"/>
  <c r="E15" i="38"/>
  <c r="D15" i="38"/>
  <c r="C15" i="38"/>
  <c r="E14" i="38"/>
  <c r="D14" i="38"/>
  <c r="C14" i="38"/>
  <c r="E13" i="38"/>
  <c r="D13" i="38"/>
  <c r="C13" i="38"/>
  <c r="E12" i="38"/>
  <c r="D12" i="38"/>
  <c r="C12" i="38"/>
  <c r="E11" i="38"/>
  <c r="D11" i="38"/>
  <c r="C11" i="38"/>
  <c r="E10" i="38"/>
  <c r="D10" i="38"/>
  <c r="C10" i="38"/>
  <c r="E9" i="38"/>
  <c r="D9" i="38"/>
  <c r="C9" i="38"/>
  <c r="E8" i="38"/>
  <c r="D8" i="38"/>
  <c r="C8" i="38"/>
  <c r="B1" i="38"/>
  <c r="E60" i="37"/>
  <c r="D60" i="37"/>
  <c r="C60" i="37"/>
  <c r="E59" i="37"/>
  <c r="D59" i="37"/>
  <c r="C59" i="37"/>
  <c r="E57" i="37"/>
  <c r="D57" i="37"/>
  <c r="C57" i="37"/>
  <c r="E56" i="37"/>
  <c r="D56" i="37"/>
  <c r="C56" i="37"/>
  <c r="E55" i="37"/>
  <c r="D55" i="37"/>
  <c r="C55" i="37"/>
  <c r="E54" i="37"/>
  <c r="D54" i="37"/>
  <c r="C54" i="37"/>
  <c r="E53" i="37"/>
  <c r="D53" i="37"/>
  <c r="C53" i="37"/>
  <c r="E52" i="37"/>
  <c r="D52" i="37"/>
  <c r="C52" i="37"/>
  <c r="E51" i="37"/>
  <c r="D51" i="37"/>
  <c r="C51" i="37"/>
  <c r="E50" i="37"/>
  <c r="D50" i="37"/>
  <c r="C50" i="37"/>
  <c r="E49" i="37"/>
  <c r="D49" i="37"/>
  <c r="C49" i="37"/>
  <c r="E48" i="37"/>
  <c r="D48" i="37"/>
  <c r="C48" i="37"/>
  <c r="E47" i="37"/>
  <c r="D47" i="37"/>
  <c r="C47" i="37"/>
  <c r="E46" i="37"/>
  <c r="D46" i="37"/>
  <c r="C46" i="37"/>
  <c r="E45" i="37"/>
  <c r="D45" i="37"/>
  <c r="C45" i="37"/>
  <c r="E41" i="37"/>
  <c r="D41" i="37"/>
  <c r="D58" i="37" s="1"/>
  <c r="C41" i="37"/>
  <c r="C58" i="37" s="1"/>
  <c r="E40" i="37"/>
  <c r="D40" i="37"/>
  <c r="C40" i="37"/>
  <c r="E39" i="37"/>
  <c r="D39" i="37"/>
  <c r="C39" i="37"/>
  <c r="E38" i="37"/>
  <c r="D38" i="37"/>
  <c r="C38" i="37"/>
  <c r="E37" i="37"/>
  <c r="D37" i="37"/>
  <c r="C37" i="37"/>
  <c r="E36" i="37"/>
  <c r="D36" i="37"/>
  <c r="C36" i="37"/>
  <c r="E35" i="37"/>
  <c r="D35" i="37"/>
  <c r="C35" i="37"/>
  <c r="E34" i="37"/>
  <c r="D34" i="37"/>
  <c r="C34" i="37"/>
  <c r="E33" i="37"/>
  <c r="D33" i="37"/>
  <c r="C33" i="37"/>
  <c r="E32" i="37"/>
  <c r="D32" i="37"/>
  <c r="C32" i="37"/>
  <c r="E31" i="37"/>
  <c r="D31" i="37"/>
  <c r="C31" i="37"/>
  <c r="E30" i="37"/>
  <c r="D30" i="37"/>
  <c r="C30" i="37"/>
  <c r="E29" i="37"/>
  <c r="D29" i="37"/>
  <c r="C29" i="37"/>
  <c r="E28" i="37"/>
  <c r="D28" i="37"/>
  <c r="C28" i="37"/>
  <c r="E27" i="37"/>
  <c r="D27" i="37"/>
  <c r="C27" i="37"/>
  <c r="E26" i="37"/>
  <c r="D26" i="37"/>
  <c r="C26" i="37"/>
  <c r="E25" i="37"/>
  <c r="D25" i="37"/>
  <c r="C25" i="37"/>
  <c r="E24" i="37"/>
  <c r="D24" i="37"/>
  <c r="C24" i="37"/>
  <c r="E23" i="37"/>
  <c r="D23" i="37"/>
  <c r="C23" i="37"/>
  <c r="E22" i="37"/>
  <c r="D22" i="37"/>
  <c r="C22" i="37"/>
  <c r="E21" i="37"/>
  <c r="D21" i="37"/>
  <c r="C21" i="37"/>
  <c r="E20" i="37"/>
  <c r="D20" i="37"/>
  <c r="C20" i="37"/>
  <c r="E19" i="37"/>
  <c r="D19" i="37"/>
  <c r="C19" i="37"/>
  <c r="E18" i="37"/>
  <c r="D18" i="37"/>
  <c r="C18" i="37"/>
  <c r="E17" i="37"/>
  <c r="D17" i="37"/>
  <c r="C17" i="37"/>
  <c r="E16" i="37"/>
  <c r="D16" i="37"/>
  <c r="C16" i="37"/>
  <c r="E15" i="37"/>
  <c r="D15" i="37"/>
  <c r="C15" i="37"/>
  <c r="E14" i="37"/>
  <c r="D14" i="37"/>
  <c r="C14" i="37"/>
  <c r="E13" i="37"/>
  <c r="D13" i="37"/>
  <c r="C13" i="37"/>
  <c r="E12" i="37"/>
  <c r="D12" i="37"/>
  <c r="C12" i="37"/>
  <c r="E11" i="37"/>
  <c r="D11" i="37"/>
  <c r="C11" i="37"/>
  <c r="E10" i="37"/>
  <c r="D10" i="37"/>
  <c r="C10" i="37"/>
  <c r="E9" i="37"/>
  <c r="D9" i="37"/>
  <c r="C9" i="37"/>
  <c r="E8" i="37"/>
  <c r="D8" i="37"/>
  <c r="C8" i="37"/>
  <c r="B2" i="37"/>
  <c r="B2" i="38" s="1"/>
  <c r="B2" i="39" s="1"/>
  <c r="B2" i="40" s="1"/>
  <c r="B1" i="37"/>
  <c r="E60" i="36"/>
  <c r="D60" i="36"/>
  <c r="C60" i="36"/>
  <c r="E59" i="36"/>
  <c r="D59" i="36"/>
  <c r="C59" i="36"/>
  <c r="E57" i="36"/>
  <c r="D57" i="36"/>
  <c r="C57" i="36"/>
  <c r="E56" i="36"/>
  <c r="D56" i="36"/>
  <c r="C56" i="36"/>
  <c r="E55" i="36"/>
  <c r="D55" i="36"/>
  <c r="C55" i="36"/>
  <c r="E54" i="36"/>
  <c r="D54" i="36"/>
  <c r="C54" i="36"/>
  <c r="E53" i="36"/>
  <c r="D53" i="36"/>
  <c r="C53" i="36"/>
  <c r="E52" i="36"/>
  <c r="D52" i="36"/>
  <c r="C52" i="36"/>
  <c r="E51" i="36"/>
  <c r="D51" i="36"/>
  <c r="C51" i="36"/>
  <c r="E50" i="36"/>
  <c r="D50" i="36"/>
  <c r="C50" i="36"/>
  <c r="E49" i="36"/>
  <c r="D49" i="36"/>
  <c r="C49" i="36"/>
  <c r="E48" i="36"/>
  <c r="D48" i="36"/>
  <c r="C48" i="36"/>
  <c r="E47" i="36"/>
  <c r="D47" i="36"/>
  <c r="C47" i="36"/>
  <c r="E46" i="36"/>
  <c r="D46" i="36"/>
  <c r="C46" i="36"/>
  <c r="E45" i="36"/>
  <c r="D45" i="36"/>
  <c r="C45" i="36"/>
  <c r="E41" i="36"/>
  <c r="D41" i="36"/>
  <c r="D58" i="36" s="1"/>
  <c r="C41" i="36"/>
  <c r="C58" i="36" s="1"/>
  <c r="E40" i="36"/>
  <c r="D40" i="36"/>
  <c r="C40" i="36"/>
  <c r="E39" i="36"/>
  <c r="D39" i="36"/>
  <c r="C39" i="36"/>
  <c r="E38" i="36"/>
  <c r="D38" i="36"/>
  <c r="C38" i="36"/>
  <c r="E37" i="36"/>
  <c r="D37" i="36"/>
  <c r="C37" i="36"/>
  <c r="E36" i="36"/>
  <c r="D36" i="36"/>
  <c r="C36" i="36"/>
  <c r="E35" i="36"/>
  <c r="D35" i="36"/>
  <c r="C35" i="36"/>
  <c r="E34" i="36"/>
  <c r="D34" i="36"/>
  <c r="C34" i="36"/>
  <c r="E33" i="36"/>
  <c r="D33" i="36"/>
  <c r="C33" i="36"/>
  <c r="E32" i="36"/>
  <c r="D32" i="36"/>
  <c r="C32" i="36"/>
  <c r="E31" i="36"/>
  <c r="D31" i="36"/>
  <c r="C31" i="36"/>
  <c r="E30" i="36"/>
  <c r="D30" i="36"/>
  <c r="C30" i="36"/>
  <c r="E29" i="36"/>
  <c r="D29" i="36"/>
  <c r="C29" i="36"/>
  <c r="E28" i="36"/>
  <c r="D28" i="36"/>
  <c r="C28" i="36"/>
  <c r="E27" i="36"/>
  <c r="D27" i="36"/>
  <c r="C27" i="36"/>
  <c r="E26" i="36"/>
  <c r="D26" i="36"/>
  <c r="C26" i="36"/>
  <c r="E25" i="36"/>
  <c r="D25" i="36"/>
  <c r="C25" i="36"/>
  <c r="E24" i="36"/>
  <c r="D24" i="36"/>
  <c r="C24" i="36"/>
  <c r="E23" i="36"/>
  <c r="D23" i="36"/>
  <c r="C23" i="36"/>
  <c r="E22" i="36"/>
  <c r="D22" i="36"/>
  <c r="C22" i="36"/>
  <c r="E21" i="36"/>
  <c r="D21" i="36"/>
  <c r="C21" i="36"/>
  <c r="E20" i="36"/>
  <c r="D20" i="36"/>
  <c r="C20" i="36"/>
  <c r="E19" i="36"/>
  <c r="D19" i="36"/>
  <c r="C19" i="36"/>
  <c r="E18" i="36"/>
  <c r="D18" i="36"/>
  <c r="C18" i="36"/>
  <c r="E17" i="36"/>
  <c r="D17" i="36"/>
  <c r="C17" i="36"/>
  <c r="E16" i="36"/>
  <c r="D16" i="36"/>
  <c r="C16" i="36"/>
  <c r="E15" i="36"/>
  <c r="D15" i="36"/>
  <c r="C15" i="36"/>
  <c r="E14" i="36"/>
  <c r="D14" i="36"/>
  <c r="C14" i="36"/>
  <c r="E13" i="36"/>
  <c r="D13" i="36"/>
  <c r="C13" i="36"/>
  <c r="E12" i="36"/>
  <c r="D12" i="36"/>
  <c r="C12" i="36"/>
  <c r="E11" i="36"/>
  <c r="D11" i="36"/>
  <c r="C11" i="36"/>
  <c r="E10" i="36"/>
  <c r="D10" i="36"/>
  <c r="C10" i="36"/>
  <c r="E9" i="36"/>
  <c r="D9" i="36"/>
  <c r="C9" i="36"/>
  <c r="E8" i="36"/>
  <c r="D8" i="36"/>
  <c r="C8" i="36"/>
  <c r="B1" i="36"/>
  <c r="E60" i="35"/>
  <c r="D60" i="35"/>
  <c r="C60" i="35"/>
  <c r="E59" i="35"/>
  <c r="D59" i="35"/>
  <c r="C59" i="35"/>
  <c r="E57" i="35"/>
  <c r="D57" i="35"/>
  <c r="C57" i="35"/>
  <c r="E56" i="35"/>
  <c r="D56" i="35"/>
  <c r="C56" i="35"/>
  <c r="E55" i="35"/>
  <c r="D55" i="35"/>
  <c r="C55" i="35"/>
  <c r="E54" i="35"/>
  <c r="D54" i="35"/>
  <c r="C54" i="35"/>
  <c r="E53" i="35"/>
  <c r="D53" i="35"/>
  <c r="C53" i="35"/>
  <c r="E52" i="35"/>
  <c r="D52" i="35"/>
  <c r="C52" i="35"/>
  <c r="E51" i="35"/>
  <c r="D51" i="35"/>
  <c r="C51" i="35"/>
  <c r="E50" i="35"/>
  <c r="D50" i="35"/>
  <c r="C50" i="35"/>
  <c r="E49" i="35"/>
  <c r="D49" i="35"/>
  <c r="C49" i="35"/>
  <c r="E48" i="35"/>
  <c r="D48" i="35"/>
  <c r="C48" i="35"/>
  <c r="E47" i="35"/>
  <c r="D47" i="35"/>
  <c r="C47" i="35"/>
  <c r="E46" i="35"/>
  <c r="D46" i="35"/>
  <c r="C46" i="35"/>
  <c r="E45" i="35"/>
  <c r="D45" i="35"/>
  <c r="C45" i="35"/>
  <c r="E41" i="35"/>
  <c r="D41" i="35"/>
  <c r="D58" i="35" s="1"/>
  <c r="C41" i="35"/>
  <c r="C58" i="35" s="1"/>
  <c r="E40" i="35"/>
  <c r="D40" i="35"/>
  <c r="C40" i="35"/>
  <c r="E39" i="35"/>
  <c r="D39" i="35"/>
  <c r="C39" i="35"/>
  <c r="E38" i="35"/>
  <c r="D38" i="35"/>
  <c r="C38" i="35"/>
  <c r="E37" i="35"/>
  <c r="D37" i="35"/>
  <c r="C37" i="35"/>
  <c r="E36" i="35"/>
  <c r="D36" i="35"/>
  <c r="C36" i="35"/>
  <c r="E35" i="35"/>
  <c r="D35" i="35"/>
  <c r="C35" i="35"/>
  <c r="E34" i="35"/>
  <c r="D34" i="35"/>
  <c r="C34" i="35"/>
  <c r="E33" i="35"/>
  <c r="D33" i="35"/>
  <c r="C33" i="35"/>
  <c r="E32" i="35"/>
  <c r="D32" i="35"/>
  <c r="C32" i="35"/>
  <c r="E31" i="35"/>
  <c r="D31" i="35"/>
  <c r="C31" i="35"/>
  <c r="E30" i="35"/>
  <c r="D30" i="35"/>
  <c r="C30" i="35"/>
  <c r="E29" i="35"/>
  <c r="D29" i="35"/>
  <c r="C29" i="35"/>
  <c r="E28" i="35"/>
  <c r="D28" i="35"/>
  <c r="C28" i="35"/>
  <c r="E27" i="35"/>
  <c r="D27" i="35"/>
  <c r="C27" i="35"/>
  <c r="E26" i="35"/>
  <c r="D26" i="35"/>
  <c r="C26" i="35"/>
  <c r="E25" i="35"/>
  <c r="D25" i="35"/>
  <c r="C25" i="35"/>
  <c r="E24" i="35"/>
  <c r="D24" i="35"/>
  <c r="C24" i="35"/>
  <c r="E23" i="35"/>
  <c r="D23" i="35"/>
  <c r="C23" i="35"/>
  <c r="E22" i="35"/>
  <c r="D22" i="35"/>
  <c r="C22" i="35"/>
  <c r="E21" i="35"/>
  <c r="D21" i="35"/>
  <c r="C21" i="35"/>
  <c r="E20" i="35"/>
  <c r="D20" i="35"/>
  <c r="C20" i="35"/>
  <c r="E19" i="35"/>
  <c r="D19" i="35"/>
  <c r="C19" i="35"/>
  <c r="E18" i="35"/>
  <c r="D18" i="35"/>
  <c r="C18" i="35"/>
  <c r="E17" i="35"/>
  <c r="D17" i="35"/>
  <c r="C17" i="35"/>
  <c r="E16" i="35"/>
  <c r="D16" i="35"/>
  <c r="C16" i="35"/>
  <c r="E15" i="35"/>
  <c r="D15" i="35"/>
  <c r="C15" i="35"/>
  <c r="E14" i="35"/>
  <c r="D14" i="35"/>
  <c r="C14" i="35"/>
  <c r="E13" i="35"/>
  <c r="D13" i="35"/>
  <c r="C13" i="35"/>
  <c r="E12" i="35"/>
  <c r="D12" i="35"/>
  <c r="C12" i="35"/>
  <c r="E11" i="35"/>
  <c r="D11" i="35"/>
  <c r="C11" i="35"/>
  <c r="E10" i="35"/>
  <c r="D10" i="35"/>
  <c r="C10" i="35"/>
  <c r="E9" i="35"/>
  <c r="D9" i="35"/>
  <c r="C9" i="35"/>
  <c r="E8" i="35"/>
  <c r="D8" i="35"/>
  <c r="C8" i="35"/>
  <c r="B1" i="35"/>
  <c r="E60" i="34"/>
  <c r="D60" i="34"/>
  <c r="C60" i="34"/>
  <c r="E59" i="34"/>
  <c r="D59" i="34"/>
  <c r="C59" i="34"/>
  <c r="E57" i="34"/>
  <c r="D57" i="34"/>
  <c r="C57" i="34"/>
  <c r="E56" i="34"/>
  <c r="D56" i="34"/>
  <c r="C56" i="34"/>
  <c r="E55" i="34"/>
  <c r="D55" i="34"/>
  <c r="C55" i="34"/>
  <c r="E54" i="34"/>
  <c r="D54" i="34"/>
  <c r="C54" i="34"/>
  <c r="E53" i="34"/>
  <c r="D53" i="34"/>
  <c r="C53" i="34"/>
  <c r="E52" i="34"/>
  <c r="D52" i="34"/>
  <c r="C52" i="34"/>
  <c r="E51" i="34"/>
  <c r="D51" i="34"/>
  <c r="C51" i="34"/>
  <c r="E50" i="34"/>
  <c r="D50" i="34"/>
  <c r="C50" i="34"/>
  <c r="E49" i="34"/>
  <c r="D49" i="34"/>
  <c r="C49" i="34"/>
  <c r="E48" i="34"/>
  <c r="D48" i="34"/>
  <c r="C48" i="34"/>
  <c r="E47" i="34"/>
  <c r="D47" i="34"/>
  <c r="C47" i="34"/>
  <c r="E46" i="34"/>
  <c r="D46" i="34"/>
  <c r="C46" i="34"/>
  <c r="E45" i="34"/>
  <c r="D45" i="34"/>
  <c r="C45" i="34"/>
  <c r="E41" i="34"/>
  <c r="D41" i="34"/>
  <c r="D58" i="34" s="1"/>
  <c r="C41" i="34"/>
  <c r="C58" i="34" s="1"/>
  <c r="E40" i="34"/>
  <c r="D40" i="34"/>
  <c r="C40" i="34"/>
  <c r="E39" i="34"/>
  <c r="D39" i="34"/>
  <c r="C39" i="34"/>
  <c r="E38" i="34"/>
  <c r="D38" i="34"/>
  <c r="C38" i="34"/>
  <c r="E37" i="34"/>
  <c r="D37" i="34"/>
  <c r="C37" i="34"/>
  <c r="E36" i="34"/>
  <c r="D36" i="34"/>
  <c r="C36" i="34"/>
  <c r="E35" i="34"/>
  <c r="D35" i="34"/>
  <c r="C35" i="34"/>
  <c r="E34" i="34"/>
  <c r="D34" i="34"/>
  <c r="C34" i="34"/>
  <c r="E33" i="34"/>
  <c r="D33" i="34"/>
  <c r="C33" i="34"/>
  <c r="E32" i="34"/>
  <c r="D32" i="34"/>
  <c r="C32" i="34"/>
  <c r="E31" i="34"/>
  <c r="D31" i="34"/>
  <c r="C31" i="34"/>
  <c r="E30" i="34"/>
  <c r="D30" i="34"/>
  <c r="C30" i="34"/>
  <c r="E29" i="34"/>
  <c r="D29" i="34"/>
  <c r="C29" i="34"/>
  <c r="E28" i="34"/>
  <c r="D28" i="34"/>
  <c r="C28" i="34"/>
  <c r="E27" i="34"/>
  <c r="D27" i="34"/>
  <c r="C27" i="34"/>
  <c r="E26" i="34"/>
  <c r="D26" i="34"/>
  <c r="C26" i="34"/>
  <c r="E25" i="34"/>
  <c r="D25" i="34"/>
  <c r="C25" i="34"/>
  <c r="E24" i="34"/>
  <c r="D24" i="34"/>
  <c r="C24" i="34"/>
  <c r="E23" i="34"/>
  <c r="D23" i="34"/>
  <c r="C23" i="34"/>
  <c r="E22" i="34"/>
  <c r="D22" i="34"/>
  <c r="C22" i="34"/>
  <c r="E21" i="34"/>
  <c r="D21" i="34"/>
  <c r="C21" i="34"/>
  <c r="E20" i="34"/>
  <c r="D20" i="34"/>
  <c r="C20" i="34"/>
  <c r="E19" i="34"/>
  <c r="D19" i="34"/>
  <c r="C19" i="34"/>
  <c r="E18" i="34"/>
  <c r="D18" i="34"/>
  <c r="C18" i="34"/>
  <c r="E17" i="34"/>
  <c r="D17" i="34"/>
  <c r="C17" i="34"/>
  <c r="E16" i="34"/>
  <c r="D16" i="34"/>
  <c r="C16" i="34"/>
  <c r="E15" i="34"/>
  <c r="D15" i="34"/>
  <c r="C15" i="34"/>
  <c r="E14" i="34"/>
  <c r="D14" i="34"/>
  <c r="C14" i="34"/>
  <c r="E13" i="34"/>
  <c r="D13" i="34"/>
  <c r="C13" i="34"/>
  <c r="E12" i="34"/>
  <c r="D12" i="34"/>
  <c r="C12" i="34"/>
  <c r="E11" i="34"/>
  <c r="D11" i="34"/>
  <c r="C11" i="34"/>
  <c r="E10" i="34"/>
  <c r="D10" i="34"/>
  <c r="C10" i="34"/>
  <c r="E9" i="34"/>
  <c r="D9" i="34"/>
  <c r="C9" i="34"/>
  <c r="E8" i="34"/>
  <c r="D8" i="34"/>
  <c r="C8" i="34"/>
  <c r="B1" i="34"/>
  <c r="E60" i="33"/>
  <c r="D60" i="33"/>
  <c r="C60" i="33"/>
  <c r="E59" i="33"/>
  <c r="D59" i="33"/>
  <c r="C59" i="33"/>
  <c r="E57" i="33"/>
  <c r="D57" i="33"/>
  <c r="C57" i="33"/>
  <c r="E56" i="33"/>
  <c r="D56" i="33"/>
  <c r="C56" i="33"/>
  <c r="E55" i="33"/>
  <c r="D55" i="33"/>
  <c r="C55" i="33"/>
  <c r="E54" i="33"/>
  <c r="D54" i="33"/>
  <c r="C54" i="33"/>
  <c r="E53" i="33"/>
  <c r="D53" i="33"/>
  <c r="C53" i="33"/>
  <c r="E52" i="33"/>
  <c r="D52" i="33"/>
  <c r="C52" i="33"/>
  <c r="E51" i="33"/>
  <c r="D51" i="33"/>
  <c r="C51" i="33"/>
  <c r="E50" i="33"/>
  <c r="D50" i="33"/>
  <c r="C50" i="33"/>
  <c r="E49" i="33"/>
  <c r="D49" i="33"/>
  <c r="C49" i="33"/>
  <c r="E48" i="33"/>
  <c r="D48" i="33"/>
  <c r="C48" i="33"/>
  <c r="E47" i="33"/>
  <c r="D47" i="33"/>
  <c r="C47" i="33"/>
  <c r="E46" i="33"/>
  <c r="D46" i="33"/>
  <c r="C46" i="33"/>
  <c r="E45" i="33"/>
  <c r="D45" i="33"/>
  <c r="C45" i="33"/>
  <c r="E41" i="33"/>
  <c r="D41" i="33"/>
  <c r="D58" i="33" s="1"/>
  <c r="C41" i="33"/>
  <c r="C58" i="33" s="1"/>
  <c r="E40" i="33"/>
  <c r="D40" i="33"/>
  <c r="C40" i="33"/>
  <c r="E39" i="33"/>
  <c r="D39" i="33"/>
  <c r="C39" i="33"/>
  <c r="E38" i="33"/>
  <c r="D38" i="33"/>
  <c r="C38" i="33"/>
  <c r="E37" i="33"/>
  <c r="D37" i="33"/>
  <c r="C37" i="33"/>
  <c r="E36" i="33"/>
  <c r="D36" i="33"/>
  <c r="C36" i="33"/>
  <c r="E35" i="33"/>
  <c r="D35" i="33"/>
  <c r="C35" i="33"/>
  <c r="E34" i="33"/>
  <c r="D34" i="33"/>
  <c r="C34" i="33"/>
  <c r="E33" i="33"/>
  <c r="D33" i="33"/>
  <c r="C33" i="33"/>
  <c r="E32" i="33"/>
  <c r="D32" i="33"/>
  <c r="C32" i="33"/>
  <c r="E31" i="33"/>
  <c r="D31" i="33"/>
  <c r="C31" i="33"/>
  <c r="E30" i="33"/>
  <c r="D30" i="33"/>
  <c r="C30" i="33"/>
  <c r="E29" i="33"/>
  <c r="D29" i="33"/>
  <c r="C29" i="33"/>
  <c r="E28" i="33"/>
  <c r="D28" i="33"/>
  <c r="C28" i="33"/>
  <c r="E27" i="33"/>
  <c r="D27" i="33"/>
  <c r="C27" i="33"/>
  <c r="E26" i="33"/>
  <c r="D26" i="33"/>
  <c r="C26" i="33"/>
  <c r="E25" i="33"/>
  <c r="D25" i="33"/>
  <c r="C25" i="33"/>
  <c r="E24" i="33"/>
  <c r="D24" i="33"/>
  <c r="C24" i="33"/>
  <c r="E23" i="33"/>
  <c r="D23" i="33"/>
  <c r="C23" i="33"/>
  <c r="E22" i="33"/>
  <c r="D22" i="33"/>
  <c r="C22" i="33"/>
  <c r="E21" i="33"/>
  <c r="D21" i="33"/>
  <c r="C21" i="33"/>
  <c r="E20" i="33"/>
  <c r="D20" i="33"/>
  <c r="C20" i="33"/>
  <c r="E19" i="33"/>
  <c r="D19" i="33"/>
  <c r="C19" i="33"/>
  <c r="E18" i="33"/>
  <c r="D18" i="33"/>
  <c r="C18" i="33"/>
  <c r="E17" i="33"/>
  <c r="D17" i="33"/>
  <c r="C17" i="33"/>
  <c r="E16" i="33"/>
  <c r="D16" i="33"/>
  <c r="C16" i="33"/>
  <c r="E15" i="33"/>
  <c r="D15" i="33"/>
  <c r="C15" i="33"/>
  <c r="E14" i="33"/>
  <c r="D14" i="33"/>
  <c r="C14" i="33"/>
  <c r="E13" i="33"/>
  <c r="D13" i="33"/>
  <c r="C13" i="33"/>
  <c r="E12" i="33"/>
  <c r="D12" i="33"/>
  <c r="C12" i="33"/>
  <c r="E11" i="33"/>
  <c r="D11" i="33"/>
  <c r="C11" i="33"/>
  <c r="E10" i="33"/>
  <c r="D10" i="33"/>
  <c r="C10" i="33"/>
  <c r="E9" i="33"/>
  <c r="D9" i="33"/>
  <c r="C9" i="33"/>
  <c r="E8" i="33"/>
  <c r="D8" i="33"/>
  <c r="C8" i="33"/>
  <c r="B2" i="33"/>
  <c r="B2" i="34" s="1"/>
  <c r="B2" i="35" s="1"/>
  <c r="B2" i="36" s="1"/>
  <c r="B1" i="33"/>
  <c r="E61" i="32"/>
  <c r="D61" i="32"/>
  <c r="C61" i="32"/>
  <c r="E60" i="32"/>
  <c r="D60" i="32"/>
  <c r="C60" i="32"/>
  <c r="E59" i="32"/>
  <c r="D59" i="32"/>
  <c r="C59" i="32"/>
  <c r="E58" i="32"/>
  <c r="D58" i="32"/>
  <c r="C58" i="32"/>
  <c r="E57" i="32"/>
  <c r="D57" i="32"/>
  <c r="C57" i="32"/>
  <c r="E56" i="32"/>
  <c r="D56" i="32"/>
  <c r="C56" i="32"/>
  <c r="E55" i="32"/>
  <c r="D55" i="32"/>
  <c r="C55" i="32"/>
  <c r="E54" i="32"/>
  <c r="D54" i="32"/>
  <c r="C54" i="32"/>
  <c r="E53" i="32"/>
  <c r="D53" i="32"/>
  <c r="C53" i="32"/>
  <c r="E52" i="32"/>
  <c r="D52" i="32"/>
  <c r="C52" i="32"/>
  <c r="E51" i="32"/>
  <c r="D51" i="32"/>
  <c r="C51" i="32"/>
  <c r="E50" i="32"/>
  <c r="D50" i="32"/>
  <c r="C50" i="32"/>
  <c r="E49" i="32"/>
  <c r="D49" i="32"/>
  <c r="C49" i="32"/>
  <c r="E48" i="32"/>
  <c r="D48" i="32"/>
  <c r="C48" i="32"/>
  <c r="E47" i="32"/>
  <c r="D47" i="32"/>
  <c r="C47" i="32"/>
  <c r="E46" i="32"/>
  <c r="D46" i="32"/>
  <c r="C46" i="32"/>
  <c r="E42" i="32"/>
  <c r="D42" i="32"/>
  <c r="C42" i="32"/>
  <c r="E41" i="32"/>
  <c r="D41" i="32"/>
  <c r="C41" i="32"/>
  <c r="E40" i="32"/>
  <c r="D40" i="32"/>
  <c r="C40" i="32"/>
  <c r="E39" i="32"/>
  <c r="D39" i="32"/>
  <c r="C39" i="32"/>
  <c r="E38" i="32"/>
  <c r="D38" i="32"/>
  <c r="C38" i="32"/>
  <c r="E37" i="32"/>
  <c r="D37" i="32"/>
  <c r="C37" i="32"/>
  <c r="E36" i="32"/>
  <c r="D36" i="32"/>
  <c r="C36" i="32"/>
  <c r="E35" i="32"/>
  <c r="D35" i="32"/>
  <c r="C35" i="32"/>
  <c r="E34" i="32"/>
  <c r="D34" i="32"/>
  <c r="C34" i="32"/>
  <c r="E33" i="32"/>
  <c r="D33" i="32"/>
  <c r="C33" i="32"/>
  <c r="E32" i="32"/>
  <c r="D32" i="32"/>
  <c r="C32" i="32"/>
  <c r="E31" i="32"/>
  <c r="D31" i="32"/>
  <c r="C31" i="32"/>
  <c r="E30" i="32"/>
  <c r="D30" i="32"/>
  <c r="C30" i="32"/>
  <c r="E29" i="32"/>
  <c r="D29" i="32"/>
  <c r="C29" i="32"/>
  <c r="E28" i="32"/>
  <c r="D28" i="32"/>
  <c r="C28" i="32"/>
  <c r="E27" i="32"/>
  <c r="D27" i="32"/>
  <c r="C27" i="32"/>
  <c r="E26" i="32"/>
  <c r="D26" i="32"/>
  <c r="C26" i="32"/>
  <c r="E25" i="32"/>
  <c r="D25" i="32"/>
  <c r="C25" i="32"/>
  <c r="E24" i="32"/>
  <c r="D24" i="32"/>
  <c r="C24" i="32"/>
  <c r="E23" i="32"/>
  <c r="D23" i="32"/>
  <c r="C23" i="32"/>
  <c r="E22" i="32"/>
  <c r="D22" i="32"/>
  <c r="C22" i="32"/>
  <c r="E21" i="32"/>
  <c r="D21" i="32"/>
  <c r="C21" i="32"/>
  <c r="E20" i="32"/>
  <c r="D20" i="32"/>
  <c r="C20" i="32"/>
  <c r="E19" i="32"/>
  <c r="D19" i="32"/>
  <c r="C19" i="32"/>
  <c r="E18" i="32"/>
  <c r="D18" i="32"/>
  <c r="C18" i="32"/>
  <c r="E17" i="32"/>
  <c r="D17" i="32"/>
  <c r="C17" i="32"/>
  <c r="E16" i="32"/>
  <c r="D16" i="32"/>
  <c r="C16" i="32"/>
  <c r="E15" i="32"/>
  <c r="D15" i="32"/>
  <c r="C15" i="32"/>
  <c r="E14" i="32"/>
  <c r="D14" i="32"/>
  <c r="C14" i="32"/>
  <c r="E13" i="32"/>
  <c r="D13" i="32"/>
  <c r="C13" i="32"/>
  <c r="E12" i="32"/>
  <c r="D12" i="32"/>
  <c r="C12" i="32"/>
  <c r="E11" i="32"/>
  <c r="D11" i="32"/>
  <c r="C11" i="32"/>
  <c r="E10" i="32"/>
  <c r="D10" i="32"/>
  <c r="C10" i="32"/>
  <c r="E9" i="32"/>
  <c r="D9" i="32"/>
  <c r="C9" i="32"/>
  <c r="E8" i="32"/>
  <c r="D8" i="32"/>
  <c r="C8" i="32"/>
  <c r="B1" i="32"/>
  <c r="E61" i="31"/>
  <c r="D61" i="31"/>
  <c r="C61" i="31"/>
  <c r="E60" i="31"/>
  <c r="D60" i="31"/>
  <c r="C60" i="31"/>
  <c r="E59" i="31"/>
  <c r="D59" i="31"/>
  <c r="C59" i="31"/>
  <c r="E58" i="31"/>
  <c r="D58" i="31"/>
  <c r="C58" i="31"/>
  <c r="E57" i="31"/>
  <c r="D57" i="31"/>
  <c r="C57" i="31"/>
  <c r="E56" i="31"/>
  <c r="D56" i="31"/>
  <c r="C56" i="31"/>
  <c r="E55" i="31"/>
  <c r="D55" i="31"/>
  <c r="C55" i="31"/>
  <c r="E54" i="31"/>
  <c r="D54" i="31"/>
  <c r="C54" i="31"/>
  <c r="E53" i="31"/>
  <c r="D53" i="31"/>
  <c r="C53" i="31"/>
  <c r="E52" i="31"/>
  <c r="D52" i="31"/>
  <c r="C52" i="31"/>
  <c r="E51" i="31"/>
  <c r="D51" i="31"/>
  <c r="C51" i="31"/>
  <c r="E50" i="31"/>
  <c r="D50" i="31"/>
  <c r="C50" i="31"/>
  <c r="E49" i="31"/>
  <c r="D49" i="31"/>
  <c r="C49" i="31"/>
  <c r="E48" i="31"/>
  <c r="D48" i="31"/>
  <c r="C48" i="31"/>
  <c r="E47" i="31"/>
  <c r="D47" i="31"/>
  <c r="C47" i="31"/>
  <c r="E46" i="31"/>
  <c r="D46" i="31"/>
  <c r="C46" i="31"/>
  <c r="E42" i="31"/>
  <c r="D42" i="31"/>
  <c r="C42" i="31"/>
  <c r="E41" i="31"/>
  <c r="D41" i="31"/>
  <c r="C41" i="31"/>
  <c r="E40" i="31"/>
  <c r="D40" i="31"/>
  <c r="C40" i="31"/>
  <c r="E39" i="31"/>
  <c r="D39" i="31"/>
  <c r="C39" i="31"/>
  <c r="E38" i="31"/>
  <c r="D38" i="31"/>
  <c r="C38" i="31"/>
  <c r="E37" i="31"/>
  <c r="D37" i="31"/>
  <c r="C37" i="31"/>
  <c r="E36" i="31"/>
  <c r="D36" i="31"/>
  <c r="C36" i="31"/>
  <c r="E35" i="31"/>
  <c r="D35" i="31"/>
  <c r="C35" i="31"/>
  <c r="E34" i="31"/>
  <c r="D34" i="31"/>
  <c r="C34" i="31"/>
  <c r="E33" i="31"/>
  <c r="D33" i="31"/>
  <c r="C33" i="31"/>
  <c r="E32" i="31"/>
  <c r="D32" i="31"/>
  <c r="C32" i="31"/>
  <c r="E31" i="31"/>
  <c r="D31" i="31"/>
  <c r="C31" i="31"/>
  <c r="E30" i="31"/>
  <c r="D30" i="31"/>
  <c r="C30" i="31"/>
  <c r="E29" i="31"/>
  <c r="D29" i="31"/>
  <c r="C29" i="31"/>
  <c r="E28" i="31"/>
  <c r="D28" i="31"/>
  <c r="C28" i="31"/>
  <c r="E27" i="31"/>
  <c r="D27" i="31"/>
  <c r="C27" i="31"/>
  <c r="E26" i="31"/>
  <c r="D26" i="31"/>
  <c r="C26" i="31"/>
  <c r="E25" i="31"/>
  <c r="D25" i="31"/>
  <c r="C25" i="31"/>
  <c r="E24" i="31"/>
  <c r="D24" i="31"/>
  <c r="C24" i="31"/>
  <c r="E23" i="31"/>
  <c r="D23" i="31"/>
  <c r="C23" i="31"/>
  <c r="E22" i="31"/>
  <c r="D22" i="31"/>
  <c r="C22" i="31"/>
  <c r="E21" i="31"/>
  <c r="D21" i="31"/>
  <c r="C21" i="31"/>
  <c r="E20" i="31"/>
  <c r="D20" i="31"/>
  <c r="C20" i="31"/>
  <c r="E19" i="31"/>
  <c r="D19" i="31"/>
  <c r="C19" i="31"/>
  <c r="E18" i="31"/>
  <c r="D18" i="31"/>
  <c r="C18" i="31"/>
  <c r="E17" i="31"/>
  <c r="D17" i="31"/>
  <c r="C17" i="31"/>
  <c r="E16" i="31"/>
  <c r="D16" i="31"/>
  <c r="C16" i="31"/>
  <c r="E15" i="31"/>
  <c r="D15" i="31"/>
  <c r="C15" i="31"/>
  <c r="E14" i="31"/>
  <c r="D14" i="31"/>
  <c r="C14" i="31"/>
  <c r="E13" i="31"/>
  <c r="D13" i="31"/>
  <c r="C13" i="31"/>
  <c r="E12" i="31"/>
  <c r="D12" i="31"/>
  <c r="C12" i="31"/>
  <c r="E11" i="31"/>
  <c r="D11" i="31"/>
  <c r="C11" i="31"/>
  <c r="E10" i="31"/>
  <c r="D10" i="31"/>
  <c r="C10" i="31"/>
  <c r="E9" i="31"/>
  <c r="D9" i="31"/>
  <c r="C9" i="31"/>
  <c r="E8" i="31"/>
  <c r="D8" i="31"/>
  <c r="C8" i="31"/>
  <c r="B1" i="31"/>
  <c r="E61" i="30"/>
  <c r="D61" i="30"/>
  <c r="C61" i="30"/>
  <c r="E60" i="30"/>
  <c r="D60" i="30"/>
  <c r="C60" i="30"/>
  <c r="E59" i="30"/>
  <c r="D59" i="30"/>
  <c r="C59" i="30"/>
  <c r="E58" i="30"/>
  <c r="D58" i="30"/>
  <c r="C58" i="30"/>
  <c r="E57" i="30"/>
  <c r="D57" i="30"/>
  <c r="C57" i="30"/>
  <c r="E56" i="30"/>
  <c r="D56" i="30"/>
  <c r="C56" i="30"/>
  <c r="E55" i="30"/>
  <c r="D55" i="30"/>
  <c r="C55" i="30"/>
  <c r="E54" i="30"/>
  <c r="D54" i="30"/>
  <c r="C54" i="30"/>
  <c r="E53" i="30"/>
  <c r="D53" i="30"/>
  <c r="C53" i="30"/>
  <c r="E52" i="30"/>
  <c r="D52" i="30"/>
  <c r="C52" i="30"/>
  <c r="E51" i="30"/>
  <c r="D51" i="30"/>
  <c r="C51" i="30"/>
  <c r="E50" i="30"/>
  <c r="D50" i="30"/>
  <c r="C50" i="30"/>
  <c r="E49" i="30"/>
  <c r="D49" i="30"/>
  <c r="C49" i="30"/>
  <c r="E48" i="30"/>
  <c r="D48" i="30"/>
  <c r="C48" i="30"/>
  <c r="E47" i="30"/>
  <c r="D47" i="30"/>
  <c r="C47" i="30"/>
  <c r="E46" i="30"/>
  <c r="D46" i="30"/>
  <c r="C46" i="30"/>
  <c r="E42" i="30"/>
  <c r="D42" i="30"/>
  <c r="C42" i="30"/>
  <c r="E41" i="30"/>
  <c r="D41" i="30"/>
  <c r="C41" i="30"/>
  <c r="E40" i="30"/>
  <c r="D40" i="30"/>
  <c r="C40" i="30"/>
  <c r="E39" i="30"/>
  <c r="D39" i="30"/>
  <c r="C39" i="30"/>
  <c r="E38" i="30"/>
  <c r="D38" i="30"/>
  <c r="C38" i="30"/>
  <c r="E37" i="30"/>
  <c r="D37" i="30"/>
  <c r="C37" i="30"/>
  <c r="E36" i="30"/>
  <c r="D36" i="30"/>
  <c r="C36" i="30"/>
  <c r="E35" i="30"/>
  <c r="D35" i="30"/>
  <c r="C35" i="30"/>
  <c r="E34" i="30"/>
  <c r="D34" i="30"/>
  <c r="C34" i="30"/>
  <c r="E33" i="30"/>
  <c r="D33" i="30"/>
  <c r="C33" i="30"/>
  <c r="E32" i="30"/>
  <c r="D32" i="30"/>
  <c r="C32" i="30"/>
  <c r="E31" i="30"/>
  <c r="D31" i="30"/>
  <c r="C31" i="30"/>
  <c r="E30" i="30"/>
  <c r="D30" i="30"/>
  <c r="C30" i="30"/>
  <c r="E29" i="30"/>
  <c r="D29" i="30"/>
  <c r="C29" i="30"/>
  <c r="E28" i="30"/>
  <c r="D28" i="30"/>
  <c r="C28" i="30"/>
  <c r="E27" i="30"/>
  <c r="D27" i="30"/>
  <c r="C27" i="30"/>
  <c r="E26" i="30"/>
  <c r="D26" i="30"/>
  <c r="C26" i="30"/>
  <c r="E25" i="30"/>
  <c r="D25" i="30"/>
  <c r="C25" i="30"/>
  <c r="E24" i="30"/>
  <c r="D24" i="30"/>
  <c r="C24" i="30"/>
  <c r="E23" i="30"/>
  <c r="D23" i="30"/>
  <c r="C23" i="30"/>
  <c r="E22" i="30"/>
  <c r="D22" i="30"/>
  <c r="C22" i="30"/>
  <c r="E21" i="30"/>
  <c r="D21" i="30"/>
  <c r="C21" i="30"/>
  <c r="E20" i="30"/>
  <c r="D20" i="30"/>
  <c r="C20" i="30"/>
  <c r="E19" i="30"/>
  <c r="D19" i="30"/>
  <c r="C19" i="30"/>
  <c r="E18" i="30"/>
  <c r="D18" i="30"/>
  <c r="C18" i="30"/>
  <c r="E17" i="30"/>
  <c r="D17" i="30"/>
  <c r="C17" i="30"/>
  <c r="E16" i="30"/>
  <c r="D16" i="30"/>
  <c r="C16" i="30"/>
  <c r="E15" i="30"/>
  <c r="D15" i="30"/>
  <c r="C15" i="30"/>
  <c r="E14" i="30"/>
  <c r="D14" i="30"/>
  <c r="C14" i="30"/>
  <c r="E13" i="30"/>
  <c r="D13" i="30"/>
  <c r="C13" i="30"/>
  <c r="E12" i="30"/>
  <c r="D12" i="30"/>
  <c r="C12" i="30"/>
  <c r="E11" i="30"/>
  <c r="D11" i="30"/>
  <c r="C11" i="30"/>
  <c r="E10" i="30"/>
  <c r="D10" i="30"/>
  <c r="C10" i="30"/>
  <c r="E9" i="30"/>
  <c r="D9" i="30"/>
  <c r="C9" i="30"/>
  <c r="E8" i="30"/>
  <c r="D8" i="30"/>
  <c r="C8" i="30"/>
  <c r="B1" i="30"/>
  <c r="E61" i="29"/>
  <c r="D61" i="29"/>
  <c r="C61" i="29"/>
  <c r="E60" i="29"/>
  <c r="D60" i="29"/>
  <c r="C60" i="29"/>
  <c r="E59" i="29"/>
  <c r="D59" i="29"/>
  <c r="C59" i="29"/>
  <c r="E58" i="29"/>
  <c r="D58" i="29"/>
  <c r="C58" i="29"/>
  <c r="E57" i="29"/>
  <c r="D57" i="29"/>
  <c r="C57" i="29"/>
  <c r="E56" i="29"/>
  <c r="D56" i="29"/>
  <c r="C56" i="29"/>
  <c r="E55" i="29"/>
  <c r="D55" i="29"/>
  <c r="C55" i="29"/>
  <c r="E54" i="29"/>
  <c r="D54" i="29"/>
  <c r="C54" i="29"/>
  <c r="E53" i="29"/>
  <c r="D53" i="29"/>
  <c r="C53" i="29"/>
  <c r="E52" i="29"/>
  <c r="D52" i="29"/>
  <c r="C52" i="29"/>
  <c r="E51" i="29"/>
  <c r="D51" i="29"/>
  <c r="C51" i="29"/>
  <c r="E50" i="29"/>
  <c r="D50" i="29"/>
  <c r="C50" i="29"/>
  <c r="E49" i="29"/>
  <c r="D49" i="29"/>
  <c r="C49" i="29"/>
  <c r="E48" i="29"/>
  <c r="D48" i="29"/>
  <c r="C48" i="29"/>
  <c r="E47" i="29"/>
  <c r="D47" i="29"/>
  <c r="C47" i="29"/>
  <c r="E46" i="29"/>
  <c r="D46" i="29"/>
  <c r="C46" i="29"/>
  <c r="E42" i="29"/>
  <c r="D42" i="29"/>
  <c r="C42" i="29"/>
  <c r="E41" i="29"/>
  <c r="D41" i="29"/>
  <c r="C41" i="29"/>
  <c r="E40" i="29"/>
  <c r="D40" i="29"/>
  <c r="C40" i="29"/>
  <c r="E39" i="29"/>
  <c r="D39" i="29"/>
  <c r="C39" i="29"/>
  <c r="E38" i="29"/>
  <c r="D38" i="29"/>
  <c r="C38" i="29"/>
  <c r="E37" i="29"/>
  <c r="D37" i="29"/>
  <c r="C37" i="29"/>
  <c r="E36" i="29"/>
  <c r="D36" i="29"/>
  <c r="C36" i="29"/>
  <c r="E35" i="29"/>
  <c r="D35" i="29"/>
  <c r="C35" i="29"/>
  <c r="E34" i="29"/>
  <c r="D34" i="29"/>
  <c r="C34" i="29"/>
  <c r="E33" i="29"/>
  <c r="D33" i="29"/>
  <c r="C33" i="29"/>
  <c r="E32" i="29"/>
  <c r="D32" i="29"/>
  <c r="C32" i="29"/>
  <c r="E31" i="29"/>
  <c r="D31" i="29"/>
  <c r="C31" i="29"/>
  <c r="E30" i="29"/>
  <c r="D30" i="29"/>
  <c r="C30" i="29"/>
  <c r="E29" i="29"/>
  <c r="D29" i="29"/>
  <c r="C29" i="29"/>
  <c r="E28" i="29"/>
  <c r="D28" i="29"/>
  <c r="C28" i="29"/>
  <c r="E27" i="29"/>
  <c r="D27" i="29"/>
  <c r="C27" i="29"/>
  <c r="E26" i="29"/>
  <c r="D26" i="29"/>
  <c r="C26" i="29"/>
  <c r="E25" i="29"/>
  <c r="D25" i="29"/>
  <c r="C25" i="29"/>
  <c r="E24" i="29"/>
  <c r="D24" i="29"/>
  <c r="C24" i="29"/>
  <c r="E23" i="29"/>
  <c r="D23" i="29"/>
  <c r="C23" i="29"/>
  <c r="E22" i="29"/>
  <c r="D22" i="29"/>
  <c r="C22" i="29"/>
  <c r="E21" i="29"/>
  <c r="D21" i="29"/>
  <c r="C21" i="29"/>
  <c r="E20" i="29"/>
  <c r="D20" i="29"/>
  <c r="C20" i="29"/>
  <c r="E19" i="29"/>
  <c r="D19" i="29"/>
  <c r="C19" i="29"/>
  <c r="E18" i="29"/>
  <c r="D18" i="29"/>
  <c r="C18" i="29"/>
  <c r="E17" i="29"/>
  <c r="D17" i="29"/>
  <c r="C17" i="29"/>
  <c r="E16" i="29"/>
  <c r="D16" i="29"/>
  <c r="C16" i="29"/>
  <c r="E15" i="29"/>
  <c r="D15" i="29"/>
  <c r="C15" i="29"/>
  <c r="E14" i="29"/>
  <c r="D14" i="29"/>
  <c r="C14" i="29"/>
  <c r="E13" i="29"/>
  <c r="D13" i="29"/>
  <c r="C13" i="29"/>
  <c r="E12" i="29"/>
  <c r="D12" i="29"/>
  <c r="C12" i="29"/>
  <c r="E11" i="29"/>
  <c r="D11" i="29"/>
  <c r="C11" i="29"/>
  <c r="E10" i="29"/>
  <c r="D10" i="29"/>
  <c r="C10" i="29"/>
  <c r="E9" i="29"/>
  <c r="D9" i="29"/>
  <c r="C9" i="29"/>
  <c r="E8" i="29"/>
  <c r="D8" i="29"/>
  <c r="C8" i="29"/>
  <c r="B2" i="29"/>
  <c r="B2" i="30" s="1"/>
  <c r="B2" i="31" s="1"/>
  <c r="B2" i="32" s="1"/>
  <c r="B1" i="29"/>
  <c r="E158" i="28"/>
  <c r="D158" i="28"/>
  <c r="C158" i="28"/>
  <c r="E157" i="28"/>
  <c r="D157" i="28"/>
  <c r="C157" i="28"/>
  <c r="E155" i="28"/>
  <c r="D155" i="28"/>
  <c r="C155" i="28"/>
  <c r="E154" i="28"/>
  <c r="D154" i="28"/>
  <c r="C154" i="28"/>
  <c r="E153" i="28"/>
  <c r="D153" i="28"/>
  <c r="C153" i="28"/>
  <c r="E152" i="28"/>
  <c r="D152" i="28"/>
  <c r="C152" i="28"/>
  <c r="E151" i="28"/>
  <c r="D151" i="28"/>
  <c r="C151" i="28"/>
  <c r="E150" i="28"/>
  <c r="D150" i="28"/>
  <c r="C150" i="28"/>
  <c r="E149" i="28"/>
  <c r="D149" i="28"/>
  <c r="C149" i="28"/>
  <c r="E148" i="28"/>
  <c r="D148" i="28"/>
  <c r="C148" i="28"/>
  <c r="E147" i="28"/>
  <c r="D147" i="28"/>
  <c r="C147" i="28"/>
  <c r="E146" i="28"/>
  <c r="D146" i="28"/>
  <c r="C146" i="28"/>
  <c r="E145" i="28"/>
  <c r="D145" i="28"/>
  <c r="C145" i="28"/>
  <c r="E144" i="28"/>
  <c r="D144" i="28"/>
  <c r="C144" i="28"/>
  <c r="E143" i="28"/>
  <c r="D143" i="28"/>
  <c r="C143" i="28"/>
  <c r="E142" i="28"/>
  <c r="D142" i="28"/>
  <c r="C142" i="28"/>
  <c r="E141" i="28"/>
  <c r="D141" i="28"/>
  <c r="C141" i="28"/>
  <c r="E140" i="28"/>
  <c r="D140" i="28"/>
  <c r="C140" i="28"/>
  <c r="E139" i="28"/>
  <c r="D139" i="28"/>
  <c r="C139" i="28"/>
  <c r="E138" i="28"/>
  <c r="D138" i="28"/>
  <c r="C138" i="28"/>
  <c r="E137" i="28"/>
  <c r="D137" i="28"/>
  <c r="C137" i="28"/>
  <c r="E136" i="28"/>
  <c r="D136" i="28"/>
  <c r="C136" i="28"/>
  <c r="E135" i="28"/>
  <c r="D135" i="28"/>
  <c r="C135" i="28"/>
  <c r="E134" i="28"/>
  <c r="D134" i="28"/>
  <c r="C134" i="28"/>
  <c r="E133" i="28"/>
  <c r="D133" i="28"/>
  <c r="C133" i="28"/>
  <c r="E132" i="28"/>
  <c r="D132" i="28"/>
  <c r="C132" i="28"/>
  <c r="E131" i="28"/>
  <c r="D131" i="28"/>
  <c r="C131" i="28"/>
  <c r="E130" i="28"/>
  <c r="D130" i="28"/>
  <c r="C130" i="28"/>
  <c r="E129" i="28"/>
  <c r="D129" i="28"/>
  <c r="C129" i="28"/>
  <c r="E128" i="28"/>
  <c r="D128" i="28"/>
  <c r="C128" i="28"/>
  <c r="E127" i="28"/>
  <c r="D127" i="28"/>
  <c r="C127" i="28"/>
  <c r="E126" i="28"/>
  <c r="D126" i="28"/>
  <c r="C126" i="28"/>
  <c r="E125" i="28"/>
  <c r="D125" i="28"/>
  <c r="C125" i="28"/>
  <c r="E124" i="28"/>
  <c r="D124" i="28"/>
  <c r="C124" i="28"/>
  <c r="E123" i="28"/>
  <c r="D123" i="28"/>
  <c r="C123" i="28"/>
  <c r="E122" i="28"/>
  <c r="D122" i="28"/>
  <c r="C122" i="28"/>
  <c r="E121" i="28"/>
  <c r="D121" i="28"/>
  <c r="C121" i="28"/>
  <c r="E120" i="28"/>
  <c r="D120" i="28"/>
  <c r="C120" i="28"/>
  <c r="E119" i="28"/>
  <c r="D119" i="28"/>
  <c r="C119" i="28"/>
  <c r="E118" i="28"/>
  <c r="D118" i="28"/>
  <c r="C118" i="28"/>
  <c r="E117" i="28"/>
  <c r="D117" i="28"/>
  <c r="C117" i="28"/>
  <c r="E116" i="28"/>
  <c r="D116" i="28"/>
  <c r="C116" i="28"/>
  <c r="E115" i="28"/>
  <c r="D115" i="28"/>
  <c r="C115" i="28"/>
  <c r="E114" i="28"/>
  <c r="D114" i="28"/>
  <c r="C114" i="28"/>
  <c r="E113" i="28"/>
  <c r="D113" i="28"/>
  <c r="C113" i="28"/>
  <c r="E112" i="28"/>
  <c r="D112" i="28"/>
  <c r="C112" i="28"/>
  <c r="E111" i="28"/>
  <c r="D111" i="28"/>
  <c r="C111" i="28"/>
  <c r="E110" i="28"/>
  <c r="D110" i="28"/>
  <c r="C110" i="28"/>
  <c r="E109" i="28"/>
  <c r="D109" i="28"/>
  <c r="C109" i="28"/>
  <c r="E108" i="28"/>
  <c r="D108" i="28"/>
  <c r="C108" i="28"/>
  <c r="E107" i="28"/>
  <c r="D107" i="28"/>
  <c r="C107" i="28"/>
  <c r="E106" i="28"/>
  <c r="D106" i="28"/>
  <c r="C106" i="28"/>
  <c r="E105" i="28"/>
  <c r="D105" i="28"/>
  <c r="C105" i="28"/>
  <c r="E104" i="28"/>
  <c r="D104" i="28"/>
  <c r="C104" i="28"/>
  <c r="E103" i="28"/>
  <c r="D103" i="28"/>
  <c r="C103" i="28"/>
  <c r="E102" i="28"/>
  <c r="D102" i="28"/>
  <c r="C102" i="28"/>
  <c r="E101" i="28"/>
  <c r="D101" i="28"/>
  <c r="C101" i="28"/>
  <c r="E100" i="28"/>
  <c r="D100" i="28"/>
  <c r="C100" i="28"/>
  <c r="E99" i="28"/>
  <c r="D99" i="28"/>
  <c r="C99" i="28"/>
  <c r="E98" i="28"/>
  <c r="D98" i="28"/>
  <c r="C98" i="28"/>
  <c r="E97" i="28"/>
  <c r="D97" i="28"/>
  <c r="C97" i="28"/>
  <c r="E96" i="28"/>
  <c r="D96" i="28"/>
  <c r="C96" i="28"/>
  <c r="E95" i="28"/>
  <c r="D95" i="28"/>
  <c r="C95" i="28"/>
  <c r="E94" i="28"/>
  <c r="D94" i="28"/>
  <c r="C94" i="28"/>
  <c r="E93" i="28"/>
  <c r="D93" i="28"/>
  <c r="C93" i="28"/>
  <c r="E90" i="28"/>
  <c r="D90" i="28"/>
  <c r="D156" i="28" s="1"/>
  <c r="C90" i="28"/>
  <c r="C156" i="28" s="1"/>
  <c r="E89" i="28"/>
  <c r="D89" i="28"/>
  <c r="C89" i="28"/>
  <c r="E88" i="28"/>
  <c r="D88" i="28"/>
  <c r="C88" i="28"/>
  <c r="E87" i="28"/>
  <c r="D87" i="28"/>
  <c r="C87" i="28"/>
  <c r="E86" i="28"/>
  <c r="D86" i="28"/>
  <c r="C86" i="28"/>
  <c r="E85" i="28"/>
  <c r="D85" i="28"/>
  <c r="C85" i="28"/>
  <c r="E84" i="28"/>
  <c r="D84" i="28"/>
  <c r="C84" i="28"/>
  <c r="E83" i="28"/>
  <c r="D83" i="28"/>
  <c r="C83" i="28"/>
  <c r="E82" i="28"/>
  <c r="D82" i="28"/>
  <c r="C82" i="28"/>
  <c r="E81" i="28"/>
  <c r="D81" i="28"/>
  <c r="C81" i="28"/>
  <c r="E80" i="28"/>
  <c r="D80" i="28"/>
  <c r="C80" i="28"/>
  <c r="E79" i="28"/>
  <c r="D79" i="28"/>
  <c r="C79" i="28"/>
  <c r="E78" i="28"/>
  <c r="D78" i="28"/>
  <c r="C78" i="28"/>
  <c r="E77" i="28"/>
  <c r="D77" i="28"/>
  <c r="C77" i="28"/>
  <c r="E76" i="28"/>
  <c r="D76" i="28"/>
  <c r="C76" i="28"/>
  <c r="E75" i="28"/>
  <c r="D75" i="28"/>
  <c r="C75" i="28"/>
  <c r="E74" i="28"/>
  <c r="D74" i="28"/>
  <c r="C74" i="28"/>
  <c r="E73" i="28"/>
  <c r="D73" i="28"/>
  <c r="C73" i="28"/>
  <c r="E72" i="28"/>
  <c r="D72" i="28"/>
  <c r="C72" i="28"/>
  <c r="E71" i="28"/>
  <c r="D71" i="28"/>
  <c r="C71" i="28"/>
  <c r="E70" i="28"/>
  <c r="D70" i="28"/>
  <c r="C70" i="28"/>
  <c r="E69" i="28"/>
  <c r="D69" i="28"/>
  <c r="C69" i="28"/>
  <c r="E68" i="28"/>
  <c r="D68" i="28"/>
  <c r="C68" i="28"/>
  <c r="E67" i="28"/>
  <c r="D67" i="28"/>
  <c r="C67" i="28"/>
  <c r="E66" i="28"/>
  <c r="D66" i="28"/>
  <c r="C66" i="28"/>
  <c r="E65" i="28"/>
  <c r="D65" i="28"/>
  <c r="C65" i="28"/>
  <c r="E64" i="28"/>
  <c r="D64" i="28"/>
  <c r="C64" i="28"/>
  <c r="E63" i="28"/>
  <c r="D63" i="28"/>
  <c r="C63" i="28"/>
  <c r="E62" i="28"/>
  <c r="D62" i="28"/>
  <c r="C62" i="28"/>
  <c r="E61" i="28"/>
  <c r="D61" i="28"/>
  <c r="C61" i="28"/>
  <c r="E60" i="28"/>
  <c r="D60" i="28"/>
  <c r="C60" i="28"/>
  <c r="E59" i="28"/>
  <c r="D59" i="28"/>
  <c r="C59" i="28"/>
  <c r="E58" i="28"/>
  <c r="D58" i="28"/>
  <c r="C58" i="28"/>
  <c r="E57" i="28"/>
  <c r="D57" i="28"/>
  <c r="C57" i="28"/>
  <c r="E56" i="28"/>
  <c r="D56" i="28"/>
  <c r="C56" i="28"/>
  <c r="E55" i="28"/>
  <c r="D55" i="28"/>
  <c r="C55" i="28"/>
  <c r="E54" i="28"/>
  <c r="D54" i="28"/>
  <c r="C54" i="28"/>
  <c r="E53" i="28"/>
  <c r="D53" i="28"/>
  <c r="C53" i="28"/>
  <c r="E52" i="28"/>
  <c r="D52" i="28"/>
  <c r="C52" i="28"/>
  <c r="E51" i="28"/>
  <c r="D51" i="28"/>
  <c r="C51" i="28"/>
  <c r="E50" i="28"/>
  <c r="D50" i="28"/>
  <c r="C50" i="28"/>
  <c r="E49" i="28"/>
  <c r="D49" i="28"/>
  <c r="C49" i="28"/>
  <c r="E48" i="28"/>
  <c r="D48" i="28"/>
  <c r="C48" i="28"/>
  <c r="E47" i="28"/>
  <c r="D47" i="28"/>
  <c r="C47" i="28"/>
  <c r="E46" i="28"/>
  <c r="D46" i="28"/>
  <c r="C46" i="28"/>
  <c r="E45" i="28"/>
  <c r="D45" i="28"/>
  <c r="C45" i="28"/>
  <c r="E44" i="28"/>
  <c r="D44" i="28"/>
  <c r="C44" i="28"/>
  <c r="E43" i="28"/>
  <c r="D43" i="28"/>
  <c r="C43" i="28"/>
  <c r="E42" i="28"/>
  <c r="D42" i="28"/>
  <c r="C42" i="28"/>
  <c r="E41" i="28"/>
  <c r="D41" i="28"/>
  <c r="C41" i="28"/>
  <c r="E40" i="28"/>
  <c r="D40" i="28"/>
  <c r="C40" i="28"/>
  <c r="E39" i="28"/>
  <c r="D39" i="28"/>
  <c r="C39" i="28"/>
  <c r="E38" i="28"/>
  <c r="D38" i="28"/>
  <c r="C38" i="28"/>
  <c r="E37" i="28"/>
  <c r="D37" i="28"/>
  <c r="C37" i="28"/>
  <c r="E36" i="28"/>
  <c r="D36" i="28"/>
  <c r="C36" i="28"/>
  <c r="B36" i="28"/>
  <c r="E35" i="28"/>
  <c r="D35" i="28"/>
  <c r="C35" i="28"/>
  <c r="B35" i="28"/>
  <c r="E34" i="28"/>
  <c r="D34" i="28"/>
  <c r="C34" i="28"/>
  <c r="B34" i="28"/>
  <c r="E33" i="28"/>
  <c r="D33" i="28"/>
  <c r="C33" i="28"/>
  <c r="B33" i="28"/>
  <c r="E32" i="28"/>
  <c r="D32" i="28"/>
  <c r="C32" i="28"/>
  <c r="B32" i="28"/>
  <c r="E31" i="28"/>
  <c r="D31" i="28"/>
  <c r="C31" i="28"/>
  <c r="B31" i="28"/>
  <c r="E30" i="28"/>
  <c r="D30" i="28"/>
  <c r="C30" i="28"/>
  <c r="B30" i="28"/>
  <c r="E29" i="28"/>
  <c r="D29" i="28"/>
  <c r="C29" i="28"/>
  <c r="E28" i="28"/>
  <c r="D28" i="28"/>
  <c r="C28" i="28"/>
  <c r="E27" i="28"/>
  <c r="D27" i="28"/>
  <c r="C27" i="28"/>
  <c r="E26" i="28"/>
  <c r="D26" i="28"/>
  <c r="C26" i="28"/>
  <c r="E25" i="28"/>
  <c r="D25" i="28"/>
  <c r="C25" i="28"/>
  <c r="E24" i="28"/>
  <c r="D24" i="28"/>
  <c r="C24" i="28"/>
  <c r="E23" i="28"/>
  <c r="D23" i="28"/>
  <c r="C23" i="28"/>
  <c r="E22" i="28"/>
  <c r="D22" i="28"/>
  <c r="C22" i="28"/>
  <c r="E21" i="28"/>
  <c r="D21" i="28"/>
  <c r="C21" i="28"/>
  <c r="E20" i="28"/>
  <c r="D20" i="28"/>
  <c r="C20" i="28"/>
  <c r="E19" i="28"/>
  <c r="D19" i="28"/>
  <c r="C19" i="28"/>
  <c r="E18" i="28"/>
  <c r="D18" i="28"/>
  <c r="C18" i="28"/>
  <c r="E17" i="28"/>
  <c r="D17" i="28"/>
  <c r="C17" i="28"/>
  <c r="E16" i="28"/>
  <c r="D16" i="28"/>
  <c r="C16" i="28"/>
  <c r="E15" i="28"/>
  <c r="D15" i="28"/>
  <c r="C15" i="28"/>
  <c r="E14" i="28"/>
  <c r="D14" i="28"/>
  <c r="C14" i="28"/>
  <c r="E13" i="28"/>
  <c r="D13" i="28"/>
  <c r="C13" i="28"/>
  <c r="E12" i="28"/>
  <c r="D12" i="28"/>
  <c r="C12" i="28"/>
  <c r="E11" i="28"/>
  <c r="D11" i="28"/>
  <c r="C11" i="28"/>
  <c r="E10" i="28"/>
  <c r="D10" i="28"/>
  <c r="C10" i="28"/>
  <c r="E9" i="28"/>
  <c r="D9" i="28"/>
  <c r="C9" i="28"/>
  <c r="E8" i="28"/>
  <c r="D8" i="28"/>
  <c r="C8" i="28"/>
  <c r="B2" i="28"/>
  <c r="B1" i="28"/>
  <c r="E158" i="27"/>
  <c r="D158" i="27"/>
  <c r="C158" i="27"/>
  <c r="E157" i="27"/>
  <c r="D157" i="27"/>
  <c r="C157" i="27"/>
  <c r="E155" i="27"/>
  <c r="D155" i="27"/>
  <c r="C155" i="27"/>
  <c r="E154" i="27"/>
  <c r="D154" i="27"/>
  <c r="C154" i="27"/>
  <c r="E153" i="27"/>
  <c r="D153" i="27"/>
  <c r="C153" i="27"/>
  <c r="E152" i="27"/>
  <c r="D152" i="27"/>
  <c r="C152" i="27"/>
  <c r="E151" i="27"/>
  <c r="D151" i="27"/>
  <c r="C151" i="27"/>
  <c r="E150" i="27"/>
  <c r="D150" i="27"/>
  <c r="C150" i="27"/>
  <c r="E149" i="27"/>
  <c r="D149" i="27"/>
  <c r="C149" i="27"/>
  <c r="E148" i="27"/>
  <c r="D148" i="27"/>
  <c r="C148" i="27"/>
  <c r="E147" i="27"/>
  <c r="D147" i="27"/>
  <c r="C147" i="27"/>
  <c r="E146" i="27"/>
  <c r="D146" i="27"/>
  <c r="C146" i="27"/>
  <c r="E145" i="27"/>
  <c r="D145" i="27"/>
  <c r="C145" i="27"/>
  <c r="E144" i="27"/>
  <c r="D144" i="27"/>
  <c r="C144" i="27"/>
  <c r="E143" i="27"/>
  <c r="D143" i="27"/>
  <c r="C143" i="27"/>
  <c r="E142" i="27"/>
  <c r="D142" i="27"/>
  <c r="C142" i="27"/>
  <c r="E141" i="27"/>
  <c r="D141" i="27"/>
  <c r="C141" i="27"/>
  <c r="E140" i="27"/>
  <c r="D140" i="27"/>
  <c r="C140" i="27"/>
  <c r="E139" i="27"/>
  <c r="D139" i="27"/>
  <c r="C139" i="27"/>
  <c r="E138" i="27"/>
  <c r="D138" i="27"/>
  <c r="C138" i="27"/>
  <c r="E137" i="27"/>
  <c r="D137" i="27"/>
  <c r="C137" i="27"/>
  <c r="E136" i="27"/>
  <c r="D136" i="27"/>
  <c r="C136" i="27"/>
  <c r="E135" i="27"/>
  <c r="D135" i="27"/>
  <c r="C135" i="27"/>
  <c r="E134" i="27"/>
  <c r="D134" i="27"/>
  <c r="C134" i="27"/>
  <c r="E133" i="27"/>
  <c r="D133" i="27"/>
  <c r="C133" i="27"/>
  <c r="E132" i="27"/>
  <c r="D132" i="27"/>
  <c r="C132" i="27"/>
  <c r="E131" i="27"/>
  <c r="D131" i="27"/>
  <c r="C131" i="27"/>
  <c r="E130" i="27"/>
  <c r="D130" i="27"/>
  <c r="C130" i="27"/>
  <c r="E129" i="27"/>
  <c r="D129" i="27"/>
  <c r="C129" i="27"/>
  <c r="E128" i="27"/>
  <c r="D128" i="27"/>
  <c r="C128" i="27"/>
  <c r="E127" i="27"/>
  <c r="D127" i="27"/>
  <c r="C127" i="27"/>
  <c r="E126" i="27"/>
  <c r="D126" i="27"/>
  <c r="C126" i="27"/>
  <c r="E125" i="27"/>
  <c r="D125" i="27"/>
  <c r="C125" i="27"/>
  <c r="E124" i="27"/>
  <c r="D124" i="27"/>
  <c r="C124" i="27"/>
  <c r="E123" i="27"/>
  <c r="D123" i="27"/>
  <c r="C123" i="27"/>
  <c r="E122" i="27"/>
  <c r="D122" i="27"/>
  <c r="C122" i="27"/>
  <c r="E121" i="27"/>
  <c r="D121" i="27"/>
  <c r="C121" i="27"/>
  <c r="E120" i="27"/>
  <c r="D120" i="27"/>
  <c r="C120" i="27"/>
  <c r="E119" i="27"/>
  <c r="D119" i="27"/>
  <c r="C119" i="27"/>
  <c r="E118" i="27"/>
  <c r="D118" i="27"/>
  <c r="C118" i="27"/>
  <c r="E117" i="27"/>
  <c r="D117" i="27"/>
  <c r="C117" i="27"/>
  <c r="E116" i="27"/>
  <c r="D116" i="27"/>
  <c r="C116" i="27"/>
  <c r="E115" i="27"/>
  <c r="D115" i="27"/>
  <c r="C115" i="27"/>
  <c r="E114" i="27"/>
  <c r="D114" i="27"/>
  <c r="C114" i="27"/>
  <c r="E113" i="27"/>
  <c r="D113" i="27"/>
  <c r="C113" i="27"/>
  <c r="E112" i="27"/>
  <c r="D112" i="27"/>
  <c r="C112" i="27"/>
  <c r="E111" i="27"/>
  <c r="D111" i="27"/>
  <c r="C111" i="27"/>
  <c r="E110" i="27"/>
  <c r="D110" i="27"/>
  <c r="C110" i="27"/>
  <c r="E109" i="27"/>
  <c r="D109" i="27"/>
  <c r="C109" i="27"/>
  <c r="E108" i="27"/>
  <c r="D108" i="27"/>
  <c r="C108" i="27"/>
  <c r="E107" i="27"/>
  <c r="D107" i="27"/>
  <c r="C107" i="27"/>
  <c r="E106" i="27"/>
  <c r="D106" i="27"/>
  <c r="C106" i="27"/>
  <c r="E105" i="27"/>
  <c r="D105" i="27"/>
  <c r="C105" i="27"/>
  <c r="E104" i="27"/>
  <c r="D104" i="27"/>
  <c r="C104" i="27"/>
  <c r="E103" i="27"/>
  <c r="D103" i="27"/>
  <c r="C103" i="27"/>
  <c r="E102" i="27"/>
  <c r="D102" i="27"/>
  <c r="C102" i="27"/>
  <c r="E101" i="27"/>
  <c r="D101" i="27"/>
  <c r="C101" i="27"/>
  <c r="E100" i="27"/>
  <c r="D100" i="27"/>
  <c r="C100" i="27"/>
  <c r="E99" i="27"/>
  <c r="D99" i="27"/>
  <c r="C99" i="27"/>
  <c r="E98" i="27"/>
  <c r="D98" i="27"/>
  <c r="C98" i="27"/>
  <c r="E97" i="27"/>
  <c r="D97" i="27"/>
  <c r="C97" i="27"/>
  <c r="E96" i="27"/>
  <c r="D96" i="27"/>
  <c r="C96" i="27"/>
  <c r="E95" i="27"/>
  <c r="D95" i="27"/>
  <c r="C95" i="27"/>
  <c r="E94" i="27"/>
  <c r="D94" i="27"/>
  <c r="C94" i="27"/>
  <c r="E93" i="27"/>
  <c r="D93" i="27"/>
  <c r="C93" i="27"/>
  <c r="E90" i="27"/>
  <c r="D90" i="27"/>
  <c r="D156" i="27" s="1"/>
  <c r="C90" i="27"/>
  <c r="C156" i="27" s="1"/>
  <c r="E89" i="27"/>
  <c r="D89" i="27"/>
  <c r="C89" i="27"/>
  <c r="E88" i="27"/>
  <c r="D88" i="27"/>
  <c r="C88" i="27"/>
  <c r="E87" i="27"/>
  <c r="D87" i="27"/>
  <c r="C87" i="27"/>
  <c r="E86" i="27"/>
  <c r="D86" i="27"/>
  <c r="C86" i="27"/>
  <c r="E85" i="27"/>
  <c r="D85" i="27"/>
  <c r="C85" i="27"/>
  <c r="E84" i="27"/>
  <c r="D84" i="27"/>
  <c r="C84" i="27"/>
  <c r="E83" i="27"/>
  <c r="D83" i="27"/>
  <c r="C83" i="27"/>
  <c r="E82" i="27"/>
  <c r="D82" i="27"/>
  <c r="C82" i="27"/>
  <c r="E81" i="27"/>
  <c r="D81" i="27"/>
  <c r="C81" i="27"/>
  <c r="E80" i="27"/>
  <c r="D80" i="27"/>
  <c r="C80" i="27"/>
  <c r="E79" i="27"/>
  <c r="D79" i="27"/>
  <c r="C79" i="27"/>
  <c r="E78" i="27"/>
  <c r="D78" i="27"/>
  <c r="C78" i="27"/>
  <c r="E77" i="27"/>
  <c r="D77" i="27"/>
  <c r="C77" i="27"/>
  <c r="E76" i="27"/>
  <c r="D76" i="27"/>
  <c r="C76" i="27"/>
  <c r="E75" i="27"/>
  <c r="D75" i="27"/>
  <c r="C75" i="27"/>
  <c r="E74" i="27"/>
  <c r="D74" i="27"/>
  <c r="C74" i="27"/>
  <c r="E73" i="27"/>
  <c r="D73" i="27"/>
  <c r="C73" i="27"/>
  <c r="E72" i="27"/>
  <c r="D72" i="27"/>
  <c r="C72" i="27"/>
  <c r="E71" i="27"/>
  <c r="D71" i="27"/>
  <c r="C71" i="27"/>
  <c r="E70" i="27"/>
  <c r="D70" i="27"/>
  <c r="C70" i="27"/>
  <c r="E69" i="27"/>
  <c r="D69" i="27"/>
  <c r="C69" i="27"/>
  <c r="E68" i="27"/>
  <c r="D68" i="27"/>
  <c r="C68" i="27"/>
  <c r="E67" i="27"/>
  <c r="D67" i="27"/>
  <c r="C67" i="27"/>
  <c r="E66" i="27"/>
  <c r="D66" i="27"/>
  <c r="C66" i="27"/>
  <c r="E65" i="27"/>
  <c r="D65" i="27"/>
  <c r="C65" i="27"/>
  <c r="E64" i="27"/>
  <c r="D64" i="27"/>
  <c r="C64" i="27"/>
  <c r="E63" i="27"/>
  <c r="D63" i="27"/>
  <c r="C63" i="27"/>
  <c r="E62" i="27"/>
  <c r="D62" i="27"/>
  <c r="C62" i="27"/>
  <c r="E61" i="27"/>
  <c r="D61" i="27"/>
  <c r="C61" i="27"/>
  <c r="E60" i="27"/>
  <c r="D60" i="27"/>
  <c r="C60" i="27"/>
  <c r="E59" i="27"/>
  <c r="D59" i="27"/>
  <c r="C59" i="27"/>
  <c r="E58" i="27"/>
  <c r="D58" i="27"/>
  <c r="C58" i="27"/>
  <c r="E57" i="27"/>
  <c r="D57" i="27"/>
  <c r="C57" i="27"/>
  <c r="E56" i="27"/>
  <c r="D56" i="27"/>
  <c r="C56" i="27"/>
  <c r="E55" i="27"/>
  <c r="D55" i="27"/>
  <c r="C55" i="27"/>
  <c r="E54" i="27"/>
  <c r="D54" i="27"/>
  <c r="C54" i="27"/>
  <c r="E53" i="27"/>
  <c r="D53" i="27"/>
  <c r="C53" i="27"/>
  <c r="E52" i="27"/>
  <c r="D52" i="27"/>
  <c r="C52" i="27"/>
  <c r="E51" i="27"/>
  <c r="D51" i="27"/>
  <c r="C51" i="27"/>
  <c r="E50" i="27"/>
  <c r="D50" i="27"/>
  <c r="C50" i="27"/>
  <c r="E49" i="27"/>
  <c r="D49" i="27"/>
  <c r="C49" i="27"/>
  <c r="E48" i="27"/>
  <c r="D48" i="27"/>
  <c r="C48" i="27"/>
  <c r="E47" i="27"/>
  <c r="D47" i="27"/>
  <c r="C47" i="27"/>
  <c r="E46" i="27"/>
  <c r="D46" i="27"/>
  <c r="C46" i="27"/>
  <c r="E45" i="27"/>
  <c r="D45" i="27"/>
  <c r="C45" i="27"/>
  <c r="E44" i="27"/>
  <c r="D44" i="27"/>
  <c r="C44" i="27"/>
  <c r="E43" i="27"/>
  <c r="D43" i="27"/>
  <c r="C43" i="27"/>
  <c r="E42" i="27"/>
  <c r="D42" i="27"/>
  <c r="C42" i="27"/>
  <c r="E41" i="27"/>
  <c r="D41" i="27"/>
  <c r="C41" i="27"/>
  <c r="E40" i="27"/>
  <c r="D40" i="27"/>
  <c r="C40" i="27"/>
  <c r="E39" i="27"/>
  <c r="D39" i="27"/>
  <c r="C39" i="27"/>
  <c r="E38" i="27"/>
  <c r="D38" i="27"/>
  <c r="C38" i="27"/>
  <c r="E37" i="27"/>
  <c r="D37" i="27"/>
  <c r="C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E28" i="27"/>
  <c r="D28" i="27"/>
  <c r="C28" i="27"/>
  <c r="E27" i="27"/>
  <c r="D27" i="27"/>
  <c r="C27" i="27"/>
  <c r="E26" i="27"/>
  <c r="D26" i="27"/>
  <c r="C26" i="27"/>
  <c r="E25" i="27"/>
  <c r="D25" i="27"/>
  <c r="C25" i="27"/>
  <c r="E24" i="27"/>
  <c r="D24" i="27"/>
  <c r="C24" i="27"/>
  <c r="E23" i="27"/>
  <c r="D23" i="27"/>
  <c r="C23" i="27"/>
  <c r="E22" i="27"/>
  <c r="D22" i="27"/>
  <c r="C22" i="27"/>
  <c r="E21" i="27"/>
  <c r="D21" i="27"/>
  <c r="C21" i="27"/>
  <c r="E20" i="27"/>
  <c r="D20" i="27"/>
  <c r="C20" i="27"/>
  <c r="E19" i="27"/>
  <c r="D19" i="27"/>
  <c r="C19" i="27"/>
  <c r="E18" i="27"/>
  <c r="D18" i="27"/>
  <c r="C18" i="27"/>
  <c r="E17" i="27"/>
  <c r="D17" i="27"/>
  <c r="C17" i="27"/>
  <c r="E16" i="27"/>
  <c r="D16" i="27"/>
  <c r="C16" i="27"/>
  <c r="E15" i="27"/>
  <c r="D15" i="27"/>
  <c r="C15" i="27"/>
  <c r="E14" i="27"/>
  <c r="D14" i="27"/>
  <c r="C14" i="27"/>
  <c r="E13" i="27"/>
  <c r="D13" i="27"/>
  <c r="C13" i="27"/>
  <c r="E12" i="27"/>
  <c r="D12" i="27"/>
  <c r="C12" i="27"/>
  <c r="E11" i="27"/>
  <c r="D11" i="27"/>
  <c r="C11" i="27"/>
  <c r="E10" i="27"/>
  <c r="D10" i="27"/>
  <c r="C10" i="27"/>
  <c r="E9" i="27"/>
  <c r="D9" i="27"/>
  <c r="C9" i="27"/>
  <c r="E8" i="27"/>
  <c r="D8" i="27"/>
  <c r="C8" i="27"/>
  <c r="B2" i="27"/>
  <c r="E1" i="27"/>
  <c r="E158" i="26"/>
  <c r="D158" i="26"/>
  <c r="C158" i="26"/>
  <c r="E157" i="26"/>
  <c r="D157" i="26"/>
  <c r="C157" i="26"/>
  <c r="E155" i="26"/>
  <c r="D155" i="26"/>
  <c r="C155" i="26"/>
  <c r="E154" i="26"/>
  <c r="D154" i="26"/>
  <c r="C154" i="26"/>
  <c r="E153" i="26"/>
  <c r="D153" i="26"/>
  <c r="C153" i="26"/>
  <c r="E152" i="26"/>
  <c r="D152" i="26"/>
  <c r="C152" i="26"/>
  <c r="E151" i="26"/>
  <c r="D151" i="26"/>
  <c r="C151" i="26"/>
  <c r="E150" i="26"/>
  <c r="D150" i="26"/>
  <c r="C150" i="26"/>
  <c r="E149" i="26"/>
  <c r="D149" i="26"/>
  <c r="C149" i="26"/>
  <c r="E148" i="26"/>
  <c r="D148" i="26"/>
  <c r="C148" i="26"/>
  <c r="E147" i="26"/>
  <c r="D147" i="26"/>
  <c r="C147" i="26"/>
  <c r="E146" i="26"/>
  <c r="D146" i="26"/>
  <c r="C146" i="26"/>
  <c r="E145" i="26"/>
  <c r="D145" i="26"/>
  <c r="C145" i="26"/>
  <c r="E144" i="26"/>
  <c r="D144" i="26"/>
  <c r="C144" i="26"/>
  <c r="E143" i="26"/>
  <c r="D143" i="26"/>
  <c r="C143" i="26"/>
  <c r="E142" i="26"/>
  <c r="D142" i="26"/>
  <c r="C142" i="26"/>
  <c r="E141" i="26"/>
  <c r="D141" i="26"/>
  <c r="C141" i="26"/>
  <c r="E140" i="26"/>
  <c r="D140" i="26"/>
  <c r="C140" i="26"/>
  <c r="E139" i="26"/>
  <c r="D139" i="26"/>
  <c r="C139" i="26"/>
  <c r="E138" i="26"/>
  <c r="D138" i="26"/>
  <c r="C138" i="26"/>
  <c r="E137" i="26"/>
  <c r="D137" i="26"/>
  <c r="C137" i="26"/>
  <c r="E136" i="26"/>
  <c r="D136" i="26"/>
  <c r="C136" i="26"/>
  <c r="E135" i="26"/>
  <c r="D135" i="26"/>
  <c r="C135" i="26"/>
  <c r="E134" i="26"/>
  <c r="D134" i="26"/>
  <c r="C134" i="26"/>
  <c r="E133" i="26"/>
  <c r="D133" i="26"/>
  <c r="C133" i="26"/>
  <c r="E132" i="26"/>
  <c r="D132" i="26"/>
  <c r="C132" i="26"/>
  <c r="E131" i="26"/>
  <c r="D131" i="26"/>
  <c r="C131" i="26"/>
  <c r="E130" i="26"/>
  <c r="D130" i="26"/>
  <c r="C130" i="26"/>
  <c r="E129" i="26"/>
  <c r="D129" i="26"/>
  <c r="C129" i="26"/>
  <c r="E128" i="26"/>
  <c r="D128" i="26"/>
  <c r="C128" i="26"/>
  <c r="E127" i="26"/>
  <c r="D127" i="26"/>
  <c r="C127" i="26"/>
  <c r="E126" i="26"/>
  <c r="D126" i="26"/>
  <c r="C126" i="26"/>
  <c r="E125" i="26"/>
  <c r="D125" i="26"/>
  <c r="C125" i="26"/>
  <c r="E124" i="26"/>
  <c r="D124" i="26"/>
  <c r="C124" i="26"/>
  <c r="E123" i="26"/>
  <c r="D123" i="26"/>
  <c r="C123" i="26"/>
  <c r="E122" i="26"/>
  <c r="D122" i="26"/>
  <c r="C122" i="26"/>
  <c r="E121" i="26"/>
  <c r="D121" i="26"/>
  <c r="C121" i="26"/>
  <c r="E120" i="26"/>
  <c r="D120" i="26"/>
  <c r="C120" i="26"/>
  <c r="E119" i="26"/>
  <c r="D119" i="26"/>
  <c r="C119" i="26"/>
  <c r="E118" i="26"/>
  <c r="D118" i="26"/>
  <c r="C118" i="26"/>
  <c r="E117" i="26"/>
  <c r="D117" i="26"/>
  <c r="C117" i="26"/>
  <c r="E116" i="26"/>
  <c r="D116" i="26"/>
  <c r="C116" i="26"/>
  <c r="E115" i="26"/>
  <c r="D115" i="26"/>
  <c r="C115" i="26"/>
  <c r="E114" i="26"/>
  <c r="D114" i="26"/>
  <c r="C114" i="26"/>
  <c r="E113" i="26"/>
  <c r="D113" i="26"/>
  <c r="C113" i="26"/>
  <c r="E112" i="26"/>
  <c r="D112" i="26"/>
  <c r="C112" i="26"/>
  <c r="E111" i="26"/>
  <c r="D111" i="26"/>
  <c r="C111" i="26"/>
  <c r="E110" i="26"/>
  <c r="D110" i="26"/>
  <c r="C110" i="26"/>
  <c r="E109" i="26"/>
  <c r="D109" i="26"/>
  <c r="C109" i="26"/>
  <c r="E108" i="26"/>
  <c r="D108" i="26"/>
  <c r="C108" i="26"/>
  <c r="E107" i="26"/>
  <c r="D107" i="26"/>
  <c r="C107" i="26"/>
  <c r="E106" i="26"/>
  <c r="D106" i="26"/>
  <c r="C106" i="26"/>
  <c r="E105" i="26"/>
  <c r="D105" i="26"/>
  <c r="C105" i="26"/>
  <c r="E104" i="26"/>
  <c r="D104" i="26"/>
  <c r="C104" i="26"/>
  <c r="E103" i="26"/>
  <c r="D103" i="26"/>
  <c r="C103" i="26"/>
  <c r="E102" i="26"/>
  <c r="D102" i="26"/>
  <c r="C102" i="26"/>
  <c r="E101" i="26"/>
  <c r="D101" i="26"/>
  <c r="C101" i="26"/>
  <c r="E100" i="26"/>
  <c r="D100" i="26"/>
  <c r="C100" i="26"/>
  <c r="E99" i="26"/>
  <c r="D99" i="26"/>
  <c r="C99" i="26"/>
  <c r="E98" i="26"/>
  <c r="D98" i="26"/>
  <c r="C98" i="26"/>
  <c r="E97" i="26"/>
  <c r="D97" i="26"/>
  <c r="C97" i="26"/>
  <c r="E96" i="26"/>
  <c r="D96" i="26"/>
  <c r="C96" i="26"/>
  <c r="E95" i="26"/>
  <c r="D95" i="26"/>
  <c r="C95" i="26"/>
  <c r="E94" i="26"/>
  <c r="D94" i="26"/>
  <c r="C94" i="26"/>
  <c r="E93" i="26"/>
  <c r="D93" i="26"/>
  <c r="C93" i="26"/>
  <c r="E90" i="26"/>
  <c r="D90" i="26"/>
  <c r="D156" i="26" s="1"/>
  <c r="C90" i="26"/>
  <c r="C156" i="26" s="1"/>
  <c r="E89" i="26"/>
  <c r="D89" i="26"/>
  <c r="C89" i="26"/>
  <c r="E88" i="26"/>
  <c r="D88" i="26"/>
  <c r="C88" i="26"/>
  <c r="E87" i="26"/>
  <c r="D87" i="26"/>
  <c r="C87" i="26"/>
  <c r="E86" i="26"/>
  <c r="D86" i="26"/>
  <c r="C86" i="26"/>
  <c r="E85" i="26"/>
  <c r="D85" i="26"/>
  <c r="C85" i="26"/>
  <c r="E84" i="26"/>
  <c r="D84" i="26"/>
  <c r="C84" i="26"/>
  <c r="E83" i="26"/>
  <c r="D83" i="26"/>
  <c r="C83" i="26"/>
  <c r="E82" i="26"/>
  <c r="D82" i="26"/>
  <c r="C82" i="26"/>
  <c r="E81" i="26"/>
  <c r="D81" i="26"/>
  <c r="C81" i="26"/>
  <c r="E80" i="26"/>
  <c r="D80" i="26"/>
  <c r="C80" i="26"/>
  <c r="E79" i="26"/>
  <c r="D79" i="26"/>
  <c r="C79" i="26"/>
  <c r="E78" i="26"/>
  <c r="D78" i="26"/>
  <c r="C78" i="26"/>
  <c r="E77" i="26"/>
  <c r="D77" i="26"/>
  <c r="C77" i="26"/>
  <c r="E76" i="26"/>
  <c r="D76" i="26"/>
  <c r="C76" i="26"/>
  <c r="E75" i="26"/>
  <c r="D75" i="26"/>
  <c r="C75" i="26"/>
  <c r="E74" i="26"/>
  <c r="D74" i="26"/>
  <c r="C74" i="26"/>
  <c r="E73" i="26"/>
  <c r="D73" i="26"/>
  <c r="C73" i="26"/>
  <c r="E72" i="26"/>
  <c r="D72" i="26"/>
  <c r="C72" i="26"/>
  <c r="E71" i="26"/>
  <c r="D71" i="26"/>
  <c r="C71" i="26"/>
  <c r="E70" i="26"/>
  <c r="D70" i="26"/>
  <c r="C70" i="26"/>
  <c r="E69" i="26"/>
  <c r="D69" i="26"/>
  <c r="C69" i="26"/>
  <c r="E68" i="26"/>
  <c r="D68" i="26"/>
  <c r="C68" i="26"/>
  <c r="E67" i="26"/>
  <c r="D67" i="26"/>
  <c r="C67" i="26"/>
  <c r="E66" i="26"/>
  <c r="D66" i="26"/>
  <c r="C66" i="26"/>
  <c r="E65" i="26"/>
  <c r="D65" i="26"/>
  <c r="C65" i="26"/>
  <c r="E64" i="26"/>
  <c r="D64" i="26"/>
  <c r="C64" i="26"/>
  <c r="E63" i="26"/>
  <c r="D63" i="26"/>
  <c r="C63" i="26"/>
  <c r="E62" i="26"/>
  <c r="D62" i="26"/>
  <c r="C62" i="26"/>
  <c r="E61" i="26"/>
  <c r="D61" i="26"/>
  <c r="C61" i="26"/>
  <c r="E60" i="26"/>
  <c r="D60" i="26"/>
  <c r="C60" i="26"/>
  <c r="E59" i="26"/>
  <c r="D59" i="26"/>
  <c r="C59" i="26"/>
  <c r="E58" i="26"/>
  <c r="D58" i="26"/>
  <c r="C58" i="26"/>
  <c r="E57" i="26"/>
  <c r="D57" i="26"/>
  <c r="C57" i="26"/>
  <c r="E56" i="26"/>
  <c r="D56" i="26"/>
  <c r="C56" i="26"/>
  <c r="E55" i="26"/>
  <c r="D55" i="26"/>
  <c r="C55" i="26"/>
  <c r="E54" i="26"/>
  <c r="D54" i="26"/>
  <c r="C54" i="26"/>
  <c r="E53" i="26"/>
  <c r="D53" i="26"/>
  <c r="C53" i="26"/>
  <c r="E52" i="26"/>
  <c r="D52" i="26"/>
  <c r="C52" i="26"/>
  <c r="E51" i="26"/>
  <c r="D51" i="26"/>
  <c r="C51" i="26"/>
  <c r="E50" i="26"/>
  <c r="D50" i="26"/>
  <c r="C50" i="26"/>
  <c r="E49" i="26"/>
  <c r="D49" i="26"/>
  <c r="C49" i="26"/>
  <c r="E48" i="26"/>
  <c r="D48" i="26"/>
  <c r="C48" i="26"/>
  <c r="E47" i="26"/>
  <c r="D47" i="26"/>
  <c r="C47" i="26"/>
  <c r="E46" i="26"/>
  <c r="D46" i="26"/>
  <c r="C46" i="26"/>
  <c r="E45" i="26"/>
  <c r="D45" i="26"/>
  <c r="C45" i="26"/>
  <c r="E44" i="26"/>
  <c r="D44" i="26"/>
  <c r="C44" i="26"/>
  <c r="E43" i="26"/>
  <c r="D43" i="26"/>
  <c r="C43" i="26"/>
  <c r="E42" i="26"/>
  <c r="D42" i="26"/>
  <c r="C42" i="26"/>
  <c r="E41" i="26"/>
  <c r="D41" i="26"/>
  <c r="C41" i="26"/>
  <c r="E40" i="26"/>
  <c r="D40" i="26"/>
  <c r="C40" i="26"/>
  <c r="E39" i="26"/>
  <c r="D39" i="26"/>
  <c r="C39" i="26"/>
  <c r="E38" i="26"/>
  <c r="D38" i="26"/>
  <c r="C38" i="26"/>
  <c r="E37" i="26"/>
  <c r="D37" i="26"/>
  <c r="C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E28" i="26"/>
  <c r="D28" i="26"/>
  <c r="C28" i="26"/>
  <c r="E27" i="26"/>
  <c r="D27" i="26"/>
  <c r="C27" i="26"/>
  <c r="E26" i="26"/>
  <c r="D26" i="26"/>
  <c r="C26" i="26"/>
  <c r="E25" i="26"/>
  <c r="D25" i="26"/>
  <c r="C25" i="26"/>
  <c r="E24" i="26"/>
  <c r="D24" i="26"/>
  <c r="C24" i="26"/>
  <c r="E23" i="26"/>
  <c r="D23" i="26"/>
  <c r="C23" i="26"/>
  <c r="E22" i="26"/>
  <c r="D22" i="26"/>
  <c r="C22" i="26"/>
  <c r="E21" i="26"/>
  <c r="D21" i="26"/>
  <c r="C21" i="26"/>
  <c r="E20" i="26"/>
  <c r="D20" i="26"/>
  <c r="C20" i="26"/>
  <c r="E19" i="26"/>
  <c r="D19" i="26"/>
  <c r="C19" i="26"/>
  <c r="E18" i="26"/>
  <c r="D18" i="26"/>
  <c r="C18" i="26"/>
  <c r="E17" i="26"/>
  <c r="D17" i="26"/>
  <c r="C17" i="26"/>
  <c r="E16" i="26"/>
  <c r="D16" i="26"/>
  <c r="C16" i="26"/>
  <c r="E15" i="26"/>
  <c r="D15" i="26"/>
  <c r="C15" i="26"/>
  <c r="E14" i="26"/>
  <c r="D14" i="26"/>
  <c r="C14" i="26"/>
  <c r="E13" i="26"/>
  <c r="D13" i="26"/>
  <c r="C13" i="26"/>
  <c r="E12" i="26"/>
  <c r="D12" i="26"/>
  <c r="C12" i="26"/>
  <c r="E11" i="26"/>
  <c r="D11" i="26"/>
  <c r="C11" i="26"/>
  <c r="E10" i="26"/>
  <c r="D10" i="26"/>
  <c r="C10" i="26"/>
  <c r="E9" i="26"/>
  <c r="D9" i="26"/>
  <c r="C9" i="26"/>
  <c r="E8" i="26"/>
  <c r="D8" i="26"/>
  <c r="C8" i="26"/>
  <c r="B2" i="26"/>
  <c r="B1" i="26"/>
  <c r="E158" i="25"/>
  <c r="D158" i="25"/>
  <c r="C158" i="25"/>
  <c r="E157" i="25"/>
  <c r="D157" i="25"/>
  <c r="C157" i="25"/>
  <c r="E155" i="25"/>
  <c r="D155" i="25"/>
  <c r="C155" i="25"/>
  <c r="E154" i="25"/>
  <c r="D154" i="25"/>
  <c r="C154" i="25"/>
  <c r="E153" i="25"/>
  <c r="D153" i="25"/>
  <c r="C153" i="25"/>
  <c r="E152" i="25"/>
  <c r="D152" i="25"/>
  <c r="C152" i="25"/>
  <c r="E151" i="25"/>
  <c r="D151" i="25"/>
  <c r="C151" i="25"/>
  <c r="E150" i="25"/>
  <c r="D150" i="25"/>
  <c r="C150" i="25"/>
  <c r="E149" i="25"/>
  <c r="D149" i="25"/>
  <c r="C149" i="25"/>
  <c r="E148" i="25"/>
  <c r="D148" i="25"/>
  <c r="C148" i="25"/>
  <c r="E147" i="25"/>
  <c r="D147" i="25"/>
  <c r="C147" i="25"/>
  <c r="E146" i="25"/>
  <c r="D146" i="25"/>
  <c r="C146" i="25"/>
  <c r="E145" i="25"/>
  <c r="D145" i="25"/>
  <c r="C145" i="25"/>
  <c r="E144" i="25"/>
  <c r="D144" i="25"/>
  <c r="C144" i="25"/>
  <c r="E143" i="25"/>
  <c r="D143" i="25"/>
  <c r="C143" i="25"/>
  <c r="E142" i="25"/>
  <c r="D142" i="25"/>
  <c r="C142" i="25"/>
  <c r="E141" i="25"/>
  <c r="D141" i="25"/>
  <c r="C141" i="25"/>
  <c r="E140" i="25"/>
  <c r="D140" i="25"/>
  <c r="C140" i="25"/>
  <c r="E139" i="25"/>
  <c r="D139" i="25"/>
  <c r="C139" i="25"/>
  <c r="E138" i="25"/>
  <c r="D138" i="25"/>
  <c r="C138" i="25"/>
  <c r="E137" i="25"/>
  <c r="D137" i="25"/>
  <c r="C137" i="25"/>
  <c r="E136" i="25"/>
  <c r="D136" i="25"/>
  <c r="C136" i="25"/>
  <c r="E135" i="25"/>
  <c r="D135" i="25"/>
  <c r="C135" i="25"/>
  <c r="E134" i="25"/>
  <c r="D134" i="25"/>
  <c r="C134" i="25"/>
  <c r="E133" i="25"/>
  <c r="D133" i="25"/>
  <c r="C133" i="25"/>
  <c r="E132" i="25"/>
  <c r="D132" i="25"/>
  <c r="C132" i="25"/>
  <c r="E131" i="25"/>
  <c r="D131" i="25"/>
  <c r="C131" i="25"/>
  <c r="E130" i="25"/>
  <c r="D130" i="25"/>
  <c r="C130" i="25"/>
  <c r="E129" i="25"/>
  <c r="D129" i="25"/>
  <c r="C129" i="25"/>
  <c r="E128" i="25"/>
  <c r="D128" i="25"/>
  <c r="C128" i="25"/>
  <c r="E127" i="25"/>
  <c r="D127" i="25"/>
  <c r="C127" i="25"/>
  <c r="E126" i="25"/>
  <c r="D126" i="25"/>
  <c r="C126" i="25"/>
  <c r="E125" i="25"/>
  <c r="D125" i="25"/>
  <c r="C125" i="25"/>
  <c r="E124" i="25"/>
  <c r="D124" i="25"/>
  <c r="C124" i="25"/>
  <c r="E123" i="25"/>
  <c r="D123" i="25"/>
  <c r="C123" i="25"/>
  <c r="E122" i="25"/>
  <c r="D122" i="25"/>
  <c r="C122" i="25"/>
  <c r="E121" i="25"/>
  <c r="D121" i="25"/>
  <c r="C121" i="25"/>
  <c r="E120" i="25"/>
  <c r="D120" i="25"/>
  <c r="C120" i="25"/>
  <c r="E119" i="25"/>
  <c r="D119" i="25"/>
  <c r="C119" i="25"/>
  <c r="E118" i="25"/>
  <c r="D118" i="25"/>
  <c r="C118" i="25"/>
  <c r="E117" i="25"/>
  <c r="D117" i="25"/>
  <c r="C117" i="25"/>
  <c r="E116" i="25"/>
  <c r="D116" i="25"/>
  <c r="C116" i="25"/>
  <c r="E115" i="25"/>
  <c r="D115" i="25"/>
  <c r="C115" i="25"/>
  <c r="E114" i="25"/>
  <c r="D114" i="25"/>
  <c r="C114" i="25"/>
  <c r="E113" i="25"/>
  <c r="D113" i="25"/>
  <c r="C113" i="25"/>
  <c r="E112" i="25"/>
  <c r="D112" i="25"/>
  <c r="C112" i="25"/>
  <c r="E111" i="25"/>
  <c r="D111" i="25"/>
  <c r="C111" i="25"/>
  <c r="E110" i="25"/>
  <c r="D110" i="25"/>
  <c r="C110" i="25"/>
  <c r="E109" i="25"/>
  <c r="D109" i="25"/>
  <c r="C109" i="25"/>
  <c r="E108" i="25"/>
  <c r="D108" i="25"/>
  <c r="C108" i="25"/>
  <c r="E107" i="25"/>
  <c r="D107" i="25"/>
  <c r="C107" i="25"/>
  <c r="E106" i="25"/>
  <c r="D106" i="25"/>
  <c r="C106" i="25"/>
  <c r="E105" i="25"/>
  <c r="D105" i="25"/>
  <c r="C105" i="25"/>
  <c r="E104" i="25"/>
  <c r="D104" i="25"/>
  <c r="C104" i="25"/>
  <c r="E103" i="25"/>
  <c r="D103" i="25"/>
  <c r="C103" i="25"/>
  <c r="E102" i="25"/>
  <c r="D102" i="25"/>
  <c r="C102" i="25"/>
  <c r="E101" i="25"/>
  <c r="D101" i="25"/>
  <c r="C101" i="25"/>
  <c r="E100" i="25"/>
  <c r="D100" i="25"/>
  <c r="C100" i="25"/>
  <c r="E99" i="25"/>
  <c r="D99" i="25"/>
  <c r="C99" i="25"/>
  <c r="E98" i="25"/>
  <c r="D98" i="25"/>
  <c r="C98" i="25"/>
  <c r="E97" i="25"/>
  <c r="D97" i="25"/>
  <c r="C97" i="25"/>
  <c r="E96" i="25"/>
  <c r="D96" i="25"/>
  <c r="C96" i="25"/>
  <c r="E95" i="25"/>
  <c r="D95" i="25"/>
  <c r="C95" i="25"/>
  <c r="E94" i="25"/>
  <c r="D94" i="25"/>
  <c r="C94" i="25"/>
  <c r="E93" i="25"/>
  <c r="D93" i="25"/>
  <c r="C93" i="25"/>
  <c r="E90" i="25"/>
  <c r="D90" i="25"/>
  <c r="D156" i="25" s="1"/>
  <c r="C90" i="25"/>
  <c r="C156" i="25" s="1"/>
  <c r="E89" i="25"/>
  <c r="D89" i="25"/>
  <c r="C89" i="25"/>
  <c r="E88" i="25"/>
  <c r="D88" i="25"/>
  <c r="C88" i="25"/>
  <c r="E87" i="25"/>
  <c r="D87" i="25"/>
  <c r="C87" i="25"/>
  <c r="E86" i="25"/>
  <c r="D86" i="25"/>
  <c r="C86" i="25"/>
  <c r="E85" i="25"/>
  <c r="D85" i="25"/>
  <c r="C85" i="25"/>
  <c r="E84" i="25"/>
  <c r="D84" i="25"/>
  <c r="C84" i="25"/>
  <c r="E83" i="25"/>
  <c r="D83" i="25"/>
  <c r="C83" i="25"/>
  <c r="E82" i="25"/>
  <c r="D82" i="25"/>
  <c r="C82" i="25"/>
  <c r="E81" i="25"/>
  <c r="D81" i="25"/>
  <c r="C81" i="25"/>
  <c r="E80" i="25"/>
  <c r="D80" i="25"/>
  <c r="C80" i="25"/>
  <c r="E79" i="25"/>
  <c r="D79" i="25"/>
  <c r="C79" i="25"/>
  <c r="E78" i="25"/>
  <c r="D78" i="25"/>
  <c r="C78" i="25"/>
  <c r="E77" i="25"/>
  <c r="D77" i="25"/>
  <c r="C77" i="25"/>
  <c r="E76" i="25"/>
  <c r="D76" i="25"/>
  <c r="C76" i="25"/>
  <c r="E75" i="25"/>
  <c r="D75" i="25"/>
  <c r="C75" i="25"/>
  <c r="E74" i="25"/>
  <c r="D74" i="25"/>
  <c r="C74" i="25"/>
  <c r="E73" i="25"/>
  <c r="D73" i="25"/>
  <c r="C73" i="25"/>
  <c r="E72" i="25"/>
  <c r="D72" i="25"/>
  <c r="C72" i="25"/>
  <c r="E71" i="25"/>
  <c r="D71" i="25"/>
  <c r="C71" i="25"/>
  <c r="E70" i="25"/>
  <c r="D70" i="25"/>
  <c r="C70" i="25"/>
  <c r="E69" i="25"/>
  <c r="D69" i="25"/>
  <c r="C69" i="25"/>
  <c r="E68" i="25"/>
  <c r="D68" i="25"/>
  <c r="C68" i="25"/>
  <c r="E67" i="25"/>
  <c r="D67" i="25"/>
  <c r="C67" i="25"/>
  <c r="E66" i="25"/>
  <c r="D66" i="25"/>
  <c r="C66" i="25"/>
  <c r="E65" i="25"/>
  <c r="D65" i="25"/>
  <c r="C65" i="25"/>
  <c r="E64" i="25"/>
  <c r="D64" i="25"/>
  <c r="C64" i="25"/>
  <c r="E63" i="25"/>
  <c r="D63" i="25"/>
  <c r="C63" i="25"/>
  <c r="E62" i="25"/>
  <c r="D62" i="25"/>
  <c r="C62" i="25"/>
  <c r="E61" i="25"/>
  <c r="D61" i="25"/>
  <c r="C61" i="25"/>
  <c r="E60" i="25"/>
  <c r="D60" i="25"/>
  <c r="C60" i="25"/>
  <c r="E59" i="25"/>
  <c r="D59" i="25"/>
  <c r="C59" i="25"/>
  <c r="E58" i="25"/>
  <c r="D58" i="25"/>
  <c r="C58" i="25"/>
  <c r="E57" i="25"/>
  <c r="D57" i="25"/>
  <c r="C57" i="25"/>
  <c r="E56" i="25"/>
  <c r="D56" i="25"/>
  <c r="C56" i="25"/>
  <c r="E55" i="25"/>
  <c r="D55" i="25"/>
  <c r="C55" i="25"/>
  <c r="E54" i="25"/>
  <c r="D54" i="25"/>
  <c r="C54" i="25"/>
  <c r="E53" i="25"/>
  <c r="D53" i="25"/>
  <c r="C53" i="25"/>
  <c r="E52" i="25"/>
  <c r="D52" i="25"/>
  <c r="C52" i="25"/>
  <c r="E51" i="25"/>
  <c r="D51" i="25"/>
  <c r="C51" i="25"/>
  <c r="E50" i="25"/>
  <c r="D50" i="25"/>
  <c r="C50" i="25"/>
  <c r="E49" i="25"/>
  <c r="D49" i="25"/>
  <c r="C49" i="25"/>
  <c r="E48" i="25"/>
  <c r="D48" i="25"/>
  <c r="C48" i="25"/>
  <c r="E47" i="25"/>
  <c r="D47" i="25"/>
  <c r="C47" i="25"/>
  <c r="E46" i="25"/>
  <c r="D46" i="25"/>
  <c r="C46" i="25"/>
  <c r="E45" i="25"/>
  <c r="D45" i="25"/>
  <c r="C45" i="25"/>
  <c r="E44" i="25"/>
  <c r="D44" i="25"/>
  <c r="C44" i="25"/>
  <c r="E43" i="25"/>
  <c r="D43" i="25"/>
  <c r="C43" i="25"/>
  <c r="E42" i="25"/>
  <c r="D42" i="25"/>
  <c r="C42" i="25"/>
  <c r="E41" i="25"/>
  <c r="D41" i="25"/>
  <c r="C41" i="25"/>
  <c r="E40" i="25"/>
  <c r="D40" i="25"/>
  <c r="C40" i="25"/>
  <c r="E39" i="25"/>
  <c r="D39" i="25"/>
  <c r="C39" i="25"/>
  <c r="E38" i="25"/>
  <c r="D38" i="25"/>
  <c r="C38" i="25"/>
  <c r="E37" i="25"/>
  <c r="D37" i="25"/>
  <c r="C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E28" i="25"/>
  <c r="D28" i="25"/>
  <c r="C28" i="25"/>
  <c r="E27" i="25"/>
  <c r="D27" i="25"/>
  <c r="C27" i="25"/>
  <c r="E26" i="25"/>
  <c r="D26" i="25"/>
  <c r="C26" i="25"/>
  <c r="E25" i="25"/>
  <c r="D25" i="25"/>
  <c r="C25" i="25"/>
  <c r="E24" i="25"/>
  <c r="D24" i="25"/>
  <c r="C24" i="25"/>
  <c r="E23" i="25"/>
  <c r="D23" i="25"/>
  <c r="C23" i="25"/>
  <c r="E22" i="25"/>
  <c r="D22" i="25"/>
  <c r="C22" i="25"/>
  <c r="E21" i="25"/>
  <c r="D21" i="25"/>
  <c r="C21" i="25"/>
  <c r="E20" i="25"/>
  <c r="D20" i="25"/>
  <c r="C20" i="25"/>
  <c r="E19" i="25"/>
  <c r="D19" i="25"/>
  <c r="C19" i="25"/>
  <c r="E18" i="25"/>
  <c r="D18" i="25"/>
  <c r="C18" i="25"/>
  <c r="E17" i="25"/>
  <c r="D17" i="25"/>
  <c r="C17" i="25"/>
  <c r="E16" i="25"/>
  <c r="D16" i="25"/>
  <c r="C16" i="25"/>
  <c r="E15" i="25"/>
  <c r="D15" i="25"/>
  <c r="C15" i="25"/>
  <c r="E14" i="25"/>
  <c r="D14" i="25"/>
  <c r="C14" i="25"/>
  <c r="E13" i="25"/>
  <c r="D13" i="25"/>
  <c r="C13" i="25"/>
  <c r="E12" i="25"/>
  <c r="D12" i="25"/>
  <c r="C12" i="25"/>
  <c r="E11" i="25"/>
  <c r="D11" i="25"/>
  <c r="C11" i="25"/>
  <c r="E10" i="25"/>
  <c r="D10" i="25"/>
  <c r="C10" i="25"/>
  <c r="E9" i="25"/>
  <c r="D9" i="25"/>
  <c r="C9" i="25"/>
  <c r="E8" i="25"/>
  <c r="D8" i="25"/>
  <c r="C8" i="25"/>
  <c r="B2" i="25"/>
  <c r="B1" i="25"/>
  <c r="I230" i="24"/>
  <c r="H230" i="24"/>
  <c r="G230" i="24"/>
  <c r="F230" i="24"/>
  <c r="E230" i="24"/>
  <c r="D230" i="24"/>
  <c r="C230" i="24"/>
  <c r="B230" i="24"/>
  <c r="I229" i="24"/>
  <c r="H229" i="24"/>
  <c r="G229" i="24"/>
  <c r="F229" i="24"/>
  <c r="E229" i="24"/>
  <c r="D229" i="24"/>
  <c r="C229" i="24"/>
  <c r="B229" i="24"/>
  <c r="I228" i="24"/>
  <c r="H228" i="24"/>
  <c r="G228" i="24"/>
  <c r="F228" i="24"/>
  <c r="E228" i="24"/>
  <c r="D228" i="24"/>
  <c r="C228" i="24"/>
  <c r="B228" i="24"/>
  <c r="I227" i="24"/>
  <c r="H227" i="24"/>
  <c r="G227" i="24"/>
  <c r="F227" i="24"/>
  <c r="E227" i="24"/>
  <c r="D227" i="24"/>
  <c r="C227" i="24"/>
  <c r="B227" i="24"/>
  <c r="I226" i="24"/>
  <c r="H226" i="24"/>
  <c r="G226" i="24"/>
  <c r="F226" i="24"/>
  <c r="E226" i="24"/>
  <c r="D226" i="24"/>
  <c r="C226" i="24"/>
  <c r="B226" i="24"/>
  <c r="I225" i="24"/>
  <c r="H225" i="24"/>
  <c r="G225" i="24"/>
  <c r="F225" i="24"/>
  <c r="E225" i="24"/>
  <c r="D225" i="24"/>
  <c r="C225" i="24"/>
  <c r="B225" i="24"/>
  <c r="I224" i="24"/>
  <c r="H224" i="24"/>
  <c r="G224" i="24"/>
  <c r="F224" i="24"/>
  <c r="E224" i="24"/>
  <c r="D224" i="24"/>
  <c r="C224" i="24"/>
  <c r="B224" i="24"/>
  <c r="I223" i="24"/>
  <c r="H223" i="24"/>
  <c r="G223" i="24"/>
  <c r="F223" i="24"/>
  <c r="E223" i="24"/>
  <c r="D223" i="24"/>
  <c r="C223" i="24"/>
  <c r="B223" i="24"/>
  <c r="I222" i="24"/>
  <c r="H222" i="24"/>
  <c r="G222" i="24"/>
  <c r="F222" i="24"/>
  <c r="E222" i="24"/>
  <c r="D222" i="24"/>
  <c r="C222" i="24"/>
  <c r="B222" i="24"/>
  <c r="I221" i="24"/>
  <c r="H221" i="24"/>
  <c r="G221" i="24"/>
  <c r="F221" i="24"/>
  <c r="E221" i="24"/>
  <c r="D221" i="24"/>
  <c r="C221" i="24"/>
  <c r="B221" i="24"/>
  <c r="I220" i="24"/>
  <c r="H220" i="24"/>
  <c r="G220" i="24"/>
  <c r="F220" i="24"/>
  <c r="E220" i="24"/>
  <c r="D220" i="24"/>
  <c r="C220" i="24"/>
  <c r="B220" i="24"/>
  <c r="I219" i="24"/>
  <c r="H219" i="24"/>
  <c r="G219" i="24"/>
  <c r="F219" i="24"/>
  <c r="E219" i="24"/>
  <c r="D219" i="24"/>
  <c r="C219" i="24"/>
  <c r="B219" i="24"/>
  <c r="I218" i="24"/>
  <c r="H218" i="24"/>
  <c r="G218" i="24"/>
  <c r="F218" i="24"/>
  <c r="E218" i="24"/>
  <c r="D218" i="24"/>
  <c r="C218" i="24"/>
  <c r="B218" i="24"/>
  <c r="G216" i="24"/>
  <c r="D216" i="24"/>
  <c r="C215" i="24"/>
  <c r="I208" i="24"/>
  <c r="H208" i="24"/>
  <c r="G208" i="24"/>
  <c r="F208" i="24"/>
  <c r="E208" i="24"/>
  <c r="D208" i="24"/>
  <c r="C208" i="24"/>
  <c r="B208" i="24"/>
  <c r="I207" i="24"/>
  <c r="H207" i="24"/>
  <c r="G207" i="24"/>
  <c r="F207" i="24"/>
  <c r="E207" i="24"/>
  <c r="D207" i="24"/>
  <c r="C207" i="24"/>
  <c r="B207" i="24"/>
  <c r="I206" i="24"/>
  <c r="H206" i="24"/>
  <c r="G206" i="24"/>
  <c r="F206" i="24"/>
  <c r="E206" i="24"/>
  <c r="D206" i="24"/>
  <c r="C206" i="24"/>
  <c r="B206" i="24"/>
  <c r="I205" i="24"/>
  <c r="H205" i="24"/>
  <c r="G205" i="24"/>
  <c r="F205" i="24"/>
  <c r="E205" i="24"/>
  <c r="D205" i="24"/>
  <c r="C205" i="24"/>
  <c r="B205" i="24"/>
  <c r="I204" i="24"/>
  <c r="H204" i="24"/>
  <c r="G204" i="24"/>
  <c r="F204" i="24"/>
  <c r="E204" i="24"/>
  <c r="D204" i="24"/>
  <c r="C204" i="24"/>
  <c r="B204" i="24"/>
  <c r="I203" i="24"/>
  <c r="H203" i="24"/>
  <c r="G203" i="24"/>
  <c r="F203" i="24"/>
  <c r="E203" i="24"/>
  <c r="D203" i="24"/>
  <c r="C203" i="24"/>
  <c r="B203" i="24"/>
  <c r="I202" i="24"/>
  <c r="H202" i="24"/>
  <c r="G202" i="24"/>
  <c r="F202" i="24"/>
  <c r="E202" i="24"/>
  <c r="D202" i="24"/>
  <c r="C202" i="24"/>
  <c r="B202" i="24"/>
  <c r="I201" i="24"/>
  <c r="H201" i="24"/>
  <c r="G201" i="24"/>
  <c r="F201" i="24"/>
  <c r="E201" i="24"/>
  <c r="D201" i="24"/>
  <c r="C201" i="24"/>
  <c r="B201" i="24"/>
  <c r="I200" i="24"/>
  <c r="H200" i="24"/>
  <c r="G200" i="24"/>
  <c r="F200" i="24"/>
  <c r="E200" i="24"/>
  <c r="D200" i="24"/>
  <c r="C200" i="24"/>
  <c r="B200" i="24"/>
  <c r="I199" i="24"/>
  <c r="H199" i="24"/>
  <c r="G199" i="24"/>
  <c r="F199" i="24"/>
  <c r="E199" i="24"/>
  <c r="D199" i="24"/>
  <c r="C199" i="24"/>
  <c r="B199" i="24"/>
  <c r="I198" i="24"/>
  <c r="H198" i="24"/>
  <c r="G198" i="24"/>
  <c r="F198" i="24"/>
  <c r="E198" i="24"/>
  <c r="D198" i="24"/>
  <c r="C198" i="24"/>
  <c r="B198" i="24"/>
  <c r="I197" i="24"/>
  <c r="H197" i="24"/>
  <c r="G197" i="24"/>
  <c r="F197" i="24"/>
  <c r="E197" i="24"/>
  <c r="D197" i="24"/>
  <c r="C197" i="24"/>
  <c r="B197" i="24"/>
  <c r="I196" i="24"/>
  <c r="H196" i="24"/>
  <c r="G196" i="24"/>
  <c r="F196" i="24"/>
  <c r="E196" i="24"/>
  <c r="D196" i="24"/>
  <c r="C196" i="24"/>
  <c r="B196" i="24"/>
  <c r="G194" i="24"/>
  <c r="D194" i="24"/>
  <c r="C193" i="24"/>
  <c r="I186" i="24"/>
  <c r="H186" i="24"/>
  <c r="G186" i="24"/>
  <c r="F186" i="24"/>
  <c r="E186" i="24"/>
  <c r="D186" i="24"/>
  <c r="C186" i="24"/>
  <c r="B186" i="24"/>
  <c r="I185" i="24"/>
  <c r="H185" i="24"/>
  <c r="G185" i="24"/>
  <c r="F185" i="24"/>
  <c r="E185" i="24"/>
  <c r="D185" i="24"/>
  <c r="C185" i="24"/>
  <c r="B185" i="24"/>
  <c r="I184" i="24"/>
  <c r="H184" i="24"/>
  <c r="G184" i="24"/>
  <c r="F184" i="24"/>
  <c r="E184" i="24"/>
  <c r="D184" i="24"/>
  <c r="C184" i="24"/>
  <c r="B184" i="24"/>
  <c r="I183" i="24"/>
  <c r="H183" i="24"/>
  <c r="G183" i="24"/>
  <c r="F183" i="24"/>
  <c r="E183" i="24"/>
  <c r="D183" i="24"/>
  <c r="C183" i="24"/>
  <c r="B183" i="24"/>
  <c r="I182" i="24"/>
  <c r="H182" i="24"/>
  <c r="G182" i="24"/>
  <c r="F182" i="24"/>
  <c r="E182" i="24"/>
  <c r="D182" i="24"/>
  <c r="C182" i="24"/>
  <c r="B182" i="24"/>
  <c r="I181" i="24"/>
  <c r="H181" i="24"/>
  <c r="G181" i="24"/>
  <c r="F181" i="24"/>
  <c r="E181" i="24"/>
  <c r="D181" i="24"/>
  <c r="C181" i="24"/>
  <c r="B181" i="24"/>
  <c r="I180" i="24"/>
  <c r="H180" i="24"/>
  <c r="G180" i="24"/>
  <c r="F180" i="24"/>
  <c r="E180" i="24"/>
  <c r="D180" i="24"/>
  <c r="C180" i="24"/>
  <c r="B180" i="24"/>
  <c r="I179" i="24"/>
  <c r="H179" i="24"/>
  <c r="G179" i="24"/>
  <c r="F179" i="24"/>
  <c r="E179" i="24"/>
  <c r="D179" i="24"/>
  <c r="C179" i="24"/>
  <c r="B179" i="24"/>
  <c r="I178" i="24"/>
  <c r="H178" i="24"/>
  <c r="G178" i="24"/>
  <c r="F178" i="24"/>
  <c r="E178" i="24"/>
  <c r="D178" i="24"/>
  <c r="C178" i="24"/>
  <c r="B178" i="24"/>
  <c r="I177" i="24"/>
  <c r="H177" i="24"/>
  <c r="G177" i="24"/>
  <c r="F177" i="24"/>
  <c r="E177" i="24"/>
  <c r="D177" i="24"/>
  <c r="C177" i="24"/>
  <c r="B177" i="24"/>
  <c r="I176" i="24"/>
  <c r="H176" i="24"/>
  <c r="G176" i="24"/>
  <c r="F176" i="24"/>
  <c r="E176" i="24"/>
  <c r="D176" i="24"/>
  <c r="C176" i="24"/>
  <c r="B176" i="24"/>
  <c r="I175" i="24"/>
  <c r="H175" i="24"/>
  <c r="G175" i="24"/>
  <c r="F175" i="24"/>
  <c r="E175" i="24"/>
  <c r="D175" i="24"/>
  <c r="C175" i="24"/>
  <c r="B175" i="24"/>
  <c r="I174" i="24"/>
  <c r="H174" i="24"/>
  <c r="G174" i="24"/>
  <c r="F174" i="24"/>
  <c r="E174" i="24"/>
  <c r="D174" i="24"/>
  <c r="C174" i="24"/>
  <c r="B174" i="24"/>
  <c r="G172" i="24"/>
  <c r="D172" i="24"/>
  <c r="C171" i="24"/>
  <c r="I164" i="24"/>
  <c r="H164" i="24"/>
  <c r="G164" i="24"/>
  <c r="F164" i="24"/>
  <c r="E164" i="24"/>
  <c r="D164" i="24"/>
  <c r="C164" i="24"/>
  <c r="B164" i="24"/>
  <c r="I163" i="24"/>
  <c r="H163" i="24"/>
  <c r="G163" i="24"/>
  <c r="F163" i="24"/>
  <c r="E163" i="24"/>
  <c r="D163" i="24"/>
  <c r="C163" i="24"/>
  <c r="B163" i="24"/>
  <c r="I162" i="24"/>
  <c r="H162" i="24"/>
  <c r="G162" i="24"/>
  <c r="F162" i="24"/>
  <c r="E162" i="24"/>
  <c r="D162" i="24"/>
  <c r="C162" i="24"/>
  <c r="B162" i="24"/>
  <c r="I161" i="24"/>
  <c r="H161" i="24"/>
  <c r="G161" i="24"/>
  <c r="F161" i="24"/>
  <c r="E161" i="24"/>
  <c r="D161" i="24"/>
  <c r="C161" i="24"/>
  <c r="B161" i="24"/>
  <c r="I160" i="24"/>
  <c r="H160" i="24"/>
  <c r="G160" i="24"/>
  <c r="F160" i="24"/>
  <c r="E160" i="24"/>
  <c r="D160" i="24"/>
  <c r="C160" i="24"/>
  <c r="B160" i="24"/>
  <c r="I159" i="24"/>
  <c r="H159" i="24"/>
  <c r="G159" i="24"/>
  <c r="F159" i="24"/>
  <c r="E159" i="24"/>
  <c r="D159" i="24"/>
  <c r="C159" i="24"/>
  <c r="B159" i="24"/>
  <c r="I158" i="24"/>
  <c r="H158" i="24"/>
  <c r="G158" i="24"/>
  <c r="F158" i="24"/>
  <c r="E158" i="24"/>
  <c r="D158" i="24"/>
  <c r="C158" i="24"/>
  <c r="B158" i="24"/>
  <c r="I157" i="24"/>
  <c r="H157" i="24"/>
  <c r="G157" i="24"/>
  <c r="F157" i="24"/>
  <c r="E157" i="24"/>
  <c r="D157" i="24"/>
  <c r="C157" i="24"/>
  <c r="B157" i="24"/>
  <c r="I156" i="24"/>
  <c r="H156" i="24"/>
  <c r="G156" i="24"/>
  <c r="F156" i="24"/>
  <c r="E156" i="24"/>
  <c r="D156" i="24"/>
  <c r="C156" i="24"/>
  <c r="B156" i="24"/>
  <c r="I155" i="24"/>
  <c r="H155" i="24"/>
  <c r="G155" i="24"/>
  <c r="F155" i="24"/>
  <c r="E155" i="24"/>
  <c r="D155" i="24"/>
  <c r="C155" i="24"/>
  <c r="B155" i="24"/>
  <c r="I154" i="24"/>
  <c r="H154" i="24"/>
  <c r="G154" i="24"/>
  <c r="F154" i="24"/>
  <c r="E154" i="24"/>
  <c r="D154" i="24"/>
  <c r="C154" i="24"/>
  <c r="B154" i="24"/>
  <c r="I153" i="24"/>
  <c r="H153" i="24"/>
  <c r="G153" i="24"/>
  <c r="F153" i="24"/>
  <c r="E153" i="24"/>
  <c r="D153" i="24"/>
  <c r="C153" i="24"/>
  <c r="B153" i="24"/>
  <c r="I152" i="24"/>
  <c r="H152" i="24"/>
  <c r="G152" i="24"/>
  <c r="F152" i="24"/>
  <c r="E152" i="24"/>
  <c r="D152" i="24"/>
  <c r="C152" i="24"/>
  <c r="B152" i="24"/>
  <c r="G150" i="24"/>
  <c r="D150" i="24"/>
  <c r="C149" i="24"/>
  <c r="I142" i="24"/>
  <c r="H142" i="24"/>
  <c r="G142" i="24"/>
  <c r="F142" i="24"/>
  <c r="E142" i="24"/>
  <c r="D142" i="24"/>
  <c r="C142" i="24"/>
  <c r="B142" i="24"/>
  <c r="I141" i="24"/>
  <c r="H141" i="24"/>
  <c r="G141" i="24"/>
  <c r="F141" i="24"/>
  <c r="E141" i="24"/>
  <c r="D141" i="24"/>
  <c r="C141" i="24"/>
  <c r="B141" i="24"/>
  <c r="I140" i="24"/>
  <c r="H140" i="24"/>
  <c r="G140" i="24"/>
  <c r="F140" i="24"/>
  <c r="E140" i="24"/>
  <c r="D140" i="24"/>
  <c r="C140" i="24"/>
  <c r="B140" i="24"/>
  <c r="I139" i="24"/>
  <c r="H139" i="24"/>
  <c r="G139" i="24"/>
  <c r="F139" i="24"/>
  <c r="E139" i="24"/>
  <c r="D139" i="24"/>
  <c r="C139" i="24"/>
  <c r="B139" i="24"/>
  <c r="I138" i="24"/>
  <c r="H138" i="24"/>
  <c r="G138" i="24"/>
  <c r="F138" i="24"/>
  <c r="E138" i="24"/>
  <c r="D138" i="24"/>
  <c r="C138" i="24"/>
  <c r="B138" i="24"/>
  <c r="I137" i="24"/>
  <c r="H137" i="24"/>
  <c r="G137" i="24"/>
  <c r="F137" i="24"/>
  <c r="E137" i="24"/>
  <c r="D137" i="24"/>
  <c r="C137" i="24"/>
  <c r="B137" i="24"/>
  <c r="I136" i="24"/>
  <c r="H136" i="24"/>
  <c r="G136" i="24"/>
  <c r="F136" i="24"/>
  <c r="E136" i="24"/>
  <c r="D136" i="24"/>
  <c r="C136" i="24"/>
  <c r="B136" i="24"/>
  <c r="I135" i="24"/>
  <c r="H135" i="24"/>
  <c r="G135" i="24"/>
  <c r="F135" i="24"/>
  <c r="E135" i="24"/>
  <c r="D135" i="24"/>
  <c r="C135" i="24"/>
  <c r="B135" i="24"/>
  <c r="I134" i="24"/>
  <c r="H134" i="24"/>
  <c r="G134" i="24"/>
  <c r="F134" i="24"/>
  <c r="E134" i="24"/>
  <c r="D134" i="24"/>
  <c r="C134" i="24"/>
  <c r="B134" i="24"/>
  <c r="I133" i="24"/>
  <c r="H133" i="24"/>
  <c r="G133" i="24"/>
  <c r="F133" i="24"/>
  <c r="E133" i="24"/>
  <c r="D133" i="24"/>
  <c r="C133" i="24"/>
  <c r="B133" i="24"/>
  <c r="I132" i="24"/>
  <c r="H132" i="24"/>
  <c r="G132" i="24"/>
  <c r="F132" i="24"/>
  <c r="E132" i="24"/>
  <c r="D132" i="24"/>
  <c r="C132" i="24"/>
  <c r="B132" i="24"/>
  <c r="I131" i="24"/>
  <c r="H131" i="24"/>
  <c r="G131" i="24"/>
  <c r="F131" i="24"/>
  <c r="E131" i="24"/>
  <c r="D131" i="24"/>
  <c r="C131" i="24"/>
  <c r="B131" i="24"/>
  <c r="I130" i="24"/>
  <c r="H130" i="24"/>
  <c r="G130" i="24"/>
  <c r="F130" i="24"/>
  <c r="E130" i="24"/>
  <c r="D130" i="24"/>
  <c r="C130" i="24"/>
  <c r="B130" i="24"/>
  <c r="G128" i="24"/>
  <c r="D128" i="24"/>
  <c r="C127" i="24"/>
  <c r="I120" i="24"/>
  <c r="H120" i="24"/>
  <c r="G120" i="24"/>
  <c r="F120" i="24"/>
  <c r="E120" i="24"/>
  <c r="D120" i="24"/>
  <c r="C120" i="24"/>
  <c r="B120" i="24"/>
  <c r="I119" i="24"/>
  <c r="H119" i="24"/>
  <c r="G119" i="24"/>
  <c r="F119" i="24"/>
  <c r="E119" i="24"/>
  <c r="D119" i="24"/>
  <c r="C119" i="24"/>
  <c r="B119" i="24"/>
  <c r="I118" i="24"/>
  <c r="H118" i="24"/>
  <c r="G118" i="24"/>
  <c r="F118" i="24"/>
  <c r="E118" i="24"/>
  <c r="D118" i="24"/>
  <c r="C118" i="24"/>
  <c r="B118" i="24"/>
  <c r="I117" i="24"/>
  <c r="H117" i="24"/>
  <c r="G117" i="24"/>
  <c r="F117" i="24"/>
  <c r="E117" i="24"/>
  <c r="D117" i="24"/>
  <c r="C117" i="24"/>
  <c r="B117" i="24"/>
  <c r="I116" i="24"/>
  <c r="H116" i="24"/>
  <c r="G116" i="24"/>
  <c r="F116" i="24"/>
  <c r="E116" i="24"/>
  <c r="D116" i="24"/>
  <c r="C116" i="24"/>
  <c r="B116" i="24"/>
  <c r="I115" i="24"/>
  <c r="H115" i="24"/>
  <c r="G115" i="24"/>
  <c r="F115" i="24"/>
  <c r="E115" i="24"/>
  <c r="D115" i="24"/>
  <c r="C115" i="24"/>
  <c r="B115" i="24"/>
  <c r="I114" i="24"/>
  <c r="H114" i="24"/>
  <c r="G114" i="24"/>
  <c r="F114" i="24"/>
  <c r="E114" i="24"/>
  <c r="D114" i="24"/>
  <c r="C114" i="24"/>
  <c r="B114" i="24"/>
  <c r="I113" i="24"/>
  <c r="H113" i="24"/>
  <c r="G113" i="24"/>
  <c r="F113" i="24"/>
  <c r="E113" i="24"/>
  <c r="D113" i="24"/>
  <c r="C113" i="24"/>
  <c r="B113" i="24"/>
  <c r="I112" i="24"/>
  <c r="H112" i="24"/>
  <c r="G112" i="24"/>
  <c r="F112" i="24"/>
  <c r="E112" i="24"/>
  <c r="D112" i="24"/>
  <c r="C112" i="24"/>
  <c r="B112" i="24"/>
  <c r="I111" i="24"/>
  <c r="H111" i="24"/>
  <c r="G111" i="24"/>
  <c r="F111" i="24"/>
  <c r="E111" i="24"/>
  <c r="D111" i="24"/>
  <c r="C111" i="24"/>
  <c r="B111" i="24"/>
  <c r="I110" i="24"/>
  <c r="H110" i="24"/>
  <c r="G110" i="24"/>
  <c r="F110" i="24"/>
  <c r="E110" i="24"/>
  <c r="D110" i="24"/>
  <c r="C110" i="24"/>
  <c r="B110" i="24"/>
  <c r="I109" i="24"/>
  <c r="H109" i="24"/>
  <c r="G109" i="24"/>
  <c r="F109" i="24"/>
  <c r="E109" i="24"/>
  <c r="D109" i="24"/>
  <c r="C109" i="24"/>
  <c r="B109" i="24"/>
  <c r="I108" i="24"/>
  <c r="H108" i="24"/>
  <c r="G108" i="24"/>
  <c r="F108" i="24"/>
  <c r="E108" i="24"/>
  <c r="D108" i="24"/>
  <c r="C108" i="24"/>
  <c r="B108" i="24"/>
  <c r="G106" i="24"/>
  <c r="D106" i="24"/>
  <c r="C105" i="24"/>
  <c r="I98" i="24"/>
  <c r="H98" i="24"/>
  <c r="G98" i="24"/>
  <c r="F98" i="24"/>
  <c r="E98" i="24"/>
  <c r="D98" i="24"/>
  <c r="C98" i="24"/>
  <c r="B98" i="24"/>
  <c r="I97" i="24"/>
  <c r="H97" i="24"/>
  <c r="G97" i="24"/>
  <c r="F97" i="24"/>
  <c r="E97" i="24"/>
  <c r="D97" i="24"/>
  <c r="C97" i="24"/>
  <c r="B97" i="24"/>
  <c r="I96" i="24"/>
  <c r="H96" i="24"/>
  <c r="G96" i="24"/>
  <c r="F96" i="24"/>
  <c r="E96" i="24"/>
  <c r="D96" i="24"/>
  <c r="C96" i="24"/>
  <c r="B96" i="24"/>
  <c r="I95" i="24"/>
  <c r="H95" i="24"/>
  <c r="G95" i="24"/>
  <c r="F95" i="24"/>
  <c r="E95" i="24"/>
  <c r="D95" i="24"/>
  <c r="C95" i="24"/>
  <c r="B95" i="24"/>
  <c r="I94" i="24"/>
  <c r="H94" i="24"/>
  <c r="G94" i="24"/>
  <c r="F94" i="24"/>
  <c r="E94" i="24"/>
  <c r="D94" i="24"/>
  <c r="C94" i="24"/>
  <c r="B94" i="24"/>
  <c r="I93" i="24"/>
  <c r="H93" i="24"/>
  <c r="G93" i="24"/>
  <c r="F93" i="24"/>
  <c r="E93" i="24"/>
  <c r="D93" i="24"/>
  <c r="C93" i="24"/>
  <c r="B93" i="24"/>
  <c r="I92" i="24"/>
  <c r="H92" i="24"/>
  <c r="G92" i="24"/>
  <c r="F92" i="24"/>
  <c r="E92" i="24"/>
  <c r="D92" i="24"/>
  <c r="C92" i="24"/>
  <c r="B92" i="24"/>
  <c r="I91" i="24"/>
  <c r="H91" i="24"/>
  <c r="G91" i="24"/>
  <c r="F91" i="24"/>
  <c r="E91" i="24"/>
  <c r="D91" i="24"/>
  <c r="C91" i="24"/>
  <c r="B91" i="24"/>
  <c r="I90" i="24"/>
  <c r="H90" i="24"/>
  <c r="G90" i="24"/>
  <c r="F90" i="24"/>
  <c r="E90" i="24"/>
  <c r="D90" i="24"/>
  <c r="C90" i="24"/>
  <c r="B90" i="24"/>
  <c r="I89" i="24"/>
  <c r="H89" i="24"/>
  <c r="G89" i="24"/>
  <c r="F89" i="24"/>
  <c r="E89" i="24"/>
  <c r="D89" i="24"/>
  <c r="C89" i="24"/>
  <c r="B89" i="24"/>
  <c r="I88" i="24"/>
  <c r="H88" i="24"/>
  <c r="G88" i="24"/>
  <c r="F88" i="24"/>
  <c r="E88" i="24"/>
  <c r="D88" i="24"/>
  <c r="C88" i="24"/>
  <c r="B88" i="24"/>
  <c r="I87" i="24"/>
  <c r="H87" i="24"/>
  <c r="G87" i="24"/>
  <c r="F87" i="24"/>
  <c r="E87" i="24"/>
  <c r="D87" i="24"/>
  <c r="C87" i="24"/>
  <c r="B87" i="24"/>
  <c r="I86" i="24"/>
  <c r="H86" i="24"/>
  <c r="G86" i="24"/>
  <c r="F86" i="24"/>
  <c r="E86" i="24"/>
  <c r="D86" i="24"/>
  <c r="C86" i="24"/>
  <c r="B86" i="24"/>
  <c r="G84" i="24"/>
  <c r="D84" i="24"/>
  <c r="C83" i="24"/>
  <c r="I76" i="24"/>
  <c r="H76" i="24"/>
  <c r="G76" i="24"/>
  <c r="F76" i="24"/>
  <c r="E76" i="24"/>
  <c r="D76" i="24"/>
  <c r="C76" i="24"/>
  <c r="B76" i="24"/>
  <c r="I75" i="24"/>
  <c r="H75" i="24"/>
  <c r="G75" i="24"/>
  <c r="F75" i="24"/>
  <c r="E75" i="24"/>
  <c r="D75" i="24"/>
  <c r="C75" i="24"/>
  <c r="B75" i="24"/>
  <c r="I74" i="24"/>
  <c r="H74" i="24"/>
  <c r="G74" i="24"/>
  <c r="F74" i="24"/>
  <c r="E74" i="24"/>
  <c r="D74" i="24"/>
  <c r="C74" i="24"/>
  <c r="B74" i="24"/>
  <c r="I73" i="24"/>
  <c r="H73" i="24"/>
  <c r="G73" i="24"/>
  <c r="F73" i="24"/>
  <c r="E73" i="24"/>
  <c r="D73" i="24"/>
  <c r="C73" i="24"/>
  <c r="B73" i="24"/>
  <c r="I72" i="24"/>
  <c r="H72" i="24"/>
  <c r="G72" i="24"/>
  <c r="F72" i="24"/>
  <c r="E72" i="24"/>
  <c r="D72" i="24"/>
  <c r="C72" i="24"/>
  <c r="B72" i="24"/>
  <c r="I71" i="24"/>
  <c r="H71" i="24"/>
  <c r="G71" i="24"/>
  <c r="F71" i="24"/>
  <c r="E71" i="24"/>
  <c r="D71" i="24"/>
  <c r="C71" i="24"/>
  <c r="B71" i="24"/>
  <c r="I70" i="24"/>
  <c r="H70" i="24"/>
  <c r="G70" i="24"/>
  <c r="F70" i="24"/>
  <c r="E70" i="24"/>
  <c r="D70" i="24"/>
  <c r="C70" i="24"/>
  <c r="B70" i="24"/>
  <c r="I69" i="24"/>
  <c r="H69" i="24"/>
  <c r="G69" i="24"/>
  <c r="F69" i="24"/>
  <c r="E69" i="24"/>
  <c r="D69" i="24"/>
  <c r="C69" i="24"/>
  <c r="B69" i="24"/>
  <c r="I68" i="24"/>
  <c r="H68" i="24"/>
  <c r="G68" i="24"/>
  <c r="F68" i="24"/>
  <c r="E68" i="24"/>
  <c r="D68" i="24"/>
  <c r="C68" i="24"/>
  <c r="B68" i="24"/>
  <c r="I67" i="24"/>
  <c r="H67" i="24"/>
  <c r="G67" i="24"/>
  <c r="F67" i="24"/>
  <c r="E67" i="24"/>
  <c r="D67" i="24"/>
  <c r="C67" i="24"/>
  <c r="B67" i="24"/>
  <c r="I66" i="24"/>
  <c r="H66" i="24"/>
  <c r="G66" i="24"/>
  <c r="F66" i="24"/>
  <c r="E66" i="24"/>
  <c r="D66" i="24"/>
  <c r="C66" i="24"/>
  <c r="B66" i="24"/>
  <c r="I65" i="24"/>
  <c r="H65" i="24"/>
  <c r="G65" i="24"/>
  <c r="F65" i="24"/>
  <c r="E65" i="24"/>
  <c r="D65" i="24"/>
  <c r="C65" i="24"/>
  <c r="B65" i="24"/>
  <c r="I64" i="24"/>
  <c r="H64" i="24"/>
  <c r="G64" i="24"/>
  <c r="F64" i="24"/>
  <c r="E64" i="24"/>
  <c r="D64" i="24"/>
  <c r="C64" i="24"/>
  <c r="B64" i="24"/>
  <c r="G62" i="24"/>
  <c r="D62" i="24"/>
  <c r="C61" i="24"/>
  <c r="I54" i="24"/>
  <c r="H54" i="24"/>
  <c r="G54" i="24"/>
  <c r="F54" i="24"/>
  <c r="E54" i="24"/>
  <c r="D54" i="24"/>
  <c r="C54" i="24"/>
  <c r="B54" i="24"/>
  <c r="I53" i="24"/>
  <c r="H53" i="24"/>
  <c r="G53" i="24"/>
  <c r="F53" i="24"/>
  <c r="E53" i="24"/>
  <c r="D53" i="24"/>
  <c r="C53" i="24"/>
  <c r="B53" i="24"/>
  <c r="I52" i="24"/>
  <c r="H52" i="24"/>
  <c r="G52" i="24"/>
  <c r="F52" i="24"/>
  <c r="E52" i="24"/>
  <c r="D52" i="24"/>
  <c r="C52" i="24"/>
  <c r="B52" i="24"/>
  <c r="I51" i="24"/>
  <c r="H51" i="24"/>
  <c r="G51" i="24"/>
  <c r="F51" i="24"/>
  <c r="E51" i="24"/>
  <c r="D51" i="24"/>
  <c r="C51" i="24"/>
  <c r="B51" i="24"/>
  <c r="I50" i="24"/>
  <c r="H50" i="24"/>
  <c r="G50" i="24"/>
  <c r="F50" i="24"/>
  <c r="E50" i="24"/>
  <c r="D50" i="24"/>
  <c r="C50" i="24"/>
  <c r="B50" i="24"/>
  <c r="I49" i="24"/>
  <c r="H49" i="24"/>
  <c r="G49" i="24"/>
  <c r="F49" i="24"/>
  <c r="E49" i="24"/>
  <c r="D49" i="24"/>
  <c r="C49" i="24"/>
  <c r="B49" i="24"/>
  <c r="I48" i="24"/>
  <c r="H48" i="24"/>
  <c r="G48" i="24"/>
  <c r="F48" i="24"/>
  <c r="E48" i="24"/>
  <c r="D48" i="24"/>
  <c r="C48" i="24"/>
  <c r="B48" i="24"/>
  <c r="I47" i="24"/>
  <c r="H47" i="24"/>
  <c r="G47" i="24"/>
  <c r="F47" i="24"/>
  <c r="E47" i="24"/>
  <c r="D47" i="24"/>
  <c r="C47" i="24"/>
  <c r="B47" i="24"/>
  <c r="I46" i="24"/>
  <c r="H46" i="24"/>
  <c r="G46" i="24"/>
  <c r="F46" i="24"/>
  <c r="E46" i="24"/>
  <c r="D46" i="24"/>
  <c r="C46" i="24"/>
  <c r="B46" i="24"/>
  <c r="I45" i="24"/>
  <c r="H45" i="24"/>
  <c r="G45" i="24"/>
  <c r="F45" i="24"/>
  <c r="E45" i="24"/>
  <c r="D45" i="24"/>
  <c r="C45" i="24"/>
  <c r="B45" i="24"/>
  <c r="I44" i="24"/>
  <c r="H44" i="24"/>
  <c r="G44" i="24"/>
  <c r="F44" i="24"/>
  <c r="E44" i="24"/>
  <c r="D44" i="24"/>
  <c r="C44" i="24"/>
  <c r="B44" i="24"/>
  <c r="I43" i="24"/>
  <c r="H43" i="24"/>
  <c r="G43" i="24"/>
  <c r="F43" i="24"/>
  <c r="E43" i="24"/>
  <c r="D43" i="24"/>
  <c r="C43" i="24"/>
  <c r="B43" i="24"/>
  <c r="I42" i="24"/>
  <c r="H42" i="24"/>
  <c r="G42" i="24"/>
  <c r="F42" i="24"/>
  <c r="E42" i="24"/>
  <c r="D42" i="24"/>
  <c r="C42" i="24"/>
  <c r="B42" i="24"/>
  <c r="G40" i="24"/>
  <c r="D40" i="24"/>
  <c r="C39" i="24"/>
  <c r="I32" i="24"/>
  <c r="H32" i="24"/>
  <c r="G32" i="24"/>
  <c r="F32" i="24"/>
  <c r="E32" i="24"/>
  <c r="D32" i="24"/>
  <c r="C32" i="24"/>
  <c r="B32" i="24"/>
  <c r="I31" i="24"/>
  <c r="H31" i="24"/>
  <c r="G31" i="24"/>
  <c r="F31" i="24"/>
  <c r="E31" i="24"/>
  <c r="D31" i="24"/>
  <c r="C31" i="24"/>
  <c r="B31" i="24"/>
  <c r="I30" i="24"/>
  <c r="H30" i="24"/>
  <c r="G30" i="24"/>
  <c r="F30" i="24"/>
  <c r="E30" i="24"/>
  <c r="D30" i="24"/>
  <c r="C30" i="24"/>
  <c r="B30" i="24"/>
  <c r="I29" i="24"/>
  <c r="H29" i="24"/>
  <c r="G29" i="24"/>
  <c r="F29" i="24"/>
  <c r="E29" i="24"/>
  <c r="D29" i="24"/>
  <c r="C29" i="24"/>
  <c r="B29" i="24"/>
  <c r="I28" i="24"/>
  <c r="H28" i="24"/>
  <c r="G28" i="24"/>
  <c r="F28" i="24"/>
  <c r="E28" i="24"/>
  <c r="D28" i="24"/>
  <c r="C28" i="24"/>
  <c r="B28" i="24"/>
  <c r="I27" i="24"/>
  <c r="H27" i="24"/>
  <c r="G27" i="24"/>
  <c r="F27" i="24"/>
  <c r="E27" i="24"/>
  <c r="D27" i="24"/>
  <c r="C27" i="24"/>
  <c r="B27" i="24"/>
  <c r="I26" i="24"/>
  <c r="H26" i="24"/>
  <c r="G26" i="24"/>
  <c r="F26" i="24"/>
  <c r="E26" i="24"/>
  <c r="D26" i="24"/>
  <c r="C26" i="24"/>
  <c r="B26" i="24"/>
  <c r="I25" i="24"/>
  <c r="H25" i="24"/>
  <c r="G25" i="24"/>
  <c r="F25" i="24"/>
  <c r="E25" i="24"/>
  <c r="D25" i="24"/>
  <c r="C25" i="24"/>
  <c r="B25" i="24"/>
  <c r="I24" i="24"/>
  <c r="H24" i="24"/>
  <c r="G24" i="24"/>
  <c r="F24" i="24"/>
  <c r="E24" i="24"/>
  <c r="D24" i="24"/>
  <c r="C24" i="24"/>
  <c r="B24" i="24"/>
  <c r="I23" i="24"/>
  <c r="H23" i="24"/>
  <c r="G23" i="24"/>
  <c r="F23" i="24"/>
  <c r="E23" i="24"/>
  <c r="D23" i="24"/>
  <c r="C23" i="24"/>
  <c r="B23" i="24"/>
  <c r="I22" i="24"/>
  <c r="H22" i="24"/>
  <c r="G22" i="24"/>
  <c r="F22" i="24"/>
  <c r="E22" i="24"/>
  <c r="D22" i="24"/>
  <c r="C22" i="24"/>
  <c r="B22" i="24"/>
  <c r="I21" i="24"/>
  <c r="H21" i="24"/>
  <c r="G21" i="24"/>
  <c r="F21" i="24"/>
  <c r="E21" i="24"/>
  <c r="D21" i="24"/>
  <c r="C21" i="24"/>
  <c r="B21" i="24"/>
  <c r="I20" i="24"/>
  <c r="H20" i="24"/>
  <c r="G20" i="24"/>
  <c r="F20" i="24"/>
  <c r="E20" i="24"/>
  <c r="D20" i="24"/>
  <c r="C20" i="24"/>
  <c r="B20" i="24"/>
  <c r="G18" i="24"/>
  <c r="D18" i="24"/>
  <c r="C17" i="24"/>
  <c r="G7" i="24"/>
  <c r="I6" i="24"/>
  <c r="H6" i="24"/>
  <c r="G6" i="24"/>
  <c r="I5" i="24"/>
  <c r="I7" i="24" s="1"/>
  <c r="H5" i="24"/>
  <c r="H7" i="24" s="1"/>
  <c r="G5" i="24"/>
  <c r="A5" i="24"/>
  <c r="H3" i="24"/>
  <c r="J1" i="24"/>
  <c r="G24" i="23"/>
  <c r="F24" i="23"/>
  <c r="E24" i="23"/>
  <c r="D24" i="23"/>
  <c r="C24" i="23"/>
  <c r="B24" i="23"/>
  <c r="A24" i="23"/>
  <c r="G23" i="23"/>
  <c r="F23" i="23"/>
  <c r="E23" i="23"/>
  <c r="D23" i="23"/>
  <c r="C23" i="23"/>
  <c r="B23" i="23"/>
  <c r="A23" i="23"/>
  <c r="G22" i="23"/>
  <c r="F22" i="23"/>
  <c r="E22" i="23"/>
  <c r="D22" i="23"/>
  <c r="C22" i="23"/>
  <c r="B22" i="23"/>
  <c r="A22" i="23"/>
  <c r="G21" i="23"/>
  <c r="F21" i="23"/>
  <c r="E21" i="23"/>
  <c r="D21" i="23"/>
  <c r="C21" i="23"/>
  <c r="B21" i="23"/>
  <c r="A21" i="23"/>
  <c r="G20" i="23"/>
  <c r="F20" i="23"/>
  <c r="E20" i="23"/>
  <c r="D20" i="23"/>
  <c r="C20" i="23"/>
  <c r="B20" i="23"/>
  <c r="A20" i="23"/>
  <c r="G19" i="23"/>
  <c r="F19" i="23"/>
  <c r="E19" i="23"/>
  <c r="D19" i="23"/>
  <c r="C19" i="23"/>
  <c r="B19" i="23"/>
  <c r="A19" i="23"/>
  <c r="G18" i="23"/>
  <c r="F18" i="23"/>
  <c r="E18" i="23"/>
  <c r="D18" i="23"/>
  <c r="C18" i="23"/>
  <c r="B18" i="23"/>
  <c r="A18" i="23"/>
  <c r="G17" i="23"/>
  <c r="F17" i="23"/>
  <c r="E17" i="23"/>
  <c r="D17" i="23"/>
  <c r="C17" i="23"/>
  <c r="B17" i="23"/>
  <c r="A17" i="23"/>
  <c r="G16" i="23"/>
  <c r="F16" i="23"/>
  <c r="E16" i="23"/>
  <c r="D16" i="23"/>
  <c r="C16" i="23"/>
  <c r="B16" i="23"/>
  <c r="A16" i="23"/>
  <c r="G15" i="23"/>
  <c r="F15" i="23"/>
  <c r="E15" i="23"/>
  <c r="D15" i="23"/>
  <c r="C15" i="23"/>
  <c r="B15" i="23"/>
  <c r="A15" i="23"/>
  <c r="G14" i="23"/>
  <c r="F14" i="23"/>
  <c r="E14" i="23"/>
  <c r="D14" i="23"/>
  <c r="C14" i="23"/>
  <c r="B14" i="23"/>
  <c r="A14" i="23"/>
  <c r="G13" i="23"/>
  <c r="F13" i="23"/>
  <c r="E13" i="23"/>
  <c r="D13" i="23"/>
  <c r="C13" i="23"/>
  <c r="B13" i="23"/>
  <c r="A13" i="23"/>
  <c r="G12" i="23"/>
  <c r="F12" i="23"/>
  <c r="E12" i="23"/>
  <c r="D12" i="23"/>
  <c r="C12" i="23"/>
  <c r="B12" i="23"/>
  <c r="A12" i="23"/>
  <c r="G11" i="23"/>
  <c r="F11" i="23"/>
  <c r="E11" i="23"/>
  <c r="D11" i="23"/>
  <c r="C11" i="23"/>
  <c r="B11" i="23"/>
  <c r="A11" i="23"/>
  <c r="G10" i="23"/>
  <c r="F10" i="23"/>
  <c r="E10" i="23"/>
  <c r="D10" i="23"/>
  <c r="C10" i="23"/>
  <c r="B10" i="23"/>
  <c r="B25" i="23" s="1"/>
  <c r="A10" i="23"/>
  <c r="G9" i="23"/>
  <c r="F9" i="23"/>
  <c r="E9" i="23"/>
  <c r="D9" i="23"/>
  <c r="C9" i="23"/>
  <c r="B9" i="23"/>
  <c r="A9" i="23"/>
  <c r="G8" i="23"/>
  <c r="F8" i="23"/>
  <c r="E8" i="23"/>
  <c r="D8" i="23"/>
  <c r="C8" i="23"/>
  <c r="B8" i="23"/>
  <c r="A8" i="23"/>
  <c r="G7" i="23"/>
  <c r="G25" i="23" s="1"/>
  <c r="F7" i="23"/>
  <c r="F25" i="23" s="1"/>
  <c r="E7" i="23"/>
  <c r="D7" i="23"/>
  <c r="D25" i="23" s="1"/>
  <c r="C7" i="23"/>
  <c r="B7" i="23"/>
  <c r="A7" i="23"/>
  <c r="G5" i="23"/>
  <c r="F5" i="23"/>
  <c r="B1" i="23"/>
  <c r="G25" i="22"/>
  <c r="F25" i="22"/>
  <c r="E25" i="22"/>
  <c r="D25" i="22"/>
  <c r="C25" i="22"/>
  <c r="B25" i="22"/>
  <c r="A25" i="22"/>
  <c r="G24" i="22"/>
  <c r="F24" i="22"/>
  <c r="E24" i="22"/>
  <c r="D24" i="22"/>
  <c r="C24" i="22"/>
  <c r="B24" i="22"/>
  <c r="A24" i="22"/>
  <c r="G23" i="22"/>
  <c r="G22" i="22"/>
  <c r="F22" i="22"/>
  <c r="E22" i="22"/>
  <c r="D22" i="22"/>
  <c r="C22" i="22"/>
  <c r="B22" i="22"/>
  <c r="A22" i="22"/>
  <c r="G21" i="22"/>
  <c r="F21" i="22"/>
  <c r="E21" i="22"/>
  <c r="D21" i="22"/>
  <c r="C21" i="22"/>
  <c r="B21" i="22"/>
  <c r="A21" i="22"/>
  <c r="G20" i="22"/>
  <c r="F20" i="22"/>
  <c r="E20" i="22"/>
  <c r="D20" i="22"/>
  <c r="C20" i="22"/>
  <c r="B20" i="22"/>
  <c r="A20" i="22"/>
  <c r="G19" i="22"/>
  <c r="F19" i="22"/>
  <c r="E19" i="22"/>
  <c r="D19" i="22"/>
  <c r="C19" i="22"/>
  <c r="B19" i="22"/>
  <c r="A19" i="22"/>
  <c r="G18" i="22"/>
  <c r="F18" i="22"/>
  <c r="E18" i="22"/>
  <c r="D18" i="22"/>
  <c r="C18" i="22"/>
  <c r="B18" i="22"/>
  <c r="A18" i="22"/>
  <c r="G17" i="22"/>
  <c r="F17" i="22"/>
  <c r="E17" i="22"/>
  <c r="D17" i="22"/>
  <c r="C17" i="22"/>
  <c r="B17" i="22"/>
  <c r="A17" i="22"/>
  <c r="G16" i="22"/>
  <c r="F16" i="22"/>
  <c r="E16" i="22"/>
  <c r="D16" i="22"/>
  <c r="C16" i="22"/>
  <c r="B16" i="22"/>
  <c r="A16" i="22"/>
  <c r="G15" i="22"/>
  <c r="F15" i="22"/>
  <c r="E15" i="22"/>
  <c r="D15" i="22"/>
  <c r="C15" i="22"/>
  <c r="B15" i="22"/>
  <c r="A15" i="22"/>
  <c r="G14" i="22"/>
  <c r="F14" i="22"/>
  <c r="E14" i="22"/>
  <c r="D14" i="22"/>
  <c r="C14" i="22"/>
  <c r="B14" i="22"/>
  <c r="A14" i="22"/>
  <c r="G13" i="22"/>
  <c r="F13" i="22"/>
  <c r="E13" i="22"/>
  <c r="D13" i="22"/>
  <c r="C13" i="22"/>
  <c r="B13" i="22"/>
  <c r="A13" i="22"/>
  <c r="G12" i="22"/>
  <c r="F12" i="22"/>
  <c r="E12" i="22"/>
  <c r="D12" i="22"/>
  <c r="C12" i="22"/>
  <c r="B12" i="22"/>
  <c r="A12" i="22"/>
  <c r="G11" i="22"/>
  <c r="F11" i="22"/>
  <c r="E11" i="22"/>
  <c r="D11" i="22"/>
  <c r="C11" i="22"/>
  <c r="B11" i="22"/>
  <c r="A11" i="22"/>
  <c r="G10" i="22"/>
  <c r="F10" i="22"/>
  <c r="E10" i="22"/>
  <c r="D10" i="22"/>
  <c r="C10" i="22"/>
  <c r="B10" i="22"/>
  <c r="A10" i="22"/>
  <c r="G9" i="22"/>
  <c r="F9" i="22"/>
  <c r="E9" i="22"/>
  <c r="D9" i="22"/>
  <c r="C9" i="22"/>
  <c r="B9" i="22"/>
  <c r="B26" i="22" s="1"/>
  <c r="A9" i="22"/>
  <c r="G8" i="22"/>
  <c r="F8" i="22"/>
  <c r="E8" i="22"/>
  <c r="D8" i="22"/>
  <c r="C8" i="22"/>
  <c r="B8" i="22"/>
  <c r="A8" i="22"/>
  <c r="G7" i="22"/>
  <c r="G26" i="22" s="1"/>
  <c r="F7" i="22"/>
  <c r="F26" i="22" s="1"/>
  <c r="E7" i="22"/>
  <c r="D7" i="22"/>
  <c r="D26" i="22" s="1"/>
  <c r="C7" i="22"/>
  <c r="B7" i="22"/>
  <c r="A7" i="22"/>
  <c r="E5" i="22"/>
  <c r="E5" i="23" s="1"/>
  <c r="D5" i="22"/>
  <c r="D5" i="23" s="1"/>
  <c r="B1" i="22"/>
  <c r="C11" i="21"/>
  <c r="B11" i="21"/>
  <c r="C10" i="21"/>
  <c r="B10" i="21"/>
  <c r="C9" i="21"/>
  <c r="B9" i="21"/>
  <c r="C8" i="21"/>
  <c r="B8" i="21"/>
  <c r="C5" i="21"/>
  <c r="A4" i="21"/>
  <c r="B2" i="21"/>
  <c r="C14" i="20"/>
  <c r="C13" i="20"/>
  <c r="C12" i="20"/>
  <c r="C11" i="20"/>
  <c r="C10" i="20"/>
  <c r="C9" i="20"/>
  <c r="C8" i="20"/>
  <c r="C6" i="20"/>
  <c r="C5" i="20"/>
  <c r="A4" i="20"/>
  <c r="B2" i="20"/>
  <c r="F14" i="11"/>
  <c r="E14" i="11"/>
  <c r="D14" i="11"/>
  <c r="C14" i="11"/>
  <c r="B14" i="11"/>
  <c r="F13" i="11"/>
  <c r="E13" i="11"/>
  <c r="D13" i="11"/>
  <c r="C13" i="11"/>
  <c r="B13" i="11"/>
  <c r="F12" i="11"/>
  <c r="E12" i="11"/>
  <c r="D12" i="11"/>
  <c r="C12" i="11"/>
  <c r="B12" i="11"/>
  <c r="F11" i="11"/>
  <c r="E11" i="11"/>
  <c r="D11" i="11"/>
  <c r="C11" i="11"/>
  <c r="B11" i="11"/>
  <c r="F10" i="11"/>
  <c r="E10" i="11"/>
  <c r="D10" i="11"/>
  <c r="C10" i="11"/>
  <c r="B10" i="11"/>
  <c r="F9" i="11"/>
  <c r="E9" i="11"/>
  <c r="D9" i="11"/>
  <c r="C9" i="11"/>
  <c r="B9" i="11"/>
  <c r="D7" i="11"/>
  <c r="E7" i="11" s="1"/>
  <c r="C7" i="11"/>
  <c r="E5" i="11"/>
  <c r="A4" i="11"/>
  <c r="B2" i="11"/>
  <c r="D38" i="10"/>
  <c r="B38" i="10"/>
  <c r="E38" i="10" s="1"/>
  <c r="D36" i="10"/>
  <c r="A34" i="10"/>
  <c r="D32" i="10"/>
  <c r="B31" i="10"/>
  <c r="A28" i="10"/>
  <c r="A22" i="10"/>
  <c r="D19" i="10"/>
  <c r="B19" i="10"/>
  <c r="E19" i="10" s="1"/>
  <c r="A16" i="10"/>
  <c r="D14" i="10"/>
  <c r="B14" i="10"/>
  <c r="E14" i="10" s="1"/>
  <c r="D12" i="10"/>
  <c r="A10" i="10"/>
  <c r="D8" i="10"/>
  <c r="B7" i="10"/>
  <c r="B6" i="10"/>
  <c r="A4" i="10"/>
  <c r="I33" i="9"/>
  <c r="H33" i="9"/>
  <c r="G33" i="9"/>
  <c r="E33" i="9"/>
  <c r="D33" i="9"/>
  <c r="C33" i="9"/>
  <c r="I32" i="9"/>
  <c r="H32" i="9"/>
  <c r="G32" i="9"/>
  <c r="E32" i="9"/>
  <c r="D32" i="9"/>
  <c r="C32" i="9"/>
  <c r="I31" i="9"/>
  <c r="H31" i="9"/>
  <c r="G31" i="9"/>
  <c r="E31" i="9"/>
  <c r="D31" i="9"/>
  <c r="C31" i="9"/>
  <c r="I30" i="9"/>
  <c r="H30" i="9"/>
  <c r="G30" i="9"/>
  <c r="E30" i="9"/>
  <c r="D30" i="9"/>
  <c r="C30" i="9"/>
  <c r="I29" i="9"/>
  <c r="H29" i="9"/>
  <c r="G29" i="9"/>
  <c r="F29" i="9"/>
  <c r="E29" i="9"/>
  <c r="D29" i="9"/>
  <c r="C29" i="9"/>
  <c r="I28" i="9"/>
  <c r="H28" i="9"/>
  <c r="G28" i="9"/>
  <c r="F28" i="9"/>
  <c r="E28" i="9"/>
  <c r="D28" i="9"/>
  <c r="C28" i="9"/>
  <c r="I27" i="9"/>
  <c r="H27" i="9"/>
  <c r="G27" i="9"/>
  <c r="F27" i="9"/>
  <c r="E27" i="9"/>
  <c r="D27" i="9"/>
  <c r="C27" i="9"/>
  <c r="I26" i="9"/>
  <c r="H26" i="9"/>
  <c r="G26" i="9"/>
  <c r="F26" i="9"/>
  <c r="E26" i="9"/>
  <c r="D26" i="9"/>
  <c r="C26" i="9"/>
  <c r="I25" i="9"/>
  <c r="H25" i="9"/>
  <c r="G25" i="9"/>
  <c r="E25" i="9"/>
  <c r="D25" i="9"/>
  <c r="C25" i="9"/>
  <c r="I24" i="9"/>
  <c r="H24" i="9"/>
  <c r="G24" i="9"/>
  <c r="E24" i="9"/>
  <c r="D24" i="9"/>
  <c r="C24" i="9"/>
  <c r="I23" i="9"/>
  <c r="H23" i="9"/>
  <c r="G23" i="9"/>
  <c r="E23" i="9"/>
  <c r="D23" i="9"/>
  <c r="C23" i="9"/>
  <c r="I22" i="9"/>
  <c r="H22" i="9"/>
  <c r="G22" i="9"/>
  <c r="E22" i="9"/>
  <c r="D22" i="9"/>
  <c r="C22" i="9"/>
  <c r="I21" i="9"/>
  <c r="H21" i="9"/>
  <c r="G21" i="9"/>
  <c r="E21" i="9"/>
  <c r="D21" i="9"/>
  <c r="C21" i="9"/>
  <c r="I20" i="9"/>
  <c r="H20" i="9"/>
  <c r="G20" i="9"/>
  <c r="E20" i="9"/>
  <c r="D20" i="9"/>
  <c r="C20" i="9"/>
  <c r="I19" i="9"/>
  <c r="H19" i="9"/>
  <c r="G19" i="9"/>
  <c r="E19" i="9"/>
  <c r="D19" i="9"/>
  <c r="C19" i="9"/>
  <c r="I18" i="9"/>
  <c r="H18" i="9"/>
  <c r="G18" i="9"/>
  <c r="E18" i="9"/>
  <c r="D18" i="9"/>
  <c r="C18" i="9"/>
  <c r="I17" i="9"/>
  <c r="H17" i="9"/>
  <c r="G17" i="9"/>
  <c r="E17" i="9"/>
  <c r="D18" i="10" s="1"/>
  <c r="D17" i="9"/>
  <c r="C17" i="9"/>
  <c r="I16" i="9"/>
  <c r="H16" i="9"/>
  <c r="G16" i="9"/>
  <c r="E16" i="9"/>
  <c r="D16" i="9"/>
  <c r="C16" i="9"/>
  <c r="B16" i="9"/>
  <c r="I15" i="9"/>
  <c r="H15" i="9"/>
  <c r="G15" i="9"/>
  <c r="F15" i="9"/>
  <c r="E15" i="9"/>
  <c r="D15" i="9"/>
  <c r="C15" i="9"/>
  <c r="B15" i="9"/>
  <c r="I14" i="9"/>
  <c r="H14" i="9"/>
  <c r="G14" i="9"/>
  <c r="F14" i="9"/>
  <c r="E14" i="9"/>
  <c r="D14" i="9"/>
  <c r="C14" i="9"/>
  <c r="B14" i="9"/>
  <c r="I13" i="9"/>
  <c r="H13" i="9"/>
  <c r="G13" i="9"/>
  <c r="F13" i="9"/>
  <c r="E13" i="9"/>
  <c r="D13" i="9"/>
  <c r="C13" i="9"/>
  <c r="B13" i="9"/>
  <c r="I12" i="9"/>
  <c r="H12" i="9"/>
  <c r="G12" i="9"/>
  <c r="F12" i="9"/>
  <c r="E12" i="9"/>
  <c r="D12" i="9"/>
  <c r="C12" i="9"/>
  <c r="B12" i="9"/>
  <c r="I11" i="9"/>
  <c r="H11" i="9"/>
  <c r="G11" i="9"/>
  <c r="F11" i="9"/>
  <c r="E11" i="9"/>
  <c r="D11" i="9"/>
  <c r="C11" i="9"/>
  <c r="I10" i="9"/>
  <c r="H10" i="9"/>
  <c r="G10" i="9"/>
  <c r="E10" i="9"/>
  <c r="D10" i="9"/>
  <c r="C10" i="9"/>
  <c r="I9" i="9"/>
  <c r="H9" i="9"/>
  <c r="G9" i="9"/>
  <c r="E9" i="9"/>
  <c r="D9" i="9"/>
  <c r="C9" i="9"/>
  <c r="I8" i="9"/>
  <c r="H8" i="9"/>
  <c r="G8" i="9"/>
  <c r="E8" i="9"/>
  <c r="D8" i="9"/>
  <c r="C8" i="9"/>
  <c r="I7" i="9"/>
  <c r="H7" i="9"/>
  <c r="G7" i="9"/>
  <c r="E7" i="9"/>
  <c r="D7" i="9"/>
  <c r="C7" i="9"/>
  <c r="I6" i="9"/>
  <c r="H6" i="9"/>
  <c r="G6" i="9"/>
  <c r="E6" i="9"/>
  <c r="D6" i="9"/>
  <c r="C6" i="9"/>
  <c r="I4" i="9"/>
  <c r="H4" i="9"/>
  <c r="C4" i="9"/>
  <c r="G4" i="9" s="1"/>
  <c r="J1" i="9"/>
  <c r="I32" i="8"/>
  <c r="H32" i="8"/>
  <c r="G32" i="8"/>
  <c r="E32" i="8"/>
  <c r="D32" i="8"/>
  <c r="C32" i="8"/>
  <c r="I31" i="8"/>
  <c r="H31" i="8"/>
  <c r="G31" i="8"/>
  <c r="E31" i="8"/>
  <c r="D31" i="8"/>
  <c r="C31" i="8"/>
  <c r="I30" i="8"/>
  <c r="H30" i="8"/>
  <c r="G30" i="8"/>
  <c r="D26" i="10" s="1"/>
  <c r="E30" i="8"/>
  <c r="D20" i="10" s="1"/>
  <c r="D30" i="8"/>
  <c r="C30" i="8"/>
  <c r="I29" i="8"/>
  <c r="D37" i="10" s="1"/>
  <c r="H29" i="8"/>
  <c r="D31" i="10" s="1"/>
  <c r="G29" i="8"/>
  <c r="D25" i="10" s="1"/>
  <c r="E29" i="8"/>
  <c r="D29" i="8"/>
  <c r="D13" i="10" s="1"/>
  <c r="C29" i="8"/>
  <c r="D7" i="10" s="1"/>
  <c r="I28" i="8"/>
  <c r="H28" i="8"/>
  <c r="G28" i="8"/>
  <c r="F28" i="8"/>
  <c r="E28" i="8"/>
  <c r="D28" i="8"/>
  <c r="C28" i="8"/>
  <c r="I27" i="8"/>
  <c r="H27" i="8"/>
  <c r="G27" i="8"/>
  <c r="E27" i="8"/>
  <c r="D27" i="8"/>
  <c r="C27" i="8"/>
  <c r="I26" i="8"/>
  <c r="H26" i="8"/>
  <c r="G26" i="8"/>
  <c r="E26" i="8"/>
  <c r="D26" i="8"/>
  <c r="C26" i="8"/>
  <c r="I25" i="8"/>
  <c r="H25" i="8"/>
  <c r="G25" i="8"/>
  <c r="E25" i="8"/>
  <c r="D25" i="8"/>
  <c r="C25" i="8"/>
  <c r="I24" i="8"/>
  <c r="H24" i="8"/>
  <c r="G24" i="8"/>
  <c r="E24" i="8"/>
  <c r="D24" i="8"/>
  <c r="C24" i="8"/>
  <c r="I23" i="8"/>
  <c r="H23" i="8"/>
  <c r="G23" i="8"/>
  <c r="E23" i="8"/>
  <c r="D23" i="8"/>
  <c r="C23" i="8"/>
  <c r="I22" i="8"/>
  <c r="H22" i="8"/>
  <c r="G22" i="8"/>
  <c r="E22" i="8"/>
  <c r="D22" i="8"/>
  <c r="C22" i="8"/>
  <c r="I21" i="8"/>
  <c r="H21" i="8"/>
  <c r="G21" i="8"/>
  <c r="E21" i="8"/>
  <c r="D21" i="8"/>
  <c r="C21" i="8"/>
  <c r="I20" i="8"/>
  <c r="H20" i="8"/>
  <c r="G20" i="8"/>
  <c r="E20" i="8"/>
  <c r="D20" i="8"/>
  <c r="C20" i="8"/>
  <c r="I19" i="8"/>
  <c r="H19" i="8"/>
  <c r="G19" i="8"/>
  <c r="E19" i="8"/>
  <c r="D19" i="8"/>
  <c r="C19" i="8"/>
  <c r="I18" i="8"/>
  <c r="H18" i="8"/>
  <c r="D30" i="10" s="1"/>
  <c r="G18" i="8"/>
  <c r="D24" i="10" s="1"/>
  <c r="E18" i="8"/>
  <c r="D18" i="8"/>
  <c r="C18" i="8"/>
  <c r="D6" i="10" s="1"/>
  <c r="I17" i="8"/>
  <c r="H17" i="8"/>
  <c r="G17" i="8"/>
  <c r="F17" i="8"/>
  <c r="E17" i="8"/>
  <c r="D17" i="8"/>
  <c r="C17" i="8"/>
  <c r="B17" i="8"/>
  <c r="I16" i="8"/>
  <c r="H16" i="8"/>
  <c r="G16" i="8"/>
  <c r="F16" i="8"/>
  <c r="E16" i="8"/>
  <c r="D16" i="8"/>
  <c r="C16" i="8"/>
  <c r="B16" i="8"/>
  <c r="I15" i="8"/>
  <c r="H15" i="8"/>
  <c r="G15" i="8"/>
  <c r="F15" i="8"/>
  <c r="E15" i="8"/>
  <c r="D15" i="8"/>
  <c r="C15" i="8"/>
  <c r="B15" i="8"/>
  <c r="I14" i="8"/>
  <c r="H14" i="8"/>
  <c r="G14" i="8"/>
  <c r="F14" i="8"/>
  <c r="E14" i="8"/>
  <c r="D14" i="8"/>
  <c r="C14" i="8"/>
  <c r="B14" i="8"/>
  <c r="I13" i="8"/>
  <c r="H13" i="8"/>
  <c r="G13" i="8"/>
  <c r="F13" i="8"/>
  <c r="E13" i="8"/>
  <c r="D13" i="8"/>
  <c r="C13" i="8"/>
  <c r="B13" i="8"/>
  <c r="I12" i="8"/>
  <c r="H12" i="8"/>
  <c r="G12" i="8"/>
  <c r="F12" i="8"/>
  <c r="E12" i="8"/>
  <c r="D12" i="8"/>
  <c r="C12" i="8"/>
  <c r="I11" i="8"/>
  <c r="H11" i="8"/>
  <c r="G11" i="8"/>
  <c r="E11" i="8"/>
  <c r="D11" i="8"/>
  <c r="C11" i="8"/>
  <c r="I10" i="8"/>
  <c r="H10" i="8"/>
  <c r="G10" i="8"/>
  <c r="E10" i="8"/>
  <c r="D10" i="8"/>
  <c r="C10" i="8"/>
  <c r="I9" i="8"/>
  <c r="H9" i="8"/>
  <c r="G9" i="8"/>
  <c r="E9" i="8"/>
  <c r="D9" i="8"/>
  <c r="C9" i="8"/>
  <c r="I8" i="8"/>
  <c r="H8" i="8"/>
  <c r="G8" i="8"/>
  <c r="E8" i="8"/>
  <c r="D8" i="8"/>
  <c r="C8" i="8"/>
  <c r="I7" i="8"/>
  <c r="H7" i="8"/>
  <c r="G7" i="8"/>
  <c r="E7" i="8"/>
  <c r="D7" i="8"/>
  <c r="C7" i="8"/>
  <c r="I6" i="8"/>
  <c r="H6" i="8"/>
  <c r="G6" i="8"/>
  <c r="E6" i="8"/>
  <c r="D6" i="8"/>
  <c r="C6" i="8"/>
  <c r="I4" i="8"/>
  <c r="H4" i="8"/>
  <c r="C4" i="8"/>
  <c r="G4" i="8" s="1"/>
  <c r="J1" i="8"/>
  <c r="E166" i="7"/>
  <c r="D166" i="7"/>
  <c r="C166" i="7"/>
  <c r="E165" i="7"/>
  <c r="D165" i="7"/>
  <c r="C165" i="7"/>
  <c r="D162" i="7"/>
  <c r="E161" i="7"/>
  <c r="D161" i="7"/>
  <c r="C161" i="7"/>
  <c r="E160" i="7"/>
  <c r="D160" i="7"/>
  <c r="C160" i="7"/>
  <c r="E159" i="7"/>
  <c r="D159" i="7"/>
  <c r="C159" i="7"/>
  <c r="E158" i="7"/>
  <c r="D158" i="7"/>
  <c r="C158" i="7"/>
  <c r="E157" i="7"/>
  <c r="D157" i="7"/>
  <c r="C157" i="7"/>
  <c r="E156" i="7"/>
  <c r="D156" i="7"/>
  <c r="C156" i="7"/>
  <c r="E155" i="7"/>
  <c r="D155" i="7"/>
  <c r="C155" i="7"/>
  <c r="E154" i="7"/>
  <c r="D154" i="7"/>
  <c r="C154" i="7"/>
  <c r="E153" i="7"/>
  <c r="D153" i="7"/>
  <c r="C153" i="7"/>
  <c r="E152" i="7"/>
  <c r="D152" i="7"/>
  <c r="C152" i="7"/>
  <c r="E151" i="7"/>
  <c r="D151" i="7"/>
  <c r="C151" i="7"/>
  <c r="E150" i="7"/>
  <c r="D150" i="7"/>
  <c r="C150" i="7"/>
  <c r="E149" i="7"/>
  <c r="D149" i="7"/>
  <c r="C149" i="7"/>
  <c r="E148" i="7"/>
  <c r="D148" i="7"/>
  <c r="C148" i="7"/>
  <c r="E147" i="7"/>
  <c r="D147" i="7"/>
  <c r="C147" i="7"/>
  <c r="E146" i="7"/>
  <c r="D146" i="7"/>
  <c r="C146" i="7"/>
  <c r="E145" i="7"/>
  <c r="D145" i="7"/>
  <c r="C145" i="7"/>
  <c r="E144" i="7"/>
  <c r="D144" i="7"/>
  <c r="C144" i="7"/>
  <c r="E143" i="7"/>
  <c r="D143" i="7"/>
  <c r="C143" i="7"/>
  <c r="E142" i="7"/>
  <c r="D142" i="7"/>
  <c r="C142" i="7"/>
  <c r="E141" i="7"/>
  <c r="D141" i="7"/>
  <c r="C141" i="7"/>
  <c r="E140" i="7"/>
  <c r="D140" i="7"/>
  <c r="C140" i="7"/>
  <c r="E139" i="7"/>
  <c r="D139" i="7"/>
  <c r="C139" i="7"/>
  <c r="E138" i="7"/>
  <c r="D138" i="7"/>
  <c r="C138" i="7"/>
  <c r="E137" i="7"/>
  <c r="D137" i="7"/>
  <c r="C137" i="7"/>
  <c r="E136" i="7"/>
  <c r="D136" i="7"/>
  <c r="C136" i="7"/>
  <c r="E135" i="7"/>
  <c r="D135" i="7"/>
  <c r="C135" i="7"/>
  <c r="E134" i="7"/>
  <c r="D134" i="7"/>
  <c r="C134" i="7"/>
  <c r="E133" i="7"/>
  <c r="D133" i="7"/>
  <c r="C133" i="7"/>
  <c r="E132" i="7"/>
  <c r="D132" i="7"/>
  <c r="C132" i="7"/>
  <c r="E131" i="7"/>
  <c r="D131" i="7"/>
  <c r="C131" i="7"/>
  <c r="E130" i="7"/>
  <c r="D130" i="7"/>
  <c r="C130" i="7"/>
  <c r="E129" i="7"/>
  <c r="D129" i="7"/>
  <c r="C129" i="7"/>
  <c r="E128" i="7"/>
  <c r="D128" i="7"/>
  <c r="C128" i="7"/>
  <c r="E127" i="7"/>
  <c r="D127" i="7"/>
  <c r="C127" i="7"/>
  <c r="E126" i="7"/>
  <c r="D126" i="7"/>
  <c r="C126" i="7"/>
  <c r="E125" i="7"/>
  <c r="D125" i="7"/>
  <c r="C125" i="7"/>
  <c r="E124" i="7"/>
  <c r="D124" i="7"/>
  <c r="C124" i="7"/>
  <c r="E123" i="7"/>
  <c r="D123" i="7"/>
  <c r="C123" i="7"/>
  <c r="E122" i="7"/>
  <c r="D122" i="7"/>
  <c r="C122" i="7"/>
  <c r="E121" i="7"/>
  <c r="D121" i="7"/>
  <c r="C121" i="7"/>
  <c r="E120" i="7"/>
  <c r="D120" i="7"/>
  <c r="C120" i="7"/>
  <c r="E119" i="7"/>
  <c r="D119" i="7"/>
  <c r="C119" i="7"/>
  <c r="E118" i="7"/>
  <c r="D118" i="7"/>
  <c r="C118" i="7"/>
  <c r="E117" i="7"/>
  <c r="D117" i="7"/>
  <c r="C117" i="7"/>
  <c r="E116" i="7"/>
  <c r="D116" i="7"/>
  <c r="C116" i="7"/>
  <c r="E115" i="7"/>
  <c r="D115" i="7"/>
  <c r="C115" i="7"/>
  <c r="E114" i="7"/>
  <c r="D114" i="7"/>
  <c r="C114" i="7"/>
  <c r="E113" i="7"/>
  <c r="D113" i="7"/>
  <c r="C113" i="7"/>
  <c r="E112" i="7"/>
  <c r="D112" i="7"/>
  <c r="C112" i="7"/>
  <c r="E111" i="7"/>
  <c r="D111" i="7"/>
  <c r="C111" i="7"/>
  <c r="E110" i="7"/>
  <c r="D110" i="7"/>
  <c r="C110" i="7"/>
  <c r="E109" i="7"/>
  <c r="D109" i="7"/>
  <c r="C109" i="7"/>
  <c r="E108" i="7"/>
  <c r="D108" i="7"/>
  <c r="C108" i="7"/>
  <c r="E107" i="7"/>
  <c r="D107" i="7"/>
  <c r="C107" i="7"/>
  <c r="E106" i="7"/>
  <c r="D106" i="7"/>
  <c r="C106" i="7"/>
  <c r="E105" i="7"/>
  <c r="D105" i="7"/>
  <c r="C105" i="7"/>
  <c r="E104" i="7"/>
  <c r="D104" i="7"/>
  <c r="C104" i="7"/>
  <c r="E103" i="7"/>
  <c r="D103" i="7"/>
  <c r="C103" i="7"/>
  <c r="E102" i="7"/>
  <c r="D102" i="7"/>
  <c r="C102" i="7"/>
  <c r="E101" i="7"/>
  <c r="D101" i="7"/>
  <c r="C101" i="7"/>
  <c r="E100" i="7"/>
  <c r="D100" i="7"/>
  <c r="C100" i="7"/>
  <c r="E98" i="7"/>
  <c r="D98" i="7"/>
  <c r="C98" i="7"/>
  <c r="C97" i="7"/>
  <c r="E93" i="7"/>
  <c r="D93" i="7"/>
  <c r="C93" i="7"/>
  <c r="C162" i="7" s="1"/>
  <c r="E92" i="7"/>
  <c r="D92" i="7"/>
  <c r="C92" i="7"/>
  <c r="E91" i="7"/>
  <c r="D91" i="7"/>
  <c r="C91" i="7"/>
  <c r="E90" i="7"/>
  <c r="D90" i="7"/>
  <c r="C90" i="7"/>
  <c r="E89" i="7"/>
  <c r="D89" i="7"/>
  <c r="C89" i="7"/>
  <c r="E88" i="7"/>
  <c r="D88" i="7"/>
  <c r="C88" i="7"/>
  <c r="E87" i="7"/>
  <c r="D87" i="7"/>
  <c r="C87" i="7"/>
  <c r="E86" i="7"/>
  <c r="D86" i="7"/>
  <c r="C86" i="7"/>
  <c r="E85" i="7"/>
  <c r="D85" i="7"/>
  <c r="C85" i="7"/>
  <c r="E84" i="7"/>
  <c r="D84" i="7"/>
  <c r="C84" i="7"/>
  <c r="E83" i="7"/>
  <c r="D83" i="7"/>
  <c r="C83" i="7"/>
  <c r="E82" i="7"/>
  <c r="D82" i="7"/>
  <c r="C82" i="7"/>
  <c r="E81" i="7"/>
  <c r="D81" i="7"/>
  <c r="C81" i="7"/>
  <c r="E80" i="7"/>
  <c r="D80" i="7"/>
  <c r="C80" i="7"/>
  <c r="E79" i="7"/>
  <c r="D79" i="7"/>
  <c r="C79" i="7"/>
  <c r="E78" i="7"/>
  <c r="D78" i="7"/>
  <c r="C78" i="7"/>
  <c r="E77" i="7"/>
  <c r="D77" i="7"/>
  <c r="C77" i="7"/>
  <c r="E76" i="7"/>
  <c r="D76" i="7"/>
  <c r="C76" i="7"/>
  <c r="E75" i="7"/>
  <c r="D75" i="7"/>
  <c r="C75" i="7"/>
  <c r="E74" i="7"/>
  <c r="D74" i="7"/>
  <c r="C74" i="7"/>
  <c r="E73" i="7"/>
  <c r="D73" i="7"/>
  <c r="C73" i="7"/>
  <c r="E72" i="7"/>
  <c r="D72" i="7"/>
  <c r="C72" i="7"/>
  <c r="E71" i="7"/>
  <c r="D71" i="7"/>
  <c r="C71" i="7"/>
  <c r="E70" i="7"/>
  <c r="D70" i="7"/>
  <c r="C70" i="7"/>
  <c r="E69" i="7"/>
  <c r="D69" i="7"/>
  <c r="C69" i="7"/>
  <c r="E68" i="7"/>
  <c r="D68" i="7"/>
  <c r="C68" i="7"/>
  <c r="E67" i="7"/>
  <c r="D67" i="7"/>
  <c r="C67" i="7"/>
  <c r="E66" i="7"/>
  <c r="D66" i="7"/>
  <c r="C66" i="7"/>
  <c r="E65" i="7"/>
  <c r="D65" i="7"/>
  <c r="C65" i="7"/>
  <c r="E64" i="7"/>
  <c r="D64" i="7"/>
  <c r="C64" i="7"/>
  <c r="E63" i="7"/>
  <c r="D63" i="7"/>
  <c r="C63" i="7"/>
  <c r="E62" i="7"/>
  <c r="D62" i="7"/>
  <c r="C62" i="7"/>
  <c r="E61" i="7"/>
  <c r="D61" i="7"/>
  <c r="C61" i="7"/>
  <c r="E60" i="7"/>
  <c r="D60" i="7"/>
  <c r="C60" i="7"/>
  <c r="E59" i="7"/>
  <c r="D59" i="7"/>
  <c r="C59" i="7"/>
  <c r="E58" i="7"/>
  <c r="D58" i="7"/>
  <c r="C58" i="7"/>
  <c r="E57" i="7"/>
  <c r="D57" i="7"/>
  <c r="C57" i="7"/>
  <c r="E56" i="7"/>
  <c r="D56" i="7"/>
  <c r="C56" i="7"/>
  <c r="E55" i="7"/>
  <c r="D55" i="7"/>
  <c r="C55" i="7"/>
  <c r="E54" i="7"/>
  <c r="D54" i="7"/>
  <c r="C54" i="7"/>
  <c r="E53" i="7"/>
  <c r="D53" i="7"/>
  <c r="C53" i="7"/>
  <c r="E52" i="7"/>
  <c r="D52" i="7"/>
  <c r="C52" i="7"/>
  <c r="E51" i="7"/>
  <c r="D51" i="7"/>
  <c r="C51" i="7"/>
  <c r="E50" i="7"/>
  <c r="D50" i="7"/>
  <c r="C50" i="7"/>
  <c r="E49" i="7"/>
  <c r="D49" i="7"/>
  <c r="C49" i="7"/>
  <c r="E48" i="7"/>
  <c r="D48" i="7"/>
  <c r="C48" i="7"/>
  <c r="E47" i="7"/>
  <c r="D47" i="7"/>
  <c r="C47" i="7"/>
  <c r="E46" i="7"/>
  <c r="D46" i="7"/>
  <c r="C46" i="7"/>
  <c r="E45" i="7"/>
  <c r="D45" i="7"/>
  <c r="C45" i="7"/>
  <c r="E44" i="7"/>
  <c r="D44" i="7"/>
  <c r="C44" i="7"/>
  <c r="E43" i="7"/>
  <c r="D43" i="7"/>
  <c r="C43" i="7"/>
  <c r="E42" i="7"/>
  <c r="D42" i="7"/>
  <c r="C42" i="7"/>
  <c r="E41" i="7"/>
  <c r="D41" i="7"/>
  <c r="C41" i="7"/>
  <c r="E40" i="7"/>
  <c r="D40" i="7"/>
  <c r="C40" i="7"/>
  <c r="E39" i="7"/>
  <c r="D39" i="7"/>
  <c r="C39" i="7"/>
  <c r="B39" i="7"/>
  <c r="E38" i="7"/>
  <c r="D38" i="7"/>
  <c r="C38" i="7"/>
  <c r="B38" i="7"/>
  <c r="E37" i="7"/>
  <c r="D37" i="7"/>
  <c r="C37" i="7"/>
  <c r="B37" i="7"/>
  <c r="E36" i="7"/>
  <c r="D36" i="7"/>
  <c r="C36" i="7"/>
  <c r="B36" i="7"/>
  <c r="E35" i="7"/>
  <c r="D35" i="7"/>
  <c r="C35" i="7"/>
  <c r="B35" i="7"/>
  <c r="E34" i="7"/>
  <c r="D34" i="7"/>
  <c r="C34" i="7"/>
  <c r="B34" i="7"/>
  <c r="E33" i="7"/>
  <c r="D33" i="7"/>
  <c r="C33" i="7"/>
  <c r="B33" i="7"/>
  <c r="E32" i="7"/>
  <c r="D32" i="7"/>
  <c r="C32" i="7"/>
  <c r="E31" i="7"/>
  <c r="D31" i="7"/>
  <c r="C31" i="7"/>
  <c r="E30" i="7"/>
  <c r="D30" i="7"/>
  <c r="C30" i="7"/>
  <c r="E29" i="7"/>
  <c r="D29" i="7"/>
  <c r="C29" i="7"/>
  <c r="E28" i="7"/>
  <c r="D28" i="7"/>
  <c r="C28" i="7"/>
  <c r="E27" i="7"/>
  <c r="D27" i="7"/>
  <c r="C27" i="7"/>
  <c r="E26" i="7"/>
  <c r="D26" i="7"/>
  <c r="C26" i="7"/>
  <c r="E25" i="7"/>
  <c r="D25" i="7"/>
  <c r="C25" i="7"/>
  <c r="E24" i="7"/>
  <c r="D24" i="7"/>
  <c r="C24" i="7"/>
  <c r="E23" i="7"/>
  <c r="D23" i="7"/>
  <c r="C23" i="7"/>
  <c r="E22" i="7"/>
  <c r="D22" i="7"/>
  <c r="C22" i="7"/>
  <c r="E21" i="7"/>
  <c r="D21" i="7"/>
  <c r="C21" i="7"/>
  <c r="E20" i="7"/>
  <c r="D20" i="7"/>
  <c r="C20" i="7"/>
  <c r="E19" i="7"/>
  <c r="D19" i="7"/>
  <c r="C19" i="7"/>
  <c r="E18" i="7"/>
  <c r="D18" i="7"/>
  <c r="C18" i="7"/>
  <c r="E17" i="7"/>
  <c r="D17" i="7"/>
  <c r="C17" i="7"/>
  <c r="E16" i="7"/>
  <c r="D16" i="7"/>
  <c r="C16" i="7"/>
  <c r="E15" i="7"/>
  <c r="D15" i="7"/>
  <c r="C15" i="7"/>
  <c r="E14" i="7"/>
  <c r="D14" i="7"/>
  <c r="C14" i="7"/>
  <c r="E13" i="7"/>
  <c r="D13" i="7"/>
  <c r="C13" i="7"/>
  <c r="E12" i="7"/>
  <c r="D12" i="7"/>
  <c r="C12" i="7"/>
  <c r="E11" i="7"/>
  <c r="D11" i="7"/>
  <c r="C11" i="7"/>
  <c r="C8" i="7"/>
  <c r="A3" i="7"/>
  <c r="A2" i="7"/>
  <c r="B1" i="7"/>
  <c r="E166" i="6"/>
  <c r="D166" i="6"/>
  <c r="C166" i="6"/>
  <c r="E165" i="6"/>
  <c r="D165" i="6"/>
  <c r="C165" i="6"/>
  <c r="E161" i="6"/>
  <c r="D161" i="6"/>
  <c r="C161" i="6"/>
  <c r="E160" i="6"/>
  <c r="D160" i="6"/>
  <c r="C160" i="6"/>
  <c r="E159" i="6"/>
  <c r="D159" i="6"/>
  <c r="C159" i="6"/>
  <c r="E158" i="6"/>
  <c r="D158" i="6"/>
  <c r="C158" i="6"/>
  <c r="E157" i="6"/>
  <c r="D157" i="6"/>
  <c r="C157" i="6"/>
  <c r="E156" i="6"/>
  <c r="D156" i="6"/>
  <c r="C156" i="6"/>
  <c r="E155" i="6"/>
  <c r="D155" i="6"/>
  <c r="C155" i="6"/>
  <c r="E154" i="6"/>
  <c r="D154" i="6"/>
  <c r="C154" i="6"/>
  <c r="E153" i="6"/>
  <c r="D153" i="6"/>
  <c r="C153" i="6"/>
  <c r="E152" i="6"/>
  <c r="D152" i="6"/>
  <c r="C152" i="6"/>
  <c r="E151" i="6"/>
  <c r="D151" i="6"/>
  <c r="C151" i="6"/>
  <c r="E150" i="6"/>
  <c r="D150" i="6"/>
  <c r="C150" i="6"/>
  <c r="E149" i="6"/>
  <c r="D149" i="6"/>
  <c r="C149" i="6"/>
  <c r="E148" i="6"/>
  <c r="D148" i="6"/>
  <c r="C148" i="6"/>
  <c r="E147" i="6"/>
  <c r="D147" i="6"/>
  <c r="C147" i="6"/>
  <c r="E146" i="6"/>
  <c r="D146" i="6"/>
  <c r="C146" i="6"/>
  <c r="E145" i="6"/>
  <c r="D145" i="6"/>
  <c r="C145" i="6"/>
  <c r="E144" i="6"/>
  <c r="D144" i="6"/>
  <c r="C144" i="6"/>
  <c r="E143" i="6"/>
  <c r="D143" i="6"/>
  <c r="C143" i="6"/>
  <c r="E142" i="6"/>
  <c r="D142" i="6"/>
  <c r="C142" i="6"/>
  <c r="E141" i="6"/>
  <c r="D141" i="6"/>
  <c r="C141" i="6"/>
  <c r="E140" i="6"/>
  <c r="D140" i="6"/>
  <c r="C140" i="6"/>
  <c r="E139" i="6"/>
  <c r="D139" i="6"/>
  <c r="C139" i="6"/>
  <c r="E138" i="6"/>
  <c r="D138" i="6"/>
  <c r="C138" i="6"/>
  <c r="E137" i="6"/>
  <c r="D137" i="6"/>
  <c r="C137" i="6"/>
  <c r="E136" i="6"/>
  <c r="D136" i="6"/>
  <c r="C136" i="6"/>
  <c r="E135" i="6"/>
  <c r="D135" i="6"/>
  <c r="C135" i="6"/>
  <c r="E134" i="6"/>
  <c r="D134" i="6"/>
  <c r="C134" i="6"/>
  <c r="E133" i="6"/>
  <c r="D133" i="6"/>
  <c r="C133" i="6"/>
  <c r="E132" i="6"/>
  <c r="D132" i="6"/>
  <c r="C132" i="6"/>
  <c r="E131" i="6"/>
  <c r="D131" i="6"/>
  <c r="C131" i="6"/>
  <c r="E130" i="6"/>
  <c r="D130" i="6"/>
  <c r="C130" i="6"/>
  <c r="E129" i="6"/>
  <c r="D129" i="6"/>
  <c r="C129" i="6"/>
  <c r="E128" i="6"/>
  <c r="D128" i="6"/>
  <c r="C128" i="6"/>
  <c r="E127" i="6"/>
  <c r="D127" i="6"/>
  <c r="C127" i="6"/>
  <c r="E126" i="6"/>
  <c r="D126" i="6"/>
  <c r="C126" i="6"/>
  <c r="E125" i="6"/>
  <c r="D125" i="6"/>
  <c r="C125" i="6"/>
  <c r="E124" i="6"/>
  <c r="D124" i="6"/>
  <c r="C124" i="6"/>
  <c r="E123" i="6"/>
  <c r="D123" i="6"/>
  <c r="C123" i="6"/>
  <c r="E122" i="6"/>
  <c r="D122" i="6"/>
  <c r="C122" i="6"/>
  <c r="E121" i="6"/>
  <c r="D121" i="6"/>
  <c r="C121" i="6"/>
  <c r="E120" i="6"/>
  <c r="D120" i="6"/>
  <c r="C120" i="6"/>
  <c r="E119" i="6"/>
  <c r="D119" i="6"/>
  <c r="C119" i="6"/>
  <c r="E118" i="6"/>
  <c r="D118" i="6"/>
  <c r="C118" i="6"/>
  <c r="E117" i="6"/>
  <c r="D117" i="6"/>
  <c r="C117" i="6"/>
  <c r="E116" i="6"/>
  <c r="D116" i="6"/>
  <c r="C116" i="6"/>
  <c r="E115" i="6"/>
  <c r="D115" i="6"/>
  <c r="C115" i="6"/>
  <c r="E114" i="6"/>
  <c r="D114" i="6"/>
  <c r="C114" i="6"/>
  <c r="E113" i="6"/>
  <c r="D113" i="6"/>
  <c r="C113" i="6"/>
  <c r="E112" i="6"/>
  <c r="D112" i="6"/>
  <c r="C112" i="6"/>
  <c r="E111" i="6"/>
  <c r="D111" i="6"/>
  <c r="C111" i="6"/>
  <c r="E110" i="6"/>
  <c r="D110" i="6"/>
  <c r="C110" i="6"/>
  <c r="E109" i="6"/>
  <c r="D109" i="6"/>
  <c r="C109" i="6"/>
  <c r="E108" i="6"/>
  <c r="D108" i="6"/>
  <c r="C108" i="6"/>
  <c r="E107" i="6"/>
  <c r="D107" i="6"/>
  <c r="C107" i="6"/>
  <c r="E106" i="6"/>
  <c r="D106" i="6"/>
  <c r="C106" i="6"/>
  <c r="E105" i="6"/>
  <c r="D105" i="6"/>
  <c r="C105" i="6"/>
  <c r="E104" i="6"/>
  <c r="D104" i="6"/>
  <c r="C104" i="6"/>
  <c r="E103" i="6"/>
  <c r="D103" i="6"/>
  <c r="C103" i="6"/>
  <c r="E102" i="6"/>
  <c r="D102" i="6"/>
  <c r="C102" i="6"/>
  <c r="E101" i="6"/>
  <c r="D101" i="6"/>
  <c r="C101" i="6"/>
  <c r="E100" i="6"/>
  <c r="D100" i="6"/>
  <c r="C100" i="6"/>
  <c r="E98" i="6"/>
  <c r="D98" i="6"/>
  <c r="C98" i="6"/>
  <c r="C97" i="6"/>
  <c r="E93" i="6"/>
  <c r="D93" i="6"/>
  <c r="D162" i="6" s="1"/>
  <c r="C93" i="6"/>
  <c r="C162" i="6" s="1"/>
  <c r="E92" i="6"/>
  <c r="D92" i="6"/>
  <c r="C92" i="6"/>
  <c r="E91" i="6"/>
  <c r="D91" i="6"/>
  <c r="C91" i="6"/>
  <c r="E90" i="6"/>
  <c r="D90" i="6"/>
  <c r="C90" i="6"/>
  <c r="E89" i="6"/>
  <c r="D89" i="6"/>
  <c r="C89" i="6"/>
  <c r="E88" i="6"/>
  <c r="D88" i="6"/>
  <c r="C88" i="6"/>
  <c r="E87" i="6"/>
  <c r="D87" i="6"/>
  <c r="C87" i="6"/>
  <c r="E86" i="6"/>
  <c r="D86" i="6"/>
  <c r="C86" i="6"/>
  <c r="E85" i="6"/>
  <c r="D85" i="6"/>
  <c r="C85" i="6"/>
  <c r="E84" i="6"/>
  <c r="D84" i="6"/>
  <c r="C84" i="6"/>
  <c r="E83" i="6"/>
  <c r="D83" i="6"/>
  <c r="C83" i="6"/>
  <c r="E82" i="6"/>
  <c r="D82" i="6"/>
  <c r="C82" i="6"/>
  <c r="E81" i="6"/>
  <c r="D81" i="6"/>
  <c r="C81" i="6"/>
  <c r="E80" i="6"/>
  <c r="D80" i="6"/>
  <c r="C80" i="6"/>
  <c r="E79" i="6"/>
  <c r="D79" i="6"/>
  <c r="C79" i="6"/>
  <c r="E78" i="6"/>
  <c r="D78" i="6"/>
  <c r="C78" i="6"/>
  <c r="E77" i="6"/>
  <c r="D77" i="6"/>
  <c r="C77" i="6"/>
  <c r="E76" i="6"/>
  <c r="D76" i="6"/>
  <c r="C76" i="6"/>
  <c r="E75" i="6"/>
  <c r="D75" i="6"/>
  <c r="C75" i="6"/>
  <c r="E74" i="6"/>
  <c r="D74" i="6"/>
  <c r="C74" i="6"/>
  <c r="E73" i="6"/>
  <c r="D73" i="6"/>
  <c r="C73" i="6"/>
  <c r="E72" i="6"/>
  <c r="D72" i="6"/>
  <c r="C72" i="6"/>
  <c r="E71" i="6"/>
  <c r="D71" i="6"/>
  <c r="C71" i="6"/>
  <c r="E70" i="6"/>
  <c r="D70" i="6"/>
  <c r="C70" i="6"/>
  <c r="E69" i="6"/>
  <c r="D69" i="6"/>
  <c r="C69" i="6"/>
  <c r="E68" i="6"/>
  <c r="D68" i="6"/>
  <c r="C68" i="6"/>
  <c r="E67" i="6"/>
  <c r="D67" i="6"/>
  <c r="C67" i="6"/>
  <c r="E66" i="6"/>
  <c r="D66" i="6"/>
  <c r="C66" i="6"/>
  <c r="E65" i="6"/>
  <c r="D65" i="6"/>
  <c r="C65" i="6"/>
  <c r="E64" i="6"/>
  <c r="D64" i="6"/>
  <c r="C64" i="6"/>
  <c r="E63" i="6"/>
  <c r="D63" i="6"/>
  <c r="C63" i="6"/>
  <c r="E62" i="6"/>
  <c r="D62" i="6"/>
  <c r="C62" i="6"/>
  <c r="E61" i="6"/>
  <c r="D61" i="6"/>
  <c r="C61" i="6"/>
  <c r="E60" i="6"/>
  <c r="D60" i="6"/>
  <c r="C60" i="6"/>
  <c r="E59" i="6"/>
  <c r="D59" i="6"/>
  <c r="C59" i="6"/>
  <c r="E58" i="6"/>
  <c r="D58" i="6"/>
  <c r="C58" i="6"/>
  <c r="E57" i="6"/>
  <c r="D57" i="6"/>
  <c r="C57" i="6"/>
  <c r="E56" i="6"/>
  <c r="D56" i="6"/>
  <c r="C56" i="6"/>
  <c r="E55" i="6"/>
  <c r="D55" i="6"/>
  <c r="C55" i="6"/>
  <c r="E54" i="6"/>
  <c r="D54" i="6"/>
  <c r="C54" i="6"/>
  <c r="E53" i="6"/>
  <c r="D53" i="6"/>
  <c r="C53" i="6"/>
  <c r="E52" i="6"/>
  <c r="D52" i="6"/>
  <c r="C52" i="6"/>
  <c r="E51" i="6"/>
  <c r="D51" i="6"/>
  <c r="C51" i="6"/>
  <c r="E50" i="6"/>
  <c r="D50" i="6"/>
  <c r="C50" i="6"/>
  <c r="E49" i="6"/>
  <c r="D49" i="6"/>
  <c r="C49" i="6"/>
  <c r="E48" i="6"/>
  <c r="D48" i="6"/>
  <c r="C48" i="6"/>
  <c r="E47" i="6"/>
  <c r="D47" i="6"/>
  <c r="C47" i="6"/>
  <c r="E46" i="6"/>
  <c r="D46" i="6"/>
  <c r="C46" i="6"/>
  <c r="E45" i="6"/>
  <c r="D45" i="6"/>
  <c r="C45" i="6"/>
  <c r="E44" i="6"/>
  <c r="D44" i="6"/>
  <c r="C44" i="6"/>
  <c r="E43" i="6"/>
  <c r="D43" i="6"/>
  <c r="C43" i="6"/>
  <c r="E42" i="6"/>
  <c r="D42" i="6"/>
  <c r="C42" i="6"/>
  <c r="E41" i="6"/>
  <c r="D41" i="6"/>
  <c r="C41" i="6"/>
  <c r="E40" i="6"/>
  <c r="D40" i="6"/>
  <c r="C40" i="6"/>
  <c r="E39" i="6"/>
  <c r="D39" i="6"/>
  <c r="C39" i="6"/>
  <c r="B39" i="6"/>
  <c r="E38" i="6"/>
  <c r="D38" i="6"/>
  <c r="C38" i="6"/>
  <c r="B38" i="6"/>
  <c r="E37" i="6"/>
  <c r="D37" i="6"/>
  <c r="C37" i="6"/>
  <c r="B37" i="6"/>
  <c r="E36" i="6"/>
  <c r="D36" i="6"/>
  <c r="C36" i="6"/>
  <c r="B36" i="6"/>
  <c r="E35" i="6"/>
  <c r="D35" i="6"/>
  <c r="C35" i="6"/>
  <c r="B35" i="6"/>
  <c r="E34" i="6"/>
  <c r="D34" i="6"/>
  <c r="C34" i="6"/>
  <c r="B34" i="6"/>
  <c r="E33" i="6"/>
  <c r="D33" i="6"/>
  <c r="C33" i="6"/>
  <c r="B33" i="6"/>
  <c r="E32" i="6"/>
  <c r="D32" i="6"/>
  <c r="C32" i="6"/>
  <c r="E31" i="6"/>
  <c r="D31" i="6"/>
  <c r="C31" i="6"/>
  <c r="E30" i="6"/>
  <c r="D30" i="6"/>
  <c r="C30" i="6"/>
  <c r="E29" i="6"/>
  <c r="D29" i="6"/>
  <c r="C29" i="6"/>
  <c r="E28" i="6"/>
  <c r="D28" i="6"/>
  <c r="C28" i="6"/>
  <c r="E27" i="6"/>
  <c r="D27" i="6"/>
  <c r="C27" i="6"/>
  <c r="E26" i="6"/>
  <c r="D26" i="6"/>
  <c r="C26" i="6"/>
  <c r="E25" i="6"/>
  <c r="D25" i="6"/>
  <c r="C25" i="6"/>
  <c r="E24" i="6"/>
  <c r="D24" i="6"/>
  <c r="C24" i="6"/>
  <c r="E23" i="6"/>
  <c r="D23" i="6"/>
  <c r="C23" i="6"/>
  <c r="E22" i="6"/>
  <c r="D22" i="6"/>
  <c r="C22" i="6"/>
  <c r="E21" i="6"/>
  <c r="D21" i="6"/>
  <c r="C21" i="6"/>
  <c r="E20" i="6"/>
  <c r="D20" i="6"/>
  <c r="C20" i="6"/>
  <c r="E19" i="6"/>
  <c r="D19" i="6"/>
  <c r="C19" i="6"/>
  <c r="E18" i="6"/>
  <c r="D18" i="6"/>
  <c r="C18" i="6"/>
  <c r="E17" i="6"/>
  <c r="D17" i="6"/>
  <c r="C17" i="6"/>
  <c r="E16" i="6"/>
  <c r="D16" i="6"/>
  <c r="C16" i="6"/>
  <c r="E15" i="6"/>
  <c r="D15" i="6"/>
  <c r="C15" i="6"/>
  <c r="E14" i="6"/>
  <c r="D14" i="6"/>
  <c r="C14" i="6"/>
  <c r="E13" i="6"/>
  <c r="D13" i="6"/>
  <c r="C13" i="6"/>
  <c r="E12" i="6"/>
  <c r="D12" i="6"/>
  <c r="C12" i="6"/>
  <c r="E11" i="6"/>
  <c r="D11" i="6"/>
  <c r="C11" i="6"/>
  <c r="C8" i="6"/>
  <c r="A3" i="6"/>
  <c r="A2" i="6"/>
  <c r="B1" i="6"/>
  <c r="E166" i="5"/>
  <c r="D166" i="5"/>
  <c r="C166" i="5"/>
  <c r="E165" i="5"/>
  <c r="D165" i="5"/>
  <c r="C165" i="5"/>
  <c r="C162" i="5"/>
  <c r="E161" i="5"/>
  <c r="D161" i="5"/>
  <c r="C161" i="5"/>
  <c r="E160" i="5"/>
  <c r="D160" i="5"/>
  <c r="C160" i="5"/>
  <c r="E159" i="5"/>
  <c r="D159" i="5"/>
  <c r="C159" i="5"/>
  <c r="E158" i="5"/>
  <c r="D158" i="5"/>
  <c r="C158" i="5"/>
  <c r="E157" i="5"/>
  <c r="D157" i="5"/>
  <c r="C157" i="5"/>
  <c r="E156" i="5"/>
  <c r="D156" i="5"/>
  <c r="C156" i="5"/>
  <c r="E155" i="5"/>
  <c r="D155" i="5"/>
  <c r="C155" i="5"/>
  <c r="E154" i="5"/>
  <c r="D154" i="5"/>
  <c r="C154" i="5"/>
  <c r="E153" i="5"/>
  <c r="D153" i="5"/>
  <c r="C153" i="5"/>
  <c r="E152" i="5"/>
  <c r="D152" i="5"/>
  <c r="C152" i="5"/>
  <c r="E151" i="5"/>
  <c r="D151" i="5"/>
  <c r="C151" i="5"/>
  <c r="E150" i="5"/>
  <c r="D150" i="5"/>
  <c r="C150" i="5"/>
  <c r="E149" i="5"/>
  <c r="D149" i="5"/>
  <c r="C149" i="5"/>
  <c r="E148" i="5"/>
  <c r="D148" i="5"/>
  <c r="C148" i="5"/>
  <c r="E147" i="5"/>
  <c r="D147" i="5"/>
  <c r="C147" i="5"/>
  <c r="E146" i="5"/>
  <c r="D146" i="5"/>
  <c r="C146" i="5"/>
  <c r="E145" i="5"/>
  <c r="D145" i="5"/>
  <c r="C145" i="5"/>
  <c r="E144" i="5"/>
  <c r="D144" i="5"/>
  <c r="C144" i="5"/>
  <c r="E143" i="5"/>
  <c r="D143" i="5"/>
  <c r="C143" i="5"/>
  <c r="E142" i="5"/>
  <c r="D142" i="5"/>
  <c r="C142" i="5"/>
  <c r="E141" i="5"/>
  <c r="D141" i="5"/>
  <c r="C141" i="5"/>
  <c r="E140" i="5"/>
  <c r="D140" i="5"/>
  <c r="C140" i="5"/>
  <c r="E139" i="5"/>
  <c r="D139" i="5"/>
  <c r="C139" i="5"/>
  <c r="E138" i="5"/>
  <c r="D138" i="5"/>
  <c r="C138" i="5"/>
  <c r="E137" i="5"/>
  <c r="D137" i="5"/>
  <c r="C137" i="5"/>
  <c r="E136" i="5"/>
  <c r="D136" i="5"/>
  <c r="C136" i="5"/>
  <c r="E135" i="5"/>
  <c r="D135" i="5"/>
  <c r="C135" i="5"/>
  <c r="E134" i="5"/>
  <c r="D134" i="5"/>
  <c r="C134" i="5"/>
  <c r="E133" i="5"/>
  <c r="D133" i="5"/>
  <c r="C133" i="5"/>
  <c r="E132" i="5"/>
  <c r="D132" i="5"/>
  <c r="C132" i="5"/>
  <c r="E131" i="5"/>
  <c r="D131" i="5"/>
  <c r="C131" i="5"/>
  <c r="E130" i="5"/>
  <c r="D130" i="5"/>
  <c r="C130" i="5"/>
  <c r="E129" i="5"/>
  <c r="D129" i="5"/>
  <c r="C129" i="5"/>
  <c r="E128" i="5"/>
  <c r="D128" i="5"/>
  <c r="C128" i="5"/>
  <c r="E127" i="5"/>
  <c r="D127" i="5"/>
  <c r="C127" i="5"/>
  <c r="E126" i="5"/>
  <c r="D126" i="5"/>
  <c r="C126" i="5"/>
  <c r="E125" i="5"/>
  <c r="D125" i="5"/>
  <c r="C125" i="5"/>
  <c r="E124" i="5"/>
  <c r="D124" i="5"/>
  <c r="C124" i="5"/>
  <c r="E123" i="5"/>
  <c r="D123" i="5"/>
  <c r="C123" i="5"/>
  <c r="E122" i="5"/>
  <c r="D122" i="5"/>
  <c r="C122" i="5"/>
  <c r="E121" i="5"/>
  <c r="D121" i="5"/>
  <c r="C121" i="5"/>
  <c r="E120" i="5"/>
  <c r="D120" i="5"/>
  <c r="C120" i="5"/>
  <c r="E119" i="5"/>
  <c r="D119" i="5"/>
  <c r="C119" i="5"/>
  <c r="E118" i="5"/>
  <c r="D118" i="5"/>
  <c r="C118" i="5"/>
  <c r="E117" i="5"/>
  <c r="D117" i="5"/>
  <c r="C117" i="5"/>
  <c r="E116" i="5"/>
  <c r="D116" i="5"/>
  <c r="C116" i="5"/>
  <c r="E115" i="5"/>
  <c r="D115" i="5"/>
  <c r="C115" i="5"/>
  <c r="E114" i="5"/>
  <c r="D114" i="5"/>
  <c r="C114" i="5"/>
  <c r="E113" i="5"/>
  <c r="D113" i="5"/>
  <c r="C113" i="5"/>
  <c r="E112" i="5"/>
  <c r="D112" i="5"/>
  <c r="C112" i="5"/>
  <c r="E111" i="5"/>
  <c r="D111" i="5"/>
  <c r="C111" i="5"/>
  <c r="E110" i="5"/>
  <c r="D110" i="5"/>
  <c r="C110" i="5"/>
  <c r="E109" i="5"/>
  <c r="D109" i="5"/>
  <c r="C109" i="5"/>
  <c r="E108" i="5"/>
  <c r="D108" i="5"/>
  <c r="C108" i="5"/>
  <c r="E107" i="5"/>
  <c r="D107" i="5"/>
  <c r="C107" i="5"/>
  <c r="E106" i="5"/>
  <c r="D106" i="5"/>
  <c r="C106" i="5"/>
  <c r="E105" i="5"/>
  <c r="D105" i="5"/>
  <c r="C105" i="5"/>
  <c r="E104" i="5"/>
  <c r="D104" i="5"/>
  <c r="C104" i="5"/>
  <c r="E103" i="5"/>
  <c r="D103" i="5"/>
  <c r="C103" i="5"/>
  <c r="E102" i="5"/>
  <c r="D102" i="5"/>
  <c r="C102" i="5"/>
  <c r="E101" i="5"/>
  <c r="D101" i="5"/>
  <c r="C101" i="5"/>
  <c r="E100" i="5"/>
  <c r="D100" i="5"/>
  <c r="C100" i="5"/>
  <c r="E98" i="5"/>
  <c r="D98" i="5"/>
  <c r="C98" i="5"/>
  <c r="E93" i="5"/>
  <c r="D93" i="5"/>
  <c r="D162" i="5" s="1"/>
  <c r="C93" i="5"/>
  <c r="E92" i="5"/>
  <c r="D92" i="5"/>
  <c r="C92" i="5"/>
  <c r="E91" i="5"/>
  <c r="D91" i="5"/>
  <c r="C91" i="5"/>
  <c r="E90" i="5"/>
  <c r="D90" i="5"/>
  <c r="C90" i="5"/>
  <c r="E89" i="5"/>
  <c r="D89" i="5"/>
  <c r="C89" i="5"/>
  <c r="E88" i="5"/>
  <c r="D88" i="5"/>
  <c r="C88" i="5"/>
  <c r="E87" i="5"/>
  <c r="D87" i="5"/>
  <c r="C87" i="5"/>
  <c r="E86" i="5"/>
  <c r="D86" i="5"/>
  <c r="C86" i="5"/>
  <c r="E85" i="5"/>
  <c r="D85" i="5"/>
  <c r="C85" i="5"/>
  <c r="E84" i="5"/>
  <c r="D84" i="5"/>
  <c r="C84" i="5"/>
  <c r="E83" i="5"/>
  <c r="D83" i="5"/>
  <c r="C83" i="5"/>
  <c r="E82" i="5"/>
  <c r="D82" i="5"/>
  <c r="C82" i="5"/>
  <c r="E81" i="5"/>
  <c r="D81" i="5"/>
  <c r="C81" i="5"/>
  <c r="E80" i="5"/>
  <c r="D80" i="5"/>
  <c r="C80" i="5"/>
  <c r="E79" i="5"/>
  <c r="D79" i="5"/>
  <c r="C79" i="5"/>
  <c r="E78" i="5"/>
  <c r="D78" i="5"/>
  <c r="C78" i="5"/>
  <c r="E77" i="5"/>
  <c r="D77" i="5"/>
  <c r="C77" i="5"/>
  <c r="E76" i="5"/>
  <c r="D76" i="5"/>
  <c r="C76" i="5"/>
  <c r="E75" i="5"/>
  <c r="D75" i="5"/>
  <c r="C75" i="5"/>
  <c r="E74" i="5"/>
  <c r="D74" i="5"/>
  <c r="C74" i="5"/>
  <c r="E73" i="5"/>
  <c r="D73" i="5"/>
  <c r="C73" i="5"/>
  <c r="E72" i="5"/>
  <c r="D72" i="5"/>
  <c r="C72" i="5"/>
  <c r="E71" i="5"/>
  <c r="D71" i="5"/>
  <c r="C71" i="5"/>
  <c r="E70" i="5"/>
  <c r="D70" i="5"/>
  <c r="C70" i="5"/>
  <c r="E69" i="5"/>
  <c r="D69" i="5"/>
  <c r="C69" i="5"/>
  <c r="E68" i="5"/>
  <c r="D68" i="5"/>
  <c r="C68" i="5"/>
  <c r="E67" i="5"/>
  <c r="D67" i="5"/>
  <c r="C67" i="5"/>
  <c r="E66" i="5"/>
  <c r="D66" i="5"/>
  <c r="C66" i="5"/>
  <c r="E65" i="5"/>
  <c r="D65" i="5"/>
  <c r="C65" i="5"/>
  <c r="E64" i="5"/>
  <c r="D64" i="5"/>
  <c r="C64" i="5"/>
  <c r="E63" i="5"/>
  <c r="D63" i="5"/>
  <c r="C63" i="5"/>
  <c r="E62" i="5"/>
  <c r="D62" i="5"/>
  <c r="C62" i="5"/>
  <c r="E61" i="5"/>
  <c r="D61" i="5"/>
  <c r="C61" i="5"/>
  <c r="E60" i="5"/>
  <c r="D60" i="5"/>
  <c r="C60" i="5"/>
  <c r="E59" i="5"/>
  <c r="D59" i="5"/>
  <c r="C59" i="5"/>
  <c r="E58" i="5"/>
  <c r="D58" i="5"/>
  <c r="C58" i="5"/>
  <c r="E57" i="5"/>
  <c r="D57" i="5"/>
  <c r="C57" i="5"/>
  <c r="E56" i="5"/>
  <c r="D56" i="5"/>
  <c r="C56" i="5"/>
  <c r="E55" i="5"/>
  <c r="D55" i="5"/>
  <c r="C55" i="5"/>
  <c r="E54" i="5"/>
  <c r="D54" i="5"/>
  <c r="C54" i="5"/>
  <c r="E53" i="5"/>
  <c r="D53" i="5"/>
  <c r="C53" i="5"/>
  <c r="E52" i="5"/>
  <c r="D52" i="5"/>
  <c r="C52" i="5"/>
  <c r="E51" i="5"/>
  <c r="D51" i="5"/>
  <c r="C51" i="5"/>
  <c r="E50" i="5"/>
  <c r="D50" i="5"/>
  <c r="C50" i="5"/>
  <c r="E49" i="5"/>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B39" i="5"/>
  <c r="E38" i="5"/>
  <c r="D38" i="5"/>
  <c r="C38" i="5"/>
  <c r="B38" i="5"/>
  <c r="E37" i="5"/>
  <c r="D37" i="5"/>
  <c r="C37" i="5"/>
  <c r="B37" i="5"/>
  <c r="E36" i="5"/>
  <c r="D36" i="5"/>
  <c r="C36" i="5"/>
  <c r="B36" i="5"/>
  <c r="E35" i="5"/>
  <c r="D35" i="5"/>
  <c r="C35" i="5"/>
  <c r="B35" i="5"/>
  <c r="E34" i="5"/>
  <c r="D34" i="5"/>
  <c r="C34" i="5"/>
  <c r="B34" i="5"/>
  <c r="E33" i="5"/>
  <c r="D33" i="5"/>
  <c r="C33" i="5"/>
  <c r="B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C8" i="5"/>
  <c r="C97" i="5" s="1"/>
  <c r="E7" i="5"/>
  <c r="E96" i="5" s="1"/>
  <c r="E164" i="5" s="1"/>
  <c r="A3" i="5"/>
  <c r="A2" i="5"/>
  <c r="B1" i="5"/>
  <c r="E166" i="4"/>
  <c r="D166" i="4"/>
  <c r="C166" i="4"/>
  <c r="E165" i="4"/>
  <c r="D165" i="4"/>
  <c r="C165" i="4"/>
  <c r="D162" i="4"/>
  <c r="C162" i="4"/>
  <c r="E161" i="4"/>
  <c r="D161" i="4"/>
  <c r="B32" i="10" s="1"/>
  <c r="E32" i="10" s="1"/>
  <c r="C161" i="4"/>
  <c r="B26" i="10" s="1"/>
  <c r="E26" i="10" s="1"/>
  <c r="E160" i="4"/>
  <c r="B37" i="10" s="1"/>
  <c r="E37" i="10" s="1"/>
  <c r="D160" i="4"/>
  <c r="C160" i="4"/>
  <c r="B25" i="10" s="1"/>
  <c r="E25" i="10" s="1"/>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B36" i="10" s="1"/>
  <c r="E36" i="10" s="1"/>
  <c r="D135" i="4"/>
  <c r="B30" i="10" s="1"/>
  <c r="E30" i="10" s="1"/>
  <c r="C135" i="4"/>
  <c r="B24" i="10" s="1"/>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8" i="4"/>
  <c r="D98" i="4"/>
  <c r="C98" i="4"/>
  <c r="C97" i="4"/>
  <c r="E96" i="4"/>
  <c r="E164" i="4" s="1"/>
  <c r="E93" i="4"/>
  <c r="B20" i="10" s="1"/>
  <c r="E20" i="10" s="1"/>
  <c r="D93" i="4"/>
  <c r="C93" i="4"/>
  <c r="B8" i="10" s="1"/>
  <c r="E8" i="10" s="1"/>
  <c r="E92" i="4"/>
  <c r="D92" i="4"/>
  <c r="B13" i="10" s="1"/>
  <c r="E13" i="10" s="1"/>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B18" i="10" s="1"/>
  <c r="E18" i="10" s="1"/>
  <c r="D68" i="4"/>
  <c r="B12" i="10" s="1"/>
  <c r="E12" i="10" s="1"/>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 r="E29" i="4"/>
  <c r="D29" i="4"/>
  <c r="C29" i="4"/>
  <c r="E28" i="4"/>
  <c r="D28" i="4"/>
  <c r="C28" i="4"/>
  <c r="E27" i="4"/>
  <c r="D27" i="4"/>
  <c r="C27" i="4"/>
  <c r="E26" i="4"/>
  <c r="D26" i="4"/>
  <c r="C26" i="4"/>
  <c r="E25" i="4"/>
  <c r="D25" i="4"/>
  <c r="C25" i="4"/>
  <c r="E24" i="4"/>
  <c r="D24" i="4"/>
  <c r="C24" i="4"/>
  <c r="E23" i="4"/>
  <c r="D23" i="4"/>
  <c r="C23" i="4"/>
  <c r="E22" i="4"/>
  <c r="D22" i="4"/>
  <c r="C22" i="4"/>
  <c r="E21" i="4"/>
  <c r="D21" i="4"/>
  <c r="C21" i="4"/>
  <c r="E20" i="4"/>
  <c r="D20" i="4"/>
  <c r="C20" i="4"/>
  <c r="E19" i="4"/>
  <c r="D19" i="4"/>
  <c r="C19" i="4"/>
  <c r="E18" i="4"/>
  <c r="D18" i="4"/>
  <c r="C18" i="4"/>
  <c r="E17" i="4"/>
  <c r="D17" i="4"/>
  <c r="C17" i="4"/>
  <c r="E16" i="4"/>
  <c r="D16" i="4"/>
  <c r="C16" i="4"/>
  <c r="E15" i="4"/>
  <c r="D15" i="4"/>
  <c r="C15" i="4"/>
  <c r="E14" i="4"/>
  <c r="D14" i="4"/>
  <c r="C14" i="4"/>
  <c r="E13" i="4"/>
  <c r="D13" i="4"/>
  <c r="C13" i="4"/>
  <c r="E12" i="4"/>
  <c r="D12" i="4"/>
  <c r="C12" i="4"/>
  <c r="E11" i="4"/>
  <c r="D11" i="4"/>
  <c r="C11" i="4"/>
  <c r="C8" i="4"/>
  <c r="A3" i="4"/>
  <c r="A2" i="4"/>
  <c r="B1" i="4"/>
  <c r="A6" i="3"/>
  <c r="A37" i="3" s="1"/>
  <c r="H12" i="2"/>
  <c r="K12" i="2" s="1"/>
  <c r="M12" i="2" s="1"/>
  <c r="C9" i="2"/>
  <c r="D1" i="2"/>
  <c r="D7" i="2" s="1"/>
  <c r="B37" i="1"/>
  <c r="C36" i="1"/>
  <c r="B36" i="1"/>
  <c r="C35" i="1"/>
  <c r="B35" i="1"/>
  <c r="C34" i="1"/>
  <c r="B34" i="1"/>
  <c r="C33" i="1"/>
  <c r="B33" i="1"/>
  <c r="C32" i="1"/>
  <c r="B32" i="1"/>
  <c r="C31" i="1"/>
  <c r="B31" i="1"/>
  <c r="C30" i="1"/>
  <c r="B30" i="1"/>
  <c r="C29" i="1"/>
  <c r="B29" i="1"/>
  <c r="B28" i="1"/>
  <c r="B27" i="1"/>
  <c r="B26" i="1"/>
  <c r="B21" i="1"/>
  <c r="B20" i="1"/>
  <c r="B19" i="1"/>
  <c r="B18" i="1"/>
  <c r="B17" i="1"/>
  <c r="B16" i="1"/>
  <c r="B12" i="1"/>
  <c r="B11" i="1"/>
  <c r="B10" i="1"/>
  <c r="B9" i="1"/>
  <c r="A6" i="1"/>
  <c r="A1" i="1"/>
  <c r="C37" i="1"/>
  <c r="C27" i="1"/>
  <c r="C25" i="1"/>
  <c r="C21" i="1"/>
  <c r="C19" i="1"/>
  <c r="C17" i="1"/>
  <c r="C15" i="1"/>
  <c r="C7" i="1"/>
  <c r="C10" i="1"/>
  <c r="C24" i="1"/>
  <c r="C14" i="1"/>
  <c r="C11" i="1"/>
  <c r="C9" i="1"/>
  <c r="C12" i="1"/>
  <c r="C28" i="1"/>
  <c r="C26" i="1"/>
  <c r="C23" i="1"/>
  <c r="C20" i="1"/>
  <c r="C18" i="1"/>
  <c r="C16" i="1"/>
  <c r="C13" i="1"/>
  <c r="C22" i="1"/>
  <c r="C8" i="1"/>
  <c r="E7" i="10" l="1"/>
  <c r="E24" i="10"/>
  <c r="E6" i="10"/>
  <c r="E31" i="10"/>
  <c r="E7" i="6"/>
  <c r="A19" i="3"/>
  <c r="A25" i="3"/>
  <c r="A31" i="3"/>
  <c r="A13" i="3"/>
  <c r="K14" i="2"/>
  <c r="G4" i="22" l="1"/>
  <c r="G4" i="23" s="1"/>
  <c r="E4" i="25" s="1"/>
  <c r="E4" i="26" s="1"/>
  <c r="E4" i="27" s="1"/>
  <c r="E4" i="28" s="1"/>
  <c r="E4" i="29" s="1"/>
  <c r="E4" i="30" s="1"/>
  <c r="E4" i="31" s="1"/>
  <c r="E4" i="32" s="1"/>
  <c r="E96" i="6"/>
  <c r="E164" i="6" s="1"/>
  <c r="E7" i="7"/>
  <c r="K16" i="2"/>
  <c r="M14" i="2"/>
  <c r="E4" i="37" l="1"/>
  <c r="E4" i="38" s="1"/>
  <c r="E4" i="39" s="1"/>
  <c r="E4" i="40" s="1"/>
  <c r="E4" i="33"/>
  <c r="E4" i="34" s="1"/>
  <c r="E4" i="35" s="1"/>
  <c r="E4" i="36" s="1"/>
  <c r="I2" i="8"/>
  <c r="I2" i="9" s="1"/>
  <c r="E96" i="7"/>
  <c r="E164" i="7" s="1"/>
  <c r="M16" i="2"/>
  <c r="K18" i="2"/>
  <c r="K20" i="2" l="1"/>
  <c r="M18" i="2"/>
  <c r="M20" i="2" l="1"/>
  <c r="K22" i="2"/>
  <c r="K24" i="2" l="1"/>
  <c r="M22" i="2"/>
  <c r="M24" i="2" l="1"/>
  <c r="K26" i="2"/>
  <c r="K28" i="2" l="1"/>
  <c r="M26" i="2"/>
  <c r="M28" i="2" l="1"/>
  <c r="K30" i="2"/>
  <c r="K32" i="2" l="1"/>
  <c r="M32" i="2" s="1"/>
  <c r="M30" i="2"/>
</calcChain>
</file>

<file path=xl/sharedStrings.xml><?xml version="1.0" encoding="utf-8"?>
<sst xmlns="http://schemas.openxmlformats.org/spreadsheetml/2006/main" count="4611" uniqueCount="635">
  <si>
    <t>Tartalomjegyzék</t>
  </si>
  <si>
    <t>Dokumentum neve</t>
  </si>
  <si>
    <t>A dokumentációs rendszerben található táblázatok listája</t>
  </si>
  <si>
    <t>Ugrás</t>
  </si>
  <si>
    <t>Alapadatok</t>
  </si>
  <si>
    <t>Adatok megadása</t>
  </si>
  <si>
    <t>Összefüggések</t>
  </si>
  <si>
    <t>Táblázatok adatainak összefüggései</t>
  </si>
  <si>
    <t xml:space="preserve">1.1. melléklet </t>
  </si>
  <si>
    <t>1.2. melléklet</t>
  </si>
  <si>
    <t>1.3. melléklet</t>
  </si>
  <si>
    <t>1.4. melléklet</t>
  </si>
  <si>
    <t>2.1. melléklet</t>
  </si>
  <si>
    <t>Működési célú bevételek, kiadások mérlege</t>
  </si>
  <si>
    <t>2.2. melléklet</t>
  </si>
  <si>
    <t>Felhalmozási célú bevételek, kiadások mérlege</t>
  </si>
  <si>
    <t>Ellenőrző lista</t>
  </si>
  <si>
    <t>Ellenőrzés az 1-es és 2.1., 2.2. mellékletek adati esetében</t>
  </si>
  <si>
    <t>3. melléklet</t>
  </si>
  <si>
    <t>4. melléklet</t>
  </si>
  <si>
    <t>5. melléklet</t>
  </si>
  <si>
    <t>6. melléklet</t>
  </si>
  <si>
    <t>7. melléklet</t>
  </si>
  <si>
    <t>8. melléklet</t>
  </si>
  <si>
    <t>9.1. melléklet</t>
  </si>
  <si>
    <t>Összes  bevétel, kiadás</t>
  </si>
  <si>
    <t>9.1.1. melléklet</t>
  </si>
  <si>
    <t>Kötelező feladtok bevételei, kiadásai</t>
  </si>
  <si>
    <t>9.1.2. melléklet</t>
  </si>
  <si>
    <t>Önként vállalt feladatok bevételei, kiadásai</t>
  </si>
  <si>
    <t>9.1.3. melléklet</t>
  </si>
  <si>
    <t>Államigazgatási feladatok  bevételei, kiadásai</t>
  </si>
  <si>
    <t>9.2. melléklet</t>
  </si>
  <si>
    <t>9.3. melléklet</t>
  </si>
  <si>
    <t>9.4. melléklet</t>
  </si>
  <si>
    <t>9.5. melléklet</t>
  </si>
  <si>
    <t>9.6. melléklet</t>
  </si>
  <si>
    <t>9.7. melléklet</t>
  </si>
  <si>
    <t>9.8. melléklet</t>
  </si>
  <si>
    <t>9.9. melléklet</t>
  </si>
  <si>
    <t>6.10. melléklet</t>
  </si>
  <si>
    <t>6.11. melléklet</t>
  </si>
  <si>
    <t>6.12. melléklet</t>
  </si>
  <si>
    <t>10. melléklet</t>
  </si>
  <si>
    <t>év:</t>
  </si>
  <si>
    <t>ALAPADATOK</t>
  </si>
  <si>
    <t>JÁNOSHIDA KÖZSÉGI ÖNKORMÁNYZATA</t>
  </si>
  <si>
    <t>a</t>
  </si>
  <si>
    <t>/</t>
  </si>
  <si>
    <t>(</t>
  </si>
  <si>
    <t>…</t>
  </si>
  <si>
    <t>)</t>
  </si>
  <si>
    <t>önkormányzati rendelethez</t>
  </si>
  <si>
    <t>I.</t>
  </si>
  <si>
    <t>sz. módosítás utáni</t>
  </si>
  <si>
    <t>Mellékletben külön?</t>
  </si>
  <si>
    <t>Jánoshidai Polgármesteri Hivatal</t>
  </si>
  <si>
    <t>9.</t>
  </si>
  <si>
    <t>.</t>
  </si>
  <si>
    <t>1. költségvetési szerv neve</t>
  </si>
  <si>
    <t>Szent Norbert Idősek Klubja</t>
  </si>
  <si>
    <t>2. költségvetési szerv neve</t>
  </si>
  <si>
    <t>Jánoshidai Napsugár Óvoda és Mini Bölcsőde</t>
  </si>
  <si>
    <t>3. költségvetési szerv neve</t>
  </si>
  <si>
    <t>3 kvi név</t>
  </si>
  <si>
    <t>4. költségvetési szerv neve</t>
  </si>
  <si>
    <t>4 kvi név</t>
  </si>
  <si>
    <t>5. költségvetési szerv neve</t>
  </si>
  <si>
    <t>5 kvi név</t>
  </si>
  <si>
    <t>6. költségvetési szerv neve</t>
  </si>
  <si>
    <t>6 kvi név</t>
  </si>
  <si>
    <t>7. költségvetési szerv neve</t>
  </si>
  <si>
    <t>7 kvi név</t>
  </si>
  <si>
    <t>8. költségvetési szerv neve</t>
  </si>
  <si>
    <t>8 kvi név</t>
  </si>
  <si>
    <t>9 kvi név</t>
  </si>
  <si>
    <t>10. költségvetési szerv neve</t>
  </si>
  <si>
    <t>10 kvi név</t>
  </si>
  <si>
    <t>Időközi tájékoztató űrlapjainak összefüggései:</t>
  </si>
  <si>
    <t>1.1. sz. melléklet Bevételek táblázat C. oszlop 9 sora =</t>
  </si>
  <si>
    <t>2.1. számú melléklet C. oszlop 13. sor + 2.2. számú melléklet C. oszlop 12. sor</t>
  </si>
  <si>
    <t>1.1 sz. melléklet Bevételek táblázat C. oszlop 17 sora =</t>
  </si>
  <si>
    <t>2.1. számú melléklet C. oszlop 24. sor + 2.2. számú melléklet C. oszlop 25. sor</t>
  </si>
  <si>
    <t>1.1 sz. melléklet Bevételek táblázat C. oszlop 18 sora =</t>
  </si>
  <si>
    <t>2.1. számú melléklet C. oszlop 25. sor + 2.2. számú melléklet C. oszlop 26. sor</t>
  </si>
  <si>
    <t>1.1. sz. melléklet Bevételek táblázat D. oszlop 9 sora =</t>
  </si>
  <si>
    <t>2.1. számú melléklet D. oszlop 13. sor + 2.2. számú melléklet D. oszlop 12. sor</t>
  </si>
  <si>
    <t>1.1. sz. melléklet Bevételek táblázat D. oszlop 17 sora =</t>
  </si>
  <si>
    <t>2.1. számú melléklet D. oszlop 24. sor + 2.2. számú melléklet D. oszlop 25. sor</t>
  </si>
  <si>
    <t>1.1. sz. melléklet Bevételek táblázat D. oszlop 18 sora =</t>
  </si>
  <si>
    <t>2.1. számú melléklet D. oszlop 25. sor + 2.2. számú melléklet D. oszlop 26. sor</t>
  </si>
  <si>
    <t>1.1. sz. melléklet Bevételek táblázat E. oszlop 9 sora =</t>
  </si>
  <si>
    <t>2.1. számú melléklet E. oszlop 13. sor + 2.2. számú melléklet E. oszlop 12. sor</t>
  </si>
  <si>
    <t>1.1. sz. melléklet Bevételek táblázat E. oszlop 17 sora =</t>
  </si>
  <si>
    <t>2.1. számú melléklet E. oszlop 24. sor + 2.2. számú melléklet E. oszlop 25. sor</t>
  </si>
  <si>
    <t>1.1. sz. melléklet Bevételek táblázat E. oszlop 18 sora =</t>
  </si>
  <si>
    <t>2.1. számú melléklet E. oszlop 25. sor + 2.2. számú melléklet E. oszlop 26. sor</t>
  </si>
  <si>
    <t>1.1.sz. melléklet Kiadások táblázat C. oszlop 3 sora =</t>
  </si>
  <si>
    <t>2.1. számú melléklet G. oszlop 13. sor + 2.2. számú melléklet G. oszlop 12. sor</t>
  </si>
  <si>
    <t>1.1. sz. melléklet Kiadások táblázat C. oszlop 10 sora =</t>
  </si>
  <si>
    <t>2.1. számú melléklet G. oszlop 24. sor + 2.2. számú melléklet G. oszlop 25. sor</t>
  </si>
  <si>
    <t>1.1. sz. melléklet Kiadások táblázat C. oszlop 11 sora =</t>
  </si>
  <si>
    <t>2.1. számú melléklet G. oszlop 25. sor + 2.2. számú melléklet G. oszlop 26. sor</t>
  </si>
  <si>
    <t>1.1. sz. melléklet Kiadások táblázat D. oszlop 3 sora =</t>
  </si>
  <si>
    <t>2.1. számú melléklet H. oszlop 13. sor + 2.2. számú melléklet H. oszlop 12. sor</t>
  </si>
  <si>
    <t>1.1. sz. melléklet Kiadások táblázat D. oszlop 10 sora =</t>
  </si>
  <si>
    <t>2.1. számú melléklet H. oszlop 24. sor + 2.2. számú melléklet H. oszlop 25. sor</t>
  </si>
  <si>
    <t>1.1. sz. melléklet Kiadások táblázat D. oszlop 11 sora =</t>
  </si>
  <si>
    <t>2.1. számú melléklet H. oszlop 25. sor + 2.2. számú melléklet H. oszlop 26. sor</t>
  </si>
  <si>
    <t>1.1. sz. melléklet Kiadások táblázat E. oszlop 3 sora =</t>
  </si>
  <si>
    <t>2.1. számú melléklet I. oszlop 13. sor + 2.2. számú melléklet I. oszlop 12. sor</t>
  </si>
  <si>
    <t>1.1. sz. melléklet Kiadások táblázat E. oszlop 10 sora =</t>
  </si>
  <si>
    <t>2.1. számú melléklet I. oszlop 24. sor + 2.2. számú melléklet I. oszlop 25. sor</t>
  </si>
  <si>
    <t>1.1.sz. melléklet Kiadások táblázat E. oszlop 11 sora =</t>
  </si>
  <si>
    <t>2.1. számú melléklet I. oszlop 25. sor + 2.2. számú melléklet I. oszlop 26. sor</t>
  </si>
  <si>
    <t>BEVÉTELEK, KIADÁSOK ÖSSZEVONT MÉRLEGE</t>
  </si>
  <si>
    <t>B E V É T E L E K</t>
  </si>
  <si>
    <t>1. sz. táblázat</t>
  </si>
  <si>
    <t xml:space="preserve"> Forintban!</t>
  </si>
  <si>
    <t>Sor-
szám</t>
  </si>
  <si>
    <t>Bevételi jogcím</t>
  </si>
  <si>
    <t>Eredeti
előirányzat</t>
  </si>
  <si>
    <t>Összes módosítás</t>
  </si>
  <si>
    <t>Módosított előirányzat</t>
  </si>
  <si>
    <t>A</t>
  </si>
  <si>
    <t>B</t>
  </si>
  <si>
    <t>C</t>
  </si>
  <si>
    <t>D</t>
  </si>
  <si>
    <t>E</t>
  </si>
  <si>
    <t>1.</t>
  </si>
  <si>
    <t>Önkormányzat működési támogatásai (1.1.+…+.1.6.)</t>
  </si>
  <si>
    <t>1.1.</t>
  </si>
  <si>
    <t>Helyi önkormányzatok működésének általános támogatása</t>
  </si>
  <si>
    <t>1.2.</t>
  </si>
  <si>
    <t>Önkormányzatok egyes köznevelési feladatainak támogatása</t>
  </si>
  <si>
    <t>1.3.</t>
  </si>
  <si>
    <t>Önkormányzatok szociális és gyermekjóléti feladatainak támogatása</t>
  </si>
  <si>
    <t>1.4.</t>
  </si>
  <si>
    <t>Önkormányzatok kulturális feladatainak támogatása</t>
  </si>
  <si>
    <t>1.5.</t>
  </si>
  <si>
    <t xml:space="preserve">Működési célú kvi támogatások és kiegészítő támogatások </t>
  </si>
  <si>
    <t>1.6.</t>
  </si>
  <si>
    <t>Elszámolásból származó bevételek</t>
  </si>
  <si>
    <t>2.</t>
  </si>
  <si>
    <t>Működési célú támogatások államháztartáson belülről (2.1.+…+.2.5.)</t>
  </si>
  <si>
    <t>2.1.</t>
  </si>
  <si>
    <t>Elvonások és befizetések bevételei</t>
  </si>
  <si>
    <t>2.2.</t>
  </si>
  <si>
    <t xml:space="preserve">Működési célú garancia- és kezességvállalásból megtérülések </t>
  </si>
  <si>
    <t>2.3.</t>
  </si>
  <si>
    <t xml:space="preserve">Működési célú visszatérítendő támogatások, kölcsönök visszatérülése </t>
  </si>
  <si>
    <t>2.4.</t>
  </si>
  <si>
    <t>Működési célú visszatérítendő támogatások, kölcsönök igénybevétele</t>
  </si>
  <si>
    <t>2.5.</t>
  </si>
  <si>
    <t xml:space="preserve">Egyéb működési célú támogatások bevételei </t>
  </si>
  <si>
    <t>2.6.</t>
  </si>
  <si>
    <t>2.5.-ből EU-s támogatás</t>
  </si>
  <si>
    <t>3.</t>
  </si>
  <si>
    <t>Felhalmozási célú támogatások államháztartáson belülről (3.1.+…+3.5.)</t>
  </si>
  <si>
    <t>3.1.</t>
  </si>
  <si>
    <t>Felhalmozási célú önkormányzati támogatások</t>
  </si>
  <si>
    <t>3.2.</t>
  </si>
  <si>
    <t>Felhalmozási célú garancia- és kezességvállalásból megtérülések</t>
  </si>
  <si>
    <t>3.3.</t>
  </si>
  <si>
    <t>Felhalmozási célú visszatérítendő támogatások, kölcsönök visszatérülése</t>
  </si>
  <si>
    <t>3.4.</t>
  </si>
  <si>
    <t>Felhalmozási célú visszatérítendő támogatások, kölcsönök igénybevétele</t>
  </si>
  <si>
    <t>3.5.</t>
  </si>
  <si>
    <t>Egyéb felhalmozási célú támogatások bevételei</t>
  </si>
  <si>
    <t>3.6.</t>
  </si>
  <si>
    <t>3.5.-ből EU-s támogatás</t>
  </si>
  <si>
    <t xml:space="preserve">4. </t>
  </si>
  <si>
    <t>Közhatalmi bevételek (4.1.+…+4.7.)</t>
  </si>
  <si>
    <t>4.1.</t>
  </si>
  <si>
    <t>Építményadó</t>
  </si>
  <si>
    <t>4.2.</t>
  </si>
  <si>
    <t>Idegenforgalmi adó</t>
  </si>
  <si>
    <t>4.3.</t>
  </si>
  <si>
    <t>Iparűzési adó</t>
  </si>
  <si>
    <t>4.4.</t>
  </si>
  <si>
    <t>Talajterhelési díj</t>
  </si>
  <si>
    <t>4.5.</t>
  </si>
  <si>
    <t>Gépjárműadó</t>
  </si>
  <si>
    <t>4.6.</t>
  </si>
  <si>
    <t>Telekadó</t>
  </si>
  <si>
    <t>4.7.</t>
  </si>
  <si>
    <t>Kommunális adó</t>
  </si>
  <si>
    <t>5.</t>
  </si>
  <si>
    <t>Működési bevételek (5.1.+…+ 5.11.)</t>
  </si>
  <si>
    <t>5.1.</t>
  </si>
  <si>
    <t>Készletértékesítés ellenértéke</t>
  </si>
  <si>
    <t>5.2.</t>
  </si>
  <si>
    <t>Szolgáltatások ellenértéke</t>
  </si>
  <si>
    <t>5.3.</t>
  </si>
  <si>
    <t>Közvetített szolgáltatások értéke</t>
  </si>
  <si>
    <t>5.4.</t>
  </si>
  <si>
    <t>Tulajdonosi bevételek</t>
  </si>
  <si>
    <t>5.5.</t>
  </si>
  <si>
    <t>Ellátási díjak</t>
  </si>
  <si>
    <t>5.6.</t>
  </si>
  <si>
    <t xml:space="preserve">Kiszámlázott általános forgalmi adó </t>
  </si>
  <si>
    <t>5.7.</t>
  </si>
  <si>
    <t>Általános forgalmi adó visszatérítése</t>
  </si>
  <si>
    <t>5.8.</t>
  </si>
  <si>
    <t>Kamatbevételek és más nyereségjellegű bevételek</t>
  </si>
  <si>
    <t>5.9.</t>
  </si>
  <si>
    <t>Egyéb pénzügyi műveletek bevételei</t>
  </si>
  <si>
    <t>5.10.</t>
  </si>
  <si>
    <t>Biztosító által fizetett kártérítés</t>
  </si>
  <si>
    <t>5.11.</t>
  </si>
  <si>
    <t>Egyéb működési bevételek</t>
  </si>
  <si>
    <t>6.</t>
  </si>
  <si>
    <t>Felhalmozási bevételek (6.1.+…+6.5.)</t>
  </si>
  <si>
    <t>6.1.</t>
  </si>
  <si>
    <t>Immateriális javak értékesítése</t>
  </si>
  <si>
    <t>6.2.</t>
  </si>
  <si>
    <t>Ingatlanok értékesítése</t>
  </si>
  <si>
    <t>6.3.</t>
  </si>
  <si>
    <t>Egyéb tárgyi eszközök értékesítése</t>
  </si>
  <si>
    <t>6.4.</t>
  </si>
  <si>
    <t>Részesedések értékesítése</t>
  </si>
  <si>
    <t>6.5.</t>
  </si>
  <si>
    <t>Részesedések megszűnéséhez kapcsolódó bevételek</t>
  </si>
  <si>
    <t xml:space="preserve">7. </t>
  </si>
  <si>
    <t>Működési célú átvett pénzeszközök (7.1. + … + 7.3.)</t>
  </si>
  <si>
    <t>7.1.</t>
  </si>
  <si>
    <t>Működési célú garancia- és kezességvállalásból megtérülések ÁH-n kívülről</t>
  </si>
  <si>
    <t>7.2.</t>
  </si>
  <si>
    <t>Működési célú visszatérítendő támogatások, kölcsönök visszatér. ÁH-n kívülről</t>
  </si>
  <si>
    <t>7.3.</t>
  </si>
  <si>
    <t>Egyéb működési célú átvett pénzeszköz</t>
  </si>
  <si>
    <t>7.4.</t>
  </si>
  <si>
    <t>7.3.-ból EU-s támogatás (közvetlen)</t>
  </si>
  <si>
    <t>8.</t>
  </si>
  <si>
    <t>Felhalmozási célú átvett pénzeszközök (8.1.+8.2.+8.3.)</t>
  </si>
  <si>
    <t>8.1.</t>
  </si>
  <si>
    <t>Felhalm. célú garancia- és kezességvállalásból megtérülések ÁH-n kívülről</t>
  </si>
  <si>
    <t>8.2.</t>
  </si>
  <si>
    <t>Felhalm. célú visszatérítendő támogatások, kölcsönök visszatér. ÁH-n kívülről</t>
  </si>
  <si>
    <t>8.3.</t>
  </si>
  <si>
    <t>Egyéb felhalmozási célú átvett pénzeszköz</t>
  </si>
  <si>
    <t>8.4.</t>
  </si>
  <si>
    <t>8.3.-ból EU-s támogatás (közvetlen)</t>
  </si>
  <si>
    <t xml:space="preserve">   9.</t>
  </si>
  <si>
    <t>KÖLTSÉGVETÉSI BEVÉTELEK ÖSSZESEN: (1+…+8)</t>
  </si>
  <si>
    <t xml:space="preserve">   10.</t>
  </si>
  <si>
    <t>Hitel-, kölcsönfelvétel államháztartáson kívülről  (10.1.+10.3.)</t>
  </si>
  <si>
    <t>10.1.</t>
  </si>
  <si>
    <t>Hosszú lejáratú  hitelek, kölcsönök felvétele</t>
  </si>
  <si>
    <t>10.2.</t>
  </si>
  <si>
    <t>Likviditási célú  hitelek, kölcsönök felvétele pénzügyi vállalkozástól</t>
  </si>
  <si>
    <t>10.3.</t>
  </si>
  <si>
    <t xml:space="preserve">   Rövid lejáratú  hitelek, kölcsönök felvétele</t>
  </si>
  <si>
    <t xml:space="preserve">   11.</t>
  </si>
  <si>
    <t>Belföldi értékpapírok bevételei (11.1. +…+ 11.4.)</t>
  </si>
  <si>
    <t>11.1.</t>
  </si>
  <si>
    <t>Forgatási célú belföldi értékpapírok beváltása,  értékesítése</t>
  </si>
  <si>
    <t>11.2.</t>
  </si>
  <si>
    <t>Éven belüli lejáratú belföldi értékpapírok kibocsátása</t>
  </si>
  <si>
    <t>11.3.</t>
  </si>
  <si>
    <t>Befektetési célú belföldi értékpapírok beváltása,  értékesítése</t>
  </si>
  <si>
    <t>11.4.</t>
  </si>
  <si>
    <t>Éven túli lejáratú belföldi értékpapírok kibocsátása</t>
  </si>
  <si>
    <t xml:space="preserve">    12.</t>
  </si>
  <si>
    <t>Maradvány igénybevétele (12.1. + 12.2.)</t>
  </si>
  <si>
    <t>12.1.</t>
  </si>
  <si>
    <t>Előző év költségvetési maradványának igénybevétele</t>
  </si>
  <si>
    <t>12.2.</t>
  </si>
  <si>
    <t>Előző év vállalkozási maradványának igénybevétele</t>
  </si>
  <si>
    <t xml:space="preserve">    13.</t>
  </si>
  <si>
    <t>Belföldi finanszírozás bevételei (13.1. + … + 13.3.)</t>
  </si>
  <si>
    <t>13.1.</t>
  </si>
  <si>
    <t>Államháztartáson belüli megelőlegezések</t>
  </si>
  <si>
    <t>13.2.</t>
  </si>
  <si>
    <t>Államháztartáson belüli megelőlegezések törlesztése</t>
  </si>
  <si>
    <t>13.3.</t>
  </si>
  <si>
    <t>Lekötött betétek megszüntetése</t>
  </si>
  <si>
    <t xml:space="preserve">    14.</t>
  </si>
  <si>
    <t>Külföldi finanszírozás bevételei (14.1.+…14.4.)</t>
  </si>
  <si>
    <t xml:space="preserve">    14.1.</t>
  </si>
  <si>
    <t>Forgatási célú külföldi értékpapírok beváltása,  értékesítése</t>
  </si>
  <si>
    <t xml:space="preserve">    14.2.</t>
  </si>
  <si>
    <t>Befektetési célú külföldi értékpapírok beváltása,  értékesítése</t>
  </si>
  <si>
    <t xml:space="preserve">    14.3.</t>
  </si>
  <si>
    <t>Külföldi értékpapírok kibocsátása</t>
  </si>
  <si>
    <t xml:space="preserve">    14.4.</t>
  </si>
  <si>
    <t>Külföldi hitelek, kölcsönök felvétele</t>
  </si>
  <si>
    <t xml:space="preserve">    15.</t>
  </si>
  <si>
    <t>Váltóbevételek</t>
  </si>
  <si>
    <t xml:space="preserve">    16.</t>
  </si>
  <si>
    <t>Adóssághoz nem kapcsolódó származékos ügyletek bevételei</t>
  </si>
  <si>
    <t xml:space="preserve">    17.</t>
  </si>
  <si>
    <t>FINANSZÍROZÁSI BEVÉTELEK ÖSSZESEN: (10. + … +16.)</t>
  </si>
  <si>
    <t xml:space="preserve">    18.</t>
  </si>
  <si>
    <t>KÖLTSÉGVETÉSI ÉS FINANSZÍROZÁSI BEVÉTELEK ÖSSZESEN: (9+17)</t>
  </si>
  <si>
    <t>K I A D Á S O K</t>
  </si>
  <si>
    <t>2. sz. táblázat</t>
  </si>
  <si>
    <t>Kiadási jogcím</t>
  </si>
  <si>
    <r>
      <t xml:space="preserve">   Működési költségvetés kiadásai </t>
    </r>
    <r>
      <rPr>
        <sz val="8"/>
        <rFont val="Times New Roman CE"/>
        <charset val="238"/>
      </rPr>
      <t>(1.1+…+1.5.+1.18.)</t>
    </r>
  </si>
  <si>
    <t>Személyi  juttatások</t>
  </si>
  <si>
    <t>Munkaadókat terhelő járulékok és szociális hozzájárulási adó</t>
  </si>
  <si>
    <t>Dologi  kiadások</t>
  </si>
  <si>
    <t>Ellátottak pénzbeli juttatásai</t>
  </si>
  <si>
    <t>1.5</t>
  </si>
  <si>
    <t>Egyéb működési célú kiadások</t>
  </si>
  <si>
    <t xml:space="preserve"> - az 1.5-ből: - Előző évi elszámolásból származó befizetések</t>
  </si>
  <si>
    <t>1.7.</t>
  </si>
  <si>
    <t xml:space="preserve">   - Törvényi előíráson alapuló befizetések</t>
  </si>
  <si>
    <t>1.8.</t>
  </si>
  <si>
    <t xml:space="preserve">   - Elvonások és befizetések</t>
  </si>
  <si>
    <t>1.9.</t>
  </si>
  <si>
    <t xml:space="preserve">   - Garancia- és kezességvállalásból kifizetés ÁH-n belülre</t>
  </si>
  <si>
    <t>1.10.</t>
  </si>
  <si>
    <t xml:space="preserve">   -Visszatérítendő támogatások, kölcsönök nyújtása ÁH-n belülre</t>
  </si>
  <si>
    <t>1.11.</t>
  </si>
  <si>
    <t xml:space="preserve">   - Visszatérítendő támogatások, kölcsönök törlesztése ÁH-n belülre</t>
  </si>
  <si>
    <t>1.12.</t>
  </si>
  <si>
    <t xml:space="preserve">   - Egyéb működési célú támogatások ÁH-n belülre</t>
  </si>
  <si>
    <t>1.13.</t>
  </si>
  <si>
    <t xml:space="preserve">   - Garancia és kezességvállalásból kifizetés ÁH-n kívülre</t>
  </si>
  <si>
    <t>1.14.</t>
  </si>
  <si>
    <t xml:space="preserve">   - Visszatérítendő támogatások, kölcsönök nyújtása ÁH-n kívülre</t>
  </si>
  <si>
    <t>1.15.</t>
  </si>
  <si>
    <t xml:space="preserve">   - Árkiegészítések, ártámogatások</t>
  </si>
  <si>
    <t>1.16.</t>
  </si>
  <si>
    <t xml:space="preserve">   - Kamattámogatások</t>
  </si>
  <si>
    <t>1.17.</t>
  </si>
  <si>
    <t xml:space="preserve">   - Egyéb működési célú támogatások államháztartáson kívülre</t>
  </si>
  <si>
    <t>1.18.</t>
  </si>
  <si>
    <t>Tartalékok</t>
  </si>
  <si>
    <t>1.19.</t>
  </si>
  <si>
    <t xml:space="preserve"> - az 1.18-ból: - Általános tartalék</t>
  </si>
  <si>
    <t>1.20.</t>
  </si>
  <si>
    <t xml:space="preserve">   - Céltartalék</t>
  </si>
  <si>
    <r>
      <t xml:space="preserve">   Felhalmozási költségvetés kiadásai </t>
    </r>
    <r>
      <rPr>
        <sz val="8"/>
        <rFont val="Times New Roman CE"/>
        <charset val="238"/>
      </rPr>
      <t>(2.1.+2.3.+2.5.)</t>
    </r>
  </si>
  <si>
    <t>Beruházások</t>
  </si>
  <si>
    <t>2.1.-ből EU-s forrásból megvalósuló beruházás</t>
  </si>
  <si>
    <t>Felújítások</t>
  </si>
  <si>
    <t>2.3.-ból EU-s forrásból megvalósuló felújítás</t>
  </si>
  <si>
    <t>Egyéb felhalmozási kiadások</t>
  </si>
  <si>
    <t>2.5.-ből        - Garancia- és kezességvállalásból kifizetés ÁH-n belülre</t>
  </si>
  <si>
    <t>2.7.</t>
  </si>
  <si>
    <t xml:space="preserve">   - Visszatérítendő támogatások, kölcsönök nyújtása ÁH-n belülre</t>
  </si>
  <si>
    <t>2.8.</t>
  </si>
  <si>
    <t>2.9.</t>
  </si>
  <si>
    <t xml:space="preserve">   - Egyéb felhalmozási célú támogatások ÁH-n belülre</t>
  </si>
  <si>
    <t>2.10.</t>
  </si>
  <si>
    <t xml:space="preserve">   - Garancia- és kezességvállalásból kifizetés ÁH-n kívülre</t>
  </si>
  <si>
    <t>2.11.</t>
  </si>
  <si>
    <t>2.12.</t>
  </si>
  <si>
    <t xml:space="preserve">   - Lakástámogatás</t>
  </si>
  <si>
    <t>2.13.</t>
  </si>
  <si>
    <t xml:space="preserve">   - Egyéb felhalmozási célú támogatások államháztartáson kívülre</t>
  </si>
  <si>
    <t>KÖLTSÉGVETÉSI KIADÁSOK ÖSSZESEN (1+2)</t>
  </si>
  <si>
    <t>4.</t>
  </si>
  <si>
    <t>Hitel-, kölcsöntörlesztés államházt-on kívülre (4.1. + … + 4.3.)</t>
  </si>
  <si>
    <t>Hosszú lejáratú hitelek, kölcsönök törlesztése pénzügyi vállalkozásnak</t>
  </si>
  <si>
    <t>Likviditási célú hitelek, kölcsönök törlesztése pénzügyi vállalkozásnak</t>
  </si>
  <si>
    <t>Rövid lejáratú hitelek, kölcsönök törlesztése pénzügyi vállalkozásnak</t>
  </si>
  <si>
    <t>Belföldi értékpapírok kiadásai (5.1. + … + 5.6.)</t>
  </si>
  <si>
    <t>Forgatási célú belföldi értékpapírok vásárlása</t>
  </si>
  <si>
    <t>Befektetési célú belföldi értékpapírok vásárlása</t>
  </si>
  <si>
    <t>Kincstárjegyek beváltása</t>
  </si>
  <si>
    <t>Éven belüli lejáratú belföldi értékpapírok beváltása</t>
  </si>
  <si>
    <t>Belföldi kötvények beváltása</t>
  </si>
  <si>
    <t>Éven túli lejáratú belföldi értékpapírok beváltása</t>
  </si>
  <si>
    <t>Belföldi finanszírozás kiadásai (6.1. + … + 6.4.)</t>
  </si>
  <si>
    <t>Államháztartáson belüli megelőlegezések folyósítása</t>
  </si>
  <si>
    <t>Államháztartáson belüli megelőlegezések visszafizetése</t>
  </si>
  <si>
    <t>Pénzeszközök lekötött betétként elhelyezése</t>
  </si>
  <si>
    <t>Pénzügyi lízing kiadásai</t>
  </si>
  <si>
    <t>7.</t>
  </si>
  <si>
    <t>Külföldi finanszírozás kiadásai (7.1. + … + 7.5.)</t>
  </si>
  <si>
    <t>Forgatási célú külföldi értékpapírok vásárlása</t>
  </si>
  <si>
    <t>Befektetési célú külföldi értékpapírok vásárlása</t>
  </si>
  <si>
    <t>Külföldi értékpapírok beváltása</t>
  </si>
  <si>
    <t>Hitelek, kölcsönök törlesztése külföldi kormányoknak nemz. Szervezeteknek</t>
  </si>
  <si>
    <t>7.5.</t>
  </si>
  <si>
    <t>Hitelek, kölcsönök törlesztése külföldi pénzintézeteknek</t>
  </si>
  <si>
    <t>Adóssághoz nem kapcsolódó származékos ügyletek</t>
  </si>
  <si>
    <t>Váltókiadások</t>
  </si>
  <si>
    <t>10.</t>
  </si>
  <si>
    <t>FINANSZÍROZÁSI KIADÁSOK ÖSSZESEN: (4.+…+9.)</t>
  </si>
  <si>
    <t>11.</t>
  </si>
  <si>
    <t>KIADÁSOK ÖSSZESEN: (3.+10.)</t>
  </si>
  <si>
    <t>KÖLTSÉGVETÉSI, FINANSZÍROZÁSI BEVÉTELEK ÉS KIADÁSOK EGYENLEGE</t>
  </si>
  <si>
    <t>3. sz. táblázat</t>
  </si>
  <si>
    <t>Költségvetési hiány, többlet ( költségvetési bevételek 9. sor - költségvetési kiadások 3. sor) (+/-)</t>
  </si>
  <si>
    <t>Finanszírozási bevételek, kiadások egyenlege (finanszírozási bevételek 17. sor - finanszírozási kiadások 10. sor)
 (+/-)</t>
  </si>
  <si>
    <t>I. Működési célú bevételek és kiadások mérlege
(Önkormányzati szinten)</t>
  </si>
  <si>
    <t>Bevételek</t>
  </si>
  <si>
    <t>Kiadások</t>
  </si>
  <si>
    <t>Megnevezés</t>
  </si>
  <si>
    <t xml:space="preserve">F </t>
  </si>
  <si>
    <t>G</t>
  </si>
  <si>
    <t>H</t>
  </si>
  <si>
    <t>I</t>
  </si>
  <si>
    <t>Önkormányzatok működési támogatásai</t>
  </si>
  <si>
    <t>Személyi juttatások</t>
  </si>
  <si>
    <t>Működési célú támogatások államháztartáson belülről</t>
  </si>
  <si>
    <t>2.-ból EU-s támogatás</t>
  </si>
  <si>
    <t xml:space="preserve">Dologi kiadások </t>
  </si>
  <si>
    <t>Közhatalmi bevételek</t>
  </si>
  <si>
    <t>Működési bevételek</t>
  </si>
  <si>
    <t>Működési célú átvett pénzeszközök</t>
  </si>
  <si>
    <t>6.-ból EU-s támogatás (közvetlen)</t>
  </si>
  <si>
    <t>12.</t>
  </si>
  <si>
    <t>13.</t>
  </si>
  <si>
    <t>Költségvetési bevételek összesen (1.+2.+4.+5.+6.+8.+…+12.)</t>
  </si>
  <si>
    <t>Költségvetési kiadások összesen (1.+...+12.)</t>
  </si>
  <si>
    <t>14.</t>
  </si>
  <si>
    <t>Hiány belső finanszírozásának bevételei (15.+…+18. )</t>
  </si>
  <si>
    <t>Értékpapír vásárlása, visszavásárlása</t>
  </si>
  <si>
    <t>15.</t>
  </si>
  <si>
    <t xml:space="preserve">   Költségvetési maradvány igénybevétele </t>
  </si>
  <si>
    <t>Likviditási célú hitelek törlesztése</t>
  </si>
  <si>
    <t>16.</t>
  </si>
  <si>
    <t xml:space="preserve">   Vállalkozási maradvány igénybevétele </t>
  </si>
  <si>
    <t>Rövid lejáratú hitelek törlesztése</t>
  </si>
  <si>
    <t>17.</t>
  </si>
  <si>
    <t xml:space="preserve">   Betét visszavonásából származó bevétel </t>
  </si>
  <si>
    <t>Hosszú lejáratú hitelek törlesztése</t>
  </si>
  <si>
    <t>18.</t>
  </si>
  <si>
    <t>Értékpapír értékesítése</t>
  </si>
  <si>
    <t>Kölcsön törlesztése</t>
  </si>
  <si>
    <t>19.</t>
  </si>
  <si>
    <t xml:space="preserve">Hiány külső finanszírozásának bevételei (20.+…+21.) </t>
  </si>
  <si>
    <t>Forgatási célú belföldi, külföldi értékpapírok vásárlása</t>
  </si>
  <si>
    <t>20.</t>
  </si>
  <si>
    <t xml:space="preserve">   Likviditási célú hitelek, kölcsönök felvétele</t>
  </si>
  <si>
    <t>21.</t>
  </si>
  <si>
    <t>Egyéb</t>
  </si>
  <si>
    <t>22.</t>
  </si>
  <si>
    <t>23.</t>
  </si>
  <si>
    <t>24.</t>
  </si>
  <si>
    <t>Működési célú finanszírozási bevételek összesen (14.+19.+22.+23.)</t>
  </si>
  <si>
    <t>Működési célú finanszírozási kiadások összesen (14.+...+23.)</t>
  </si>
  <si>
    <t>25.</t>
  </si>
  <si>
    <t>BEVÉTEL ÖSSZESEN (13.+24.)</t>
  </si>
  <si>
    <t>KIADÁSOK ÖSSZESEN (13.+24.)</t>
  </si>
  <si>
    <t>26.</t>
  </si>
  <si>
    <t>Költségvetési hiány:</t>
  </si>
  <si>
    <t>Költségvetési többlet:</t>
  </si>
  <si>
    <t>27.</t>
  </si>
  <si>
    <t>Bruttó  hiány:</t>
  </si>
  <si>
    <t>Bruttó  többlet:</t>
  </si>
  <si>
    <t>II. Felhalmozási célú bevételek és kiadások mérlege
(Önkormányzati szinten)</t>
  </si>
  <si>
    <t>F</t>
  </si>
  <si>
    <t>Felhalmozási célú támogatások államháztartáson belülről</t>
  </si>
  <si>
    <t>1.-ből EU-s támogatás</t>
  </si>
  <si>
    <t>1.-ből EU-s forrásból megvalósuló beruházás</t>
  </si>
  <si>
    <t>Felhalmozási bevételek</t>
  </si>
  <si>
    <t>Felhalmozási célú átvett pénzeszközök átvétele</t>
  </si>
  <si>
    <t>3.-ból EU-s forrásból megvalósuló felújítás</t>
  </si>
  <si>
    <t>4.-ből EU-s támogatás (közvetlen)</t>
  </si>
  <si>
    <t>Egyéb felhalmozási célú bevételek</t>
  </si>
  <si>
    <t>Költségvetési bevételek összesen: (1.+3.+4.+6.+…+11.)</t>
  </si>
  <si>
    <t>Költségvetési kiadások összesen: (1.+3.+5.+...+11.)</t>
  </si>
  <si>
    <t>Hiány belső finanszírozás bevételei ( 14+…+18)</t>
  </si>
  <si>
    <t>Költségvetési maradvány igénybevétele</t>
  </si>
  <si>
    <t>Hitelek törlesztése</t>
  </si>
  <si>
    <t xml:space="preserve">Vállalkozási maradvány igénybevétele </t>
  </si>
  <si>
    <t xml:space="preserve">Betét visszavonásából származó bevétel </t>
  </si>
  <si>
    <t>Egyéb belső finanszírozási bevételek</t>
  </si>
  <si>
    <t>Befektetési célú belföldi, külföldi értékpapírok vásárlása</t>
  </si>
  <si>
    <t>Hiány külső finanszírozásának bevételei (20+…+24 )</t>
  </si>
  <si>
    <t>Betét elhelyezése</t>
  </si>
  <si>
    <t>Hosszú lejáratú hitelek, kölcsönök felvétele</t>
  </si>
  <si>
    <t>Likviditási célú hitelek, kölcsönök felvétele</t>
  </si>
  <si>
    <t>Rövid lejáratú hitelek, kölcsönök felvétele</t>
  </si>
  <si>
    <t>Értékpapírok kibocsátása</t>
  </si>
  <si>
    <t>Egyéb külső finanszírozási bevételek</t>
  </si>
  <si>
    <t>Felhalmozási célú finanszírozási bevételek összesen (13.+19.)</t>
  </si>
  <si>
    <t>Felhalmozási célú finanszírozási kiadások összesen
(13.+...+24.)</t>
  </si>
  <si>
    <t>BEVÉTEL ÖSSZESEN (12+25)</t>
  </si>
  <si>
    <t>KIADÁSOK ÖSSZESEN (12+25)</t>
  </si>
  <si>
    <t>28.</t>
  </si>
  <si>
    <t>Költségvetési rendelet űrlapjainak összefüggései:</t>
  </si>
  <si>
    <t>ELTÉRÉS</t>
  </si>
  <si>
    <t>1.1. sz. melléklet Bevételek táblázat C. oszlop 17 sora =</t>
  </si>
  <si>
    <t>1.1. sz. melléklet Bevételek táblázat C. oszlop 18 sora =</t>
  </si>
  <si>
    <t>1.1. sz. melléklet Kiadások táblázat C. oszlop 3 sora =</t>
  </si>
  <si>
    <t>1.1. sz. melléklet Kiadások táblázat E. oszlop 11 sora =</t>
  </si>
  <si>
    <t>Sor-szám</t>
  </si>
  <si>
    <t>MEGNEVEZÉS</t>
  </si>
  <si>
    <t>Évek</t>
  </si>
  <si>
    <t>Összesen
(F=C+D+E)</t>
  </si>
  <si>
    <t>Bevételi jogcímek</t>
  </si>
  <si>
    <t>Helyi adóból és a települési adóból származó bevétel</t>
  </si>
  <si>
    <t>Az önkormányzati vagyon és az önkormányzatot megillető vagyoni értékű jog értékesítéséből és hasznosításából származó bevétel</t>
  </si>
  <si>
    <t>Osztalék, koncessziós díj és hozambevétel</t>
  </si>
  <si>
    <t>Tárgyi eszköz és az immateriális jószág, részvény, részesedés, vállalat értékesítéséből vagy privatizációból származó bevétel</t>
  </si>
  <si>
    <t>Bírság-, pótlék- és díjbevétel</t>
  </si>
  <si>
    <t>Kezesség-, illetve garanciavállalással kapcsolatos megtérülés</t>
  </si>
  <si>
    <t>SAJÁT BEVÉTELEK ÖSSZESEN*</t>
  </si>
  <si>
    <t>*Az adósságot keletkeztető ügyletekhez történő hozzájárulás részletes szabályairól szóló 353/2011. (XII.31.) Korm. Rendelet 2.§ (1) bekezdése alapján.</t>
  </si>
  <si>
    <t>Fejlesztési cél leírása</t>
  </si>
  <si>
    <t>Fejlesztés várható kiadása</t>
  </si>
  <si>
    <t>Beruházási (felhalmozási) kiadások előirányzata beruházásonként</t>
  </si>
  <si>
    <t>Beruházás  megnevezése</t>
  </si>
  <si>
    <t>Teljes költség</t>
  </si>
  <si>
    <t>Kivitelezés kezdési és befejezési éve</t>
  </si>
  <si>
    <t>Összes 
módosítás</t>
  </si>
  <si>
    <t>G=(E+F)</t>
  </si>
  <si>
    <t>immateriális jvak beszerzése Polgármesteri Hivatal</t>
  </si>
  <si>
    <t>2020</t>
  </si>
  <si>
    <t>ÖSSZESEN:</t>
  </si>
  <si>
    <t>Felújítási kiadások előirányzata felújításonként</t>
  </si>
  <si>
    <t>Felújítás  megnevezése</t>
  </si>
  <si>
    <t>G=(D+F)</t>
  </si>
  <si>
    <t xml:space="preserve">Önkormányzaton kívüli EU-s projekthez történő hozzájárulás </t>
  </si>
  <si>
    <t>Támogatott neve</t>
  </si>
  <si>
    <t>Eredeti ei.</t>
  </si>
  <si>
    <t>Módosítás</t>
  </si>
  <si>
    <t>Módosított</t>
  </si>
  <si>
    <t xml:space="preserve">Összesen: </t>
  </si>
  <si>
    <t>Európai uniós támogatással megvalósuló projektek</t>
  </si>
  <si>
    <t xml:space="preserve">bevételei, kiadásai, hozzájárulások  </t>
  </si>
  <si>
    <r>
      <t>EU-s projekt neve, azonosítója:</t>
    </r>
    <r>
      <rPr>
        <sz val="11"/>
        <rFont val="Times New Roman"/>
        <family val="1"/>
        <charset val="238"/>
      </rPr>
      <t xml:space="preserve">* </t>
    </r>
  </si>
  <si>
    <t>VP 6.7.1 helyi termékértékesítést szolgáló piac felújítása</t>
  </si>
  <si>
    <t>Forintban!</t>
  </si>
  <si>
    <t>Források</t>
  </si>
  <si>
    <t>Támogatási szerződés szerinti bevételek, kiadások</t>
  </si>
  <si>
    <t>Módosítás utáni összes forrás, kiadás</t>
  </si>
  <si>
    <t>Évenkénti ütemezés</t>
  </si>
  <si>
    <t>Eredeti</t>
  </si>
  <si>
    <t>B=C+F+I</t>
  </si>
  <si>
    <t>F=D+E</t>
  </si>
  <si>
    <t>I=G+H</t>
  </si>
  <si>
    <t>Saját erő</t>
  </si>
  <si>
    <t>- saját erőből központi támogatás</t>
  </si>
  <si>
    <t>EU-s forrás</t>
  </si>
  <si>
    <t>Társfinanszírozás</t>
  </si>
  <si>
    <t>Hitel</t>
  </si>
  <si>
    <t>Egyéb forrás</t>
  </si>
  <si>
    <t>Források összesen:</t>
  </si>
  <si>
    <t>Személyi jellegű</t>
  </si>
  <si>
    <t>Beruházások, beszerzések</t>
  </si>
  <si>
    <t>Szolgáltatások igénybe vétele</t>
  </si>
  <si>
    <t>Adminisztratív költségek</t>
  </si>
  <si>
    <t>Kiadások összesen:</t>
  </si>
  <si>
    <t xml:space="preserve">* Amennyiben több projekt megvalósítása történi egy időben akkor azokat külön-külön, projektenként be kell mutatni! </t>
  </si>
  <si>
    <t>EU-s projekt neve, azonosítója:</t>
  </si>
  <si>
    <t>TOP 1.2.1-15 Turisztika- kastély felújítása</t>
  </si>
  <si>
    <t>EFOP 2.4.1. Szegregált élethelyzetek felszámolása komplex programokkal ERFA</t>
  </si>
  <si>
    <t>EFOP 1.6.2 Szegregált élethelyzetek felszámolása komplex programokkal ESZA</t>
  </si>
  <si>
    <t>EFOP 3.9.2 Humán kapacitások fejlesztése</t>
  </si>
  <si>
    <t>EFOP 1.5.3 Humán szolgáltatások fejlesztése</t>
  </si>
  <si>
    <t>TOP 5.3.1 Helyi identitás és kohézió erősítése</t>
  </si>
  <si>
    <t>EFOP 3.7.3 Egész életen át tartó tanulás</t>
  </si>
  <si>
    <t>01</t>
  </si>
  <si>
    <t>Feladat megnevezése</t>
  </si>
  <si>
    <t>Összes bevétel, kiadás</t>
  </si>
  <si>
    <t>Száma</t>
  </si>
  <si>
    <t>Kiemelt előirányzat, előirányzat megnevezése</t>
  </si>
  <si>
    <t>Működési célú kvi támogatások és kiegészítő támogatások</t>
  </si>
  <si>
    <t xml:space="preserve"> 10.</t>
  </si>
  <si>
    <t xml:space="preserve">   16.</t>
  </si>
  <si>
    <t xml:space="preserve">   17.</t>
  </si>
  <si>
    <t xml:space="preserve">   18.</t>
  </si>
  <si>
    <t>BEVÉTELEK ÖSSZESEN: (9+17)</t>
  </si>
  <si>
    <r>
      <t xml:space="preserve">   Működési költségvetés kiadásai </t>
    </r>
    <r>
      <rPr>
        <sz val="8"/>
        <rFont val="Times New Roman CE"/>
        <charset val="238"/>
      </rPr>
      <t>(1.1+…+1.5+1.18.)</t>
    </r>
  </si>
  <si>
    <t xml:space="preserve"> az 1.5-ből: - Előző évi elszámolásból származó befizetések</t>
  </si>
  <si>
    <t xml:space="preserve"> az 1.18-ból: - Általános tartalék</t>
  </si>
  <si>
    <t xml:space="preserve">     - Céltartalék</t>
  </si>
  <si>
    <t>Hitel-, kölcsöntörlesztés államháztartáson kívülre (4.1. + … + 4.3.)</t>
  </si>
  <si>
    <t>Hosszú lejáratú hitelek, kölcsönök törlesztése</t>
  </si>
  <si>
    <t>Rövid lejáratú hitelek, kölcsönök törlesztése</t>
  </si>
  <si>
    <t>Éven belüli lejáatú belföldi értékpapírok beváltása</t>
  </si>
  <si>
    <t>Belföldi finanszírozás kiadásai (6.1. + … + 6.5.)</t>
  </si>
  <si>
    <t>Központi, irányító szervi támogatás</t>
  </si>
  <si>
    <t>Hitelek, kölcsönök törlesztése külföldi kormányoknak nemz. szervezeteknek</t>
  </si>
  <si>
    <t>Tényleges állományi létszám előirányzat (fő)</t>
  </si>
  <si>
    <t>Közfoglalkoztatottak tényleges állományi létszáma (fő)</t>
  </si>
  <si>
    <t>Kötelező feladatok bevételei, kiadásai</t>
  </si>
  <si>
    <t>02</t>
  </si>
  <si>
    <t>Működési bevételek (5.1.1.+…+ 5.11.)</t>
  </si>
  <si>
    <t xml:space="preserve">    Rövid lejáratú  hitelek, kölcsönök felvétele</t>
  </si>
  <si>
    <t>Belföldi értékpapírok kiadásai (5.1.1. + … + 5.6.)</t>
  </si>
  <si>
    <t>Eredeti előirányzat</t>
  </si>
  <si>
    <t>Működési bevételek (5.1.2.+…+ 5.11.)</t>
  </si>
  <si>
    <t>Belföldi értékpapírok kiadásai (5.1.2. + … + 5.6.)</t>
  </si>
  <si>
    <t>Államigazgatási feladatok bevételei, kiadásai</t>
  </si>
  <si>
    <t>Működési bevételek (5.1.3.+…+ 5.11.)</t>
  </si>
  <si>
    <t>Belföldi értékpapírok kiadásai (5.1.3. + … + 5.6.)</t>
  </si>
  <si>
    <t>Költségvetési szerv</t>
  </si>
  <si>
    <t>Működési bevételek (1.1.+…+1.11.)</t>
  </si>
  <si>
    <t>Kiszámlázott általános forgalmi adó</t>
  </si>
  <si>
    <t>Általános forgalmi adó visszatérülése</t>
  </si>
  <si>
    <t>Kamatbevételek</t>
  </si>
  <si>
    <t>Működési célú támogatások államháztartáson belülről (2.1.+…+2.3.)</t>
  </si>
  <si>
    <t>Visszatérítendő támogatások, kölcsönök visszatérülése ÁH-n belülről</t>
  </si>
  <si>
    <t>Egyéb működési célú támogatások bevételei államháztartáson belülről</t>
  </si>
  <si>
    <t xml:space="preserve">  2.3-ból EU támogatás</t>
  </si>
  <si>
    <t>Felhalmozási célú támogatások államháztartáson belülről (4.1.+…+4.3.)</t>
  </si>
  <si>
    <t>Egyéb felhalmozási célú támogatások bevételei államháztartáson belülről</t>
  </si>
  <si>
    <t xml:space="preserve">  4.3.-ból EU-s támogatás</t>
  </si>
  <si>
    <t>Felhalmozási bevételek (5.1.+…+5.3.)</t>
  </si>
  <si>
    <t>Felhalmozási célú átvett pénzeszközök</t>
  </si>
  <si>
    <t>Költségvetési bevételek összesen (1.+…+7.)</t>
  </si>
  <si>
    <t>Finanszírozási bevételek (9.1.+…+9.3.)</t>
  </si>
  <si>
    <t>9.1.</t>
  </si>
  <si>
    <t>9.2.</t>
  </si>
  <si>
    <t>Vállalkozási maradvány igénybevétele</t>
  </si>
  <si>
    <t>9.3.</t>
  </si>
  <si>
    <t>Irányító szervi (önkormányzati) támogatás (intézményfinanszírozás)</t>
  </si>
  <si>
    <t>BEVÉTELEK ÖSSZESEN: (8.+9.)</t>
  </si>
  <si>
    <t>Működési költségvetés kiadásai (1.1+…+1.5.)</t>
  </si>
  <si>
    <t>Felhalmozási költségvetés kiadásai (2.1.+…+2.3.)</t>
  </si>
  <si>
    <t>Egyéb fejlesztési célú kiadások</t>
  </si>
  <si>
    <t xml:space="preserve"> 2.3.-ból EU-s támogatásból megvalósuló programok, projektek kiadása</t>
  </si>
  <si>
    <t>Finanszírozási kiadások</t>
  </si>
  <si>
    <t>KIADÁSOK ÖSSZESEN: (1.+2.+3.)</t>
  </si>
  <si>
    <t>03</t>
  </si>
  <si>
    <t>04</t>
  </si>
  <si>
    <t xml:space="preserve">  2.3.-ból EU támogatás</t>
  </si>
  <si>
    <t>Felhalmozási célú támogatások államháztartáson belülről (4.1.+4.2.)</t>
  </si>
  <si>
    <t xml:space="preserve">  4.2.-ből EU-s támogatás</t>
  </si>
  <si>
    <t>KÖLTSÉGVETÉSI BEVÉTELEK ÖSSZESEN (1.+…+7.)</t>
  </si>
  <si>
    <t>Adatszolgáltatás 
az elismert tartozásállományról</t>
  </si>
  <si>
    <t>Költségvetési szerv neve:</t>
  </si>
  <si>
    <t>Költségvetési szerv számlaszáma:</t>
  </si>
  <si>
    <t xml:space="preserve">Tartozásállomány megnevezése </t>
  </si>
  <si>
    <t>30 nap 
alatti
állomány</t>
  </si>
  <si>
    <t>30-60 nap 
közötti 
állomány</t>
  </si>
  <si>
    <t>60 napon 
túli 
állomány</t>
  </si>
  <si>
    <t>Át-ütemezett</t>
  </si>
  <si>
    <t>Összesen:</t>
  </si>
  <si>
    <t>Állammal szembeni tartozások</t>
  </si>
  <si>
    <t>Központi költségvetéssel szemben fennálló tartozás</t>
  </si>
  <si>
    <t>Elkülönített állami pénzalapokkal szembeni tartozás</t>
  </si>
  <si>
    <t>TB alapokkal szembeni tartozás</t>
  </si>
  <si>
    <t>Tartozásállomány önkormányzatok és intézmények felé</t>
  </si>
  <si>
    <t>Egyéb tartozásállomány</t>
  </si>
  <si>
    <t>költségvetési szerv vezetője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</si>
</sst>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0&quot;.&quot;"/>
    <numFmt numFmtId="166" formatCode="_-* #,##0.00\ _F_t_-;\-* #,##0.00\ _F_t_-;_-* &quot;-&quot;??\ _F_t_-;_-@_-"/>
    <numFmt numFmtId="167" formatCode="_-* #,##0\ _F_t_-;\-* #,##0\ _F_t_-;_-* &quot;-&quot;??\ _F_t_-;_-@_-"/>
    <numFmt numFmtId="168" formatCode="#,##0.0"/>
  </numFmts>
  <fonts count="62" x14ac:knownFonts="1">
    <font>
      <sz val="10"/>
      <name val="Times New Roman CE"/>
      <charset val="238"/>
    </font>
    <font>
      <sz val="10"/>
      <name val="Times New Roman CE"/>
      <charset val="238"/>
    </font>
    <font>
      <sz val="10"/>
      <color theme="0"/>
      <name val="Times New Roman CE"/>
      <charset val="238"/>
    </font>
    <font>
      <b/>
      <sz val="14"/>
      <color rgb="FF000000"/>
      <name val="Times New Roman"/>
      <family val="1"/>
      <charset val="238"/>
    </font>
    <font>
      <sz val="11"/>
      <color rgb="FF000000"/>
      <name val="Times New Roman"/>
      <family val="1"/>
      <charset val="238"/>
    </font>
    <font>
      <b/>
      <sz val="11"/>
      <color rgb="FF000000"/>
      <name val="Times New Roman"/>
      <family val="1"/>
      <charset val="238"/>
    </font>
    <font>
      <sz val="10"/>
      <name val="Times New Roman"/>
      <family val="1"/>
      <charset val="238"/>
    </font>
    <font>
      <b/>
      <sz val="14"/>
      <name val="Times New Roman"/>
      <family val="1"/>
      <charset val="238"/>
    </font>
    <font>
      <u/>
      <sz val="10"/>
      <color theme="10"/>
      <name val="Times New Roman CE"/>
      <charset val="238"/>
    </font>
    <font>
      <b/>
      <sz val="12"/>
      <name val="Times New Roman CE"/>
      <charset val="238"/>
    </font>
    <font>
      <i/>
      <sz val="11"/>
      <name val="Times New Roman CE"/>
      <charset val="238"/>
    </font>
    <font>
      <b/>
      <sz val="11"/>
      <name val="Times New Roman CE"/>
      <charset val="238"/>
    </font>
    <font>
      <b/>
      <sz val="14"/>
      <name val="Times New Roman CE"/>
      <charset val="238"/>
    </font>
    <font>
      <sz val="9"/>
      <name val="Times New Roman CE"/>
      <charset val="238"/>
    </font>
    <font>
      <sz val="9"/>
      <color indexed="17"/>
      <name val="Times New Roman CE"/>
      <charset val="238"/>
    </font>
    <font>
      <sz val="10"/>
      <color indexed="17"/>
      <name val="Times New Roman CE"/>
      <charset val="238"/>
    </font>
    <font>
      <sz val="12"/>
      <name val="Times New Roman CE"/>
      <charset val="238"/>
    </font>
    <font>
      <b/>
      <sz val="10"/>
      <name val="Times New Roman CE"/>
      <charset val="238"/>
    </font>
    <font>
      <b/>
      <sz val="12"/>
      <name val="Times New Roman CE"/>
      <family val="1"/>
      <charset val="238"/>
    </font>
    <font>
      <b/>
      <i/>
      <sz val="9"/>
      <name val="Times New Roman CE"/>
      <charset val="238"/>
    </font>
    <font>
      <b/>
      <i/>
      <sz val="10"/>
      <name val="Times New Roman CE"/>
      <family val="1"/>
      <charset val="238"/>
    </font>
    <font>
      <b/>
      <sz val="9"/>
      <name val="Times New Roman CE"/>
      <family val="1"/>
      <charset val="238"/>
    </font>
    <font>
      <b/>
      <sz val="8"/>
      <name val="Times New Roman CE"/>
      <family val="1"/>
      <charset val="238"/>
    </font>
    <font>
      <sz val="8"/>
      <name val="Times New Roman CE"/>
      <family val="1"/>
      <charset val="238"/>
    </font>
    <font>
      <sz val="10"/>
      <name val="Times New Roman CE"/>
      <family val="1"/>
      <charset val="238"/>
    </font>
    <font>
      <sz val="8"/>
      <name val="Times New Roman"/>
      <family val="1"/>
      <charset val="238"/>
    </font>
    <font>
      <b/>
      <sz val="8"/>
      <name val="Times New Roman"/>
      <family val="1"/>
      <charset val="238"/>
    </font>
    <font>
      <b/>
      <sz val="8"/>
      <name val="Times New Roman CE"/>
      <charset val="238"/>
    </font>
    <font>
      <sz val="8"/>
      <name val="Times New Roman CE"/>
      <charset val="238"/>
    </font>
    <font>
      <b/>
      <sz val="9"/>
      <name val="Times New Roman"/>
      <family val="1"/>
      <charset val="238"/>
    </font>
    <font>
      <b/>
      <sz val="12"/>
      <color indexed="10"/>
      <name val="Times New Roman CE"/>
      <charset val="238"/>
    </font>
    <font>
      <sz val="12"/>
      <color rgb="FFFF0000"/>
      <name val="Times New Roman CE"/>
      <charset val="238"/>
    </font>
    <font>
      <b/>
      <sz val="9"/>
      <name val="Times New Roman CE"/>
      <charset val="238"/>
    </font>
    <font>
      <b/>
      <sz val="10"/>
      <name val="Times New Roman CE"/>
      <family val="1"/>
      <charset val="238"/>
    </font>
    <font>
      <i/>
      <sz val="8"/>
      <name val="Times New Roman CE"/>
      <charset val="238"/>
    </font>
    <font>
      <b/>
      <sz val="14"/>
      <color rgb="FFFF0000"/>
      <name val="Times New Roman CE"/>
      <charset val="238"/>
    </font>
    <font>
      <sz val="11"/>
      <name val="Times New Roman CE"/>
      <family val="1"/>
      <charset val="238"/>
    </font>
    <font>
      <b/>
      <sz val="11"/>
      <name val="Times New Roman CE"/>
      <family val="1"/>
      <charset val="238"/>
    </font>
    <font>
      <b/>
      <i/>
      <sz val="11"/>
      <name val="Times New Roman CE"/>
      <family val="1"/>
      <charset val="238"/>
    </font>
    <font>
      <b/>
      <i/>
      <sz val="9"/>
      <name val="Times New Roman CE"/>
      <family val="1"/>
      <charset val="238"/>
    </font>
    <font>
      <sz val="7"/>
      <name val="Times New Roman CE"/>
      <family val="1"/>
      <charset val="238"/>
    </font>
    <font>
      <b/>
      <sz val="7"/>
      <name val="Times New Roman CE"/>
      <family val="1"/>
      <charset val="238"/>
    </font>
    <font>
      <sz val="9"/>
      <name val="Times New Roman"/>
      <family val="1"/>
      <charset val="238"/>
    </font>
    <font>
      <b/>
      <sz val="10"/>
      <color rgb="FF00B0F0"/>
      <name val="Times New Roman CE"/>
      <charset val="238"/>
    </font>
    <font>
      <i/>
      <sz val="12"/>
      <name val="Times New Roman CE"/>
      <charset val="238"/>
    </font>
    <font>
      <sz val="11"/>
      <name val="Times New Roman"/>
      <family val="1"/>
      <charset val="238"/>
    </font>
    <font>
      <i/>
      <sz val="11"/>
      <name val="Times New Roman CE"/>
      <family val="1"/>
      <charset val="238"/>
    </font>
    <font>
      <sz val="10"/>
      <color theme="1"/>
      <name val="Calibri"/>
      <family val="2"/>
      <charset val="238"/>
      <scheme val="minor"/>
    </font>
    <font>
      <sz val="9"/>
      <color theme="1"/>
      <name val="Calibri"/>
      <family val="2"/>
      <charset val="238"/>
      <scheme val="minor"/>
    </font>
    <font>
      <b/>
      <sz val="5"/>
      <name val="Times New Roman CE"/>
      <family val="1"/>
      <charset val="238"/>
    </font>
    <font>
      <b/>
      <i/>
      <sz val="8"/>
      <name val="Times New Roman CE"/>
      <charset val="238"/>
    </font>
    <font>
      <b/>
      <i/>
      <sz val="8"/>
      <name val="Times New Roman"/>
      <family val="1"/>
      <charset val="238"/>
    </font>
    <font>
      <sz val="12"/>
      <name val="Times New Roman CE"/>
      <family val="1"/>
      <charset val="238"/>
    </font>
    <font>
      <i/>
      <sz val="11"/>
      <name val="Times New Roman"/>
      <family val="1"/>
      <charset val="238"/>
    </font>
    <font>
      <sz val="11"/>
      <name val="Times New Roman CE"/>
      <charset val="238"/>
    </font>
    <font>
      <i/>
      <sz val="10"/>
      <name val="Times New Roman CE"/>
      <family val="1"/>
      <charset val="238"/>
    </font>
    <font>
      <sz val="10"/>
      <color rgb="FFFF0000"/>
      <name val="Times New Roman CE"/>
      <charset val="238"/>
    </font>
    <font>
      <sz val="9"/>
      <name val="Times New Roman CE"/>
      <family val="1"/>
      <charset val="238"/>
    </font>
    <font>
      <b/>
      <sz val="9"/>
      <color indexed="8"/>
      <name val="Times New Roman"/>
      <family val="1"/>
      <charset val="238"/>
    </font>
    <font>
      <i/>
      <sz val="12"/>
      <name val="Times New Roman"/>
      <family val="1"/>
      <charset val="238"/>
    </font>
    <font>
      <b/>
      <i/>
      <sz val="12"/>
      <name val="Times New Roman CE"/>
      <family val="1"/>
      <charset val="238"/>
    </font>
    <font>
      <b/>
      <i/>
      <sz val="11"/>
      <name val="Times New Roman CE"/>
      <charset val="238"/>
    </font>
  </fonts>
  <fills count="5">
    <fill>
      <patternFill patternType="none"/>
    </fill>
    <fill>
      <patternFill patternType="gray125"/>
    </fill>
    <fill>
      <patternFill patternType="solid">
        <fgColor rgb="FFD8D8D8"/>
        <bgColor rgb="FF000000"/>
      </patternFill>
    </fill>
    <fill>
      <patternFill patternType="solid">
        <fgColor rgb="FFFFC000"/>
        <bgColor indexed="64"/>
      </patternFill>
    </fill>
    <fill>
      <patternFill patternType="lightHorizontal"/>
    </fill>
  </fills>
  <borders count="69">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style="hair">
        <color indexed="64"/>
      </top>
      <bottom/>
      <diagonal/>
    </border>
  </borders>
  <cellStyleXfs count="5">
    <xf numFmtId="0" fontId="0" fillId="0" borderId="0"/>
    <xf numFmtId="0" fontId="8" fillId="0" borderId="0" applyNumberFormat="0" applyFill="0" applyBorder="0" applyAlignment="0" applyProtection="0">
      <alignment vertical="top"/>
      <protection locked="0"/>
    </xf>
    <xf numFmtId="0" fontId="16" fillId="0" borderId="0"/>
    <xf numFmtId="166" fontId="1" fillId="0" borderId="0" applyFont="0" applyFill="0" applyBorder="0" applyAlignment="0" applyProtection="0"/>
    <xf numFmtId="0" fontId="1" fillId="0" borderId="0"/>
  </cellStyleXfs>
  <cellXfs count="592">
    <xf numFmtId="0" fontId="0" fillId="0" borderId="0" xfId="0"/>
    <xf numFmtId="0" fontId="2" fillId="0" borderId="0" xfId="0" applyFont="1"/>
    <xf numFmtId="0" fontId="3" fillId="0" borderId="0" xfId="0" applyFont="1" applyAlignment="1">
      <alignment horizontal="center" vertical="top" wrapText="1"/>
    </xf>
    <xf numFmtId="0" fontId="4" fillId="0" borderId="0" xfId="0" applyFont="1"/>
    <xf numFmtId="0" fontId="4" fillId="0" borderId="0" xfId="0" applyFont="1" applyAlignment="1">
      <alignment horizontal="justify" vertical="top" wrapText="1"/>
    </xf>
    <xf numFmtId="0" fontId="5" fillId="2" borderId="0" xfId="0" applyFont="1" applyFill="1" applyAlignment="1">
      <alignment horizontal="center" vertical="center"/>
    </xf>
    <xf numFmtId="0" fontId="5" fillId="2" borderId="0" xfId="0" applyFont="1" applyFill="1" applyAlignment="1">
      <alignment horizontal="center" vertical="top" wrapText="1"/>
    </xf>
    <xf numFmtId="0" fontId="6" fillId="0" borderId="0" xfId="0" applyFont="1"/>
    <xf numFmtId="0" fontId="7" fillId="0" borderId="0" xfId="0" applyFont="1" applyAlignment="1">
      <alignment horizontal="center"/>
    </xf>
    <xf numFmtId="0" fontId="8" fillId="0" borderId="0" xfId="1" applyAlignment="1" applyProtection="1"/>
    <xf numFmtId="0" fontId="2" fillId="0" borderId="0" xfId="0" applyFont="1" applyAlignment="1">
      <alignment horizontal="right"/>
    </xf>
    <xf numFmtId="0" fontId="9" fillId="0" borderId="0" xfId="0" applyFont="1" applyAlignment="1">
      <alignment horizontal="center"/>
    </xf>
    <xf numFmtId="0" fontId="9" fillId="3" borderId="0" xfId="0" applyFont="1" applyFill="1" applyAlignment="1">
      <alignment horizontal="center"/>
    </xf>
    <xf numFmtId="0" fontId="10" fillId="0" borderId="0" xfId="0" applyFont="1"/>
    <xf numFmtId="0" fontId="0" fillId="0" borderId="0" xfId="0" applyAlignment="1" applyProtection="1">
      <alignment horizontal="right"/>
      <protection locked="0"/>
    </xf>
    <xf numFmtId="0" fontId="0" fillId="3" borderId="0" xfId="0" applyFill="1" applyAlignment="1" applyProtection="1">
      <alignment horizontal="center"/>
      <protection locked="0"/>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protection locked="0"/>
    </xf>
    <xf numFmtId="0" fontId="0" fillId="3" borderId="0" xfId="0" applyFill="1" applyAlignment="1">
      <alignment horizontal="right"/>
    </xf>
    <xf numFmtId="0" fontId="2" fillId="0" borderId="0" xfId="0" applyFont="1" applyAlignment="1" applyProtection="1">
      <alignment horizontal="left"/>
      <protection locked="0"/>
    </xf>
    <xf numFmtId="0" fontId="9"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49" fontId="0" fillId="0" borderId="0" xfId="0" applyNumberFormat="1"/>
    <xf numFmtId="0" fontId="11" fillId="0" borderId="0" xfId="0" applyFont="1"/>
    <xf numFmtId="0" fontId="11" fillId="3" borderId="0" xfId="0" applyFont="1" applyFill="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xf numFmtId="0" fontId="13" fillId="0" borderId="0" xfId="0" applyFont="1"/>
    <xf numFmtId="0" fontId="9" fillId="0" borderId="0" xfId="0" applyFont="1"/>
    <xf numFmtId="0" fontId="14" fillId="0" borderId="0" xfId="0" applyFont="1"/>
    <xf numFmtId="0" fontId="15" fillId="0" borderId="0" xfId="0" applyFont="1"/>
    <xf numFmtId="0" fontId="16" fillId="0" borderId="0" xfId="2" applyProtection="1">
      <protection locked="0"/>
    </xf>
    <xf numFmtId="0" fontId="10" fillId="0" borderId="0" xfId="2" applyFont="1" applyAlignment="1" applyProtection="1">
      <alignment horizontal="right"/>
      <protection locked="0"/>
    </xf>
    <xf numFmtId="0" fontId="10" fillId="0" borderId="0" xfId="0" applyFont="1" applyAlignment="1" applyProtection="1">
      <alignment horizontal="right"/>
      <protection locked="0"/>
    </xf>
    <xf numFmtId="0" fontId="16" fillId="0" borderId="0" xfId="2"/>
    <xf numFmtId="0" fontId="9" fillId="0" borderId="0" xfId="2" applyFont="1" applyAlignment="1" applyProtection="1">
      <alignment horizontal="center"/>
      <protection locked="0"/>
    </xf>
    <xf numFmtId="0" fontId="17" fillId="0" borderId="0" xfId="0" applyFont="1" applyAlignment="1" applyProtection="1">
      <alignment horizontal="center"/>
      <protection locked="0"/>
    </xf>
    <xf numFmtId="0" fontId="9" fillId="0" borderId="0" xfId="2" applyFont="1" applyAlignment="1" applyProtection="1">
      <alignment horizontal="center" vertical="center"/>
      <protection locked="0"/>
    </xf>
    <xf numFmtId="0" fontId="16" fillId="0" borderId="0" xfId="2" applyAlignment="1" applyProtection="1">
      <alignment horizontal="right" vertical="center" indent="1"/>
      <protection locked="0"/>
    </xf>
    <xf numFmtId="164" fontId="18" fillId="0" borderId="0" xfId="2" applyNumberFormat="1" applyFont="1" applyAlignment="1" applyProtection="1">
      <alignment horizontal="center" vertical="center"/>
      <protection locked="0"/>
    </xf>
    <xf numFmtId="164" fontId="19" fillId="0" borderId="1" xfId="2" applyNumberFormat="1" applyFont="1" applyBorder="1" applyAlignment="1" applyProtection="1">
      <alignment horizontal="left" vertical="center"/>
      <protection locked="0"/>
    </xf>
    <xf numFmtId="0" fontId="20" fillId="0" borderId="0" xfId="0" applyFont="1" applyAlignment="1" applyProtection="1">
      <alignment horizontal="right" vertical="center"/>
      <protection locked="0"/>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11" xfId="2" applyFont="1" applyBorder="1" applyAlignment="1" applyProtection="1">
      <alignment horizontal="center" vertical="center" wrapText="1"/>
      <protection locked="0"/>
    </xf>
    <xf numFmtId="0" fontId="22" fillId="0" borderId="2"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12" xfId="2" applyFont="1" applyBorder="1" applyAlignment="1">
      <alignment horizontal="center" vertical="center" wrapText="1"/>
    </xf>
    <xf numFmtId="0" fontId="23" fillId="0" borderId="0" xfId="2" applyFont="1"/>
    <xf numFmtId="0" fontId="22" fillId="0" borderId="13" xfId="2" applyFont="1" applyBorder="1" applyAlignment="1">
      <alignment horizontal="left" vertical="center" wrapText="1" indent="1"/>
    </xf>
    <xf numFmtId="0" fontId="22" fillId="0" borderId="14" xfId="2" applyFont="1" applyBorder="1" applyAlignment="1">
      <alignment horizontal="left" vertical="center" wrapText="1" indent="1"/>
    </xf>
    <xf numFmtId="164" fontId="22" fillId="0" borderId="14" xfId="2" applyNumberFormat="1" applyFont="1" applyBorder="1" applyAlignment="1">
      <alignment horizontal="right" vertical="center" wrapText="1" indent="1"/>
    </xf>
    <xf numFmtId="164" fontId="22" fillId="0" borderId="15" xfId="2" applyNumberFormat="1" applyFont="1" applyBorder="1" applyAlignment="1">
      <alignment horizontal="right" vertical="center" wrapText="1" indent="1"/>
    </xf>
    <xf numFmtId="0" fontId="24" fillId="0" borderId="0" xfId="2" applyFont="1"/>
    <xf numFmtId="49" fontId="23" fillId="0" borderId="16" xfId="2" applyNumberFormat="1" applyFont="1" applyBorder="1" applyAlignment="1">
      <alignment horizontal="left" vertical="center" wrapText="1" indent="1"/>
    </xf>
    <xf numFmtId="0" fontId="25" fillId="0" borderId="17" xfId="0" applyFont="1" applyBorder="1" applyAlignment="1">
      <alignment horizontal="left" wrapText="1" indent="1"/>
    </xf>
    <xf numFmtId="164" fontId="23" fillId="0" borderId="17" xfId="2" applyNumberFormat="1" applyFont="1" applyBorder="1" applyAlignment="1">
      <alignment horizontal="right" vertical="center" wrapText="1" indent="1"/>
    </xf>
    <xf numFmtId="164" fontId="23" fillId="0" borderId="18" xfId="2" applyNumberFormat="1" applyFont="1" applyBorder="1" applyAlignment="1">
      <alignment horizontal="right" vertical="center" wrapText="1" indent="1"/>
    </xf>
    <xf numFmtId="49" fontId="23" fillId="0" borderId="19" xfId="2" applyNumberFormat="1" applyFont="1" applyBorder="1" applyAlignment="1">
      <alignment horizontal="left" vertical="center" wrapText="1" indent="1"/>
    </xf>
    <xf numFmtId="0" fontId="25" fillId="0" borderId="20" xfId="0" applyFont="1" applyBorder="1" applyAlignment="1">
      <alignment horizontal="left" wrapText="1" indent="1"/>
    </xf>
    <xf numFmtId="164" fontId="23" fillId="0" borderId="20" xfId="2" applyNumberFormat="1" applyFont="1" applyBorder="1" applyAlignment="1">
      <alignment horizontal="right" vertical="center" wrapText="1" indent="1"/>
    </xf>
    <xf numFmtId="164" fontId="23" fillId="0" borderId="21" xfId="2" applyNumberFormat="1" applyFont="1" applyBorder="1" applyAlignment="1">
      <alignment horizontal="right" vertical="center" wrapText="1" indent="1"/>
    </xf>
    <xf numFmtId="0" fontId="25" fillId="0" borderId="20" xfId="0" applyFont="1" applyBorder="1" applyAlignment="1">
      <alignment horizontal="left" vertical="center" wrapText="1" indent="1"/>
    </xf>
    <xf numFmtId="49" fontId="23" fillId="0" borderId="22" xfId="2" applyNumberFormat="1" applyFont="1" applyBorder="1" applyAlignment="1">
      <alignment horizontal="left" vertical="center" wrapText="1" indent="1"/>
    </xf>
    <xf numFmtId="0" fontId="25" fillId="0" borderId="23" xfId="0" applyFont="1" applyBorder="1" applyAlignment="1">
      <alignment horizontal="left" vertical="center" wrapText="1" indent="1"/>
    </xf>
    <xf numFmtId="0" fontId="26" fillId="0" borderId="14" xfId="0" applyFont="1" applyBorder="1" applyAlignment="1">
      <alignment horizontal="left" vertical="center" wrapText="1" indent="1"/>
    </xf>
    <xf numFmtId="164" fontId="23" fillId="0" borderId="23" xfId="2" applyNumberFormat="1" applyFont="1" applyBorder="1" applyAlignment="1">
      <alignment horizontal="right" vertical="center" wrapText="1" indent="1"/>
    </xf>
    <xf numFmtId="164" fontId="23" fillId="0" borderId="24" xfId="2" applyNumberFormat="1" applyFont="1" applyBorder="1" applyAlignment="1">
      <alignment horizontal="right" vertical="center" wrapText="1" indent="1"/>
    </xf>
    <xf numFmtId="0" fontId="25" fillId="0" borderId="23" xfId="0" applyFont="1" applyBorder="1" applyAlignment="1">
      <alignment horizontal="left" wrapText="1" indent="1"/>
    </xf>
    <xf numFmtId="164" fontId="27" fillId="0" borderId="14" xfId="2" applyNumberFormat="1" applyFont="1" applyBorder="1" applyAlignment="1">
      <alignment horizontal="right" vertical="center" wrapText="1" indent="1"/>
    </xf>
    <xf numFmtId="164" fontId="27" fillId="0" borderId="15" xfId="2" applyNumberFormat="1" applyFont="1" applyBorder="1" applyAlignment="1">
      <alignment horizontal="right" vertical="center" wrapText="1" indent="1"/>
    </xf>
    <xf numFmtId="0" fontId="25" fillId="0" borderId="23" xfId="0" applyFont="1" applyBorder="1" applyAlignment="1">
      <alignment horizontal="left" indent="1"/>
    </xf>
    <xf numFmtId="164" fontId="28" fillId="0" borderId="20" xfId="2" applyNumberFormat="1" applyFont="1" applyBorder="1" applyAlignment="1">
      <alignment horizontal="right" vertical="center" wrapText="1" indent="1"/>
    </xf>
    <xf numFmtId="164" fontId="28" fillId="0" borderId="21" xfId="2" applyNumberFormat="1" applyFont="1" applyBorder="1" applyAlignment="1">
      <alignment horizontal="right" vertical="center" wrapText="1" indent="1"/>
    </xf>
    <xf numFmtId="164" fontId="28" fillId="0" borderId="23" xfId="2" applyNumberFormat="1" applyFont="1" applyBorder="1" applyAlignment="1">
      <alignment horizontal="right" vertical="center" wrapText="1" indent="1"/>
    </xf>
    <xf numFmtId="164" fontId="28" fillId="0" borderId="24" xfId="2" applyNumberFormat="1" applyFont="1" applyBorder="1" applyAlignment="1">
      <alignment horizontal="right" vertical="center" wrapText="1" indent="1"/>
    </xf>
    <xf numFmtId="164" fontId="28" fillId="0" borderId="17" xfId="2" applyNumberFormat="1" applyFont="1" applyBorder="1" applyAlignment="1">
      <alignment horizontal="right" vertical="center" wrapText="1" indent="1"/>
    </xf>
    <xf numFmtId="164" fontId="28" fillId="0" borderId="18" xfId="2" applyNumberFormat="1" applyFont="1" applyBorder="1" applyAlignment="1">
      <alignment horizontal="right" vertical="center" wrapText="1" indent="1"/>
    </xf>
    <xf numFmtId="0" fontId="22" fillId="0" borderId="13" xfId="2" applyFont="1" applyBorder="1" applyAlignment="1">
      <alignment horizontal="left" vertical="center" wrapText="1"/>
    </xf>
    <xf numFmtId="0" fontId="26" fillId="0" borderId="13" xfId="0" applyFont="1" applyBorder="1" applyAlignment="1">
      <alignment vertical="center" wrapText="1"/>
    </xf>
    <xf numFmtId="0" fontId="25" fillId="0" borderId="23" xfId="0" applyFont="1" applyBorder="1" applyAlignment="1">
      <alignment vertical="center" wrapText="1"/>
    </xf>
    <xf numFmtId="0" fontId="25" fillId="0" borderId="25" xfId="0" applyFont="1" applyBorder="1" applyAlignment="1">
      <alignment horizontal="left" vertical="center" wrapText="1" indent="1"/>
    </xf>
    <xf numFmtId="0" fontId="25" fillId="0" borderId="16" xfId="0" applyFont="1" applyBorder="1" applyAlignment="1">
      <alignment wrapText="1"/>
    </xf>
    <xf numFmtId="0" fontId="25" fillId="0" borderId="19" xfId="0" applyFont="1" applyBorder="1" applyAlignment="1">
      <alignment wrapText="1"/>
    </xf>
    <xf numFmtId="0" fontId="25" fillId="0" borderId="22" xfId="0" applyFont="1" applyBorder="1" applyAlignment="1">
      <alignment wrapText="1"/>
    </xf>
    <xf numFmtId="0" fontId="26" fillId="0" borderId="14" xfId="0" applyFont="1" applyBorder="1" applyAlignment="1">
      <alignment wrapText="1"/>
    </xf>
    <xf numFmtId="0" fontId="26" fillId="0" borderId="7" xfId="0" applyFont="1" applyBorder="1" applyAlignment="1">
      <alignment vertical="center" wrapText="1"/>
    </xf>
    <xf numFmtId="0" fontId="26" fillId="0" borderId="8" xfId="0" applyFont="1" applyBorder="1" applyAlignment="1">
      <alignment wrapText="1"/>
    </xf>
    <xf numFmtId="0" fontId="18" fillId="0" borderId="0" xfId="2" applyFont="1" applyAlignment="1">
      <alignment horizontal="center" vertical="center" wrapText="1"/>
    </xf>
    <xf numFmtId="0" fontId="18" fillId="0" borderId="0" xfId="2" applyFont="1" applyAlignment="1">
      <alignment vertical="center" wrapText="1"/>
    </xf>
    <xf numFmtId="164" fontId="18" fillId="0" borderId="0" xfId="2" applyNumberFormat="1" applyFont="1" applyAlignment="1">
      <alignment horizontal="right" vertical="center" wrapText="1" indent="1"/>
    </xf>
    <xf numFmtId="164" fontId="18" fillId="0" borderId="0" xfId="2" applyNumberFormat="1" applyFont="1" applyAlignment="1">
      <alignment horizontal="center" vertical="center"/>
    </xf>
    <xf numFmtId="164" fontId="19" fillId="0" borderId="1" xfId="2" applyNumberFormat="1" applyFont="1" applyBorder="1" applyAlignment="1">
      <alignment horizontal="left"/>
    </xf>
    <xf numFmtId="0" fontId="20" fillId="0" borderId="1" xfId="0" applyFont="1" applyBorder="1" applyAlignment="1">
      <alignment horizontal="right"/>
    </xf>
    <xf numFmtId="0" fontId="21" fillId="0" borderId="26" xfId="2" applyFont="1" applyBorder="1" applyAlignment="1">
      <alignment horizontal="center" vertical="center" wrapText="1"/>
    </xf>
    <xf numFmtId="0" fontId="22" fillId="0" borderId="13" xfId="2" applyFont="1" applyBorder="1" applyAlignment="1">
      <alignment horizontal="center" vertical="center" wrapText="1"/>
    </xf>
    <xf numFmtId="0" fontId="22" fillId="0" borderId="14" xfId="2" applyFont="1" applyBorder="1" applyAlignment="1">
      <alignment horizontal="center" vertical="center" wrapText="1"/>
    </xf>
    <xf numFmtId="0" fontId="22" fillId="0" borderId="27" xfId="2" applyFont="1" applyBorder="1" applyAlignment="1">
      <alignment horizontal="center" vertical="center" wrapText="1"/>
    </xf>
    <xf numFmtId="0" fontId="22" fillId="0" borderId="2" xfId="2" applyFont="1" applyBorder="1" applyAlignment="1">
      <alignment horizontal="left" vertical="center" wrapText="1" indent="1"/>
    </xf>
    <xf numFmtId="0" fontId="22" fillId="0" borderId="3" xfId="2" applyFont="1" applyBorder="1" applyAlignment="1">
      <alignment vertical="center" wrapText="1"/>
    </xf>
    <xf numFmtId="164" fontId="22" fillId="0" borderId="3" xfId="2" applyNumberFormat="1" applyFont="1" applyBorder="1" applyAlignment="1">
      <alignment horizontal="right" vertical="center" wrapText="1" indent="1"/>
    </xf>
    <xf numFmtId="164" fontId="22" fillId="0" borderId="28" xfId="2" applyNumberFormat="1" applyFont="1" applyBorder="1" applyAlignment="1">
      <alignment horizontal="right" vertical="center" wrapText="1" indent="1"/>
    </xf>
    <xf numFmtId="49" fontId="23" fillId="0" borderId="29" xfId="2" applyNumberFormat="1" applyFont="1" applyBorder="1" applyAlignment="1">
      <alignment horizontal="left" vertical="center" wrapText="1" indent="1"/>
    </xf>
    <xf numFmtId="0" fontId="23" fillId="0" borderId="5" xfId="2" applyFont="1" applyBorder="1" applyAlignment="1">
      <alignment horizontal="left" vertical="center" wrapText="1" indent="1"/>
    </xf>
    <xf numFmtId="164" fontId="23" fillId="0" borderId="5" xfId="2" applyNumberFormat="1" applyFont="1" applyBorder="1" applyAlignment="1">
      <alignment horizontal="right" vertical="center" wrapText="1" indent="1"/>
    </xf>
    <xf numFmtId="164" fontId="23" fillId="0" borderId="30" xfId="2" applyNumberFormat="1" applyFont="1" applyBorder="1" applyAlignment="1">
      <alignment horizontal="right" vertical="center" wrapText="1" indent="1"/>
    </xf>
    <xf numFmtId="0" fontId="23" fillId="0" borderId="20" xfId="2" applyFont="1" applyBorder="1" applyAlignment="1">
      <alignment horizontal="left" vertical="center" wrapText="1" indent="1"/>
    </xf>
    <xf numFmtId="0" fontId="23" fillId="0" borderId="31" xfId="2" applyFont="1" applyBorder="1" applyAlignment="1">
      <alignment horizontal="left" vertical="center" wrapText="1" indent="1"/>
    </xf>
    <xf numFmtId="0" fontId="23" fillId="0" borderId="0" xfId="2" applyFont="1" applyAlignment="1">
      <alignment horizontal="left" vertical="center" wrapText="1" indent="1"/>
    </xf>
    <xf numFmtId="0" fontId="23" fillId="0" borderId="23" xfId="2" applyFont="1" applyBorder="1" applyAlignment="1">
      <alignment horizontal="left" vertical="center" wrapText="1" indent="6"/>
    </xf>
    <xf numFmtId="0" fontId="23" fillId="0" borderId="20" xfId="2" applyFont="1" applyBorder="1" applyAlignment="1">
      <alignment horizontal="left" indent="6"/>
    </xf>
    <xf numFmtId="0" fontId="23" fillId="0" borderId="20" xfId="2" applyFont="1" applyBorder="1" applyAlignment="1">
      <alignment horizontal="left" vertical="center" wrapText="1" indent="6"/>
    </xf>
    <xf numFmtId="49" fontId="23" fillId="0" borderId="32" xfId="2" applyNumberFormat="1" applyFont="1" applyBorder="1" applyAlignment="1">
      <alignment horizontal="left" vertical="center" wrapText="1" indent="1"/>
    </xf>
    <xf numFmtId="49" fontId="23" fillId="0" borderId="33" xfId="2" applyNumberFormat="1" applyFont="1" applyBorder="1" applyAlignment="1">
      <alignment horizontal="left" vertical="center" wrapText="1" indent="1"/>
    </xf>
    <xf numFmtId="0" fontId="23" fillId="0" borderId="10" xfId="2" applyFont="1" applyBorder="1" applyAlignment="1">
      <alignment horizontal="left" vertical="center" wrapText="1" indent="7"/>
    </xf>
    <xf numFmtId="164" fontId="23" fillId="0" borderId="10" xfId="2" applyNumberFormat="1" applyFont="1" applyBorder="1" applyAlignment="1">
      <alignment horizontal="right" vertical="center" wrapText="1" indent="1"/>
    </xf>
    <xf numFmtId="164" fontId="23" fillId="0" borderId="26" xfId="2" applyNumberFormat="1" applyFont="1" applyBorder="1" applyAlignment="1">
      <alignment horizontal="right" vertical="center" wrapText="1" indent="1"/>
    </xf>
    <xf numFmtId="0" fontId="22" fillId="0" borderId="7" xfId="2" applyFont="1" applyBorder="1" applyAlignment="1">
      <alignment horizontal="left" vertical="center" wrapText="1" indent="1"/>
    </xf>
    <xf numFmtId="0" fontId="22" fillId="0" borderId="8" xfId="2" applyFont="1" applyBorder="1" applyAlignment="1">
      <alignment vertical="center" wrapText="1"/>
    </xf>
    <xf numFmtId="164" fontId="22" fillId="0" borderId="8" xfId="2" applyNumberFormat="1" applyFont="1" applyBorder="1" applyAlignment="1">
      <alignment horizontal="right" vertical="center" wrapText="1" indent="1"/>
    </xf>
    <xf numFmtId="164" fontId="22" fillId="0" borderId="34" xfId="2" applyNumberFormat="1" applyFont="1" applyBorder="1" applyAlignment="1">
      <alignment horizontal="right" vertical="center" wrapText="1" indent="1"/>
    </xf>
    <xf numFmtId="164" fontId="23" fillId="0" borderId="35" xfId="2" applyNumberFormat="1" applyFont="1" applyBorder="1" applyAlignment="1">
      <alignment horizontal="right" vertical="center" wrapText="1" indent="1"/>
    </xf>
    <xf numFmtId="0" fontId="23" fillId="0" borderId="23" xfId="2" applyFont="1" applyBorder="1" applyAlignment="1">
      <alignment horizontal="left" vertical="center" wrapText="1" indent="1"/>
    </xf>
    <xf numFmtId="164" fontId="23" fillId="0" borderId="31" xfId="2" applyNumberFormat="1" applyFont="1" applyBorder="1" applyAlignment="1">
      <alignment horizontal="right" vertical="center" wrapText="1" indent="1"/>
    </xf>
    <xf numFmtId="0" fontId="23" fillId="0" borderId="17" xfId="2" applyFont="1" applyBorder="1" applyAlignment="1">
      <alignment horizontal="left" vertical="center" wrapText="1" indent="6"/>
    </xf>
    <xf numFmtId="164" fontId="23" fillId="0" borderId="36" xfId="2" applyNumberFormat="1" applyFont="1" applyBorder="1" applyAlignment="1">
      <alignment horizontal="right" vertical="center" wrapText="1" indent="1"/>
    </xf>
    <xf numFmtId="0" fontId="27" fillId="0" borderId="14" xfId="2" applyFont="1" applyBorder="1" applyAlignment="1">
      <alignment horizontal="left" vertical="center" wrapText="1" indent="1"/>
    </xf>
    <xf numFmtId="164" fontId="22" fillId="0" borderId="27" xfId="2" applyNumberFormat="1" applyFont="1" applyBorder="1" applyAlignment="1">
      <alignment horizontal="right" vertical="center" wrapText="1" indent="1"/>
    </xf>
    <xf numFmtId="0" fontId="23" fillId="0" borderId="17" xfId="2" applyFont="1" applyBorder="1" applyAlignment="1">
      <alignment horizontal="left" vertical="center" wrapText="1" indent="1"/>
    </xf>
    <xf numFmtId="0" fontId="23" fillId="0" borderId="10" xfId="2" applyFont="1" applyBorder="1" applyAlignment="1">
      <alignment horizontal="left" vertical="center" wrapText="1" indent="1"/>
    </xf>
    <xf numFmtId="164" fontId="23" fillId="0" borderId="9" xfId="2" applyNumberFormat="1" applyFont="1" applyBorder="1" applyAlignment="1">
      <alignment horizontal="right" vertical="center" wrapText="1" indent="1"/>
    </xf>
    <xf numFmtId="164" fontId="27" fillId="0" borderId="27" xfId="2" applyNumberFormat="1" applyFont="1" applyBorder="1" applyAlignment="1">
      <alignment horizontal="right" vertical="center" wrapText="1" indent="1"/>
    </xf>
    <xf numFmtId="0" fontId="23" fillId="0" borderId="25" xfId="2" applyFont="1" applyBorder="1" applyAlignment="1">
      <alignment horizontal="left" vertical="center" wrapText="1" indent="1"/>
    </xf>
    <xf numFmtId="164" fontId="26" fillId="0" borderId="14" xfId="0" applyNumberFormat="1" applyFont="1" applyBorder="1" applyAlignment="1">
      <alignment horizontal="right" vertical="center" wrapText="1" indent="1"/>
    </xf>
    <xf numFmtId="164" fontId="26" fillId="0" borderId="27" xfId="0" applyNumberFormat="1" applyFont="1" applyBorder="1" applyAlignment="1">
      <alignment horizontal="right" vertical="center" wrapText="1" indent="1"/>
    </xf>
    <xf numFmtId="164" fontId="26" fillId="0" borderId="15" xfId="0" applyNumberFormat="1" applyFont="1" applyBorder="1" applyAlignment="1">
      <alignment horizontal="right" vertical="center" wrapText="1" indent="1"/>
    </xf>
    <xf numFmtId="164" fontId="29" fillId="0" borderId="14" xfId="0" quotePrefix="1" applyNumberFormat="1" applyFont="1" applyBorder="1" applyAlignment="1">
      <alignment horizontal="right" vertical="center" wrapText="1" indent="1"/>
    </xf>
    <xf numFmtId="164" fontId="29" fillId="0" borderId="27" xfId="0" quotePrefix="1" applyNumberFormat="1" applyFont="1" applyBorder="1" applyAlignment="1">
      <alignment horizontal="right" vertical="center" wrapText="1" indent="1"/>
    </xf>
    <xf numFmtId="164" fontId="29" fillId="0" borderId="15" xfId="0" quotePrefix="1" applyNumberFormat="1" applyFont="1" applyBorder="1" applyAlignment="1">
      <alignment horizontal="right" vertical="center" wrapText="1" indent="1"/>
    </xf>
    <xf numFmtId="0" fontId="30" fillId="0" borderId="0" xfId="2" applyFont="1"/>
    <xf numFmtId="0" fontId="9" fillId="0" borderId="0" xfId="2" applyFont="1"/>
    <xf numFmtId="0" fontId="26" fillId="0" borderId="7" xfId="0" applyFont="1" applyBorder="1" applyAlignment="1">
      <alignment horizontal="left" vertical="center" wrapText="1" indent="1"/>
    </xf>
    <xf numFmtId="0" fontId="29" fillId="0" borderId="8" xfId="0" applyFont="1" applyBorder="1" applyAlignment="1">
      <alignment horizontal="left" vertical="center" wrapText="1" indent="1"/>
    </xf>
    <xf numFmtId="164" fontId="31" fillId="0" borderId="0" xfId="2" applyNumberFormat="1" applyFont="1" applyAlignment="1">
      <alignment horizontal="right" vertical="center" indent="1"/>
    </xf>
    <xf numFmtId="0" fontId="9" fillId="0" borderId="0" xfId="2" applyFont="1" applyAlignment="1">
      <alignment horizontal="center"/>
    </xf>
    <xf numFmtId="164" fontId="19" fillId="0" borderId="1" xfId="2" applyNumberFormat="1" applyFont="1" applyBorder="1" applyAlignment="1">
      <alignment horizontal="left" vertical="center"/>
    </xf>
    <xf numFmtId="0" fontId="20" fillId="0" borderId="1" xfId="0" applyFont="1" applyBorder="1" applyAlignment="1">
      <alignment horizontal="right" vertical="center"/>
    </xf>
    <xf numFmtId="0" fontId="22" fillId="0" borderId="14" xfId="2" applyFont="1" applyBorder="1" applyAlignment="1">
      <alignment vertical="center" wrapText="1"/>
    </xf>
    <xf numFmtId="164" fontId="22" fillId="0" borderId="37" xfId="2" applyNumberFormat="1" applyFont="1" applyBorder="1" applyAlignment="1">
      <alignment horizontal="right" vertical="center" wrapText="1" indent="1"/>
    </xf>
    <xf numFmtId="0" fontId="16" fillId="0" borderId="0" xfId="2" applyAlignment="1">
      <alignment horizontal="right" vertical="center" indent="1"/>
    </xf>
    <xf numFmtId="0" fontId="21" fillId="0" borderId="11" xfId="2" applyFont="1" applyBorder="1" applyAlignment="1">
      <alignment horizontal="center" vertical="center" wrapText="1"/>
    </xf>
    <xf numFmtId="16" fontId="23" fillId="0" borderId="19" xfId="2" applyNumberFormat="1" applyFont="1" applyBorder="1" applyAlignment="1">
      <alignment horizontal="left" vertical="center" wrapText="1" indent="1"/>
    </xf>
    <xf numFmtId="164" fontId="0" fillId="0" borderId="0" xfId="0" applyNumberFormat="1" applyAlignment="1" applyProtection="1">
      <alignment vertical="center" wrapText="1"/>
      <protection locked="0"/>
    </xf>
    <xf numFmtId="164" fontId="18" fillId="0" borderId="0" xfId="0" applyNumberFormat="1" applyFont="1" applyAlignment="1" applyProtection="1">
      <alignment horizontal="centerContinuous" vertical="center" wrapText="1"/>
      <protection locked="0"/>
    </xf>
    <xf numFmtId="164" fontId="0" fillId="0" borderId="0" xfId="0" applyNumberFormat="1" applyAlignment="1" applyProtection="1">
      <alignment horizontal="centerContinuous" vertical="center"/>
      <protection locked="0"/>
    </xf>
    <xf numFmtId="164" fontId="10" fillId="0" borderId="0" xfId="0" applyNumberFormat="1" applyFont="1" applyAlignment="1" applyProtection="1">
      <alignment horizontal="center" textRotation="180" wrapText="1"/>
      <protection locked="0"/>
    </xf>
    <xf numFmtId="164" fontId="0" fillId="0" borderId="0" xfId="0" applyNumberFormat="1" applyAlignment="1">
      <alignment vertical="center" wrapText="1"/>
    </xf>
    <xf numFmtId="164" fontId="0" fillId="0" borderId="0" xfId="0" applyNumberFormat="1" applyAlignment="1" applyProtection="1">
      <alignment horizontal="center" vertical="center" wrapText="1"/>
      <protection locked="0"/>
    </xf>
    <xf numFmtId="164" fontId="20" fillId="0" borderId="0" xfId="0" applyNumberFormat="1" applyFont="1" applyAlignment="1" applyProtection="1">
      <alignment horizontal="right" vertical="center"/>
      <protection locked="0"/>
    </xf>
    <xf numFmtId="164" fontId="32" fillId="0" borderId="38" xfId="0" applyNumberFormat="1" applyFont="1" applyBorder="1" applyAlignment="1" applyProtection="1">
      <alignment horizontal="center" vertical="center" wrapText="1"/>
      <protection locked="0"/>
    </xf>
    <xf numFmtId="164" fontId="21" fillId="0" borderId="13" xfId="0" applyNumberFormat="1" applyFont="1" applyBorder="1" applyAlignment="1" applyProtection="1">
      <alignment horizontal="centerContinuous" vertical="center" wrapText="1"/>
      <protection locked="0"/>
    </xf>
    <xf numFmtId="164" fontId="21" fillId="0" borderId="14" xfId="0" applyNumberFormat="1" applyFont="1" applyBorder="1" applyAlignment="1" applyProtection="1">
      <alignment horizontal="centerContinuous" vertical="center" wrapText="1"/>
      <protection locked="0"/>
    </xf>
    <xf numFmtId="164" fontId="21" fillId="0" borderId="27" xfId="0" applyNumberFormat="1" applyFont="1" applyBorder="1" applyAlignment="1" applyProtection="1">
      <alignment horizontal="centerContinuous" vertical="center" wrapText="1"/>
      <protection locked="0"/>
    </xf>
    <xf numFmtId="164" fontId="21" fillId="0" borderId="39" xfId="0" applyNumberFormat="1" applyFont="1" applyBorder="1" applyAlignment="1" applyProtection="1">
      <alignment horizontal="centerContinuous" vertical="center" wrapText="1"/>
      <protection locked="0"/>
    </xf>
    <xf numFmtId="164" fontId="21" fillId="0" borderId="40" xfId="0" applyNumberFormat="1" applyFont="1" applyBorder="1" applyAlignment="1" applyProtection="1">
      <alignment horizontal="centerContinuous" vertical="center" wrapText="1"/>
      <protection locked="0"/>
    </xf>
    <xf numFmtId="164" fontId="21" fillId="0" borderId="28" xfId="0" applyNumberFormat="1" applyFont="1" applyBorder="1" applyAlignment="1" applyProtection="1">
      <alignment horizontal="centerContinuous" vertical="center" wrapText="1"/>
      <protection locked="0"/>
    </xf>
    <xf numFmtId="164" fontId="32" fillId="0" borderId="41" xfId="0" applyNumberFormat="1" applyFont="1" applyBorder="1" applyAlignment="1" applyProtection="1">
      <alignment horizontal="center" vertical="center" wrapText="1"/>
      <protection locked="0"/>
    </xf>
    <xf numFmtId="164" fontId="21" fillId="0" borderId="13" xfId="0" applyNumberFormat="1" applyFont="1" applyBorder="1" applyAlignment="1" applyProtection="1">
      <alignment horizontal="center" vertical="center" wrapText="1"/>
      <protection locked="0"/>
    </xf>
    <xf numFmtId="164" fontId="21" fillId="0" borderId="14" xfId="0" applyNumberFormat="1" applyFont="1" applyBorder="1" applyAlignment="1" applyProtection="1">
      <alignment horizontal="center" vertical="center" wrapText="1"/>
      <protection locked="0"/>
    </xf>
    <xf numFmtId="164" fontId="21" fillId="0" borderId="15" xfId="0" applyNumberFormat="1" applyFont="1" applyBorder="1" applyAlignment="1" applyProtection="1">
      <alignment horizontal="center" vertical="center" wrapText="1"/>
      <protection locked="0"/>
    </xf>
    <xf numFmtId="164" fontId="33" fillId="0" borderId="0" xfId="0" applyNumberFormat="1" applyFont="1" applyAlignment="1">
      <alignment horizontal="center" vertical="center" wrapText="1"/>
    </xf>
    <xf numFmtId="164" fontId="27" fillId="0" borderId="42" xfId="0" applyNumberFormat="1" applyFont="1" applyBorder="1" applyAlignment="1" applyProtection="1">
      <alignment horizontal="center" vertical="center" wrapText="1"/>
      <protection locked="0"/>
    </xf>
    <xf numFmtId="164" fontId="27" fillId="0" borderId="13" xfId="0" applyNumberFormat="1" applyFont="1" applyBorder="1" applyAlignment="1" applyProtection="1">
      <alignment horizontal="center" vertical="center" wrapText="1"/>
      <protection locked="0"/>
    </xf>
    <xf numFmtId="164" fontId="27" fillId="0" borderId="14" xfId="0" applyNumberFormat="1" applyFont="1" applyBorder="1" applyAlignment="1" applyProtection="1">
      <alignment horizontal="center" vertical="center" wrapText="1"/>
      <protection locked="0"/>
    </xf>
    <xf numFmtId="164" fontId="27" fillId="0" borderId="27" xfId="0" applyNumberFormat="1" applyFont="1" applyBorder="1" applyAlignment="1" applyProtection="1">
      <alignment horizontal="center" vertical="center" wrapText="1"/>
      <protection locked="0"/>
    </xf>
    <xf numFmtId="164" fontId="27" fillId="0" borderId="15" xfId="0" applyNumberFormat="1" applyFont="1" applyBorder="1" applyAlignment="1" applyProtection="1">
      <alignment horizontal="center" vertical="center" wrapText="1"/>
      <protection locked="0"/>
    </xf>
    <xf numFmtId="164" fontId="27" fillId="0" borderId="0" xfId="0" applyNumberFormat="1" applyFont="1" applyAlignment="1">
      <alignment horizontal="center" vertical="center" wrapText="1"/>
    </xf>
    <xf numFmtId="164" fontId="0" fillId="0" borderId="43" xfId="0" applyNumberFormat="1" applyBorder="1" applyAlignment="1">
      <alignment horizontal="left" vertical="center" wrapText="1" indent="1"/>
    </xf>
    <xf numFmtId="164" fontId="23" fillId="0" borderId="16" xfId="0" applyNumberFormat="1" applyFont="1" applyBorder="1" applyAlignment="1">
      <alignment horizontal="left" vertical="center" wrapText="1" indent="1"/>
    </xf>
    <xf numFmtId="164" fontId="23" fillId="0" borderId="17" xfId="0" applyNumberFormat="1" applyFont="1" applyBorder="1" applyAlignment="1">
      <alignment horizontal="right" vertical="center" wrapText="1" indent="1"/>
    </xf>
    <xf numFmtId="164" fontId="23" fillId="0" borderId="18" xfId="0" applyNumberFormat="1" applyFont="1" applyBorder="1" applyAlignment="1">
      <alignment horizontal="right" vertical="center" wrapText="1" indent="1"/>
    </xf>
    <xf numFmtId="164" fontId="0" fillId="0" borderId="44" xfId="0" applyNumberFormat="1" applyBorder="1" applyAlignment="1">
      <alignment horizontal="left" vertical="center" wrapText="1" indent="1"/>
    </xf>
    <xf numFmtId="164" fontId="23" fillId="0" borderId="19" xfId="0" applyNumberFormat="1" applyFont="1" applyBorder="1" applyAlignment="1">
      <alignment horizontal="left" vertical="center" wrapText="1" indent="1"/>
    </xf>
    <xf numFmtId="164" fontId="23" fillId="0" borderId="20" xfId="0" applyNumberFormat="1" applyFont="1" applyBorder="1" applyAlignment="1">
      <alignment horizontal="right" vertical="center" wrapText="1" indent="1"/>
    </xf>
    <xf numFmtId="164" fontId="23" fillId="0" borderId="21" xfId="0" applyNumberFormat="1" applyFont="1" applyBorder="1" applyAlignment="1">
      <alignment horizontal="right" vertical="center" wrapText="1" indent="1"/>
    </xf>
    <xf numFmtId="164" fontId="23" fillId="0" borderId="45" xfId="0" applyNumberFormat="1" applyFont="1" applyBorder="1" applyAlignment="1">
      <alignment horizontal="left" vertical="center" wrapText="1" indent="1"/>
    </xf>
    <xf numFmtId="164" fontId="23" fillId="0" borderId="46" xfId="0" applyNumberFormat="1" applyFont="1" applyBorder="1" applyAlignment="1">
      <alignment horizontal="right" vertical="center" wrapText="1" indent="1"/>
    </xf>
    <xf numFmtId="164" fontId="23" fillId="0" borderId="19" xfId="0" applyNumberFormat="1" applyFont="1" applyBorder="1" applyAlignment="1" applyProtection="1">
      <alignment horizontal="left" vertical="center" wrapText="1" indent="1"/>
      <protection locked="0"/>
    </xf>
    <xf numFmtId="164" fontId="23" fillId="0" borderId="17" xfId="0" applyNumberFormat="1" applyFont="1" applyBorder="1" applyAlignment="1" applyProtection="1">
      <alignment horizontal="left" vertical="center" wrapText="1" indent="1"/>
      <protection locked="0"/>
    </xf>
    <xf numFmtId="164" fontId="23" fillId="0" borderId="33" xfId="0" applyNumberFormat="1" applyFont="1" applyBorder="1" applyAlignment="1" applyProtection="1">
      <alignment horizontal="left" vertical="center" wrapText="1" indent="1"/>
      <protection locked="0"/>
    </xf>
    <xf numFmtId="164" fontId="23" fillId="0" borderId="23" xfId="0" applyNumberFormat="1" applyFont="1" applyBorder="1" applyAlignment="1">
      <alignment horizontal="right" vertical="center" wrapText="1" indent="1"/>
    </xf>
    <xf numFmtId="164" fontId="23" fillId="0" borderId="24" xfId="0" applyNumberFormat="1" applyFont="1" applyBorder="1" applyAlignment="1">
      <alignment horizontal="right" vertical="center" wrapText="1" indent="1"/>
    </xf>
    <xf numFmtId="164" fontId="17" fillId="0" borderId="42" xfId="0" applyNumberFormat="1" applyFont="1" applyBorder="1" applyAlignment="1">
      <alignment horizontal="left" vertical="center" wrapText="1" indent="1"/>
    </xf>
    <xf numFmtId="164" fontId="27" fillId="0" borderId="13" xfId="0" applyNumberFormat="1" applyFont="1" applyBorder="1" applyAlignment="1">
      <alignment horizontal="left" vertical="center" wrapText="1" indent="1"/>
    </xf>
    <xf numFmtId="164" fontId="27" fillId="0" borderId="14" xfId="0" applyNumberFormat="1" applyFont="1" applyBorder="1" applyAlignment="1">
      <alignment horizontal="right" vertical="center" wrapText="1" indent="1"/>
    </xf>
    <xf numFmtId="164" fontId="27" fillId="0" borderId="15" xfId="0" applyNumberFormat="1" applyFont="1" applyBorder="1" applyAlignment="1">
      <alignment horizontal="right" vertical="center" wrapText="1" indent="1"/>
    </xf>
    <xf numFmtId="164" fontId="1" fillId="0" borderId="47" xfId="0" applyNumberFormat="1" applyFont="1" applyBorder="1" applyAlignment="1">
      <alignment horizontal="left" vertical="center" wrapText="1" indent="1"/>
    </xf>
    <xf numFmtId="164" fontId="28" fillId="0" borderId="32" xfId="0" applyNumberFormat="1" applyFont="1" applyBorder="1" applyAlignment="1">
      <alignment horizontal="left" vertical="center" wrapText="1" indent="1"/>
    </xf>
    <xf numFmtId="164" fontId="34" fillId="0" borderId="25" xfId="0" applyNumberFormat="1" applyFont="1" applyBorder="1" applyAlignment="1">
      <alignment horizontal="right" vertical="center" wrapText="1" indent="1"/>
    </xf>
    <xf numFmtId="164" fontId="28" fillId="0" borderId="19" xfId="0" applyNumberFormat="1" applyFont="1" applyBorder="1" applyAlignment="1">
      <alignment horizontal="left" vertical="center" wrapText="1" indent="1"/>
    </xf>
    <xf numFmtId="164" fontId="28" fillId="0" borderId="25" xfId="0" applyNumberFormat="1" applyFont="1" applyBorder="1" applyAlignment="1">
      <alignment horizontal="right" vertical="center" wrapText="1" indent="1"/>
    </xf>
    <xf numFmtId="164" fontId="28" fillId="0" borderId="12" xfId="0" applyNumberFormat="1" applyFont="1" applyBorder="1" applyAlignment="1">
      <alignment horizontal="right" vertical="center" wrapText="1" indent="1"/>
    </xf>
    <xf numFmtId="164" fontId="1" fillId="0" borderId="44" xfId="0" applyNumberFormat="1" applyFont="1" applyBorder="1" applyAlignment="1">
      <alignment horizontal="left" vertical="center" wrapText="1" indent="1"/>
    </xf>
    <xf numFmtId="164" fontId="28" fillId="0" borderId="20" xfId="0" applyNumberFormat="1" applyFont="1" applyBorder="1" applyAlignment="1">
      <alignment horizontal="right" vertical="center" wrapText="1" indent="1"/>
    </xf>
    <xf numFmtId="164" fontId="28" fillId="0" borderId="21" xfId="0" applyNumberFormat="1" applyFont="1" applyBorder="1" applyAlignment="1">
      <alignment horizontal="right" vertical="center" wrapText="1" indent="1"/>
    </xf>
    <xf numFmtId="164" fontId="28" fillId="0" borderId="19" xfId="0" applyNumberFormat="1" applyFont="1" applyBorder="1" applyAlignment="1">
      <alignment horizontal="left" vertical="center" wrapText="1" indent="2"/>
    </xf>
    <xf numFmtId="164" fontId="34" fillId="0" borderId="20" xfId="0" applyNumberFormat="1" applyFont="1" applyBorder="1" applyAlignment="1">
      <alignment horizontal="right" vertical="center" wrapText="1" indent="1"/>
    </xf>
    <xf numFmtId="164" fontId="0" fillId="0" borderId="47" xfId="0" applyNumberFormat="1" applyBorder="1" applyAlignment="1">
      <alignment horizontal="left" vertical="center" wrapText="1" indent="1"/>
    </xf>
    <xf numFmtId="164" fontId="28" fillId="0" borderId="48" xfId="0" applyNumberFormat="1" applyFont="1" applyBorder="1" applyAlignment="1">
      <alignment horizontal="right" vertical="center" wrapText="1" indent="1"/>
    </xf>
    <xf numFmtId="164" fontId="28" fillId="0" borderId="33" xfId="0" applyNumberFormat="1" applyFont="1" applyBorder="1" applyAlignment="1" applyProtection="1">
      <alignment horizontal="left" vertical="center" wrapText="1" indent="1"/>
      <protection locked="0"/>
    </xf>
    <xf numFmtId="164" fontId="27" fillId="0" borderId="27" xfId="0" applyNumberFormat="1" applyFont="1" applyBorder="1" applyAlignment="1">
      <alignment horizontal="right" vertical="center" wrapText="1" indent="1"/>
    </xf>
    <xf numFmtId="164" fontId="17" fillId="0" borderId="13" xfId="0" applyNumberFormat="1" applyFont="1" applyBorder="1" applyAlignment="1">
      <alignment horizontal="left" vertical="center" wrapText="1" indent="1"/>
    </xf>
    <xf numFmtId="164" fontId="32" fillId="0" borderId="14" xfId="0" applyNumberFormat="1" applyFont="1" applyBorder="1" applyAlignment="1">
      <alignment horizontal="right" vertical="center" wrapText="1" indent="1"/>
    </xf>
    <xf numFmtId="164" fontId="32" fillId="0" borderId="15" xfId="0" applyNumberFormat="1" applyFont="1" applyBorder="1" applyAlignment="1">
      <alignment horizontal="right" vertical="center" wrapText="1" indent="1"/>
    </xf>
    <xf numFmtId="164" fontId="35" fillId="0" borderId="40" xfId="0" applyNumberFormat="1" applyFont="1" applyBorder="1" applyAlignment="1">
      <alignment horizontal="center" vertical="center" wrapText="1"/>
    </xf>
    <xf numFmtId="164" fontId="0" fillId="0" borderId="0" xfId="0" applyNumberFormat="1" applyAlignment="1">
      <alignment horizontal="center" vertical="center" wrapText="1"/>
    </xf>
    <xf numFmtId="164" fontId="27" fillId="0" borderId="3" xfId="0" applyNumberFormat="1" applyFont="1" applyBorder="1" applyAlignment="1" applyProtection="1">
      <alignment horizontal="center" vertical="center" wrapText="1"/>
      <protection locked="0"/>
    </xf>
    <xf numFmtId="164" fontId="27" fillId="0" borderId="12" xfId="0" applyNumberFormat="1" applyFont="1" applyBorder="1" applyAlignment="1" applyProtection="1">
      <alignment horizontal="center" vertical="center" wrapText="1"/>
      <protection locked="0"/>
    </xf>
    <xf numFmtId="164" fontId="23" fillId="0" borderId="5" xfId="0" applyNumberFormat="1" applyFont="1" applyBorder="1" applyAlignment="1">
      <alignment horizontal="right" vertical="center" wrapText="1" indent="1"/>
    </xf>
    <xf numFmtId="164" fontId="23" fillId="0" borderId="6" xfId="0" applyNumberFormat="1" applyFont="1" applyBorder="1" applyAlignment="1">
      <alignment horizontal="right" vertical="center" wrapText="1" indent="1"/>
    </xf>
    <xf numFmtId="164" fontId="23" fillId="0" borderId="49" xfId="0" applyNumberFormat="1" applyFont="1" applyBorder="1" applyAlignment="1">
      <alignment horizontal="right" vertical="center" wrapText="1" indent="1"/>
    </xf>
    <xf numFmtId="164" fontId="23" fillId="0" borderId="20" xfId="0" applyNumberFormat="1" applyFont="1" applyBorder="1" applyAlignment="1" applyProtection="1">
      <alignment horizontal="left" vertical="center" wrapText="1" indent="1"/>
      <protection locked="0"/>
    </xf>
    <xf numFmtId="164" fontId="23" fillId="0" borderId="49" xfId="0" applyNumberFormat="1" applyFont="1" applyBorder="1" applyAlignment="1" applyProtection="1">
      <alignment horizontal="left" vertical="center" wrapText="1" indent="1"/>
      <protection locked="0"/>
    </xf>
    <xf numFmtId="164" fontId="23" fillId="0" borderId="48" xfId="0" applyNumberFormat="1" applyFont="1" applyBorder="1" applyAlignment="1" applyProtection="1">
      <alignment horizontal="left" vertical="center" wrapText="1" indent="1"/>
      <protection locked="0"/>
    </xf>
    <xf numFmtId="164" fontId="23" fillId="0" borderId="48" xfId="0" applyNumberFormat="1" applyFont="1" applyBorder="1" applyAlignment="1">
      <alignment horizontal="right" vertical="center" wrapText="1" indent="1"/>
    </xf>
    <xf numFmtId="164" fontId="23" fillId="0" borderId="32" xfId="0" applyNumberFormat="1" applyFont="1" applyBorder="1" applyAlignment="1">
      <alignment horizontal="left" vertical="center" wrapText="1" indent="1"/>
    </xf>
    <xf numFmtId="164" fontId="23" fillId="0" borderId="25" xfId="0" applyNumberFormat="1" applyFont="1" applyBorder="1" applyAlignment="1">
      <alignment horizontal="right" vertical="center" wrapText="1" indent="1"/>
    </xf>
    <xf numFmtId="164" fontId="23" fillId="0" borderId="12" xfId="0" applyNumberFormat="1" applyFont="1" applyBorder="1" applyAlignment="1">
      <alignment horizontal="right" vertical="center" wrapText="1" indent="1"/>
    </xf>
    <xf numFmtId="164" fontId="34" fillId="0" borderId="32" xfId="0" applyNumberFormat="1" applyFont="1" applyBorder="1" applyAlignment="1">
      <alignment horizontal="left" vertical="center" wrapText="1" indent="1"/>
    </xf>
    <xf numFmtId="164" fontId="34" fillId="0" borderId="17" xfId="0" applyNumberFormat="1" applyFont="1" applyBorder="1" applyAlignment="1">
      <alignment horizontal="right" vertical="center" wrapText="1" indent="1"/>
    </xf>
    <xf numFmtId="164" fontId="28" fillId="0" borderId="17" xfId="0" applyNumberFormat="1" applyFont="1" applyBorder="1" applyAlignment="1">
      <alignment horizontal="right" vertical="center" wrapText="1" indent="1"/>
    </xf>
    <xf numFmtId="164" fontId="28" fillId="0" borderId="18" xfId="0" applyNumberFormat="1" applyFont="1" applyBorder="1" applyAlignment="1">
      <alignment horizontal="right" vertical="center" wrapText="1" indent="1"/>
    </xf>
    <xf numFmtId="164" fontId="28" fillId="0" borderId="20" xfId="0" applyNumberFormat="1" applyFont="1" applyBorder="1" applyAlignment="1">
      <alignment horizontal="left" vertical="center" wrapText="1" indent="2"/>
    </xf>
    <xf numFmtId="164" fontId="34" fillId="0" borderId="20" xfId="0" applyNumberFormat="1" applyFont="1" applyBorder="1" applyAlignment="1">
      <alignment horizontal="left" vertical="center" wrapText="1" indent="1"/>
    </xf>
    <xf numFmtId="164" fontId="28" fillId="0" borderId="16" xfId="0" applyNumberFormat="1" applyFont="1" applyBorder="1" applyAlignment="1">
      <alignment horizontal="left" vertical="center" wrapText="1" indent="1"/>
    </xf>
    <xf numFmtId="164" fontId="28" fillId="0" borderId="49" xfId="0" applyNumberFormat="1" applyFont="1" applyBorder="1" applyAlignment="1">
      <alignment horizontal="right" vertical="center" wrapText="1" indent="1"/>
    </xf>
    <xf numFmtId="164" fontId="28" fillId="0" borderId="19" xfId="0" applyNumberFormat="1" applyFont="1" applyBorder="1" applyAlignment="1" applyProtection="1">
      <alignment horizontal="left" vertical="center" wrapText="1" indent="1"/>
      <protection locked="0"/>
    </xf>
    <xf numFmtId="164" fontId="23" fillId="0" borderId="16" xfId="0" applyNumberFormat="1" applyFont="1" applyBorder="1" applyAlignment="1">
      <alignment horizontal="left" vertical="center" wrapText="1" indent="2"/>
    </xf>
    <xf numFmtId="164" fontId="23" fillId="0" borderId="22" xfId="0" applyNumberFormat="1" applyFont="1" applyBorder="1" applyAlignment="1">
      <alignment horizontal="left" vertical="center" wrapText="1" indent="2"/>
    </xf>
    <xf numFmtId="0" fontId="30" fillId="0" borderId="0" xfId="0" applyFont="1" applyAlignment="1">
      <alignment horizontal="center"/>
    </xf>
    <xf numFmtId="3" fontId="13" fillId="0" borderId="0" xfId="0" applyNumberFormat="1" applyFont="1" applyAlignment="1">
      <alignment horizontal="right" indent="1"/>
    </xf>
    <xf numFmtId="0" fontId="13" fillId="0" borderId="0" xfId="0" applyFont="1" applyAlignment="1">
      <alignment horizontal="right" indent="1"/>
    </xf>
    <xf numFmtId="3" fontId="32" fillId="0" borderId="0" xfId="0" applyNumberFormat="1" applyFont="1" applyAlignment="1">
      <alignment horizontal="right" indent="1"/>
    </xf>
    <xf numFmtId="0" fontId="36" fillId="0" borderId="0" xfId="2" applyFont="1"/>
    <xf numFmtId="0" fontId="10" fillId="0" borderId="0" xfId="2" applyFont="1" applyAlignment="1">
      <alignment horizontal="right"/>
    </xf>
    <xf numFmtId="164" fontId="37" fillId="0" borderId="0" xfId="2" applyNumberFormat="1" applyFont="1" applyAlignment="1" applyProtection="1">
      <alignment horizontal="center" vertical="center" wrapText="1"/>
      <protection locked="0"/>
    </xf>
    <xf numFmtId="164" fontId="37" fillId="0" borderId="0" xfId="2" applyNumberFormat="1" applyFont="1" applyAlignment="1">
      <alignment horizontal="centerContinuous" vertical="center"/>
    </xf>
    <xf numFmtId="0" fontId="38" fillId="0" borderId="0" xfId="0" applyFont="1" applyAlignment="1">
      <alignment horizontal="right"/>
    </xf>
    <xf numFmtId="0" fontId="39" fillId="0" borderId="0" xfId="0" applyFont="1" applyAlignment="1">
      <alignment horizontal="right"/>
    </xf>
    <xf numFmtId="0" fontId="38" fillId="0" borderId="0" xfId="0" applyFont="1"/>
    <xf numFmtId="0" fontId="17" fillId="0" borderId="29"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3" xfId="2" applyFont="1" applyBorder="1" applyAlignment="1">
      <alignment horizontal="center" vertical="center" wrapText="1"/>
    </xf>
    <xf numFmtId="165" fontId="17" fillId="0" borderId="23" xfId="2" applyNumberFormat="1" applyFont="1" applyBorder="1" applyAlignment="1">
      <alignment horizontal="center" vertical="center" wrapText="1"/>
    </xf>
    <xf numFmtId="0" fontId="17" fillId="0" borderId="50" xfId="2" applyFont="1" applyBorder="1" applyAlignment="1">
      <alignment horizontal="center" vertical="center" wrapText="1"/>
    </xf>
    <xf numFmtId="0" fontId="24" fillId="0" borderId="13" xfId="2" applyFont="1" applyBorder="1" applyAlignment="1">
      <alignment horizontal="center" vertical="center"/>
    </xf>
    <xf numFmtId="0" fontId="24" fillId="0" borderId="14" xfId="2" applyFont="1" applyBorder="1" applyAlignment="1">
      <alignment horizontal="center" vertical="center"/>
    </xf>
    <xf numFmtId="0" fontId="24" fillId="0" borderId="39" xfId="2" applyFont="1" applyBorder="1" applyAlignment="1">
      <alignment horizontal="center" vertical="center"/>
    </xf>
    <xf numFmtId="0" fontId="24" fillId="0" borderId="16" xfId="2" applyFont="1" applyBorder="1" applyAlignment="1">
      <alignment horizontal="center" vertical="center"/>
    </xf>
    <xf numFmtId="0" fontId="24" fillId="0" borderId="17" xfId="2" applyFont="1" applyBorder="1" applyAlignment="1">
      <alignment horizontal="left"/>
    </xf>
    <xf numFmtId="167" fontId="40" fillId="0" borderId="17" xfId="3" applyNumberFormat="1" applyFont="1" applyFill="1" applyBorder="1" applyProtection="1"/>
    <xf numFmtId="167" fontId="40" fillId="0" borderId="51" xfId="3" applyNumberFormat="1" applyFont="1" applyFill="1" applyBorder="1" applyProtection="1"/>
    <xf numFmtId="0" fontId="24" fillId="0" borderId="19" xfId="2" applyFont="1" applyBorder="1" applyAlignment="1">
      <alignment horizontal="center" vertical="center"/>
    </xf>
    <xf numFmtId="0" fontId="24" fillId="0" borderId="20" xfId="2" applyFont="1" applyBorder="1" applyAlignment="1">
      <alignment horizontal="left"/>
    </xf>
    <xf numFmtId="167" fontId="40" fillId="0" borderId="20" xfId="3" applyNumberFormat="1" applyFont="1" applyFill="1" applyBorder="1" applyProtection="1"/>
    <xf numFmtId="167" fontId="40" fillId="0" borderId="52" xfId="3" applyNumberFormat="1" applyFont="1" applyFill="1" applyBorder="1" applyProtection="1"/>
    <xf numFmtId="0" fontId="24" fillId="0" borderId="22" xfId="2" applyFont="1" applyBorder="1" applyAlignment="1">
      <alignment horizontal="center" vertical="center"/>
    </xf>
    <xf numFmtId="0" fontId="24" fillId="0" borderId="23" xfId="2" applyFont="1" applyBorder="1" applyAlignment="1">
      <alignment horizontal="left"/>
    </xf>
    <xf numFmtId="167" fontId="40" fillId="0" borderId="23" xfId="3" applyNumberFormat="1" applyFont="1" applyFill="1" applyBorder="1" applyProtection="1"/>
    <xf numFmtId="0" fontId="17" fillId="0" borderId="13" xfId="2" applyFont="1" applyBorder="1" applyAlignment="1">
      <alignment horizontal="center" vertical="center"/>
    </xf>
    <xf numFmtId="0" fontId="17" fillId="0" borderId="14" xfId="2" applyFont="1" applyBorder="1"/>
    <xf numFmtId="167" fontId="41" fillId="0" borderId="14" xfId="2" applyNumberFormat="1" applyFont="1" applyBorder="1"/>
    <xf numFmtId="167" fontId="41" fillId="0" borderId="39" xfId="2" applyNumberFormat="1" applyFont="1" applyBorder="1"/>
    <xf numFmtId="0" fontId="11" fillId="0" borderId="0" xfId="2" applyFont="1"/>
    <xf numFmtId="164" fontId="18" fillId="0" borderId="0" xfId="2" applyNumberFormat="1" applyFont="1" applyAlignment="1" applyProtection="1">
      <alignment horizontal="center" vertical="center" wrapText="1"/>
      <protection locked="0"/>
    </xf>
    <xf numFmtId="0" fontId="39" fillId="0" borderId="0" xfId="0" applyFont="1" applyAlignment="1">
      <alignment horizontal="right"/>
    </xf>
    <xf numFmtId="0" fontId="27" fillId="0" borderId="29"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6" xfId="2" applyFont="1" applyBorder="1" applyAlignment="1">
      <alignment horizontal="center" vertical="center" wrapText="1"/>
    </xf>
    <xf numFmtId="0" fontId="28" fillId="0" borderId="13" xfId="2" applyFont="1" applyBorder="1" applyAlignment="1">
      <alignment horizontal="center" vertical="center"/>
    </xf>
    <xf numFmtId="0" fontId="27" fillId="0" borderId="14" xfId="2" applyFont="1" applyBorder="1" applyAlignment="1">
      <alignment horizontal="center" vertical="center"/>
    </xf>
    <xf numFmtId="0" fontId="27" fillId="0" borderId="39" xfId="2" applyFont="1" applyBorder="1" applyAlignment="1">
      <alignment horizontal="center" vertical="center"/>
    </xf>
    <xf numFmtId="0" fontId="28" fillId="0" borderId="29" xfId="2" applyFont="1" applyBorder="1" applyAlignment="1">
      <alignment horizontal="center" vertical="center"/>
    </xf>
    <xf numFmtId="0" fontId="28" fillId="0" borderId="17" xfId="2" applyFont="1" applyBorder="1"/>
    <xf numFmtId="167" fontId="28" fillId="0" borderId="30" xfId="3" applyNumberFormat="1" applyFont="1" applyFill="1" applyBorder="1" applyProtection="1"/>
    <xf numFmtId="0" fontId="28" fillId="0" borderId="19" xfId="2" applyFont="1" applyBorder="1" applyAlignment="1">
      <alignment horizontal="center" vertical="center"/>
    </xf>
    <xf numFmtId="0" fontId="42" fillId="0" borderId="20" xfId="0" applyFont="1" applyBorder="1" applyAlignment="1">
      <alignment horizontal="justify" wrapText="1"/>
    </xf>
    <xf numFmtId="167" fontId="28" fillId="0" borderId="21" xfId="3" applyNumberFormat="1" applyFont="1" applyFill="1" applyBorder="1" applyProtection="1"/>
    <xf numFmtId="0" fontId="42" fillId="0" borderId="20" xfId="0" applyFont="1" applyBorder="1" applyAlignment="1">
      <alignment wrapText="1"/>
    </xf>
    <xf numFmtId="0" fontId="28" fillId="0" borderId="22" xfId="2" applyFont="1" applyBorder="1" applyAlignment="1">
      <alignment horizontal="center" vertical="center"/>
    </xf>
    <xf numFmtId="167" fontId="28" fillId="0" borderId="24" xfId="3" applyNumberFormat="1" applyFont="1" applyFill="1" applyBorder="1" applyProtection="1"/>
    <xf numFmtId="0" fontId="42" fillId="0" borderId="10" xfId="0" applyFont="1" applyBorder="1" applyAlignment="1">
      <alignment wrapText="1"/>
    </xf>
    <xf numFmtId="0" fontId="32" fillId="0" borderId="13" xfId="2" applyFont="1" applyBorder="1" applyAlignment="1">
      <alignment horizontal="left"/>
    </xf>
    <xf numFmtId="0" fontId="32" fillId="0" borderId="14" xfId="2" applyFont="1" applyBorder="1" applyAlignment="1">
      <alignment horizontal="left"/>
    </xf>
    <xf numFmtId="167" fontId="27" fillId="0" borderId="39" xfId="3" applyNumberFormat="1" applyFont="1" applyFill="1" applyBorder="1" applyProtection="1"/>
    <xf numFmtId="0" fontId="23" fillId="0" borderId="40" xfId="2" applyFont="1" applyBorder="1" applyAlignment="1">
      <alignment horizontal="justify" vertical="center" wrapText="1"/>
    </xf>
    <xf numFmtId="0" fontId="28" fillId="0" borderId="5" xfId="2" applyFont="1" applyBorder="1" applyAlignment="1">
      <alignment horizontal="left"/>
    </xf>
    <xf numFmtId="167" fontId="28" fillId="0" borderId="6" xfId="3" applyNumberFormat="1" applyFont="1" applyFill="1" applyBorder="1" applyProtection="1"/>
    <xf numFmtId="0" fontId="28" fillId="0" borderId="20" xfId="2" applyFont="1" applyBorder="1" applyAlignment="1">
      <alignment horizontal="left"/>
    </xf>
    <xf numFmtId="167" fontId="28" fillId="0" borderId="52" xfId="3" applyNumberFormat="1" applyFont="1" applyFill="1" applyBorder="1" applyProtection="1"/>
    <xf numFmtId="0" fontId="28" fillId="0" borderId="23" xfId="2" applyFont="1" applyBorder="1" applyAlignment="1">
      <alignment horizontal="left"/>
    </xf>
    <xf numFmtId="167" fontId="28" fillId="0" borderId="50" xfId="3" applyNumberFormat="1" applyFont="1" applyFill="1" applyBorder="1" applyProtection="1"/>
    <xf numFmtId="0" fontId="27" fillId="0" borderId="13" xfId="2" applyFont="1" applyBorder="1" applyAlignment="1">
      <alignment horizontal="center" vertical="center"/>
    </xf>
    <xf numFmtId="0" fontId="27" fillId="0" borderId="14" xfId="2" applyFont="1" applyBorder="1" applyAlignment="1">
      <alignment horizontal="left" vertical="center" wrapText="1"/>
    </xf>
    <xf numFmtId="164" fontId="10" fillId="0" borderId="0" xfId="0" applyNumberFormat="1" applyFont="1" applyAlignment="1" applyProtection="1">
      <alignment horizontal="right" vertical="center" wrapText="1"/>
      <protection locked="0"/>
    </xf>
    <xf numFmtId="0" fontId="10" fillId="0" borderId="0" xfId="0" applyFont="1" applyAlignment="1" applyProtection="1">
      <alignment horizontal="right" vertical="center" wrapText="1"/>
      <protection locked="0"/>
    </xf>
    <xf numFmtId="164" fontId="9" fillId="0" borderId="0" xfId="0" applyNumberFormat="1" applyFont="1" applyAlignment="1" applyProtection="1">
      <alignment horizontal="center" vertical="center" wrapText="1"/>
      <protection locked="0"/>
    </xf>
    <xf numFmtId="164" fontId="20" fillId="0" borderId="0" xfId="0" applyNumberFormat="1" applyFont="1" applyAlignment="1" applyProtection="1">
      <alignment horizontal="right" wrapText="1"/>
      <protection locked="0"/>
    </xf>
    <xf numFmtId="164" fontId="21" fillId="0" borderId="13" xfId="0" applyNumberFormat="1" applyFont="1" applyBorder="1" applyAlignment="1">
      <alignment horizontal="center" vertical="center" wrapText="1"/>
    </xf>
    <xf numFmtId="164" fontId="21" fillId="0" borderId="14" xfId="0" applyNumberFormat="1" applyFont="1" applyBorder="1" applyAlignment="1">
      <alignment horizontal="center" vertical="center" wrapText="1"/>
    </xf>
    <xf numFmtId="164" fontId="21" fillId="0" borderId="39" xfId="0" applyNumberFormat="1" applyFont="1" applyBorder="1" applyAlignment="1">
      <alignment horizontal="center" vertical="center" wrapText="1"/>
    </xf>
    <xf numFmtId="164" fontId="22" fillId="0" borderId="7" xfId="0" applyNumberFormat="1" applyFont="1" applyBorder="1" applyAlignment="1">
      <alignment horizontal="center" vertical="center" wrapText="1"/>
    </xf>
    <xf numFmtId="164" fontId="22" fillId="0" borderId="8" xfId="0" applyNumberFormat="1" applyFont="1" applyBorder="1" applyAlignment="1">
      <alignment horizontal="center" vertical="center" wrapText="1"/>
    </xf>
    <xf numFmtId="164" fontId="22" fillId="0" borderId="53" xfId="0" applyNumberFormat="1" applyFont="1" applyBorder="1" applyAlignment="1">
      <alignment horizontal="center" vertical="center" wrapText="1"/>
    </xf>
    <xf numFmtId="164" fontId="23" fillId="0" borderId="19" xfId="0" applyNumberFormat="1" applyFont="1" applyBorder="1" applyAlignment="1">
      <alignment horizontal="left" vertical="center" wrapText="1"/>
    </xf>
    <xf numFmtId="164" fontId="23" fillId="0" borderId="20" xfId="0" applyNumberFormat="1" applyFont="1" applyBorder="1" applyAlignment="1">
      <alignment vertical="center" wrapText="1"/>
    </xf>
    <xf numFmtId="49" fontId="23" fillId="0" borderId="20" xfId="0" applyNumberFormat="1" applyFont="1" applyBorder="1" applyAlignment="1">
      <alignment horizontal="center" vertical="center" wrapText="1"/>
    </xf>
    <xf numFmtId="164" fontId="23" fillId="0" borderId="52" xfId="0" applyNumberFormat="1" applyFont="1" applyBorder="1" applyAlignment="1">
      <alignment vertical="center" wrapText="1"/>
    </xf>
    <xf numFmtId="164" fontId="0" fillId="0" borderId="32" xfId="0" applyNumberFormat="1" applyBorder="1" applyAlignment="1">
      <alignment horizontal="left" vertical="center" wrapText="1"/>
    </xf>
    <xf numFmtId="164" fontId="23" fillId="0" borderId="22" xfId="0" applyNumberFormat="1" applyFont="1" applyBorder="1" applyAlignment="1">
      <alignment horizontal="left" vertical="center" wrapText="1" indent="1"/>
    </xf>
    <xf numFmtId="164" fontId="23" fillId="0" borderId="23" xfId="0" applyNumberFormat="1" applyFont="1" applyBorder="1" applyAlignment="1">
      <alignment vertical="center" wrapText="1"/>
    </xf>
    <xf numFmtId="49" fontId="23" fillId="0" borderId="23" xfId="0" applyNumberFormat="1" applyFont="1" applyBorder="1" applyAlignment="1">
      <alignment horizontal="center" vertical="center" wrapText="1"/>
    </xf>
    <xf numFmtId="164" fontId="23" fillId="0" borderId="50" xfId="0" applyNumberFormat="1" applyFont="1" applyBorder="1" applyAlignment="1">
      <alignment vertical="center" wrapText="1"/>
    </xf>
    <xf numFmtId="164" fontId="21" fillId="0" borderId="13" xfId="0" applyNumberFormat="1" applyFont="1" applyBorder="1" applyAlignment="1">
      <alignment horizontal="left" vertical="center" wrapText="1"/>
    </xf>
    <xf numFmtId="164" fontId="22" fillId="0" borderId="14" xfId="0" applyNumberFormat="1" applyFont="1" applyBorder="1" applyAlignment="1">
      <alignment vertical="center" wrapText="1"/>
    </xf>
    <xf numFmtId="164" fontId="22" fillId="4" borderId="14" xfId="0" applyNumberFormat="1" applyFont="1" applyFill="1" applyBorder="1" applyAlignment="1">
      <alignment vertical="center" wrapText="1"/>
    </xf>
    <xf numFmtId="164" fontId="22" fillId="0" borderId="39" xfId="0" applyNumberFormat="1" applyFont="1" applyBorder="1" applyAlignment="1">
      <alignment vertical="center" wrapText="1"/>
    </xf>
    <xf numFmtId="164" fontId="33" fillId="0" borderId="0" xfId="0" applyNumberFormat="1" applyFont="1" applyAlignment="1">
      <alignment vertical="center" wrapText="1"/>
    </xf>
    <xf numFmtId="164" fontId="43" fillId="0" borderId="0" xfId="0" applyNumberFormat="1" applyFont="1" applyAlignment="1">
      <alignment vertical="center" wrapText="1"/>
    </xf>
    <xf numFmtId="164" fontId="21" fillId="0" borderId="14" xfId="0" applyNumberFormat="1" applyFont="1" applyBorder="1" applyAlignment="1">
      <alignment vertical="center" wrapText="1"/>
    </xf>
    <xf numFmtId="164" fontId="21" fillId="4" borderId="14" xfId="0" applyNumberFormat="1" applyFont="1" applyFill="1" applyBorder="1" applyAlignment="1">
      <alignment vertical="center" wrapText="1"/>
    </xf>
    <xf numFmtId="164" fontId="21" fillId="0" borderId="39" xfId="0" applyNumberFormat="1" applyFont="1" applyBorder="1" applyAlignment="1">
      <alignment vertical="center" wrapText="1"/>
    </xf>
    <xf numFmtId="0" fontId="10" fillId="0" borderId="0" xfId="4" applyFont="1" applyAlignment="1">
      <alignment horizontal="right" vertical="center"/>
    </xf>
    <xf numFmtId="0" fontId="44" fillId="0" borderId="0" xfId="4" applyFont="1" applyAlignment="1">
      <alignment horizontal="center" textRotation="180"/>
    </xf>
    <xf numFmtId="168" fontId="18" fillId="0" borderId="0" xfId="4" applyNumberFormat="1" applyFont="1" applyAlignment="1" applyProtection="1">
      <alignment horizontal="center" vertical="center" wrapText="1"/>
      <protection locked="0"/>
    </xf>
    <xf numFmtId="164" fontId="1" fillId="0" borderId="0" xfId="4" applyNumberFormat="1" applyAlignment="1">
      <alignment vertical="center" wrapText="1"/>
    </xf>
    <xf numFmtId="164" fontId="20" fillId="0" borderId="1" xfId="4" applyNumberFormat="1" applyFont="1" applyBorder="1" applyAlignment="1">
      <alignment horizontal="right" vertical="center"/>
    </xf>
    <xf numFmtId="164" fontId="17" fillId="0" borderId="54" xfId="4" applyNumberFormat="1" applyFont="1" applyBorder="1" applyAlignment="1">
      <alignment horizontal="center" vertical="center" wrapText="1"/>
    </xf>
    <xf numFmtId="164" fontId="17" fillId="0" borderId="55" xfId="4" applyNumberFormat="1" applyFont="1" applyBorder="1" applyAlignment="1">
      <alignment horizontal="center" vertical="center" wrapText="1"/>
    </xf>
    <xf numFmtId="164" fontId="17" fillId="0" borderId="15" xfId="4" applyNumberFormat="1" applyFont="1" applyBorder="1" applyAlignment="1">
      <alignment horizontal="center" vertical="center" wrapText="1"/>
    </xf>
    <xf numFmtId="164" fontId="27" fillId="0" borderId="42" xfId="4" applyNumberFormat="1" applyFont="1" applyBorder="1" applyAlignment="1">
      <alignment horizontal="center" vertical="center" wrapText="1"/>
    </xf>
    <xf numFmtId="164" fontId="1" fillId="0" borderId="56" xfId="4" applyNumberFormat="1" applyBorder="1" applyAlignment="1">
      <alignment horizontal="left" vertical="center" wrapText="1"/>
    </xf>
    <xf numFmtId="164" fontId="1" fillId="0" borderId="57" xfId="4" applyNumberFormat="1" applyBorder="1" applyAlignment="1">
      <alignment horizontal="left" vertical="center" wrapText="1"/>
    </xf>
    <xf numFmtId="164" fontId="1" fillId="0" borderId="30" xfId="4" applyNumberFormat="1" applyBorder="1" applyAlignment="1">
      <alignment horizontal="left" vertical="center" wrapText="1"/>
    </xf>
    <xf numFmtId="164" fontId="28" fillId="0" borderId="58" xfId="4" applyNumberFormat="1" applyFont="1" applyBorder="1" applyAlignment="1">
      <alignment horizontal="right" vertical="center" wrapText="1"/>
    </xf>
    <xf numFmtId="164" fontId="28" fillId="0" borderId="43" xfId="4" applyNumberFormat="1" applyFont="1" applyBorder="1" applyAlignment="1">
      <alignment horizontal="right" vertical="center" wrapText="1"/>
    </xf>
    <xf numFmtId="164" fontId="1" fillId="0" borderId="59" xfId="4" applyNumberFormat="1" applyBorder="1" applyAlignment="1">
      <alignment horizontal="left" vertical="center" wrapText="1"/>
    </xf>
    <xf numFmtId="164" fontId="1" fillId="0" borderId="60" xfId="4" applyNumberFormat="1" applyBorder="1" applyAlignment="1">
      <alignment horizontal="left" vertical="center" wrapText="1"/>
    </xf>
    <xf numFmtId="164" fontId="1" fillId="0" borderId="26" xfId="4" applyNumberFormat="1" applyBorder="1" applyAlignment="1">
      <alignment horizontal="left" vertical="center" wrapText="1"/>
    </xf>
    <xf numFmtId="164" fontId="28" fillId="0" borderId="61" xfId="4" applyNumberFormat="1" applyFont="1" applyBorder="1" applyAlignment="1">
      <alignment horizontal="right" vertical="center" wrapText="1"/>
    </xf>
    <xf numFmtId="164" fontId="28" fillId="0" borderId="62" xfId="4" applyNumberFormat="1" applyFont="1" applyBorder="1" applyAlignment="1">
      <alignment horizontal="right" vertical="center" wrapText="1"/>
    </xf>
    <xf numFmtId="164" fontId="17" fillId="0" borderId="54" xfId="4" applyNumberFormat="1" applyFont="1" applyBorder="1" applyAlignment="1">
      <alignment horizontal="left" vertical="center" wrapText="1"/>
    </xf>
    <xf numFmtId="164" fontId="17" fillId="0" borderId="55" xfId="4" applyNumberFormat="1" applyFont="1" applyBorder="1" applyAlignment="1">
      <alignment horizontal="left" vertical="center" wrapText="1"/>
    </xf>
    <xf numFmtId="164" fontId="17" fillId="0" borderId="15" xfId="4" applyNumberFormat="1" applyFont="1" applyBorder="1" applyAlignment="1">
      <alignment horizontal="left" vertical="center" wrapText="1"/>
    </xf>
    <xf numFmtId="164" fontId="27" fillId="0" borderId="42" xfId="4" applyNumberFormat="1" applyFont="1" applyBorder="1" applyAlignment="1">
      <alignment horizontal="right" vertical="center" wrapText="1"/>
    </xf>
    <xf numFmtId="0" fontId="9" fillId="0" borderId="0" xfId="4" applyFont="1" applyAlignment="1" applyProtection="1">
      <alignment horizontal="center" vertical="center"/>
      <protection locked="0"/>
    </xf>
    <xf numFmtId="0" fontId="9"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pplyProtection="1">
      <alignment horizontal="center" vertical="center"/>
      <protection locked="0"/>
    </xf>
    <xf numFmtId="164" fontId="11" fillId="0" borderId="0" xfId="4" applyNumberFormat="1" applyFont="1" applyAlignment="1" applyProtection="1">
      <alignment horizontal="left" vertical="center" wrapText="1"/>
      <protection locked="0"/>
    </xf>
    <xf numFmtId="164" fontId="0" fillId="0" borderId="0" xfId="4" applyNumberFormat="1" applyFont="1" applyAlignment="1" applyProtection="1">
      <alignment horizontal="left" vertical="center" wrapText="1"/>
      <protection locked="0"/>
    </xf>
    <xf numFmtId="164" fontId="1" fillId="0" borderId="0" xfId="4" applyNumberFormat="1" applyAlignment="1" applyProtection="1">
      <alignment horizontal="left" vertical="center" wrapText="1"/>
      <protection locked="0"/>
    </xf>
    <xf numFmtId="164" fontId="46" fillId="0" borderId="0" xfId="4" applyNumberFormat="1" applyFont="1" applyAlignment="1" applyProtection="1">
      <alignment vertical="center" wrapText="1"/>
      <protection locked="0"/>
    </xf>
    <xf numFmtId="164" fontId="20" fillId="0" borderId="1" xfId="4" applyNumberFormat="1" applyFont="1" applyBorder="1" applyAlignment="1" applyProtection="1">
      <alignment horizontal="right" vertical="center"/>
      <protection locked="0"/>
    </xf>
    <xf numFmtId="164" fontId="21" fillId="0" borderId="63" xfId="4" applyNumberFormat="1" applyFont="1" applyBorder="1" applyAlignment="1">
      <alignment horizontal="center" vertical="center"/>
    </xf>
    <xf numFmtId="164" fontId="32" fillId="0" borderId="63" xfId="4" applyNumberFormat="1" applyFont="1" applyBorder="1" applyAlignment="1">
      <alignment horizontal="center" vertical="center" wrapText="1"/>
    </xf>
    <xf numFmtId="164" fontId="32" fillId="0" borderId="40" xfId="4" applyNumberFormat="1" applyFont="1" applyBorder="1" applyAlignment="1">
      <alignment horizontal="center" vertical="center" wrapText="1"/>
    </xf>
    <xf numFmtId="0" fontId="1" fillId="0" borderId="40" xfId="4" applyBorder="1" applyAlignment="1">
      <alignment horizontal="center" vertical="center" wrapText="1"/>
    </xf>
    <xf numFmtId="0" fontId="1" fillId="0" borderId="28" xfId="4" applyBorder="1" applyAlignment="1">
      <alignment horizontal="center" vertical="center" wrapText="1"/>
    </xf>
    <xf numFmtId="164" fontId="21" fillId="0" borderId="45" xfId="4" applyNumberFormat="1" applyFont="1" applyBorder="1" applyAlignment="1">
      <alignment horizontal="center" vertical="center"/>
    </xf>
    <xf numFmtId="164" fontId="33" fillId="0" borderId="38" xfId="4" applyNumberFormat="1" applyFont="1" applyBorder="1" applyAlignment="1">
      <alignment horizontal="center" vertical="center" wrapText="1"/>
    </xf>
    <xf numFmtId="164" fontId="21" fillId="0" borderId="54" xfId="4" applyNumberFormat="1" applyFont="1" applyBorder="1" applyAlignment="1">
      <alignment horizontal="center" vertical="center" wrapText="1"/>
    </xf>
    <xf numFmtId="0" fontId="1" fillId="0" borderId="55" xfId="4" applyBorder="1" applyAlignment="1">
      <alignment horizontal="center" vertical="center" wrapText="1"/>
    </xf>
    <xf numFmtId="0" fontId="1" fillId="0" borderId="15" xfId="4" applyBorder="1" applyAlignment="1">
      <alignment horizontal="center" vertical="center" wrapText="1"/>
    </xf>
    <xf numFmtId="164" fontId="33" fillId="0" borderId="47" xfId="4" applyNumberFormat="1" applyFont="1" applyBorder="1" applyAlignment="1">
      <alignment horizontal="center" vertical="center"/>
    </xf>
    <xf numFmtId="164" fontId="21" fillId="0" borderId="38" xfId="4" applyNumberFormat="1" applyFont="1" applyBorder="1" applyAlignment="1">
      <alignment horizontal="center" vertical="center" wrapText="1"/>
    </xf>
    <xf numFmtId="164" fontId="22" fillId="0" borderId="42" xfId="4" applyNumberFormat="1" applyFont="1" applyBorder="1" applyAlignment="1">
      <alignment horizontal="center" vertical="center" wrapText="1"/>
    </xf>
    <xf numFmtId="164" fontId="21" fillId="0" borderId="42" xfId="4" applyNumberFormat="1" applyFont="1" applyBorder="1" applyAlignment="1">
      <alignment horizontal="center" vertical="center" wrapText="1"/>
    </xf>
    <xf numFmtId="164" fontId="21" fillId="0" borderId="64" xfId="4" applyNumberFormat="1" applyFont="1" applyBorder="1" applyAlignment="1">
      <alignment horizontal="center" vertical="center"/>
    </xf>
    <xf numFmtId="0" fontId="47" fillId="0" borderId="41" xfId="0" applyFont="1" applyBorder="1" applyAlignment="1">
      <alignment horizontal="center" vertical="center"/>
    </xf>
    <xf numFmtId="0" fontId="48" fillId="0" borderId="41" xfId="0" applyFont="1" applyBorder="1" applyAlignment="1">
      <alignment horizontal="center" vertical="center" wrapText="1"/>
    </xf>
    <xf numFmtId="164" fontId="22" fillId="0" borderId="54" xfId="4" applyNumberFormat="1" applyFont="1" applyBorder="1" applyAlignment="1">
      <alignment horizontal="center" vertical="center" wrapText="1"/>
    </xf>
    <xf numFmtId="164" fontId="22" fillId="0" borderId="55" xfId="4" applyNumberFormat="1" applyFont="1" applyBorder="1" applyAlignment="1">
      <alignment horizontal="center" vertical="center" wrapText="1"/>
    </xf>
    <xf numFmtId="0" fontId="1" fillId="0" borderId="15" xfId="4" applyBorder="1" applyAlignment="1">
      <alignment horizontal="center" vertical="center"/>
    </xf>
    <xf numFmtId="0" fontId="1" fillId="0" borderId="55" xfId="4" applyBorder="1" applyAlignment="1">
      <alignment horizontal="center" vertical="center"/>
    </xf>
    <xf numFmtId="164" fontId="49" fillId="0" borderId="64" xfId="4" applyNumberFormat="1" applyFont="1" applyBorder="1" applyAlignment="1">
      <alignment horizontal="center" vertical="center"/>
    </xf>
    <xf numFmtId="164" fontId="49" fillId="0" borderId="42" xfId="4" applyNumberFormat="1" applyFont="1" applyBorder="1" applyAlignment="1">
      <alignment horizontal="center" vertical="center"/>
    </xf>
    <xf numFmtId="164" fontId="49" fillId="0" borderId="41" xfId="4" applyNumberFormat="1" applyFont="1" applyBorder="1" applyAlignment="1">
      <alignment horizontal="center" vertical="center"/>
    </xf>
    <xf numFmtId="164" fontId="49" fillId="0" borderId="42" xfId="4" applyNumberFormat="1" applyFont="1" applyBorder="1" applyAlignment="1">
      <alignment horizontal="center" vertical="center" wrapText="1"/>
    </xf>
    <xf numFmtId="164" fontId="49" fillId="0" borderId="41" xfId="4" applyNumberFormat="1" applyFont="1" applyBorder="1" applyAlignment="1">
      <alignment horizontal="center" vertical="center" wrapText="1"/>
    </xf>
    <xf numFmtId="49" fontId="28" fillId="0" borderId="56" xfId="4" applyNumberFormat="1" applyFont="1" applyBorder="1" applyAlignment="1">
      <alignment horizontal="left" vertical="center"/>
    </xf>
    <xf numFmtId="164" fontId="28" fillId="0" borderId="38" xfId="4" applyNumberFormat="1" applyFont="1" applyBorder="1" applyAlignment="1">
      <alignment horizontal="right" vertical="center" indent="1"/>
    </xf>
    <xf numFmtId="164" fontId="28" fillId="0" borderId="38" xfId="4" applyNumberFormat="1" applyFont="1" applyBorder="1" applyAlignment="1">
      <alignment horizontal="right" vertical="center" wrapText="1" indent="1"/>
    </xf>
    <xf numFmtId="164" fontId="27" fillId="0" borderId="38" xfId="4" applyNumberFormat="1" applyFont="1" applyBorder="1" applyAlignment="1">
      <alignment horizontal="right" vertical="center" wrapText="1" indent="1"/>
    </xf>
    <xf numFmtId="164" fontId="28" fillId="0" borderId="58" xfId="4" applyNumberFormat="1" applyFont="1" applyBorder="1" applyAlignment="1">
      <alignment horizontal="right" vertical="center" wrapText="1" indent="1"/>
    </xf>
    <xf numFmtId="164" fontId="27" fillId="0" borderId="58" xfId="4" applyNumberFormat="1" applyFont="1" applyBorder="1" applyAlignment="1">
      <alignment horizontal="right" vertical="center" wrapText="1" indent="1"/>
    </xf>
    <xf numFmtId="49" fontId="34" fillId="0" borderId="65" xfId="4" quotePrefix="1" applyNumberFormat="1" applyFont="1" applyBorder="1" applyAlignment="1">
      <alignment horizontal="left" vertical="center"/>
    </xf>
    <xf numFmtId="164" fontId="34" fillId="0" borderId="44" xfId="4" applyNumberFormat="1" applyFont="1" applyBorder="1" applyAlignment="1">
      <alignment horizontal="right" vertical="center" indent="1"/>
    </xf>
    <xf numFmtId="164" fontId="34" fillId="0" borderId="44" xfId="4" applyNumberFormat="1" applyFont="1" applyBorder="1" applyAlignment="1">
      <alignment horizontal="right" vertical="center" wrapText="1" indent="1"/>
    </xf>
    <xf numFmtId="164" fontId="50" fillId="0" borderId="44" xfId="4" applyNumberFormat="1" applyFont="1" applyBorder="1" applyAlignment="1">
      <alignment horizontal="right" vertical="center" wrapText="1" indent="1"/>
    </xf>
    <xf numFmtId="164" fontId="28" fillId="0" borderId="44" xfId="4" applyNumberFormat="1" applyFont="1" applyBorder="1" applyAlignment="1">
      <alignment horizontal="right" vertical="center" wrapText="1" indent="1"/>
    </xf>
    <xf numFmtId="164" fontId="27" fillId="0" borderId="44" xfId="4" applyNumberFormat="1" applyFont="1" applyBorder="1" applyAlignment="1">
      <alignment horizontal="right" vertical="center" wrapText="1" indent="1"/>
    </xf>
    <xf numFmtId="49" fontId="28" fillId="0" borderId="65" xfId="4" applyNumberFormat="1" applyFont="1" applyBorder="1" applyAlignment="1">
      <alignment horizontal="left" vertical="center"/>
    </xf>
    <xf numFmtId="164" fontId="28" fillId="0" borderId="44" xfId="4" applyNumberFormat="1" applyFont="1" applyBorder="1" applyAlignment="1">
      <alignment horizontal="right" vertical="center" indent="1"/>
    </xf>
    <xf numFmtId="49" fontId="27" fillId="0" borderId="54" xfId="4" applyNumberFormat="1" applyFont="1" applyBorder="1" applyAlignment="1" applyProtection="1">
      <alignment horizontal="left" vertical="center"/>
      <protection locked="0"/>
    </xf>
    <xf numFmtId="164" fontId="27" fillId="0" borderId="42" xfId="4" applyNumberFormat="1" applyFont="1" applyBorder="1" applyAlignment="1">
      <alignment horizontal="right" vertical="center" indent="1"/>
    </xf>
    <xf numFmtId="164" fontId="27" fillId="0" borderId="42" xfId="4" applyNumberFormat="1" applyFont="1" applyBorder="1" applyAlignment="1">
      <alignment horizontal="right" vertical="center" wrapText="1" indent="1"/>
    </xf>
    <xf numFmtId="49" fontId="28" fillId="0" borderId="16" xfId="4" applyNumberFormat="1" applyFont="1" applyBorder="1" applyAlignment="1">
      <alignment horizontal="left" vertical="center"/>
    </xf>
    <xf numFmtId="49" fontId="28" fillId="0" borderId="19" xfId="4" applyNumberFormat="1" applyFont="1" applyBorder="1" applyAlignment="1">
      <alignment horizontal="left" vertical="center"/>
    </xf>
    <xf numFmtId="49" fontId="28" fillId="0" borderId="22" xfId="4" applyNumberFormat="1" applyFont="1" applyBorder="1" applyAlignment="1" applyProtection="1">
      <alignment horizontal="left" vertical="center"/>
      <protection locked="0"/>
    </xf>
    <xf numFmtId="164" fontId="28" fillId="0" borderId="62" xfId="4" applyNumberFormat="1" applyFont="1" applyBorder="1" applyAlignment="1">
      <alignment horizontal="right" vertical="center" indent="1"/>
    </xf>
    <xf numFmtId="164" fontId="28" fillId="0" borderId="62" xfId="4" applyNumberFormat="1" applyFont="1" applyBorder="1" applyAlignment="1">
      <alignment horizontal="right" vertical="center" wrapText="1" indent="1"/>
    </xf>
    <xf numFmtId="164" fontId="27" fillId="0" borderId="61" xfId="4" applyNumberFormat="1" applyFont="1" applyBorder="1" applyAlignment="1">
      <alignment horizontal="right" vertical="center" wrapText="1" indent="1"/>
    </xf>
    <xf numFmtId="168" fontId="22" fillId="0" borderId="42" xfId="4" applyNumberFormat="1" applyFont="1" applyBorder="1" applyAlignment="1">
      <alignment horizontal="left" vertical="center" wrapText="1"/>
    </xf>
    <xf numFmtId="168" fontId="51" fillId="0" borderId="40" xfId="4" applyNumberFormat="1" applyFont="1" applyBorder="1" applyAlignment="1" applyProtection="1">
      <alignment horizontal="left" vertical="center" wrapText="1"/>
      <protection locked="0"/>
    </xf>
    <xf numFmtId="0" fontId="44" fillId="0" borderId="0" xfId="4" applyFont="1" applyAlignment="1">
      <alignment textRotation="180"/>
    </xf>
    <xf numFmtId="168" fontId="51" fillId="0" borderId="0" xfId="4" applyNumberFormat="1" applyFont="1" applyAlignment="1" applyProtection="1">
      <alignment horizontal="left" vertical="center" wrapText="1"/>
      <protection locked="0"/>
    </xf>
    <xf numFmtId="164" fontId="52" fillId="0" borderId="0" xfId="0" applyNumberFormat="1" applyFont="1" applyAlignment="1" applyProtection="1">
      <alignment horizontal="left" vertical="center" wrapText="1"/>
      <protection locked="0"/>
    </xf>
    <xf numFmtId="0" fontId="53" fillId="0" borderId="1" xfId="0" applyFont="1" applyBorder="1" applyAlignment="1" applyProtection="1">
      <alignment horizontal="right" vertical="top"/>
      <protection locked="0"/>
    </xf>
    <xf numFmtId="0" fontId="54" fillId="0" borderId="1" xfId="0" applyFont="1" applyBorder="1" applyProtection="1">
      <protection locked="0"/>
    </xf>
    <xf numFmtId="164" fontId="52" fillId="0" borderId="0" xfId="0" applyNumberFormat="1" applyFont="1" applyAlignment="1">
      <alignment vertical="center" wrapText="1"/>
    </xf>
    <xf numFmtId="0" fontId="21" fillId="0" borderId="42"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protection locked="0"/>
    </xf>
    <xf numFmtId="0" fontId="21" fillId="0" borderId="42" xfId="0" quotePrefix="1" applyFont="1" applyBorder="1" applyAlignment="1" applyProtection="1">
      <alignment horizontal="right" vertical="center" indent="1"/>
      <protection locked="0"/>
    </xf>
    <xf numFmtId="0" fontId="18" fillId="0" borderId="0" xfId="0" applyFont="1" applyAlignment="1">
      <alignment vertical="center"/>
    </xf>
    <xf numFmtId="49" fontId="21" fillId="0" borderId="42" xfId="0" applyNumberFormat="1" applyFont="1" applyBorder="1" applyAlignment="1" applyProtection="1">
      <alignment horizontal="right" vertical="center" indent="1"/>
      <protection locked="0"/>
    </xf>
    <xf numFmtId="0" fontId="21" fillId="0" borderId="0" xfId="0" applyFont="1" applyAlignment="1" applyProtection="1">
      <alignment vertical="center"/>
      <protection locked="0"/>
    </xf>
    <xf numFmtId="0" fontId="20" fillId="0" borderId="0" xfId="0" applyFont="1" applyAlignment="1" applyProtection="1">
      <alignment horizontal="right"/>
      <protection locked="0"/>
    </xf>
    <xf numFmtId="0" fontId="33" fillId="0" borderId="0" xfId="0" applyFont="1" applyAlignment="1" applyProtection="1">
      <alignment vertical="center"/>
      <protection locked="0"/>
    </xf>
    <xf numFmtId="0" fontId="33" fillId="0" borderId="0" xfId="0" applyFont="1" applyAlignment="1">
      <alignment vertical="center"/>
    </xf>
    <xf numFmtId="0" fontId="21" fillId="0" borderId="5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7"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39" xfId="2" applyFont="1" applyBorder="1" applyAlignment="1">
      <alignment horizontal="center" vertical="center" wrapText="1"/>
    </xf>
    <xf numFmtId="0" fontId="0" fillId="0" borderId="0" xfId="0" applyAlignment="1">
      <alignmen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39" xfId="0" applyFont="1" applyBorder="1" applyAlignment="1">
      <alignment horizontal="center" vertical="center" wrapText="1"/>
    </xf>
    <xf numFmtId="0" fontId="18" fillId="0" borderId="0" xfId="0" applyFont="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15" xfId="0" applyFont="1" applyBorder="1" applyAlignment="1">
      <alignment horizontal="center" vertical="center" wrapText="1"/>
    </xf>
    <xf numFmtId="49" fontId="23" fillId="0" borderId="16" xfId="2" applyNumberFormat="1" applyFont="1" applyBorder="1" applyAlignment="1">
      <alignment horizontal="center" vertical="center" wrapText="1"/>
    </xf>
    <xf numFmtId="0" fontId="46" fillId="0" borderId="0" xfId="0" applyFont="1" applyAlignment="1">
      <alignment vertical="center" wrapText="1"/>
    </xf>
    <xf numFmtId="49" fontId="23" fillId="0" borderId="19" xfId="2" applyNumberFormat="1" applyFont="1" applyBorder="1" applyAlignment="1">
      <alignment horizontal="center" vertical="center" wrapText="1"/>
    </xf>
    <xf numFmtId="0" fontId="36" fillId="0" borderId="0" xfId="0" applyFont="1" applyAlignment="1">
      <alignment vertical="center" wrapText="1"/>
    </xf>
    <xf numFmtId="49" fontId="23" fillId="0" borderId="22" xfId="2" applyNumberFormat="1" applyFont="1" applyBorder="1" applyAlignment="1">
      <alignment horizontal="center" vertical="center" wrapText="1"/>
    </xf>
    <xf numFmtId="164" fontId="28" fillId="0" borderId="31" xfId="2" applyNumberFormat="1" applyFont="1" applyBorder="1" applyAlignment="1">
      <alignment horizontal="right" vertical="center" wrapText="1" indent="1"/>
    </xf>
    <xf numFmtId="164" fontId="28" fillId="0" borderId="36" xfId="2" applyNumberFormat="1" applyFont="1" applyBorder="1" applyAlignment="1">
      <alignment horizontal="right" vertical="center" wrapText="1" indent="1"/>
    </xf>
    <xf numFmtId="164" fontId="28" fillId="0" borderId="35" xfId="2" applyNumberFormat="1" applyFont="1" applyBorder="1" applyAlignment="1">
      <alignment horizontal="right" vertical="center" wrapText="1" indent="1"/>
    </xf>
    <xf numFmtId="0" fontId="26" fillId="0" borderId="13" xfId="0" applyFont="1" applyBorder="1" applyAlignment="1">
      <alignment horizontal="center" wrapText="1"/>
    </xf>
    <xf numFmtId="49" fontId="23" fillId="0" borderId="33" xfId="2" applyNumberFormat="1" applyFont="1" applyBorder="1" applyAlignment="1">
      <alignment horizontal="center" vertical="center" wrapText="1"/>
    </xf>
    <xf numFmtId="0" fontId="25" fillId="0" borderId="10" xfId="0" applyFont="1" applyBorder="1" applyAlignment="1">
      <alignment wrapText="1"/>
    </xf>
    <xf numFmtId="164" fontId="28" fillId="0" borderId="10" xfId="2" applyNumberFormat="1" applyFont="1" applyBorder="1" applyAlignment="1">
      <alignment horizontal="right" vertical="center" wrapText="1" indent="1"/>
    </xf>
    <xf numFmtId="164" fontId="28" fillId="0" borderId="9" xfId="2" applyNumberFormat="1" applyFont="1" applyBorder="1" applyAlignment="1">
      <alignment horizontal="right" vertical="center" wrapText="1" indent="1"/>
    </xf>
    <xf numFmtId="164" fontId="28" fillId="0" borderId="26" xfId="2" applyNumberFormat="1" applyFont="1" applyBorder="1" applyAlignment="1">
      <alignment horizontal="right" vertical="center" wrapText="1" indent="1"/>
    </xf>
    <xf numFmtId="0" fontId="25" fillId="0" borderId="16" xfId="0" applyFont="1" applyBorder="1" applyAlignment="1">
      <alignment horizontal="center" wrapText="1"/>
    </xf>
    <xf numFmtId="0" fontId="25" fillId="0" borderId="19" xfId="0" applyFont="1" applyBorder="1" applyAlignment="1">
      <alignment horizontal="center" wrapText="1"/>
    </xf>
    <xf numFmtId="0" fontId="25" fillId="0" borderId="22" xfId="0" applyFont="1" applyBorder="1" applyAlignment="1">
      <alignment horizontal="center" wrapText="1"/>
    </xf>
    <xf numFmtId="0" fontId="26" fillId="0" borderId="7" xfId="0" applyFont="1" applyBorder="1" applyAlignment="1">
      <alignment horizontal="center" wrapText="1"/>
    </xf>
    <xf numFmtId="0" fontId="23" fillId="0" borderId="0" xfId="0" applyFont="1" applyAlignment="1">
      <alignment horizontal="center" vertical="center" wrapText="1"/>
    </xf>
    <xf numFmtId="0" fontId="21" fillId="0" borderId="0" xfId="0" applyFont="1" applyAlignment="1">
      <alignment horizontal="left" vertical="center" wrapText="1" indent="1"/>
    </xf>
    <xf numFmtId="164" fontId="22" fillId="0" borderId="0" xfId="0" applyNumberFormat="1" applyFont="1" applyAlignment="1">
      <alignment horizontal="right" vertical="center" wrapText="1" indent="1"/>
    </xf>
    <xf numFmtId="0" fontId="55" fillId="0" borderId="0" xfId="0" applyFont="1" applyAlignment="1">
      <alignment vertical="center" wrapText="1"/>
    </xf>
    <xf numFmtId="49" fontId="23" fillId="0" borderId="29" xfId="2" applyNumberFormat="1" applyFont="1" applyBorder="1" applyAlignment="1">
      <alignment horizontal="center" vertical="center" wrapText="1"/>
    </xf>
    <xf numFmtId="49" fontId="23" fillId="0" borderId="32" xfId="2" applyNumberFormat="1" applyFont="1" applyBorder="1" applyAlignment="1">
      <alignment horizontal="center" vertical="center" wrapText="1"/>
    </xf>
    <xf numFmtId="0" fontId="23" fillId="0" borderId="10" xfId="2" applyFont="1" applyBorder="1" applyAlignment="1">
      <alignment horizontal="left" vertical="center" wrapText="1" indent="6"/>
    </xf>
    <xf numFmtId="16" fontId="0" fillId="0" borderId="0" xfId="0" applyNumberFormat="1" applyAlignment="1">
      <alignment vertical="center" wrapText="1"/>
    </xf>
    <xf numFmtId="49" fontId="27" fillId="0" borderId="13" xfId="2" applyNumberFormat="1" applyFont="1" applyBorder="1" applyAlignment="1">
      <alignment horizontal="center" vertical="center" wrapText="1"/>
    </xf>
    <xf numFmtId="0" fontId="26" fillId="0" borderId="7"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164" fontId="56" fillId="0" borderId="0" xfId="0" applyNumberFormat="1" applyFont="1" applyAlignment="1">
      <alignment horizontal="right" vertical="center" wrapText="1" indent="1"/>
    </xf>
    <xf numFmtId="0" fontId="1" fillId="0" borderId="0" xfId="0" applyFont="1" applyAlignment="1">
      <alignment horizontal="right" vertical="center" wrapText="1" indent="1"/>
    </xf>
    <xf numFmtId="0" fontId="33" fillId="0" borderId="13" xfId="0" applyFont="1" applyBorder="1" applyAlignment="1">
      <alignment horizontal="left" vertical="center"/>
    </xf>
    <xf numFmtId="0" fontId="33" fillId="0" borderId="27" xfId="0" applyFont="1" applyBorder="1" applyAlignment="1">
      <alignment vertical="center" wrapText="1"/>
    </xf>
    <xf numFmtId="3" fontId="33" fillId="0" borderId="14" xfId="0" applyNumberFormat="1" applyFont="1" applyBorder="1" applyAlignment="1">
      <alignment horizontal="right" vertical="center" wrapText="1" indent="1"/>
    </xf>
    <xf numFmtId="3" fontId="33" fillId="0" borderId="15" xfId="0" applyNumberFormat="1" applyFont="1" applyBorder="1" applyAlignment="1">
      <alignment horizontal="right" vertical="center" wrapText="1" indent="1"/>
    </xf>
    <xf numFmtId="0" fontId="33" fillId="0" borderId="7" xfId="0" applyFont="1" applyBorder="1" applyAlignment="1">
      <alignment horizontal="left" vertical="center"/>
    </xf>
    <xf numFmtId="0" fontId="33" fillId="0" borderId="66" xfId="0" applyFont="1" applyBorder="1" applyAlignment="1">
      <alignment vertical="center" wrapText="1"/>
    </xf>
    <xf numFmtId="164" fontId="57" fillId="0" borderId="0" xfId="0" applyNumberFormat="1" applyFont="1" applyAlignment="1" applyProtection="1">
      <alignment vertical="center" wrapText="1"/>
      <protection locked="0"/>
    </xf>
    <xf numFmtId="164" fontId="52" fillId="0" borderId="0" xfId="0" applyNumberFormat="1" applyFont="1" applyAlignment="1" applyProtection="1">
      <alignment vertical="center" wrapText="1"/>
      <protection locked="0"/>
    </xf>
    <xf numFmtId="0" fontId="53" fillId="0" borderId="0" xfId="0" applyFont="1" applyAlignment="1" applyProtection="1">
      <alignment horizontal="right" vertical="top"/>
      <protection locked="0"/>
    </xf>
    <xf numFmtId="0" fontId="21" fillId="0" borderId="3" xfId="0" applyFont="1" applyBorder="1" applyAlignment="1">
      <alignment horizontal="center" vertical="center" wrapText="1"/>
    </xf>
    <xf numFmtId="0" fontId="21" fillId="0" borderId="28" xfId="0" applyFont="1" applyBorder="1" applyAlignment="1">
      <alignment horizontal="center" vertical="center" wrapText="1"/>
    </xf>
    <xf numFmtId="0" fontId="25" fillId="0" borderId="23" xfId="0" applyFont="1" applyBorder="1" applyAlignment="1">
      <alignment wrapText="1"/>
    </xf>
    <xf numFmtId="0" fontId="21" fillId="0" borderId="13"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49" fontId="21" fillId="0" borderId="15" xfId="0" applyNumberFormat="1" applyFont="1" applyBorder="1" applyAlignment="1" applyProtection="1">
      <alignment horizontal="right" vertical="center" indent="1"/>
      <protection locked="0"/>
    </xf>
    <xf numFmtId="0" fontId="27" fillId="0" borderId="14" xfId="0" applyFont="1" applyBorder="1" applyAlignment="1">
      <alignment horizontal="left" vertical="center" wrapText="1" indent="1"/>
    </xf>
    <xf numFmtId="164" fontId="27" fillId="0" borderId="39" xfId="0" applyNumberFormat="1" applyFont="1" applyBorder="1" applyAlignment="1">
      <alignment horizontal="right" vertical="center" wrapText="1" indent="1"/>
    </xf>
    <xf numFmtId="49" fontId="28" fillId="0" borderId="29" xfId="0" applyNumberFormat="1" applyFont="1" applyBorder="1" applyAlignment="1">
      <alignment horizontal="center" vertical="center" wrapText="1"/>
    </xf>
    <xf numFmtId="164" fontId="23" fillId="0" borderId="30" xfId="0" applyNumberFormat="1" applyFont="1" applyBorder="1" applyAlignment="1">
      <alignment horizontal="right" vertical="center" wrapText="1" indent="1"/>
    </xf>
    <xf numFmtId="49" fontId="28" fillId="0" borderId="19" xfId="0" applyNumberFormat="1" applyFont="1" applyBorder="1" applyAlignment="1">
      <alignment horizontal="center" vertical="center" wrapText="1"/>
    </xf>
    <xf numFmtId="0" fontId="27" fillId="0" borderId="13" xfId="0" applyFont="1" applyBorder="1" applyAlignment="1">
      <alignment horizontal="center" vertical="center" wrapText="1"/>
    </xf>
    <xf numFmtId="49" fontId="28" fillId="0" borderId="16" xfId="0" applyNumberFormat="1" applyFont="1" applyBorder="1" applyAlignment="1">
      <alignment horizontal="center" vertical="center" wrapText="1"/>
    </xf>
    <xf numFmtId="0" fontId="28" fillId="0" borderId="17" xfId="2" applyFont="1" applyBorder="1" applyAlignment="1">
      <alignment horizontal="left" vertical="center" wrapText="1" indent="1"/>
    </xf>
    <xf numFmtId="0" fontId="28" fillId="0" borderId="20" xfId="2" applyFont="1" applyBorder="1" applyAlignment="1">
      <alignment horizontal="left" vertical="center" wrapText="1" indent="1"/>
    </xf>
    <xf numFmtId="0" fontId="28" fillId="0" borderId="8" xfId="2" applyFont="1" applyBorder="1" applyAlignment="1">
      <alignment horizontal="left" vertical="center" wrapText="1" indent="1"/>
    </xf>
    <xf numFmtId="164" fontId="28" fillId="0" borderId="10" xfId="0" applyNumberFormat="1" applyFont="1" applyBorder="1" applyAlignment="1">
      <alignment horizontal="right" vertical="center" wrapText="1" indent="1"/>
    </xf>
    <xf numFmtId="164" fontId="28" fillId="0" borderId="26" xfId="0" applyNumberFormat="1" applyFont="1" applyBorder="1" applyAlignment="1">
      <alignment horizontal="right" vertical="center" wrapText="1" indent="1"/>
    </xf>
    <xf numFmtId="0" fontId="26" fillId="0" borderId="13" xfId="0" applyFont="1" applyBorder="1" applyAlignment="1">
      <alignment horizontal="center" vertical="center" wrapText="1"/>
    </xf>
    <xf numFmtId="0" fontId="58" fillId="0" borderId="27" xfId="0" applyFont="1" applyBorder="1" applyAlignment="1">
      <alignment horizontal="left" wrapText="1" indent="1"/>
    </xf>
    <xf numFmtId="164" fontId="22" fillId="0" borderId="14" xfId="0" applyNumberFormat="1" applyFont="1" applyBorder="1" applyAlignment="1">
      <alignment horizontal="right" vertical="center" wrapText="1" indent="1"/>
    </xf>
    <xf numFmtId="164" fontId="22" fillId="0" borderId="15" xfId="0" applyNumberFormat="1" applyFont="1" applyBorder="1" applyAlignment="1">
      <alignment horizontal="right" vertical="center" wrapText="1" indent="1"/>
    </xf>
    <xf numFmtId="0" fontId="23"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horizontal="right" vertical="center" wrapText="1" indent="1"/>
    </xf>
    <xf numFmtId="164" fontId="27" fillId="0" borderId="5" xfId="0" applyNumberFormat="1" applyFont="1" applyBorder="1" applyAlignment="1">
      <alignment horizontal="right" vertical="center" wrapText="1" indent="1"/>
    </xf>
    <xf numFmtId="164" fontId="27" fillId="0" borderId="30" xfId="0" applyNumberFormat="1" applyFont="1" applyBorder="1" applyAlignment="1">
      <alignment horizontal="right" vertical="center" wrapText="1" indent="1"/>
    </xf>
    <xf numFmtId="164" fontId="27" fillId="0" borderId="20" xfId="0" applyNumberFormat="1" applyFont="1" applyBorder="1" applyAlignment="1">
      <alignment horizontal="right" vertical="center" wrapText="1" indent="1"/>
    </xf>
    <xf numFmtId="164" fontId="27" fillId="0" borderId="21" xfId="0" applyNumberFormat="1" applyFont="1" applyBorder="1" applyAlignment="1">
      <alignment horizontal="right" vertical="center" wrapText="1" indent="1"/>
    </xf>
    <xf numFmtId="164" fontId="28" fillId="0" borderId="23" xfId="0" applyNumberFormat="1" applyFont="1" applyBorder="1" applyAlignment="1">
      <alignment horizontal="right" vertical="center" wrapText="1" indent="1"/>
    </xf>
    <xf numFmtId="164" fontId="28" fillId="0" borderId="24" xfId="0" applyNumberFormat="1" applyFont="1" applyBorder="1" applyAlignment="1">
      <alignment horizontal="right" vertical="center" wrapText="1" indent="1"/>
    </xf>
    <xf numFmtId="164" fontId="28" fillId="0" borderId="14" xfId="0" applyNumberFormat="1" applyFont="1" applyBorder="1" applyAlignment="1">
      <alignment horizontal="right" vertical="center" wrapText="1" indent="1"/>
    </xf>
    <xf numFmtId="164" fontId="28" fillId="0" borderId="15" xfId="0" applyNumberFormat="1" applyFont="1" applyBorder="1" applyAlignment="1">
      <alignment horizontal="right" vertical="center" wrapText="1" indent="1"/>
    </xf>
    <xf numFmtId="0" fontId="21" fillId="0" borderId="14" xfId="0" applyFont="1" applyBorder="1" applyAlignment="1">
      <alignment horizontal="left" vertical="center" wrapText="1" indent="1"/>
    </xf>
    <xf numFmtId="0" fontId="0" fillId="0" borderId="0" xfId="0" applyAlignment="1">
      <alignment horizontal="left" vertical="center" wrapText="1"/>
    </xf>
    <xf numFmtId="164" fontId="0" fillId="0" borderId="0" xfId="0" applyNumberFormat="1" applyAlignment="1">
      <alignment horizontal="right" vertical="center" wrapText="1" indent="1"/>
    </xf>
    <xf numFmtId="0" fontId="59" fillId="0" borderId="1" xfId="0" applyFont="1" applyBorder="1" applyAlignment="1" applyProtection="1">
      <alignment horizontal="right" vertical="top"/>
      <protection locked="0"/>
    </xf>
    <xf numFmtId="0" fontId="16" fillId="0" borderId="1" xfId="0" applyFont="1" applyBorder="1" applyProtection="1">
      <protection locked="0"/>
    </xf>
    <xf numFmtId="164" fontId="27" fillId="0" borderId="17" xfId="0" applyNumberFormat="1" applyFont="1" applyBorder="1" applyAlignment="1">
      <alignment horizontal="right" vertical="center" wrapText="1" indent="1"/>
    </xf>
    <xf numFmtId="164" fontId="27" fillId="0" borderId="18" xfId="0" applyNumberFormat="1" applyFont="1" applyBorder="1" applyAlignment="1">
      <alignment horizontal="right" vertical="center" wrapText="1" indent="1"/>
    </xf>
    <xf numFmtId="164" fontId="27" fillId="0" borderId="23" xfId="0" applyNumberFormat="1" applyFont="1" applyBorder="1" applyAlignment="1">
      <alignment horizontal="right" vertical="center" wrapText="1" indent="1"/>
    </xf>
    <xf numFmtId="164" fontId="27" fillId="0" borderId="24" xfId="0" applyNumberFormat="1" applyFont="1" applyBorder="1" applyAlignment="1">
      <alignment horizontal="right" vertical="center" wrapText="1" indent="1"/>
    </xf>
    <xf numFmtId="164" fontId="27" fillId="0" borderId="3" xfId="0" applyNumberFormat="1" applyFont="1" applyBorder="1" applyAlignment="1">
      <alignment horizontal="right" vertical="center" wrapText="1" indent="1"/>
    </xf>
    <xf numFmtId="164" fontId="27" fillId="0" borderId="28" xfId="0" applyNumberFormat="1" applyFont="1" applyBorder="1" applyAlignment="1">
      <alignment horizontal="right" vertical="center" wrapText="1" indent="1"/>
    </xf>
    <xf numFmtId="164" fontId="28" fillId="0" borderId="8" xfId="0" applyNumberFormat="1" applyFont="1" applyBorder="1" applyAlignment="1">
      <alignment horizontal="right" vertical="center" wrapText="1" indent="1"/>
    </xf>
    <xf numFmtId="164" fontId="28" fillId="0" borderId="34" xfId="0" applyNumberFormat="1" applyFont="1" applyBorder="1" applyAlignment="1">
      <alignment horizontal="right" vertical="center" wrapText="1" indent="1"/>
    </xf>
    <xf numFmtId="164" fontId="10" fillId="0" borderId="1" xfId="0" applyNumberFormat="1" applyFont="1" applyBorder="1" applyAlignment="1" applyProtection="1">
      <alignment horizontal="right" vertical="center" wrapText="1"/>
      <protection locked="0"/>
    </xf>
    <xf numFmtId="0" fontId="10" fillId="0" borderId="1" xfId="0" applyFont="1" applyBorder="1" applyAlignment="1" applyProtection="1">
      <alignment horizontal="right"/>
      <protection locked="0"/>
    </xf>
    <xf numFmtId="164" fontId="23" fillId="0" borderId="31" xfId="0" applyNumberFormat="1" applyFont="1" applyBorder="1" applyAlignment="1">
      <alignment horizontal="right" vertical="center" wrapText="1" indent="1"/>
    </xf>
    <xf numFmtId="164" fontId="23" fillId="0" borderId="67" xfId="0" applyNumberFormat="1" applyFont="1" applyBorder="1" applyAlignment="1">
      <alignment horizontal="right" vertical="center" wrapText="1" indent="1"/>
    </xf>
    <xf numFmtId="164" fontId="23" fillId="0" borderId="36" xfId="0" applyNumberFormat="1" applyFont="1" applyBorder="1" applyAlignment="1">
      <alignment horizontal="right" vertical="center" wrapText="1" indent="1"/>
    </xf>
    <xf numFmtId="164" fontId="28" fillId="0" borderId="35" xfId="0" applyNumberFormat="1" applyFont="1" applyBorder="1" applyAlignment="1">
      <alignment horizontal="right" vertical="center" wrapText="1" indent="1"/>
    </xf>
    <xf numFmtId="164" fontId="28" fillId="0" borderId="67" xfId="0" applyNumberFormat="1" applyFont="1" applyBorder="1" applyAlignment="1">
      <alignment horizontal="right" vertical="center" wrapText="1" indent="1"/>
    </xf>
    <xf numFmtId="164" fontId="28" fillId="0" borderId="9" xfId="0" applyNumberFormat="1" applyFont="1" applyBorder="1" applyAlignment="1">
      <alignment horizontal="right" vertical="center" wrapText="1" indent="1"/>
    </xf>
    <xf numFmtId="164" fontId="22" fillId="0" borderId="27" xfId="0" applyNumberFormat="1" applyFont="1" applyBorder="1" applyAlignment="1">
      <alignment horizontal="right" vertical="center" wrapText="1" indent="1"/>
    </xf>
    <xf numFmtId="164" fontId="28" fillId="0" borderId="5" xfId="0" applyNumberFormat="1" applyFont="1" applyBorder="1" applyAlignment="1">
      <alignment horizontal="right" vertical="center" wrapText="1" indent="1"/>
    </xf>
    <xf numFmtId="164" fontId="28" fillId="0" borderId="4" xfId="0" applyNumberFormat="1" applyFont="1" applyBorder="1" applyAlignment="1">
      <alignment horizontal="right" vertical="center" wrapText="1" indent="1"/>
    </xf>
    <xf numFmtId="164" fontId="28" fillId="0" borderId="30" xfId="0" applyNumberFormat="1" applyFont="1" applyBorder="1" applyAlignment="1">
      <alignment horizontal="right" vertical="center" wrapText="1" indent="1"/>
    </xf>
    <xf numFmtId="164" fontId="28" fillId="0" borderId="31" xfId="0" applyNumberFormat="1" applyFont="1" applyBorder="1" applyAlignment="1">
      <alignment horizontal="right" vertical="center" wrapText="1" indent="1"/>
    </xf>
    <xf numFmtId="164" fontId="28" fillId="0" borderId="36" xfId="0" applyNumberFormat="1" applyFont="1" applyBorder="1" applyAlignment="1">
      <alignment horizontal="right" vertical="center" wrapText="1" indent="1"/>
    </xf>
    <xf numFmtId="164" fontId="33" fillId="0" borderId="14" xfId="0" applyNumberFormat="1" applyFont="1" applyBorder="1" applyAlignment="1">
      <alignment horizontal="right" vertical="center" wrapText="1" indent="1"/>
    </xf>
    <xf numFmtId="164" fontId="33" fillId="0" borderId="15" xfId="0" applyNumberFormat="1" applyFont="1" applyBorder="1" applyAlignment="1">
      <alignment horizontal="right" vertical="center" wrapText="1" indent="1"/>
    </xf>
    <xf numFmtId="0" fontId="10" fillId="0" borderId="0" xfId="0" applyFont="1" applyAlignment="1">
      <alignment horizontal="right"/>
    </xf>
    <xf numFmtId="0" fontId="9" fillId="0" borderId="0" xfId="0" applyFont="1" applyAlignment="1">
      <alignment horizontal="center" wrapText="1"/>
    </xf>
    <xf numFmtId="0" fontId="60" fillId="0" borderId="0" xfId="0" applyFont="1"/>
    <xf numFmtId="0" fontId="52" fillId="0" borderId="0" xfId="0" applyFont="1"/>
    <xf numFmtId="0" fontId="52" fillId="0" borderId="0" xfId="0" applyFont="1" applyAlignment="1">
      <alignment horizontal="left"/>
    </xf>
    <xf numFmtId="0" fontId="52" fillId="0" borderId="0" xfId="0" applyFont="1" applyProtection="1">
      <protection locked="0"/>
    </xf>
    <xf numFmtId="0" fontId="54" fillId="0" borderId="0" xfId="0" applyFont="1"/>
    <xf numFmtId="0" fontId="61" fillId="0" borderId="0" xfId="0" applyFont="1" applyAlignment="1">
      <alignment horizontal="right"/>
    </xf>
    <xf numFmtId="0" fontId="21" fillId="0" borderId="13" xfId="0" applyFont="1" applyBorder="1" applyAlignment="1">
      <alignment horizontal="center" vertical="center" wrapText="1"/>
    </xf>
    <xf numFmtId="0" fontId="21" fillId="0" borderId="39" xfId="0" applyFont="1" applyBorder="1" applyAlignment="1">
      <alignment horizontal="center" vertical="center" wrapText="1"/>
    </xf>
    <xf numFmtId="0" fontId="33" fillId="0" borderId="0" xfId="0" applyFont="1" applyAlignment="1">
      <alignment horizontal="center" vertical="center" wrapText="1"/>
    </xf>
    <xf numFmtId="0" fontId="28" fillId="0" borderId="16" xfId="0" applyFont="1" applyBorder="1" applyAlignment="1">
      <alignment horizontal="center" vertical="center"/>
    </xf>
    <xf numFmtId="0" fontId="28" fillId="0" borderId="17" xfId="0" applyFont="1" applyBorder="1" applyAlignment="1">
      <alignment vertical="center" wrapText="1"/>
    </xf>
    <xf numFmtId="164" fontId="28" fillId="0" borderId="17" xfId="0" applyNumberFormat="1" applyFont="1" applyBorder="1" applyAlignment="1">
      <alignment vertical="center"/>
    </xf>
    <xf numFmtId="164" fontId="27" fillId="0" borderId="51" xfId="0" applyNumberFormat="1" applyFont="1" applyBorder="1" applyAlignment="1">
      <alignment vertical="center"/>
    </xf>
    <xf numFmtId="0" fontId="28" fillId="0" borderId="19" xfId="0" applyFont="1" applyBorder="1" applyAlignment="1">
      <alignment horizontal="center" vertical="center"/>
    </xf>
    <xf numFmtId="0" fontId="28" fillId="0" borderId="20" xfId="0" applyFont="1" applyBorder="1" applyAlignment="1">
      <alignment vertical="center" wrapText="1"/>
    </xf>
    <xf numFmtId="164" fontId="28" fillId="0" borderId="20" xfId="0" applyNumberFormat="1" applyFont="1" applyBorder="1" applyAlignment="1">
      <alignment vertical="center"/>
    </xf>
    <xf numFmtId="164" fontId="27" fillId="0" borderId="52" xfId="0" applyNumberFormat="1" applyFont="1" applyBorder="1" applyAlignment="1">
      <alignment vertical="center"/>
    </xf>
    <xf numFmtId="0" fontId="28" fillId="0" borderId="22" xfId="0" applyFont="1" applyBorder="1" applyAlignment="1">
      <alignment horizontal="center" vertical="center"/>
    </xf>
    <xf numFmtId="0" fontId="28" fillId="0" borderId="23" xfId="0" applyFont="1" applyBorder="1" applyAlignment="1">
      <alignment vertical="center" wrapText="1"/>
    </xf>
    <xf numFmtId="164" fontId="28" fillId="0" borderId="23" xfId="0" applyNumberFormat="1" applyFont="1" applyBorder="1" applyAlignment="1">
      <alignment vertical="center"/>
    </xf>
    <xf numFmtId="164" fontId="27" fillId="0" borderId="50" xfId="0" applyNumberFormat="1" applyFont="1" applyBorder="1" applyAlignment="1">
      <alignment vertical="center"/>
    </xf>
    <xf numFmtId="0" fontId="27" fillId="0" borderId="13" xfId="0" applyFont="1" applyBorder="1" applyAlignment="1">
      <alignment horizontal="center" vertical="center"/>
    </xf>
    <xf numFmtId="0" fontId="32" fillId="0" borderId="14" xfId="0" applyFont="1" applyBorder="1" applyAlignment="1">
      <alignment vertical="center" wrapText="1"/>
    </xf>
    <xf numFmtId="164" fontId="27" fillId="0" borderId="14" xfId="0" applyNumberFormat="1" applyFont="1" applyBorder="1" applyAlignment="1">
      <alignment vertical="center"/>
    </xf>
    <xf numFmtId="164" fontId="27" fillId="0" borderId="39" xfId="0" applyNumberFormat="1" applyFont="1" applyBorder="1" applyAlignment="1">
      <alignment vertical="center"/>
    </xf>
    <xf numFmtId="0" fontId="33" fillId="0" borderId="0" xfId="0" applyFont="1"/>
    <xf numFmtId="0" fontId="52" fillId="0" borderId="0" xfId="0" applyFont="1"/>
    <xf numFmtId="0" fontId="0" fillId="0" borderId="0" xfId="0"/>
    <xf numFmtId="0" fontId="0" fillId="0" borderId="68" xfId="0" applyBorder="1"/>
    <xf numFmtId="0" fontId="20" fillId="0" borderId="68" xfId="0" applyFont="1" applyBorder="1" applyAlignment="1">
      <alignment horizontal="center"/>
    </xf>
    <xf numFmtId="0" fontId="20" fillId="0" borderId="0" xfId="0" applyFont="1" applyAlignment="1">
      <alignment horizontal="center"/>
    </xf>
  </cellXfs>
  <cellStyles count="5">
    <cellStyle name="Ezres 2" xfId="3" xr:uid="{A1B51F53-2281-4F00-AF07-4FA82D7D0789}"/>
    <cellStyle name="Hivatkozás" xfId="1" builtinId="8"/>
    <cellStyle name="Normál" xfId="0" builtinId="0"/>
    <cellStyle name="Normál 2" xfId="4" xr:uid="{A57117F0-D19F-4CD7-889F-E426E29915DF}"/>
    <cellStyle name="Normál_KVRENMUNKA" xfId="2" xr:uid="{9D023C71-B0BA-4286-BFD7-57C090A45E33}"/>
  </cellStyles>
  <dxfs count="3">
    <dxf>
      <font>
        <condense val="0"/>
        <extend val="0"/>
        <color indexed="10"/>
      </font>
    </dxf>
    <dxf>
      <font>
        <condense val="0"/>
        <extend val="0"/>
        <color indexed="10"/>
      </font>
    </dxf>
    <dxf>
      <font>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umok/2020.%20&#233;v/K&#214;LTS&#201;GVET&#201;SI%20RENDELET/2020-%20KVI_ZARS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TALOMJEGYZÉK"/>
      <sheetName val="ALAPADATOK"/>
      <sheetName val="KV_ÖSSZEFÜGGÉSEK"/>
      <sheetName val="KV_1.1.sz.mell."/>
      <sheetName val="KV_1.2.sz.mell."/>
      <sheetName val="KV_1.3.sz.mell."/>
      <sheetName val="KV_1.4.sz.mell."/>
      <sheetName val="KV_2.1.sz.mell."/>
      <sheetName val="KV_2.2.sz.mell."/>
      <sheetName val="KV_ELLENŐRZÉS"/>
      <sheetName val="KV_3.sz.mell."/>
      <sheetName val="KV_4.sz.mell."/>
      <sheetName val="KV_5.sz.mell."/>
      <sheetName val="KV_6.sz.mell."/>
      <sheetName val="KV_7.sz.mell."/>
      <sheetName val="KV_8.sz.mell."/>
      <sheetName val="KV_9.1.sz.mell"/>
      <sheetName val="KV_9.1.1.sz.mell"/>
      <sheetName val="KV_9.1.2.sz.mell."/>
      <sheetName val="KV_9.1.3.sz.mell"/>
      <sheetName val="KV_9.2.sz.mell"/>
      <sheetName val="KV_9.2.1.sz.mell"/>
      <sheetName val="KV_9.2.2.sz.mell"/>
      <sheetName val="KV_9.2.3.sz.mell"/>
      <sheetName val="KV_9.3.sz.mell"/>
      <sheetName val="KV_9.3.1.sz.mell"/>
      <sheetName val="KV_9.3.2.sz.mell"/>
      <sheetName val="KV_9.3.3.sz.mell"/>
      <sheetName val="KV_9.4.sz.mell"/>
      <sheetName val="KV_9.4.1.sz.mell"/>
      <sheetName val="KV_9.4.2.sz.mell"/>
      <sheetName val="KV_9.4.3.sz.mell"/>
      <sheetName val="KV_10.sz.mell"/>
      <sheetName val="KV_1.sz.tájékoztató_t."/>
      <sheetName val="KV_2.sz.tájékoztató_t."/>
      <sheetName val="KV_3.sz.tájékoztató_t."/>
      <sheetName val="KV_4.sz.tájékoztató_t."/>
      <sheetName val="KV_5.sz.tájékoztató_t."/>
      <sheetName val="KV_6.sz.tájékoztató_t."/>
      <sheetName val="KV_7.sz.tájékoztató_t."/>
      <sheetName val="RM_TARTALOMJEGYZÉK"/>
      <sheetName val="RM_ALAPADATOK"/>
      <sheetName val="RM_ÖSSZEFÜGGÉSEK"/>
      <sheetName val="RM_1.1.sz.mell."/>
      <sheetName val="RM_1.2.sz.mell."/>
      <sheetName val="RM_1.3.sz.mell."/>
      <sheetName val="RM_1.4.sz.mell."/>
      <sheetName val="RM_2.1.sz.mell."/>
      <sheetName val="RM_2.2.sz.mell."/>
      <sheetName val="RM_ELLENŐRZÉS"/>
      <sheetName val="RM_3.sz.mell."/>
      <sheetName val="RM_4.sz.mell."/>
      <sheetName val="RM_5.sz.mell."/>
      <sheetName val="RM_6.1.sz.mell"/>
      <sheetName val="RM_6.1.1.sz.mell"/>
      <sheetName val="RM_6.1.2.sz.mell"/>
      <sheetName val="RM_6.1.3.sz.mell"/>
      <sheetName val="RM_6.2.sz.mell"/>
      <sheetName val="RM_6.2.1.sz.mell"/>
      <sheetName val="RM_6.2.2.sz.mell"/>
      <sheetName val="RM_6.2.3.sz.mell"/>
      <sheetName val="RM_6.3.sz.mell"/>
      <sheetName val="RM_6.3.1.sz.mell"/>
      <sheetName val="RM_6.3.2.sz.mell"/>
      <sheetName val="RM_6.3.3.sz.mell"/>
      <sheetName val="RM_6.4.sz.mell"/>
      <sheetName val="RM_6.4.1.sz.mell"/>
      <sheetName val="RM_6.4.2.sz.mell"/>
      <sheetName val="RM_6.4.3.sz.mell"/>
      <sheetName val="RM_7.sz.mell"/>
      <sheetName val="KVI_MOD_TARTALOMJEGYZÉK"/>
      <sheetName val="KVI_MOD_ALAPADATOK"/>
      <sheetName val="KVI_MOD_ÖSSZEFÜGGÉSEK"/>
      <sheetName val="KVI_MOD_1.1.sz.mell."/>
      <sheetName val="KVI_MOD_1.2.sz.mell."/>
      <sheetName val="KVI_MOD_1.3.sz.mell."/>
      <sheetName val="KVI_MOD_1.4.sz.mell."/>
      <sheetName val="KVI_MOD_2.1.sz.mell"/>
      <sheetName val="KVI_MOD_2.2.sz.mell"/>
      <sheetName val="KVI_MOD_ELLENŐRZÉS"/>
      <sheetName val="KVI_MOD_3.sz.mell."/>
      <sheetName val="KVI_MOD_4.sz.mell."/>
      <sheetName val="KVI_MOD_5.sz.mell."/>
      <sheetName val="KVI_MOD_6.sz.mell."/>
      <sheetName val="KVI_MOD_7.sz.mell."/>
      <sheetName val="KVI_MOD_8.sz.mell."/>
      <sheetName val="KVI_MOD_9.1.sz.mell"/>
      <sheetName val="KVI_MOD_9.1.1.sz.mell"/>
      <sheetName val="KVI_MOD_9.1.2.sz.mell"/>
      <sheetName val="KVI_MOD_9.1.3.sz.mell"/>
      <sheetName val="KVI_MOD_9.2.sz.mell"/>
      <sheetName val="KVI_MOD_9.2.1.sz.mell"/>
      <sheetName val="KVI_MOD_9.2.2.sz.mell"/>
      <sheetName val="KVI_MOD_9.2.3.sz.mell"/>
      <sheetName val="KVI_MOD_9.3.sz.mell"/>
      <sheetName val="KVI_MOD_9.3.1.sz.mell"/>
      <sheetName val="KVI_MOD_9.3.2.sz.mell"/>
      <sheetName val="KVI_MOD_9.3.3.sz.mell"/>
      <sheetName val="KVI_MOD_9.4.sz.mell"/>
      <sheetName val="KVI_MOD_9.4.1.sz.mell"/>
      <sheetName val="KVI_MOD_9.4.2.sz.mell"/>
      <sheetName val="KVI_MOD_9.4.3.sz.mell"/>
      <sheetName val="KVI_MOD_10.sz.mell"/>
      <sheetName val="E_TARTALOMJEGYZÉK"/>
      <sheetName val="E_ALAPADATOK"/>
      <sheetName val="E_ÖSSZEFÜGGÉSEK"/>
      <sheetName val="E_1.1.sz.mell."/>
      <sheetName val="E_1.2.sz.mell."/>
      <sheetName val="E_1.3.sz.mell."/>
      <sheetName val="E_1.4.sz.mell."/>
      <sheetName val="E_2.1.sz.mell."/>
      <sheetName val="E_2.2.sz.mell."/>
      <sheetName val="E_ELLENŐRZÉS"/>
      <sheetName val="E_3.sz.mell."/>
      <sheetName val="E_4.sz.mell."/>
      <sheetName val="E_5.1.sz.mell"/>
      <sheetName val="E_5.1.1.sz.mell"/>
      <sheetName val="E_5.1.2.sz.mell"/>
      <sheetName val="E_5.1.3.sz.mell"/>
      <sheetName val="E_5.2.sz.mell"/>
      <sheetName val="E_5.2.1.sz.mell"/>
      <sheetName val="E_5.2.2.sz.mell"/>
      <sheetName val="E_5.2.3.sz.mell"/>
      <sheetName val="E_5.3.sz.mell"/>
      <sheetName val="E_5.3.1.sz.mell"/>
      <sheetName val="E_5.3.2.sz.mell"/>
      <sheetName val="E_5.3.3.sz.mell"/>
      <sheetName val="E_5.4.sz.mell"/>
      <sheetName val="E_5.4.1.sz.mell"/>
      <sheetName val="E_5.4.2.sz.mell"/>
      <sheetName val="E_5.4.3.sz.mell"/>
      <sheetName val="E_5.5.sz.mell"/>
      <sheetName val="E_5.5.1.sz.mell"/>
      <sheetName val="E_5.5.2.sz.mell"/>
      <sheetName val="E_5.5.3.sz.mell"/>
      <sheetName val="E_5.6.sz.mell"/>
      <sheetName val="E_5.6.1.sz.mell"/>
      <sheetName val="E_5.6.2.sz.mell"/>
      <sheetName val="E_5.6.3.sz.mell"/>
      <sheetName val="E_5.7.sz.mell"/>
      <sheetName val="E_5.7.1.sz.mell"/>
      <sheetName val="E_5.7.2.sz.mell"/>
      <sheetName val="E_5.7.3.sz.mell"/>
      <sheetName val="E_5.8.sz.mell"/>
      <sheetName val="E_5.8.1.sz.mell"/>
      <sheetName val="E_5.8.2.sz.mell"/>
      <sheetName val="E_5.8.3.sz.mell"/>
      <sheetName val="E_5.9.sz.mell"/>
      <sheetName val="E_5.9.1.sz.mell"/>
      <sheetName val="E_5.9.2.sz.mell"/>
      <sheetName val="E_5.9.3.sz.mell"/>
      <sheetName val="E_5.10.sz.mell"/>
      <sheetName val="E_5.10.1.sz.mell"/>
      <sheetName val="E_5.10.2.sz.mell"/>
      <sheetName val="E_5.10.3.sz.mell"/>
      <sheetName val="E_5.11.sz.mell"/>
      <sheetName val="E_5.11.1.sz.mell"/>
      <sheetName val="E_5.11.2.sz.mell"/>
      <sheetName val="E_5.11.3.sz.mell"/>
      <sheetName val="E_5.12.sz.mell"/>
      <sheetName val="E_5.12.1.sz.mell"/>
      <sheetName val="E_5.12.2.sz.mell"/>
      <sheetName val="E_5.12.3.sz.mell"/>
      <sheetName val="IB_TARTALOMJEGYZÉK"/>
      <sheetName val="IB_ALAPADATOK"/>
      <sheetName val="IB_ÖSSZEFÜGGÉSEK"/>
      <sheetName val="IB_1.1.sz.mell."/>
      <sheetName val="IB_1.2.sz.mell."/>
      <sheetName val="IB_1.3.sz.mell."/>
      <sheetName val="IB_1.4.sz.mell."/>
      <sheetName val="IB_2.1.sz.mell"/>
      <sheetName val="IB_2.2.sz.mell"/>
      <sheetName val="IB_ELLENŐRZÉS"/>
      <sheetName val="IB_3.sz.mell."/>
      <sheetName val="IB_4.sz.mell."/>
      <sheetName val="IB_5.sz.mell."/>
      <sheetName val="IB_6.1.sz.mell"/>
      <sheetName val="IB_6.1.1.sz.mell"/>
      <sheetName val="IB_6.1.2.sz.mell"/>
      <sheetName val="IB_6.1.3.sz.mell"/>
      <sheetName val="IB_6.2.sz.mell"/>
      <sheetName val="IB_6.2.1.sz.mell"/>
      <sheetName val="IB_6.2.2.sz.mell"/>
      <sheetName val="IB_6.2.3.sz.mell"/>
      <sheetName val="IB_6.3.sz.mell"/>
      <sheetName val="IB_6.3.1.sz.mell"/>
      <sheetName val="IB_6.3.2.sz.mell"/>
      <sheetName val="IB_6.3.3.sz.mell"/>
      <sheetName val="IB_6.4.sz.mell"/>
      <sheetName val="IB_6.4.1.sz.mell"/>
      <sheetName val="IB_6.4.2.sz.mell"/>
      <sheetName val="IB_6.4.3.sz.mell"/>
      <sheetName val="IB_6.5.sz.mell"/>
      <sheetName val="IB_6.5.1.sz.mell"/>
      <sheetName val="IB_6.5.2.sz.mell"/>
      <sheetName val="IB_6.5.3.sz.mell"/>
      <sheetName val="IB_6.6.sz.mell"/>
      <sheetName val="IB_6.6.1.sz.mell"/>
      <sheetName val="IB_6.6.2.sz.mell"/>
      <sheetName val="IB_6.6.3.sz.mell"/>
      <sheetName val="IB_6.7.sz.mell"/>
      <sheetName val="IB_6.7.1.sz.mell"/>
      <sheetName val="IB_6.7.2.sz.mell"/>
      <sheetName val="IB_6.7.3.sz.mell"/>
      <sheetName val="IB_6.8.sz.mell"/>
      <sheetName val="IB_6.8.1.sz.mell"/>
      <sheetName val="IB_6.8.2.sz.mell"/>
      <sheetName val="IB_6.8.3.sz.mell"/>
      <sheetName val="IB_6.9.sz.mell"/>
      <sheetName val="IB_6.9.1.sz.mell"/>
      <sheetName val="IB_6.9.2.sz.mell"/>
      <sheetName val="IB_6.9.3.sz.mell"/>
      <sheetName val="IB_6.10.sz.mell"/>
      <sheetName val="IB_6.10.1.sz.mell"/>
      <sheetName val="IB_6.10.2.sz.mell"/>
      <sheetName val="IB_6.10.3.sz.mell"/>
      <sheetName val="IB_6.11.sz.mell"/>
      <sheetName val="IB_6.11.1.sz.mell"/>
      <sheetName val="IB_6.11.2.sz.mell"/>
      <sheetName val="IB_6.11.3.sz.mell"/>
      <sheetName val="IB_6.12.sz.mell"/>
      <sheetName val="IB_6.12.1.sz.mell"/>
      <sheetName val="IB_6.12.2.sz.mell"/>
      <sheetName val="IB_6.12.3.sz.mell"/>
      <sheetName val="IB_7.sz.mell."/>
      <sheetName val="Z_TARTALOMJEGYZÉK"/>
      <sheetName val="Z_ALAPADATOK"/>
      <sheetName val="Z_ÖSSZEFÜGGÉSEK"/>
      <sheetName val="Z_1.1.sz.mell."/>
      <sheetName val="Z_1.2.sz.mell."/>
      <sheetName val="Z_1.3.sz.mell."/>
      <sheetName val="Z_1.4.sz.mell."/>
      <sheetName val="Z_2.1.sz.mell"/>
      <sheetName val="Z_2.2.sz.mell"/>
      <sheetName val="Z_ELLENŐRZÉS"/>
      <sheetName val="Z_3.sz.mell."/>
      <sheetName val="Z_4.sz.mell."/>
      <sheetName val="Z_5.sz.mell."/>
      <sheetName val="Z_6.1.sz.mell"/>
      <sheetName val="Z_6.1.1.sz.mell"/>
      <sheetName val="Z_6.1.2.sz.mell"/>
      <sheetName val="Z_6.1.3.sz.mell"/>
      <sheetName val="Z_6.2.sz.mell"/>
      <sheetName val="Z_6.2.1.sz.mell"/>
      <sheetName val="Z_6.2.2.sz.mell"/>
      <sheetName val="Z_6.2.3.sz.mell"/>
      <sheetName val="Z_6.3.sz.mell"/>
      <sheetName val="Z_6.3.1.sz.mell"/>
      <sheetName val="Z_6.3.2.sz.mell"/>
      <sheetName val="Z_6.3.3.sz.mell"/>
      <sheetName val="Z_6.4.sz.mell"/>
      <sheetName val="Z_6.4.1.sz.mell"/>
      <sheetName val="Z_6.4.2.sz.mell"/>
      <sheetName val="Z_6.4.3.sz.mell"/>
      <sheetName val="Z_6.5.sz.mell"/>
      <sheetName val="Z_6.5.1.sz.mell"/>
      <sheetName val="Z_6.5.2.sz.mell"/>
      <sheetName val="Z_6.5.3.sz.mell"/>
      <sheetName val="Z_6.6.sz.mell"/>
      <sheetName val="Z_6.6.1.sz.mell"/>
      <sheetName val="Z_6.6.2.sz.mell"/>
      <sheetName val="Z_6.6.3.sz.mell"/>
      <sheetName val="Z_6.7.sz.mell"/>
      <sheetName val="Z_6.7.1.sz.mell"/>
      <sheetName val="Z_6.7.2.sz.mell"/>
      <sheetName val="Z_6.7.3.sz.mell"/>
      <sheetName val="Z_6.8.sz.mell"/>
      <sheetName val="Z_6.8.1.sz.mell"/>
      <sheetName val="Z_6.8.2.sz.mell"/>
      <sheetName val="Z_6.8.3.sz.mell"/>
      <sheetName val="Z_6.9.sz.mell"/>
      <sheetName val="Z_6.9.1.sz.mell"/>
      <sheetName val="Z_6.9.2.sz.mell"/>
      <sheetName val="Z_6.9.3.sz.mell"/>
      <sheetName val="Z_6.10.sz.mell"/>
      <sheetName val="Z_6.10.1.sz.mell"/>
      <sheetName val="Z_6.10.2.sz.mell"/>
      <sheetName val="Z_6.10.3.sz.mell"/>
      <sheetName val="Z_6.11.sz.mell"/>
      <sheetName val="Z_6.11.1.sz.mell"/>
      <sheetName val="Z_6.11.2.sz.mell"/>
      <sheetName val="Z_6.11.3.sz.mell"/>
      <sheetName val="Z_6.12.sz.mell"/>
      <sheetName val="Z_6.12.1.sz.mell"/>
      <sheetName val="Z_6.12.2.sz.mell"/>
      <sheetName val="Z_6.12.3.sz.mell"/>
      <sheetName val="Z_7.sz.mell"/>
      <sheetName val="Z_8.sz.mell"/>
      <sheetName val="Z_1.tájékoztató_t."/>
      <sheetName val="Z_2.tájékoztató_t."/>
      <sheetName val="Z_3.tájékoztató_t."/>
      <sheetName val="Z_4.tájékoztató_t."/>
      <sheetName val="Z_5.tájékoztató_t."/>
      <sheetName val="Z_6.tájékoztató_t."/>
      <sheetName val="Z_7.1.tájékoztató_t."/>
      <sheetName val="Z_7.2.tájékoztató_t."/>
      <sheetName val="Z_7.3.tájékoztató_t."/>
      <sheetName val="Z_8.tájékoztató_t."/>
      <sheetName val="Z_9.tájékoztató_t."/>
      <sheetName val="Munka1"/>
      <sheetName val="Munka2"/>
    </sheetNames>
    <sheetDataSet>
      <sheetData sheetId="0">
        <row r="1">
          <cell r="A1">
            <v>2020</v>
          </cell>
        </row>
      </sheetData>
      <sheetData sheetId="1">
        <row r="3">
          <cell r="A3" t="str">
            <v>Jánoshida Községi Önkormányzata</v>
          </cell>
        </row>
        <row r="7">
          <cell r="D7" t="str">
            <v>2020.</v>
          </cell>
        </row>
        <row r="11">
          <cell r="I11" t="str">
            <v>Igen</v>
          </cell>
        </row>
      </sheetData>
      <sheetData sheetId="2">
        <row r="5">
          <cell r="A5" t="str">
            <v>2020. évi előirányzat BEVÉTELEK</v>
          </cell>
        </row>
      </sheetData>
      <sheetData sheetId="3">
        <row r="8">
          <cell r="C8" t="str">
            <v>2020. évi előirányzat</v>
          </cell>
        </row>
      </sheetData>
      <sheetData sheetId="4"/>
      <sheetData sheetId="5"/>
      <sheetData sheetId="6"/>
      <sheetData sheetId="7"/>
      <sheetData sheetId="8">
        <row r="2">
          <cell r="E2" t="str">
            <v>Forintban!</v>
          </cell>
        </row>
      </sheetData>
      <sheetData sheetId="9"/>
      <sheetData sheetId="10">
        <row r="9">
          <cell r="F9">
            <v>0</v>
          </cell>
        </row>
        <row r="10">
          <cell r="F10">
            <v>0</v>
          </cell>
        </row>
        <row r="11">
          <cell r="F11">
            <v>0</v>
          </cell>
        </row>
        <row r="12">
          <cell r="F12">
            <v>0</v>
          </cell>
        </row>
        <row r="13">
          <cell r="F13">
            <v>0</v>
          </cell>
        </row>
        <row r="14">
          <cell r="B14" t="str">
            <v>ÖSSZES KÖTELEZETTSÉG</v>
          </cell>
          <cell r="C14">
            <v>0</v>
          </cell>
          <cell r="D14">
            <v>0</v>
          </cell>
          <cell r="E14">
            <v>0</v>
          </cell>
          <cell r="F14">
            <v>0</v>
          </cell>
        </row>
      </sheetData>
      <sheetData sheetId="11">
        <row r="8">
          <cell r="C8">
            <v>42400000</v>
          </cell>
        </row>
        <row r="12">
          <cell r="C12">
            <v>500000</v>
          </cell>
        </row>
        <row r="14">
          <cell r="C14">
            <v>42900000</v>
          </cell>
        </row>
      </sheetData>
      <sheetData sheetId="12">
        <row r="11">
          <cell r="B11" t="str">
            <v>ADÓSSÁGOT KELETKEZTETŐ ÜGYLETEK VÁRHATÓ EGYÜTTES ÖSSZEGE*</v>
          </cell>
          <cell r="C11">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C4" t="str">
            <v>Forintban!</v>
          </cell>
        </row>
      </sheetData>
      <sheetData sheetId="28"/>
      <sheetData sheetId="29"/>
      <sheetData sheetId="30"/>
      <sheetData sheetId="31"/>
      <sheetData sheetId="32">
        <row r="6">
          <cell r="C6" t="str">
            <v>…………………………………</v>
          </cell>
        </row>
        <row r="8">
          <cell r="C8" t="str">
            <v>…………………………………</v>
          </cell>
        </row>
        <row r="10">
          <cell r="A10" t="str">
            <v>Éves eredeti kiadási előirányzat: …………… Ft</v>
          </cell>
        </row>
        <row r="11">
          <cell r="A11" t="str">
            <v>30 napon túli elismert tartozásállomány összesen: ……………… Ft</v>
          </cell>
        </row>
        <row r="19">
          <cell r="C19">
            <v>0</v>
          </cell>
        </row>
        <row r="23">
          <cell r="A23" t="str">
            <v>Kelt,………….…..</v>
          </cell>
        </row>
      </sheetData>
      <sheetData sheetId="33"/>
      <sheetData sheetId="34"/>
      <sheetData sheetId="35"/>
      <sheetData sheetId="36"/>
      <sheetData sheetId="37"/>
      <sheetData sheetId="38"/>
      <sheetData sheetId="39"/>
      <sheetData sheetId="40"/>
      <sheetData sheetId="41"/>
      <sheetData sheetId="42"/>
      <sheetData sheetId="43">
        <row r="11">
          <cell r="C11">
            <v>308789857</v>
          </cell>
          <cell r="J11">
            <v>-17110559</v>
          </cell>
          <cell r="K11">
            <v>291679298</v>
          </cell>
        </row>
        <row r="12">
          <cell r="C12">
            <v>87001812</v>
          </cell>
          <cell r="J12">
            <v>0</v>
          </cell>
          <cell r="K12">
            <v>87001812</v>
          </cell>
        </row>
        <row r="13">
          <cell r="C13">
            <v>71553450</v>
          </cell>
          <cell r="J13">
            <v>0</v>
          </cell>
          <cell r="K13">
            <v>71553450</v>
          </cell>
        </row>
        <row r="14">
          <cell r="C14">
            <v>79309834</v>
          </cell>
          <cell r="J14">
            <v>0</v>
          </cell>
          <cell r="K14">
            <v>79309834</v>
          </cell>
        </row>
        <row r="15">
          <cell r="C15">
            <v>3206313</v>
          </cell>
          <cell r="J15">
            <v>0</v>
          </cell>
          <cell r="K15">
            <v>3206313</v>
          </cell>
        </row>
        <row r="16">
          <cell r="C16">
            <v>67718448</v>
          </cell>
          <cell r="J16">
            <v>-17110559</v>
          </cell>
          <cell r="K16">
            <v>50607889</v>
          </cell>
        </row>
        <row r="17">
          <cell r="C17">
            <v>0</v>
          </cell>
          <cell r="J17">
            <v>0</v>
          </cell>
          <cell r="K17">
            <v>0</v>
          </cell>
        </row>
        <row r="18">
          <cell r="C18">
            <v>182337544</v>
          </cell>
          <cell r="J18">
            <v>6123106</v>
          </cell>
          <cell r="K18">
            <v>188460650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182337544</v>
          </cell>
          <cell r="J23">
            <v>6123106</v>
          </cell>
          <cell r="K23">
            <v>188460650</v>
          </cell>
        </row>
        <row r="24">
          <cell r="C24">
            <v>0</v>
          </cell>
          <cell r="J24">
            <v>0</v>
          </cell>
          <cell r="K24">
            <v>0</v>
          </cell>
        </row>
        <row r="25">
          <cell r="C25">
            <v>224914571</v>
          </cell>
          <cell r="J25">
            <v>8538719</v>
          </cell>
          <cell r="K25">
            <v>233453290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224914571</v>
          </cell>
          <cell r="J30">
            <v>8538719</v>
          </cell>
          <cell r="K30">
            <v>233453290</v>
          </cell>
        </row>
        <row r="31">
          <cell r="C31">
            <v>0</v>
          </cell>
          <cell r="J31">
            <v>0</v>
          </cell>
          <cell r="K31">
            <v>0</v>
          </cell>
        </row>
        <row r="32">
          <cell r="C32">
            <v>42900000</v>
          </cell>
          <cell r="J32">
            <v>0</v>
          </cell>
          <cell r="K32">
            <v>42900000</v>
          </cell>
        </row>
        <row r="33">
          <cell r="C33">
            <v>0</v>
          </cell>
          <cell r="J33">
            <v>0</v>
          </cell>
          <cell r="K33">
            <v>0</v>
          </cell>
        </row>
        <row r="34">
          <cell r="C34">
            <v>5400000</v>
          </cell>
          <cell r="J34">
            <v>0</v>
          </cell>
          <cell r="K34">
            <v>5400000</v>
          </cell>
        </row>
        <row r="35">
          <cell r="C35">
            <v>30000000</v>
          </cell>
          <cell r="J35">
            <v>0</v>
          </cell>
          <cell r="K35">
            <v>30000000</v>
          </cell>
        </row>
        <row r="36">
          <cell r="C36">
            <v>0</v>
          </cell>
          <cell r="J36">
            <v>0</v>
          </cell>
          <cell r="K36">
            <v>0</v>
          </cell>
        </row>
        <row r="37">
          <cell r="C37">
            <v>5000000</v>
          </cell>
          <cell r="J37">
            <v>0</v>
          </cell>
          <cell r="K37">
            <v>5000000</v>
          </cell>
        </row>
        <row r="38">
          <cell r="C38">
            <v>0</v>
          </cell>
          <cell r="J38">
            <v>0</v>
          </cell>
          <cell r="K38">
            <v>0</v>
          </cell>
        </row>
        <row r="39">
          <cell r="C39">
            <v>2500000</v>
          </cell>
          <cell r="J39">
            <v>0</v>
          </cell>
          <cell r="K39">
            <v>2500000</v>
          </cell>
        </row>
        <row r="40">
          <cell r="C40">
            <v>86301064</v>
          </cell>
          <cell r="J40">
            <v>9117806</v>
          </cell>
          <cell r="K40">
            <v>95418870</v>
          </cell>
        </row>
        <row r="41">
          <cell r="C41">
            <v>26600000</v>
          </cell>
          <cell r="J41">
            <v>0</v>
          </cell>
          <cell r="K41">
            <v>26600000</v>
          </cell>
        </row>
        <row r="42">
          <cell r="C42">
            <v>9998679</v>
          </cell>
          <cell r="J42">
            <v>118110</v>
          </cell>
          <cell r="K42">
            <v>10116789</v>
          </cell>
        </row>
        <row r="43">
          <cell r="C43">
            <v>2168500</v>
          </cell>
          <cell r="J43">
            <v>0</v>
          </cell>
          <cell r="K43">
            <v>2168500</v>
          </cell>
        </row>
        <row r="44">
          <cell r="C44">
            <v>12493920</v>
          </cell>
          <cell r="J44">
            <v>9000</v>
          </cell>
          <cell r="K44">
            <v>12502920</v>
          </cell>
        </row>
        <row r="45">
          <cell r="C45">
            <v>10042099</v>
          </cell>
          <cell r="J45">
            <v>0</v>
          </cell>
          <cell r="K45">
            <v>10042099</v>
          </cell>
        </row>
        <row r="46">
          <cell r="C46">
            <v>13925983</v>
          </cell>
          <cell r="J46">
            <v>31890</v>
          </cell>
          <cell r="K46">
            <v>13957873</v>
          </cell>
        </row>
        <row r="47">
          <cell r="C47">
            <v>10943113</v>
          </cell>
          <cell r="J47">
            <v>8958806</v>
          </cell>
          <cell r="K47">
            <v>19901919</v>
          </cell>
        </row>
        <row r="48">
          <cell r="C48">
            <v>75600</v>
          </cell>
          <cell r="J48">
            <v>0</v>
          </cell>
          <cell r="K48">
            <v>75600</v>
          </cell>
        </row>
        <row r="49">
          <cell r="C49">
            <v>3010</v>
          </cell>
          <cell r="J49">
            <v>0</v>
          </cell>
          <cell r="K49">
            <v>3010</v>
          </cell>
        </row>
        <row r="50">
          <cell r="C50">
            <v>0</v>
          </cell>
          <cell r="J50">
            <v>0</v>
          </cell>
          <cell r="K50">
            <v>0</v>
          </cell>
        </row>
        <row r="51">
          <cell r="C51">
            <v>50160</v>
          </cell>
          <cell r="J51">
            <v>0</v>
          </cell>
          <cell r="K51">
            <v>50160</v>
          </cell>
        </row>
        <row r="52">
          <cell r="C52">
            <v>13600000</v>
          </cell>
          <cell r="J52">
            <v>0</v>
          </cell>
          <cell r="K52">
            <v>13600000</v>
          </cell>
        </row>
        <row r="53">
          <cell r="C53">
            <v>0</v>
          </cell>
          <cell r="J53">
            <v>0</v>
          </cell>
          <cell r="K53">
            <v>0</v>
          </cell>
        </row>
        <row r="54">
          <cell r="C54">
            <v>12800000</v>
          </cell>
          <cell r="J54">
            <v>0</v>
          </cell>
          <cell r="K54">
            <v>12800000</v>
          </cell>
        </row>
        <row r="55">
          <cell r="C55">
            <v>800000</v>
          </cell>
          <cell r="J55">
            <v>0</v>
          </cell>
          <cell r="K55">
            <v>800000</v>
          </cell>
        </row>
        <row r="56">
          <cell r="C56">
            <v>0</v>
          </cell>
          <cell r="J56">
            <v>0</v>
          </cell>
          <cell r="K56">
            <v>0</v>
          </cell>
        </row>
        <row r="57">
          <cell r="C57">
            <v>0</v>
          </cell>
          <cell r="J57">
            <v>0</v>
          </cell>
          <cell r="K57">
            <v>0</v>
          </cell>
        </row>
        <row r="58">
          <cell r="C58">
            <v>3024000</v>
          </cell>
          <cell r="J58">
            <v>0</v>
          </cell>
          <cell r="K58">
            <v>3024000</v>
          </cell>
        </row>
        <row r="59">
          <cell r="C59">
            <v>0</v>
          </cell>
          <cell r="J59">
            <v>0</v>
          </cell>
          <cell r="K59">
            <v>0</v>
          </cell>
        </row>
        <row r="60">
          <cell r="C60">
            <v>0</v>
          </cell>
          <cell r="J60">
            <v>0</v>
          </cell>
          <cell r="K60">
            <v>0</v>
          </cell>
        </row>
        <row r="61">
          <cell r="C61">
            <v>3024000</v>
          </cell>
          <cell r="J61">
            <v>0</v>
          </cell>
          <cell r="K61">
            <v>3024000</v>
          </cell>
        </row>
        <row r="62">
          <cell r="C62">
            <v>0</v>
          </cell>
          <cell r="J62">
            <v>0</v>
          </cell>
          <cell r="K62">
            <v>0</v>
          </cell>
        </row>
        <row r="63">
          <cell r="C63">
            <v>1050000</v>
          </cell>
          <cell r="J63">
            <v>0</v>
          </cell>
          <cell r="K63">
            <v>1050000</v>
          </cell>
        </row>
        <row r="64">
          <cell r="C64">
            <v>0</v>
          </cell>
          <cell r="J64">
            <v>0</v>
          </cell>
          <cell r="K64">
            <v>0</v>
          </cell>
        </row>
        <row r="65">
          <cell r="C65">
            <v>1000000</v>
          </cell>
          <cell r="J65">
            <v>0</v>
          </cell>
          <cell r="K65">
            <v>1000000</v>
          </cell>
        </row>
        <row r="66">
          <cell r="C66">
            <v>50000</v>
          </cell>
          <cell r="J66">
            <v>0</v>
          </cell>
          <cell r="K66">
            <v>50000</v>
          </cell>
        </row>
        <row r="67">
          <cell r="C67">
            <v>0</v>
          </cell>
          <cell r="J67">
            <v>0</v>
          </cell>
          <cell r="K67">
            <v>0</v>
          </cell>
        </row>
        <row r="68">
          <cell r="C68">
            <v>862917036</v>
          </cell>
          <cell r="J68">
            <v>6669072</v>
          </cell>
          <cell r="K68">
            <v>869586108</v>
          </cell>
        </row>
        <row r="69">
          <cell r="C69">
            <v>108000000</v>
          </cell>
          <cell r="J69">
            <v>0</v>
          </cell>
          <cell r="K69">
            <v>108000000</v>
          </cell>
        </row>
        <row r="70">
          <cell r="C70">
            <v>0</v>
          </cell>
          <cell r="J70">
            <v>0</v>
          </cell>
          <cell r="K70">
            <v>0</v>
          </cell>
        </row>
        <row r="71">
          <cell r="C71">
            <v>108000000</v>
          </cell>
          <cell r="J71">
            <v>0</v>
          </cell>
          <cell r="K71">
            <v>108000000</v>
          </cell>
        </row>
        <row r="72">
          <cell r="C72">
            <v>0</v>
          </cell>
          <cell r="J72">
            <v>0</v>
          </cell>
          <cell r="K72">
            <v>0</v>
          </cell>
        </row>
        <row r="73">
          <cell r="C73">
            <v>0</v>
          </cell>
          <cell r="J73">
            <v>0</v>
          </cell>
          <cell r="K73">
            <v>0</v>
          </cell>
        </row>
        <row r="74">
          <cell r="C74">
            <v>0</v>
          </cell>
          <cell r="J74">
            <v>0</v>
          </cell>
          <cell r="K74">
            <v>0</v>
          </cell>
        </row>
        <row r="75">
          <cell r="C75">
            <v>0</v>
          </cell>
          <cell r="J75">
            <v>0</v>
          </cell>
          <cell r="K75">
            <v>0</v>
          </cell>
        </row>
        <row r="76">
          <cell r="C76">
            <v>0</v>
          </cell>
          <cell r="J76">
            <v>0</v>
          </cell>
          <cell r="K76">
            <v>0</v>
          </cell>
        </row>
        <row r="77">
          <cell r="C77">
            <v>0</v>
          </cell>
          <cell r="J77">
            <v>0</v>
          </cell>
          <cell r="K77">
            <v>0</v>
          </cell>
        </row>
        <row r="78">
          <cell r="C78">
            <v>314396153</v>
          </cell>
          <cell r="J78">
            <v>18373946</v>
          </cell>
          <cell r="K78">
            <v>332770099</v>
          </cell>
        </row>
        <row r="79">
          <cell r="C79">
            <v>314396153</v>
          </cell>
          <cell r="J79">
            <v>18373946</v>
          </cell>
          <cell r="K79">
            <v>332770099</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0</v>
          </cell>
          <cell r="J89">
            <v>0</v>
          </cell>
          <cell r="K89">
            <v>0</v>
          </cell>
        </row>
        <row r="90">
          <cell r="C90">
            <v>0</v>
          </cell>
          <cell r="J90">
            <v>0</v>
          </cell>
          <cell r="K90">
            <v>0</v>
          </cell>
        </row>
        <row r="91">
          <cell r="C91">
            <v>0</v>
          </cell>
          <cell r="J91">
            <v>0</v>
          </cell>
          <cell r="K91">
            <v>0</v>
          </cell>
        </row>
        <row r="92">
          <cell r="C92">
            <v>422396153</v>
          </cell>
          <cell r="J92">
            <v>18373946</v>
          </cell>
          <cell r="K92">
            <v>440770099</v>
          </cell>
        </row>
        <row r="93">
          <cell r="C93">
            <v>1285313189</v>
          </cell>
          <cell r="J93">
            <v>25043018</v>
          </cell>
          <cell r="K93">
            <v>1310356207</v>
          </cell>
        </row>
        <row r="100">
          <cell r="C100">
            <v>607406240</v>
          </cell>
          <cell r="J100">
            <v>14401146</v>
          </cell>
          <cell r="K100">
            <v>621807386</v>
          </cell>
        </row>
        <row r="101">
          <cell r="C101">
            <v>241932883</v>
          </cell>
          <cell r="J101">
            <v>1601149</v>
          </cell>
          <cell r="K101">
            <v>243534032</v>
          </cell>
        </row>
        <row r="102">
          <cell r="C102">
            <v>40075100</v>
          </cell>
          <cell r="J102">
            <v>121942</v>
          </cell>
          <cell r="K102">
            <v>40197042</v>
          </cell>
        </row>
        <row r="103">
          <cell r="C103">
            <v>283175860</v>
          </cell>
          <cell r="J103">
            <v>12678055</v>
          </cell>
          <cell r="K103">
            <v>295853915</v>
          </cell>
        </row>
        <row r="104">
          <cell r="C104">
            <v>21574373</v>
          </cell>
          <cell r="J104">
            <v>-670000</v>
          </cell>
          <cell r="K104">
            <v>20904373</v>
          </cell>
        </row>
        <row r="105">
          <cell r="C105">
            <v>20648024</v>
          </cell>
          <cell r="J105">
            <v>670000</v>
          </cell>
          <cell r="K105">
            <v>21318024</v>
          </cell>
        </row>
        <row r="106">
          <cell r="C106">
            <v>0</v>
          </cell>
          <cell r="J106">
            <v>0</v>
          </cell>
          <cell r="K106">
            <v>0</v>
          </cell>
        </row>
        <row r="107">
          <cell r="C107">
            <v>0</v>
          </cell>
          <cell r="J107">
            <v>0</v>
          </cell>
          <cell r="K107">
            <v>0</v>
          </cell>
        </row>
        <row r="108">
          <cell r="C108">
            <v>5745344</v>
          </cell>
          <cell r="J108">
            <v>0</v>
          </cell>
          <cell r="K108">
            <v>5745344</v>
          </cell>
        </row>
        <row r="109">
          <cell r="C109">
            <v>0</v>
          </cell>
          <cell r="J109">
            <v>0</v>
          </cell>
          <cell r="K109">
            <v>0</v>
          </cell>
        </row>
        <row r="110">
          <cell r="C110">
            <v>0</v>
          </cell>
          <cell r="J110">
            <v>0</v>
          </cell>
          <cell r="K110">
            <v>0</v>
          </cell>
        </row>
        <row r="111">
          <cell r="C111">
            <v>0</v>
          </cell>
          <cell r="J111">
            <v>0</v>
          </cell>
          <cell r="K111">
            <v>0</v>
          </cell>
        </row>
        <row r="112">
          <cell r="C112">
            <v>250000</v>
          </cell>
          <cell r="J112">
            <v>0</v>
          </cell>
          <cell r="K112">
            <v>250000</v>
          </cell>
        </row>
        <row r="113">
          <cell r="C113">
            <v>0</v>
          </cell>
          <cell r="J113">
            <v>0</v>
          </cell>
          <cell r="K113">
            <v>0</v>
          </cell>
        </row>
        <row r="114">
          <cell r="C114">
            <v>300000</v>
          </cell>
          <cell r="J114">
            <v>0</v>
          </cell>
          <cell r="K114">
            <v>300000</v>
          </cell>
        </row>
        <row r="115">
          <cell r="C115">
            <v>0</v>
          </cell>
          <cell r="J115">
            <v>0</v>
          </cell>
          <cell r="K115">
            <v>0</v>
          </cell>
        </row>
        <row r="116">
          <cell r="C116">
            <v>0</v>
          </cell>
          <cell r="J116">
            <v>0</v>
          </cell>
          <cell r="K116">
            <v>0</v>
          </cell>
        </row>
        <row r="117">
          <cell r="C117">
            <v>14352680</v>
          </cell>
          <cell r="J117">
            <v>670000</v>
          </cell>
          <cell r="K117">
            <v>15022680</v>
          </cell>
        </row>
        <row r="118">
          <cell r="C118">
            <v>0</v>
          </cell>
          <cell r="J118">
            <v>0</v>
          </cell>
          <cell r="K118">
            <v>0</v>
          </cell>
        </row>
        <row r="119">
          <cell r="C119">
            <v>0</v>
          </cell>
          <cell r="J119">
            <v>0</v>
          </cell>
          <cell r="K119">
            <v>0</v>
          </cell>
        </row>
        <row r="120">
          <cell r="C120">
            <v>0</v>
          </cell>
          <cell r="J120">
            <v>0</v>
          </cell>
          <cell r="K120">
            <v>0</v>
          </cell>
        </row>
        <row r="121">
          <cell r="C121">
            <v>558639968</v>
          </cell>
          <cell r="J121">
            <v>10641872</v>
          </cell>
          <cell r="K121">
            <v>569281840</v>
          </cell>
        </row>
        <row r="122">
          <cell r="C122">
            <v>57645328</v>
          </cell>
          <cell r="J122">
            <v>-7100334</v>
          </cell>
          <cell r="K122">
            <v>50544994</v>
          </cell>
        </row>
        <row r="123">
          <cell r="C123">
            <v>0</v>
          </cell>
          <cell r="J123">
            <v>0</v>
          </cell>
          <cell r="K123">
            <v>0</v>
          </cell>
        </row>
        <row r="124">
          <cell r="C124">
            <v>498994640</v>
          </cell>
          <cell r="J124">
            <v>17742206</v>
          </cell>
          <cell r="K124">
            <v>516736846</v>
          </cell>
        </row>
        <row r="125">
          <cell r="C125">
            <v>0</v>
          </cell>
          <cell r="J125">
            <v>0</v>
          </cell>
          <cell r="K125">
            <v>0</v>
          </cell>
        </row>
        <row r="126">
          <cell r="C126">
            <v>2000000</v>
          </cell>
          <cell r="J126">
            <v>0</v>
          </cell>
          <cell r="K126">
            <v>2000000</v>
          </cell>
        </row>
        <row r="127">
          <cell r="C127">
            <v>0</v>
          </cell>
          <cell r="J127">
            <v>0</v>
          </cell>
          <cell r="K127">
            <v>0</v>
          </cell>
        </row>
        <row r="128">
          <cell r="C128">
            <v>0</v>
          </cell>
          <cell r="J128">
            <v>0</v>
          </cell>
          <cell r="K128">
            <v>0</v>
          </cell>
        </row>
        <row r="129">
          <cell r="C129">
            <v>0</v>
          </cell>
          <cell r="J129">
            <v>0</v>
          </cell>
          <cell r="K129">
            <v>0</v>
          </cell>
        </row>
        <row r="130">
          <cell r="C130">
            <v>0</v>
          </cell>
          <cell r="J130">
            <v>0</v>
          </cell>
          <cell r="K130">
            <v>0</v>
          </cell>
        </row>
        <row r="131">
          <cell r="C131">
            <v>0</v>
          </cell>
          <cell r="J131">
            <v>0</v>
          </cell>
          <cell r="K131">
            <v>0</v>
          </cell>
        </row>
        <row r="132">
          <cell r="C132">
            <v>1000000</v>
          </cell>
          <cell r="J132">
            <v>0</v>
          </cell>
          <cell r="K132">
            <v>1000000</v>
          </cell>
        </row>
        <row r="133">
          <cell r="C133">
            <v>0</v>
          </cell>
          <cell r="J133">
            <v>0</v>
          </cell>
          <cell r="K133">
            <v>0</v>
          </cell>
        </row>
        <row r="134">
          <cell r="C134">
            <v>1000000</v>
          </cell>
          <cell r="J134">
            <v>0</v>
          </cell>
          <cell r="K134">
            <v>1000000</v>
          </cell>
        </row>
        <row r="135">
          <cell r="C135">
            <v>1166046208</v>
          </cell>
          <cell r="J135">
            <v>25043018</v>
          </cell>
          <cell r="K135">
            <v>1191089226</v>
          </cell>
        </row>
        <row r="136">
          <cell r="C136">
            <v>109235000</v>
          </cell>
          <cell r="J136">
            <v>0</v>
          </cell>
          <cell r="K136">
            <v>109235000</v>
          </cell>
        </row>
        <row r="137">
          <cell r="C137">
            <v>1235000</v>
          </cell>
          <cell r="J137">
            <v>0</v>
          </cell>
          <cell r="K137">
            <v>1235000</v>
          </cell>
        </row>
        <row r="138">
          <cell r="C138">
            <v>108000000</v>
          </cell>
          <cell r="J138">
            <v>0</v>
          </cell>
          <cell r="K138">
            <v>108000000</v>
          </cell>
        </row>
        <row r="139">
          <cell r="C139">
            <v>0</v>
          </cell>
          <cell r="J139">
            <v>0</v>
          </cell>
          <cell r="K139">
            <v>0</v>
          </cell>
        </row>
        <row r="140">
          <cell r="C140">
            <v>0</v>
          </cell>
          <cell r="J140">
            <v>0</v>
          </cell>
          <cell r="K140">
            <v>0</v>
          </cell>
        </row>
        <row r="141">
          <cell r="C141">
            <v>0</v>
          </cell>
          <cell r="J141">
            <v>0</v>
          </cell>
          <cell r="K141">
            <v>0</v>
          </cell>
        </row>
        <row r="142">
          <cell r="C142">
            <v>0</v>
          </cell>
          <cell r="J142">
            <v>0</v>
          </cell>
          <cell r="K142">
            <v>0</v>
          </cell>
        </row>
        <row r="143">
          <cell r="C143">
            <v>0</v>
          </cell>
          <cell r="J143">
            <v>0</v>
          </cell>
          <cell r="K143">
            <v>0</v>
          </cell>
        </row>
        <row r="144">
          <cell r="C144">
            <v>0</v>
          </cell>
          <cell r="J144">
            <v>0</v>
          </cell>
          <cell r="K144">
            <v>0</v>
          </cell>
        </row>
        <row r="145">
          <cell r="C145">
            <v>0</v>
          </cell>
          <cell r="J145">
            <v>0</v>
          </cell>
          <cell r="K145">
            <v>0</v>
          </cell>
        </row>
        <row r="146">
          <cell r="C146">
            <v>0</v>
          </cell>
          <cell r="J146">
            <v>0</v>
          </cell>
          <cell r="K146">
            <v>0</v>
          </cell>
        </row>
        <row r="147">
          <cell r="C147">
            <v>10031981</v>
          </cell>
          <cell r="J147">
            <v>0</v>
          </cell>
          <cell r="K147">
            <v>10031981</v>
          </cell>
        </row>
        <row r="148">
          <cell r="C148">
            <v>0</v>
          </cell>
          <cell r="J148">
            <v>0</v>
          </cell>
          <cell r="K148">
            <v>0</v>
          </cell>
        </row>
        <row r="149">
          <cell r="C149">
            <v>9642857</v>
          </cell>
          <cell r="J149">
            <v>0</v>
          </cell>
          <cell r="K149">
            <v>9642857</v>
          </cell>
        </row>
        <row r="150">
          <cell r="C150">
            <v>0</v>
          </cell>
          <cell r="J150">
            <v>0</v>
          </cell>
          <cell r="K150">
            <v>0</v>
          </cell>
        </row>
        <row r="151">
          <cell r="C151">
            <v>389124</v>
          </cell>
          <cell r="J151">
            <v>0</v>
          </cell>
          <cell r="K151">
            <v>389124</v>
          </cell>
        </row>
        <row r="152">
          <cell r="C152">
            <v>0</v>
          </cell>
          <cell r="J152">
            <v>0</v>
          </cell>
          <cell r="K152">
            <v>0</v>
          </cell>
        </row>
        <row r="153">
          <cell r="C153">
            <v>0</v>
          </cell>
          <cell r="J153">
            <v>0</v>
          </cell>
          <cell r="K153">
            <v>0</v>
          </cell>
        </row>
        <row r="154">
          <cell r="J154">
            <v>0</v>
          </cell>
          <cell r="K154">
            <v>0</v>
          </cell>
        </row>
        <row r="155">
          <cell r="C155">
            <v>0</v>
          </cell>
          <cell r="J155">
            <v>0</v>
          </cell>
          <cell r="K155">
            <v>0</v>
          </cell>
        </row>
        <row r="156">
          <cell r="C156">
            <v>0</v>
          </cell>
          <cell r="J156">
            <v>0</v>
          </cell>
          <cell r="K156">
            <v>0</v>
          </cell>
        </row>
        <row r="157">
          <cell r="C157">
            <v>0</v>
          </cell>
          <cell r="J157">
            <v>0</v>
          </cell>
          <cell r="K157">
            <v>0</v>
          </cell>
        </row>
        <row r="158">
          <cell r="C158">
            <v>0</v>
          </cell>
          <cell r="J158">
            <v>0</v>
          </cell>
          <cell r="K158">
            <v>0</v>
          </cell>
        </row>
        <row r="159">
          <cell r="C159">
            <v>0</v>
          </cell>
          <cell r="J159">
            <v>0</v>
          </cell>
          <cell r="K159">
            <v>0</v>
          </cell>
        </row>
        <row r="160">
          <cell r="C160">
            <v>119266981</v>
          </cell>
          <cell r="J160">
            <v>0</v>
          </cell>
          <cell r="K160">
            <v>119266981</v>
          </cell>
        </row>
        <row r="161">
          <cell r="C161">
            <v>1285313189</v>
          </cell>
          <cell r="J161">
            <v>25043018</v>
          </cell>
          <cell r="K161">
            <v>1310356207</v>
          </cell>
        </row>
        <row r="165">
          <cell r="C165">
            <v>-303129172</v>
          </cell>
          <cell r="J165">
            <v>-18373946</v>
          </cell>
          <cell r="K165">
            <v>-321503118</v>
          </cell>
        </row>
        <row r="166">
          <cell r="C166">
            <v>303129172</v>
          </cell>
          <cell r="J166">
            <v>18373946</v>
          </cell>
          <cell r="K166">
            <v>321503118</v>
          </cell>
        </row>
      </sheetData>
      <sheetData sheetId="44">
        <row r="11">
          <cell r="C11">
            <v>248029147</v>
          </cell>
          <cell r="J11">
            <v>-17110559</v>
          </cell>
          <cell r="K11">
            <v>230918588</v>
          </cell>
        </row>
        <row r="12">
          <cell r="C12">
            <v>26241102</v>
          </cell>
          <cell r="J12">
            <v>0</v>
          </cell>
          <cell r="K12">
            <v>26241102</v>
          </cell>
        </row>
        <row r="13">
          <cell r="C13">
            <v>71553450</v>
          </cell>
          <cell r="J13">
            <v>0</v>
          </cell>
          <cell r="K13">
            <v>71553450</v>
          </cell>
        </row>
        <row r="14">
          <cell r="C14">
            <v>79309834</v>
          </cell>
          <cell r="J14">
            <v>0</v>
          </cell>
          <cell r="K14">
            <v>79309834</v>
          </cell>
        </row>
        <row r="15">
          <cell r="C15">
            <v>3206313</v>
          </cell>
          <cell r="J15">
            <v>0</v>
          </cell>
          <cell r="K15">
            <v>3206313</v>
          </cell>
        </row>
        <row r="16">
          <cell r="C16">
            <v>67718448</v>
          </cell>
          <cell r="J16">
            <v>-17110559</v>
          </cell>
          <cell r="K16">
            <v>50607889</v>
          </cell>
        </row>
        <row r="17">
          <cell r="C17">
            <v>0</v>
          </cell>
          <cell r="J17">
            <v>0</v>
          </cell>
          <cell r="K17">
            <v>0</v>
          </cell>
        </row>
        <row r="18">
          <cell r="C18">
            <v>182337544</v>
          </cell>
          <cell r="J18">
            <v>6123106</v>
          </cell>
          <cell r="K18">
            <v>188460650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182337544</v>
          </cell>
          <cell r="J23">
            <v>6123106</v>
          </cell>
          <cell r="K23">
            <v>188460650</v>
          </cell>
        </row>
        <row r="24">
          <cell r="C24">
            <v>0</v>
          </cell>
          <cell r="J24">
            <v>0</v>
          </cell>
          <cell r="K24">
            <v>0</v>
          </cell>
        </row>
        <row r="25">
          <cell r="C25">
            <v>224914571</v>
          </cell>
          <cell r="J25">
            <v>8538719</v>
          </cell>
          <cell r="K25">
            <v>233453290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224914571</v>
          </cell>
          <cell r="J30">
            <v>8538719</v>
          </cell>
          <cell r="K30">
            <v>233453290</v>
          </cell>
        </row>
        <row r="31">
          <cell r="C31">
            <v>0</v>
          </cell>
          <cell r="J31">
            <v>0</v>
          </cell>
          <cell r="K31">
            <v>0</v>
          </cell>
        </row>
        <row r="32">
          <cell r="C32">
            <v>42900000</v>
          </cell>
          <cell r="J32">
            <v>0</v>
          </cell>
          <cell r="K32">
            <v>42900000</v>
          </cell>
        </row>
        <row r="33">
          <cell r="C33">
            <v>0</v>
          </cell>
          <cell r="J33">
            <v>0</v>
          </cell>
          <cell r="K33">
            <v>0</v>
          </cell>
        </row>
        <row r="34">
          <cell r="C34">
            <v>5400000</v>
          </cell>
          <cell r="J34">
            <v>0</v>
          </cell>
          <cell r="K34">
            <v>5400000</v>
          </cell>
        </row>
        <row r="35">
          <cell r="C35">
            <v>30000000</v>
          </cell>
          <cell r="J35">
            <v>0</v>
          </cell>
          <cell r="K35">
            <v>30000000</v>
          </cell>
        </row>
        <row r="36">
          <cell r="C36">
            <v>0</v>
          </cell>
          <cell r="J36">
            <v>0</v>
          </cell>
          <cell r="K36">
            <v>0</v>
          </cell>
        </row>
        <row r="37">
          <cell r="C37">
            <v>5000000</v>
          </cell>
          <cell r="J37">
            <v>0</v>
          </cell>
          <cell r="K37">
            <v>5000000</v>
          </cell>
        </row>
        <row r="38">
          <cell r="C38">
            <v>0</v>
          </cell>
          <cell r="J38">
            <v>0</v>
          </cell>
          <cell r="K38">
            <v>0</v>
          </cell>
        </row>
        <row r="39">
          <cell r="C39">
            <v>2500000</v>
          </cell>
          <cell r="J39">
            <v>0</v>
          </cell>
          <cell r="K39">
            <v>2500000</v>
          </cell>
        </row>
        <row r="40">
          <cell r="C40">
            <v>85953354</v>
          </cell>
          <cell r="J40">
            <v>9117806</v>
          </cell>
          <cell r="K40">
            <v>95071160</v>
          </cell>
        </row>
        <row r="41">
          <cell r="C41">
            <v>26600000</v>
          </cell>
          <cell r="J41">
            <v>0</v>
          </cell>
          <cell r="K41">
            <v>26600000</v>
          </cell>
        </row>
        <row r="42">
          <cell r="C42">
            <v>9768679</v>
          </cell>
          <cell r="J42">
            <v>118110</v>
          </cell>
          <cell r="K42">
            <v>9886789</v>
          </cell>
        </row>
        <row r="43">
          <cell r="C43">
            <v>2118500</v>
          </cell>
          <cell r="J43">
            <v>0</v>
          </cell>
          <cell r="K43">
            <v>2118500</v>
          </cell>
        </row>
        <row r="44">
          <cell r="C44">
            <v>12493920</v>
          </cell>
          <cell r="J44">
            <v>9000</v>
          </cell>
          <cell r="K44">
            <v>12502920</v>
          </cell>
        </row>
        <row r="45">
          <cell r="C45">
            <v>10042099</v>
          </cell>
          <cell r="J45">
            <v>0</v>
          </cell>
          <cell r="K45">
            <v>10042099</v>
          </cell>
        </row>
        <row r="46">
          <cell r="C46">
            <v>13858483</v>
          </cell>
          <cell r="J46">
            <v>31890</v>
          </cell>
          <cell r="K46">
            <v>13890373</v>
          </cell>
        </row>
        <row r="47">
          <cell r="C47">
            <v>10943113</v>
          </cell>
          <cell r="J47">
            <v>8958806</v>
          </cell>
          <cell r="K47">
            <v>19901919</v>
          </cell>
        </row>
        <row r="48">
          <cell r="C48">
            <v>75500</v>
          </cell>
          <cell r="J48">
            <v>0</v>
          </cell>
          <cell r="K48">
            <v>75500</v>
          </cell>
        </row>
        <row r="49">
          <cell r="C49">
            <v>3000</v>
          </cell>
          <cell r="J49">
            <v>0</v>
          </cell>
          <cell r="K49">
            <v>3000</v>
          </cell>
        </row>
        <row r="50">
          <cell r="C50">
            <v>0</v>
          </cell>
          <cell r="J50">
            <v>0</v>
          </cell>
          <cell r="K50">
            <v>0</v>
          </cell>
        </row>
        <row r="51">
          <cell r="C51">
            <v>50060</v>
          </cell>
          <cell r="J51">
            <v>0</v>
          </cell>
          <cell r="K51">
            <v>50060</v>
          </cell>
        </row>
        <row r="52">
          <cell r="C52">
            <v>13600000</v>
          </cell>
          <cell r="J52">
            <v>0</v>
          </cell>
          <cell r="K52">
            <v>13600000</v>
          </cell>
        </row>
        <row r="53">
          <cell r="C53">
            <v>0</v>
          </cell>
          <cell r="J53">
            <v>0</v>
          </cell>
          <cell r="K53">
            <v>0</v>
          </cell>
        </row>
        <row r="54">
          <cell r="C54">
            <v>12800000</v>
          </cell>
          <cell r="J54">
            <v>0</v>
          </cell>
          <cell r="K54">
            <v>12800000</v>
          </cell>
        </row>
        <row r="55">
          <cell r="C55">
            <v>800000</v>
          </cell>
          <cell r="J55">
            <v>0</v>
          </cell>
          <cell r="K55">
            <v>800000</v>
          </cell>
        </row>
        <row r="56">
          <cell r="C56">
            <v>0</v>
          </cell>
          <cell r="J56">
            <v>0</v>
          </cell>
          <cell r="K56">
            <v>0</v>
          </cell>
        </row>
        <row r="57">
          <cell r="C57">
            <v>0</v>
          </cell>
          <cell r="J57">
            <v>0</v>
          </cell>
          <cell r="K57">
            <v>0</v>
          </cell>
        </row>
        <row r="58">
          <cell r="C58">
            <v>3024000</v>
          </cell>
          <cell r="J58">
            <v>0</v>
          </cell>
          <cell r="K58">
            <v>3024000</v>
          </cell>
        </row>
        <row r="59">
          <cell r="C59">
            <v>0</v>
          </cell>
          <cell r="J59">
            <v>0</v>
          </cell>
          <cell r="K59">
            <v>0</v>
          </cell>
        </row>
        <row r="60">
          <cell r="C60">
            <v>0</v>
          </cell>
          <cell r="J60">
            <v>0</v>
          </cell>
          <cell r="K60">
            <v>0</v>
          </cell>
        </row>
        <row r="61">
          <cell r="C61">
            <v>3024000</v>
          </cell>
          <cell r="J61">
            <v>0</v>
          </cell>
          <cell r="K61">
            <v>3024000</v>
          </cell>
        </row>
        <row r="62">
          <cell r="C62">
            <v>0</v>
          </cell>
          <cell r="J62">
            <v>0</v>
          </cell>
          <cell r="K62">
            <v>0</v>
          </cell>
        </row>
        <row r="63">
          <cell r="C63">
            <v>1050000</v>
          </cell>
          <cell r="J63">
            <v>0</v>
          </cell>
          <cell r="K63">
            <v>1050000</v>
          </cell>
        </row>
        <row r="64">
          <cell r="C64">
            <v>0</v>
          </cell>
          <cell r="J64">
            <v>0</v>
          </cell>
          <cell r="K64">
            <v>0</v>
          </cell>
        </row>
        <row r="65">
          <cell r="C65">
            <v>1000000</v>
          </cell>
          <cell r="J65">
            <v>0</v>
          </cell>
          <cell r="K65">
            <v>1000000</v>
          </cell>
        </row>
        <row r="66">
          <cell r="C66">
            <v>50000</v>
          </cell>
          <cell r="J66">
            <v>0</v>
          </cell>
          <cell r="K66">
            <v>50000</v>
          </cell>
        </row>
        <row r="67">
          <cell r="C67">
            <v>0</v>
          </cell>
          <cell r="J67">
            <v>0</v>
          </cell>
          <cell r="K67">
            <v>0</v>
          </cell>
        </row>
        <row r="68">
          <cell r="C68">
            <v>801808616</v>
          </cell>
          <cell r="J68">
            <v>6669072</v>
          </cell>
          <cell r="K68">
            <v>808477688</v>
          </cell>
        </row>
        <row r="69">
          <cell r="C69">
            <v>108000000</v>
          </cell>
          <cell r="J69">
            <v>0</v>
          </cell>
          <cell r="K69">
            <v>108000000</v>
          </cell>
        </row>
        <row r="70">
          <cell r="C70">
            <v>0</v>
          </cell>
          <cell r="J70">
            <v>0</v>
          </cell>
          <cell r="K70">
            <v>0</v>
          </cell>
        </row>
        <row r="71">
          <cell r="C71">
            <v>108000000</v>
          </cell>
          <cell r="J71">
            <v>0</v>
          </cell>
          <cell r="K71">
            <v>108000000</v>
          </cell>
        </row>
        <row r="72">
          <cell r="C72">
            <v>0</v>
          </cell>
          <cell r="J72">
            <v>0</v>
          </cell>
          <cell r="K72">
            <v>0</v>
          </cell>
        </row>
        <row r="73">
          <cell r="C73">
            <v>0</v>
          </cell>
          <cell r="J73">
            <v>0</v>
          </cell>
          <cell r="K73">
            <v>0</v>
          </cell>
        </row>
        <row r="74">
          <cell r="C74">
            <v>0</v>
          </cell>
          <cell r="J74">
            <v>0</v>
          </cell>
          <cell r="K74">
            <v>0</v>
          </cell>
        </row>
        <row r="75">
          <cell r="C75">
            <v>0</v>
          </cell>
          <cell r="J75">
            <v>0</v>
          </cell>
          <cell r="K75">
            <v>0</v>
          </cell>
        </row>
        <row r="76">
          <cell r="C76">
            <v>0</v>
          </cell>
          <cell r="J76">
            <v>0</v>
          </cell>
          <cell r="K76">
            <v>0</v>
          </cell>
        </row>
        <row r="77">
          <cell r="C77">
            <v>0</v>
          </cell>
          <cell r="J77">
            <v>0</v>
          </cell>
          <cell r="K77">
            <v>0</v>
          </cell>
        </row>
        <row r="78">
          <cell r="C78">
            <v>306075353</v>
          </cell>
          <cell r="J78">
            <v>18373946</v>
          </cell>
          <cell r="K78">
            <v>324449299</v>
          </cell>
        </row>
        <row r="79">
          <cell r="C79">
            <v>306075353</v>
          </cell>
          <cell r="J79">
            <v>18373946</v>
          </cell>
          <cell r="K79">
            <v>324449299</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0</v>
          </cell>
          <cell r="J89">
            <v>0</v>
          </cell>
          <cell r="K89">
            <v>0</v>
          </cell>
        </row>
        <row r="90">
          <cell r="C90">
            <v>0</v>
          </cell>
          <cell r="J90">
            <v>0</v>
          </cell>
          <cell r="K90">
            <v>0</v>
          </cell>
        </row>
        <row r="91">
          <cell r="C91">
            <v>0</v>
          </cell>
          <cell r="J91">
            <v>0</v>
          </cell>
          <cell r="K91">
            <v>0</v>
          </cell>
        </row>
        <row r="92">
          <cell r="C92">
            <v>414075353</v>
          </cell>
          <cell r="J92">
            <v>18373946</v>
          </cell>
          <cell r="K92">
            <v>432449299</v>
          </cell>
        </row>
        <row r="93">
          <cell r="C93">
            <v>1215883969</v>
          </cell>
          <cell r="J93">
            <v>25043018</v>
          </cell>
          <cell r="K93">
            <v>1240926987</v>
          </cell>
        </row>
        <row r="100">
          <cell r="C100">
            <v>539882020</v>
          </cell>
          <cell r="J100">
            <v>14401146</v>
          </cell>
          <cell r="K100">
            <v>554283166</v>
          </cell>
        </row>
        <row r="101">
          <cell r="C101">
            <v>197323779</v>
          </cell>
          <cell r="J101">
            <v>1601149</v>
          </cell>
          <cell r="K101">
            <v>198924928</v>
          </cell>
        </row>
        <row r="102">
          <cell r="C102">
            <v>32030586</v>
          </cell>
          <cell r="J102">
            <v>121942</v>
          </cell>
          <cell r="K102">
            <v>32152528</v>
          </cell>
        </row>
        <row r="103">
          <cell r="C103">
            <v>276245258</v>
          </cell>
          <cell r="J103">
            <v>12678055</v>
          </cell>
          <cell r="K103">
            <v>288923313</v>
          </cell>
        </row>
        <row r="104">
          <cell r="C104">
            <v>21574373</v>
          </cell>
          <cell r="J104">
            <v>-670000</v>
          </cell>
          <cell r="K104">
            <v>20904373</v>
          </cell>
        </row>
        <row r="105">
          <cell r="C105">
            <v>12708024</v>
          </cell>
          <cell r="J105">
            <v>670000</v>
          </cell>
          <cell r="K105">
            <v>13378024</v>
          </cell>
        </row>
        <row r="106">
          <cell r="C106">
            <v>0</v>
          </cell>
          <cell r="J106">
            <v>0</v>
          </cell>
          <cell r="K106">
            <v>0</v>
          </cell>
        </row>
        <row r="107">
          <cell r="C107">
            <v>0</v>
          </cell>
          <cell r="J107">
            <v>0</v>
          </cell>
          <cell r="K107">
            <v>0</v>
          </cell>
        </row>
        <row r="108">
          <cell r="C108">
            <v>5745344</v>
          </cell>
          <cell r="J108">
            <v>0</v>
          </cell>
          <cell r="K108">
            <v>5745344</v>
          </cell>
        </row>
        <row r="109">
          <cell r="C109">
            <v>0</v>
          </cell>
          <cell r="J109">
            <v>0</v>
          </cell>
          <cell r="K109">
            <v>0</v>
          </cell>
        </row>
        <row r="110">
          <cell r="C110">
            <v>0</v>
          </cell>
          <cell r="J110">
            <v>0</v>
          </cell>
          <cell r="K110">
            <v>0</v>
          </cell>
        </row>
        <row r="111">
          <cell r="C111">
            <v>0</v>
          </cell>
          <cell r="J111">
            <v>0</v>
          </cell>
          <cell r="K111">
            <v>0</v>
          </cell>
        </row>
        <row r="112">
          <cell r="C112">
            <v>250000</v>
          </cell>
          <cell r="J112">
            <v>0</v>
          </cell>
          <cell r="K112">
            <v>250000</v>
          </cell>
        </row>
        <row r="113">
          <cell r="C113">
            <v>0</v>
          </cell>
          <cell r="J113">
            <v>0</v>
          </cell>
          <cell r="K113">
            <v>0</v>
          </cell>
        </row>
        <row r="114">
          <cell r="C114">
            <v>300000</v>
          </cell>
          <cell r="J114">
            <v>0</v>
          </cell>
          <cell r="K114">
            <v>300000</v>
          </cell>
        </row>
        <row r="115">
          <cell r="C115">
            <v>0</v>
          </cell>
          <cell r="J115">
            <v>0</v>
          </cell>
          <cell r="K115">
            <v>0</v>
          </cell>
        </row>
        <row r="116">
          <cell r="C116">
            <v>0</v>
          </cell>
          <cell r="J116">
            <v>0</v>
          </cell>
          <cell r="K116">
            <v>0</v>
          </cell>
        </row>
        <row r="117">
          <cell r="C117">
            <v>6412680</v>
          </cell>
          <cell r="J117">
            <v>670000</v>
          </cell>
          <cell r="K117">
            <v>7082680</v>
          </cell>
        </row>
        <row r="118">
          <cell r="C118">
            <v>0</v>
          </cell>
          <cell r="J118">
            <v>0</v>
          </cell>
          <cell r="K118">
            <v>0</v>
          </cell>
        </row>
        <row r="119">
          <cell r="C119">
            <v>0</v>
          </cell>
          <cell r="J119">
            <v>0</v>
          </cell>
          <cell r="K119">
            <v>0</v>
          </cell>
        </row>
        <row r="120">
          <cell r="C120">
            <v>0</v>
          </cell>
          <cell r="J120">
            <v>0</v>
          </cell>
          <cell r="K120">
            <v>0</v>
          </cell>
        </row>
        <row r="121">
          <cell r="C121">
            <v>556734968</v>
          </cell>
          <cell r="J121">
            <v>10641872</v>
          </cell>
          <cell r="K121">
            <v>567376840</v>
          </cell>
        </row>
        <row r="122">
          <cell r="C122">
            <v>57010328</v>
          </cell>
          <cell r="J122">
            <v>-7100334</v>
          </cell>
          <cell r="K122">
            <v>49909994</v>
          </cell>
        </row>
        <row r="123">
          <cell r="C123">
            <v>0</v>
          </cell>
          <cell r="J123">
            <v>0</v>
          </cell>
          <cell r="K123">
            <v>0</v>
          </cell>
        </row>
        <row r="124">
          <cell r="C124">
            <v>497724640</v>
          </cell>
          <cell r="J124">
            <v>17742206</v>
          </cell>
          <cell r="K124">
            <v>515466846</v>
          </cell>
        </row>
        <row r="125">
          <cell r="C125">
            <v>0</v>
          </cell>
          <cell r="J125">
            <v>0</v>
          </cell>
          <cell r="K125">
            <v>0</v>
          </cell>
        </row>
        <row r="126">
          <cell r="C126">
            <v>2000000</v>
          </cell>
          <cell r="J126">
            <v>0</v>
          </cell>
          <cell r="K126">
            <v>2000000</v>
          </cell>
        </row>
        <row r="127">
          <cell r="C127">
            <v>0</v>
          </cell>
          <cell r="J127">
            <v>0</v>
          </cell>
          <cell r="K127">
            <v>0</v>
          </cell>
        </row>
        <row r="128">
          <cell r="C128">
            <v>0</v>
          </cell>
          <cell r="J128">
            <v>0</v>
          </cell>
          <cell r="K128">
            <v>0</v>
          </cell>
        </row>
        <row r="129">
          <cell r="C129">
            <v>0</v>
          </cell>
          <cell r="J129">
            <v>0</v>
          </cell>
          <cell r="K129">
            <v>0</v>
          </cell>
        </row>
        <row r="130">
          <cell r="C130">
            <v>0</v>
          </cell>
          <cell r="J130">
            <v>0</v>
          </cell>
          <cell r="K130">
            <v>0</v>
          </cell>
        </row>
        <row r="131">
          <cell r="C131">
            <v>0</v>
          </cell>
          <cell r="J131">
            <v>0</v>
          </cell>
          <cell r="K131">
            <v>0</v>
          </cell>
        </row>
        <row r="132">
          <cell r="C132">
            <v>1000000</v>
          </cell>
          <cell r="J132">
            <v>0</v>
          </cell>
          <cell r="K132">
            <v>1000000</v>
          </cell>
        </row>
        <row r="133">
          <cell r="C133">
            <v>0</v>
          </cell>
          <cell r="J133">
            <v>0</v>
          </cell>
          <cell r="K133">
            <v>0</v>
          </cell>
        </row>
        <row r="134">
          <cell r="C134">
            <v>1000000</v>
          </cell>
          <cell r="J134">
            <v>0</v>
          </cell>
          <cell r="K134">
            <v>1000000</v>
          </cell>
        </row>
        <row r="135">
          <cell r="C135">
            <v>1096616988</v>
          </cell>
          <cell r="J135">
            <v>25043018</v>
          </cell>
          <cell r="K135">
            <v>1121660006</v>
          </cell>
        </row>
        <row r="136">
          <cell r="C136">
            <v>109235000</v>
          </cell>
          <cell r="J136">
            <v>0</v>
          </cell>
          <cell r="K136">
            <v>109235000</v>
          </cell>
        </row>
        <row r="137">
          <cell r="C137">
            <v>1235000</v>
          </cell>
          <cell r="J137">
            <v>0</v>
          </cell>
          <cell r="K137">
            <v>1235000</v>
          </cell>
        </row>
        <row r="138">
          <cell r="C138">
            <v>108000000</v>
          </cell>
          <cell r="J138">
            <v>0</v>
          </cell>
          <cell r="K138">
            <v>108000000</v>
          </cell>
        </row>
        <row r="139">
          <cell r="C139">
            <v>0</v>
          </cell>
          <cell r="J139">
            <v>0</v>
          </cell>
          <cell r="K139">
            <v>0</v>
          </cell>
        </row>
        <row r="140">
          <cell r="C140">
            <v>0</v>
          </cell>
          <cell r="J140">
            <v>0</v>
          </cell>
          <cell r="K140">
            <v>0</v>
          </cell>
        </row>
        <row r="141">
          <cell r="C141">
            <v>0</v>
          </cell>
          <cell r="J141">
            <v>0</v>
          </cell>
          <cell r="K141">
            <v>0</v>
          </cell>
        </row>
        <row r="142">
          <cell r="C142">
            <v>0</v>
          </cell>
          <cell r="J142">
            <v>0</v>
          </cell>
          <cell r="K142">
            <v>0</v>
          </cell>
        </row>
        <row r="143">
          <cell r="C143">
            <v>0</v>
          </cell>
          <cell r="J143">
            <v>0</v>
          </cell>
          <cell r="K143">
            <v>0</v>
          </cell>
        </row>
        <row r="144">
          <cell r="C144">
            <v>0</v>
          </cell>
          <cell r="J144">
            <v>0</v>
          </cell>
          <cell r="K144">
            <v>0</v>
          </cell>
        </row>
        <row r="145">
          <cell r="C145">
            <v>0</v>
          </cell>
          <cell r="J145">
            <v>0</v>
          </cell>
          <cell r="K145">
            <v>0</v>
          </cell>
        </row>
        <row r="146">
          <cell r="C146">
            <v>0</v>
          </cell>
          <cell r="J146">
            <v>0</v>
          </cell>
          <cell r="K146">
            <v>0</v>
          </cell>
        </row>
        <row r="147">
          <cell r="C147">
            <v>10031981</v>
          </cell>
          <cell r="J147">
            <v>0</v>
          </cell>
          <cell r="K147">
            <v>10031981</v>
          </cell>
        </row>
        <row r="148">
          <cell r="C148">
            <v>0</v>
          </cell>
          <cell r="J148">
            <v>0</v>
          </cell>
          <cell r="K148">
            <v>0</v>
          </cell>
        </row>
        <row r="149">
          <cell r="C149">
            <v>9642857</v>
          </cell>
          <cell r="J149">
            <v>0</v>
          </cell>
          <cell r="K149">
            <v>9642857</v>
          </cell>
        </row>
        <row r="150">
          <cell r="C150">
            <v>0</v>
          </cell>
          <cell r="J150">
            <v>0</v>
          </cell>
          <cell r="K150">
            <v>0</v>
          </cell>
        </row>
        <row r="151">
          <cell r="C151">
            <v>389124</v>
          </cell>
          <cell r="J151">
            <v>0</v>
          </cell>
          <cell r="K151">
            <v>389124</v>
          </cell>
        </row>
        <row r="152">
          <cell r="C152">
            <v>0</v>
          </cell>
          <cell r="J152">
            <v>0</v>
          </cell>
          <cell r="K152">
            <v>0</v>
          </cell>
        </row>
        <row r="153">
          <cell r="C153">
            <v>0</v>
          </cell>
          <cell r="J153">
            <v>0</v>
          </cell>
          <cell r="K153">
            <v>0</v>
          </cell>
        </row>
        <row r="154">
          <cell r="C154">
            <v>0</v>
          </cell>
          <cell r="J154">
            <v>0</v>
          </cell>
          <cell r="K154">
            <v>0</v>
          </cell>
        </row>
        <row r="155">
          <cell r="C155">
            <v>0</v>
          </cell>
          <cell r="J155">
            <v>0</v>
          </cell>
          <cell r="K155">
            <v>0</v>
          </cell>
        </row>
        <row r="156">
          <cell r="C156">
            <v>0</v>
          </cell>
          <cell r="J156">
            <v>0</v>
          </cell>
          <cell r="K156">
            <v>0</v>
          </cell>
        </row>
        <row r="157">
          <cell r="C157">
            <v>0</v>
          </cell>
          <cell r="J157">
            <v>0</v>
          </cell>
          <cell r="K157">
            <v>0</v>
          </cell>
        </row>
        <row r="158">
          <cell r="C158">
            <v>0</v>
          </cell>
          <cell r="J158">
            <v>0</v>
          </cell>
          <cell r="K158">
            <v>0</v>
          </cell>
        </row>
        <row r="159">
          <cell r="C159">
            <v>0</v>
          </cell>
          <cell r="J159">
            <v>0</v>
          </cell>
          <cell r="K159">
            <v>0</v>
          </cell>
        </row>
        <row r="160">
          <cell r="C160">
            <v>119266981</v>
          </cell>
          <cell r="J160">
            <v>0</v>
          </cell>
          <cell r="K160">
            <v>119266981</v>
          </cell>
        </row>
        <row r="161">
          <cell r="C161">
            <v>1215883969</v>
          </cell>
          <cell r="J161">
            <v>25043018</v>
          </cell>
          <cell r="K161">
            <v>1240926987</v>
          </cell>
        </row>
        <row r="165">
          <cell r="C165">
            <v>-294808372</v>
          </cell>
          <cell r="J165">
            <v>-18373946</v>
          </cell>
          <cell r="K165">
            <v>-313182318</v>
          </cell>
        </row>
        <row r="166">
          <cell r="C166">
            <v>294808372</v>
          </cell>
          <cell r="J166">
            <v>18373946</v>
          </cell>
          <cell r="K166">
            <v>313182318</v>
          </cell>
        </row>
      </sheetData>
      <sheetData sheetId="45">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254000</v>
          </cell>
          <cell r="J40">
            <v>0</v>
          </cell>
          <cell r="K40">
            <v>254000</v>
          </cell>
        </row>
        <row r="41">
          <cell r="C41">
            <v>0</v>
          </cell>
          <cell r="J41">
            <v>0</v>
          </cell>
          <cell r="K41">
            <v>0</v>
          </cell>
        </row>
        <row r="42">
          <cell r="C42">
            <v>200000</v>
          </cell>
          <cell r="J42">
            <v>0</v>
          </cell>
          <cell r="K42">
            <v>200000</v>
          </cell>
        </row>
        <row r="43">
          <cell r="C43">
            <v>0</v>
          </cell>
          <cell r="J43">
            <v>0</v>
          </cell>
          <cell r="K43">
            <v>0</v>
          </cell>
        </row>
        <row r="44">
          <cell r="C44">
            <v>0</v>
          </cell>
          <cell r="J44">
            <v>0</v>
          </cell>
          <cell r="K44">
            <v>0</v>
          </cell>
        </row>
        <row r="45">
          <cell r="C45">
            <v>0</v>
          </cell>
          <cell r="J45">
            <v>0</v>
          </cell>
          <cell r="K45">
            <v>0</v>
          </cell>
        </row>
        <row r="46">
          <cell r="C46">
            <v>54000</v>
          </cell>
          <cell r="J46">
            <v>0</v>
          </cell>
          <cell r="K46">
            <v>54000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8">
          <cell r="C58">
            <v>0</v>
          </cell>
          <cell r="J58">
            <v>0</v>
          </cell>
          <cell r="K58">
            <v>0</v>
          </cell>
        </row>
        <row r="59">
          <cell r="C59">
            <v>0</v>
          </cell>
          <cell r="J59">
            <v>0</v>
          </cell>
          <cell r="K59">
            <v>0</v>
          </cell>
        </row>
        <row r="60">
          <cell r="C60">
            <v>0</v>
          </cell>
          <cell r="J60">
            <v>0</v>
          </cell>
          <cell r="K60">
            <v>0</v>
          </cell>
        </row>
        <row r="61">
          <cell r="C61">
            <v>0</v>
          </cell>
          <cell r="J61">
            <v>0</v>
          </cell>
          <cell r="K61">
            <v>0</v>
          </cell>
        </row>
        <row r="62">
          <cell r="C62">
            <v>0</v>
          </cell>
          <cell r="J62">
            <v>0</v>
          </cell>
          <cell r="K62">
            <v>0</v>
          </cell>
        </row>
        <row r="63">
          <cell r="C63">
            <v>0</v>
          </cell>
          <cell r="J63">
            <v>0</v>
          </cell>
          <cell r="K63">
            <v>0</v>
          </cell>
        </row>
        <row r="64">
          <cell r="C64">
            <v>0</v>
          </cell>
          <cell r="J64">
            <v>0</v>
          </cell>
          <cell r="K64">
            <v>0</v>
          </cell>
        </row>
        <row r="65">
          <cell r="C65">
            <v>0</v>
          </cell>
          <cell r="J65">
            <v>0</v>
          </cell>
          <cell r="K65">
            <v>0</v>
          </cell>
        </row>
        <row r="66">
          <cell r="C66">
            <v>0</v>
          </cell>
          <cell r="J66">
            <v>0</v>
          </cell>
          <cell r="K66">
            <v>0</v>
          </cell>
        </row>
        <row r="67">
          <cell r="C67">
            <v>0</v>
          </cell>
          <cell r="J67">
            <v>0</v>
          </cell>
          <cell r="K67">
            <v>0</v>
          </cell>
        </row>
        <row r="68">
          <cell r="C68">
            <v>254000</v>
          </cell>
          <cell r="J68">
            <v>0</v>
          </cell>
          <cell r="K68">
            <v>254000</v>
          </cell>
        </row>
        <row r="69">
          <cell r="C69">
            <v>0</v>
          </cell>
          <cell r="J69">
            <v>0</v>
          </cell>
          <cell r="K69">
            <v>0</v>
          </cell>
        </row>
        <row r="70">
          <cell r="C70">
            <v>0</v>
          </cell>
          <cell r="J70">
            <v>0</v>
          </cell>
          <cell r="K70">
            <v>0</v>
          </cell>
        </row>
        <row r="71">
          <cell r="C71">
            <v>0</v>
          </cell>
          <cell r="J71">
            <v>0</v>
          </cell>
          <cell r="K71">
            <v>0</v>
          </cell>
        </row>
        <row r="72">
          <cell r="C72">
            <v>0</v>
          </cell>
          <cell r="J72">
            <v>0</v>
          </cell>
          <cell r="K72">
            <v>0</v>
          </cell>
        </row>
        <row r="73">
          <cell r="C73">
            <v>0</v>
          </cell>
          <cell r="J73">
            <v>0</v>
          </cell>
          <cell r="K73">
            <v>0</v>
          </cell>
        </row>
        <row r="74">
          <cell r="C74">
            <v>0</v>
          </cell>
          <cell r="J74">
            <v>0</v>
          </cell>
          <cell r="K74">
            <v>0</v>
          </cell>
        </row>
        <row r="75">
          <cell r="C75">
            <v>0</v>
          </cell>
          <cell r="J75">
            <v>0</v>
          </cell>
          <cell r="K75">
            <v>0</v>
          </cell>
        </row>
        <row r="76">
          <cell r="C76">
            <v>0</v>
          </cell>
          <cell r="J76">
            <v>0</v>
          </cell>
          <cell r="K76">
            <v>0</v>
          </cell>
        </row>
        <row r="77">
          <cell r="C77">
            <v>0</v>
          </cell>
          <cell r="J77">
            <v>0</v>
          </cell>
          <cell r="K77">
            <v>0</v>
          </cell>
        </row>
        <row r="78">
          <cell r="C78">
            <v>8320800</v>
          </cell>
          <cell r="J78">
            <v>0</v>
          </cell>
          <cell r="K78">
            <v>8320800</v>
          </cell>
        </row>
        <row r="79">
          <cell r="C79">
            <v>8320800</v>
          </cell>
          <cell r="J79">
            <v>0</v>
          </cell>
          <cell r="K79">
            <v>8320800</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0</v>
          </cell>
          <cell r="J89">
            <v>0</v>
          </cell>
          <cell r="K89">
            <v>0</v>
          </cell>
        </row>
        <row r="90">
          <cell r="C90">
            <v>0</v>
          </cell>
          <cell r="J90">
            <v>0</v>
          </cell>
          <cell r="K90">
            <v>0</v>
          </cell>
        </row>
        <row r="91">
          <cell r="C91">
            <v>0</v>
          </cell>
          <cell r="J91">
            <v>0</v>
          </cell>
          <cell r="K91">
            <v>0</v>
          </cell>
        </row>
        <row r="92">
          <cell r="C92">
            <v>8320800</v>
          </cell>
          <cell r="J92">
            <v>0</v>
          </cell>
          <cell r="K92">
            <v>8320800</v>
          </cell>
        </row>
        <row r="93">
          <cell r="C93">
            <v>8574800</v>
          </cell>
          <cell r="J93">
            <v>0</v>
          </cell>
          <cell r="K93">
            <v>8574800</v>
          </cell>
        </row>
        <row r="100">
          <cell r="C100">
            <v>8574800</v>
          </cell>
          <cell r="J100">
            <v>0</v>
          </cell>
          <cell r="K100">
            <v>8574800</v>
          </cell>
        </row>
        <row r="101">
          <cell r="C101">
            <v>216000</v>
          </cell>
          <cell r="J101">
            <v>0</v>
          </cell>
          <cell r="K101">
            <v>216000</v>
          </cell>
        </row>
        <row r="102">
          <cell r="C102">
            <v>37800</v>
          </cell>
          <cell r="J102">
            <v>0</v>
          </cell>
          <cell r="K102">
            <v>37800</v>
          </cell>
        </row>
        <row r="103">
          <cell r="C103">
            <v>381000</v>
          </cell>
          <cell r="J103">
            <v>0</v>
          </cell>
          <cell r="K103">
            <v>381000</v>
          </cell>
        </row>
        <row r="104">
          <cell r="C104">
            <v>0</v>
          </cell>
          <cell r="J104">
            <v>0</v>
          </cell>
          <cell r="K104">
            <v>0</v>
          </cell>
        </row>
        <row r="105">
          <cell r="C105">
            <v>7940000</v>
          </cell>
          <cell r="J105">
            <v>0</v>
          </cell>
          <cell r="K105">
            <v>7940000</v>
          </cell>
        </row>
        <row r="106">
          <cell r="C106">
            <v>0</v>
          </cell>
          <cell r="J106">
            <v>0</v>
          </cell>
          <cell r="K106">
            <v>0</v>
          </cell>
        </row>
        <row r="107">
          <cell r="C107">
            <v>0</v>
          </cell>
          <cell r="J107">
            <v>0</v>
          </cell>
          <cell r="K107">
            <v>0</v>
          </cell>
        </row>
        <row r="108">
          <cell r="C108">
            <v>0</v>
          </cell>
          <cell r="J108">
            <v>0</v>
          </cell>
          <cell r="K108">
            <v>0</v>
          </cell>
        </row>
        <row r="109">
          <cell r="C109">
            <v>0</v>
          </cell>
          <cell r="J109">
            <v>0</v>
          </cell>
          <cell r="K109">
            <v>0</v>
          </cell>
        </row>
        <row r="110">
          <cell r="C110">
            <v>0</v>
          </cell>
          <cell r="J110">
            <v>0</v>
          </cell>
          <cell r="K110">
            <v>0</v>
          </cell>
        </row>
        <row r="111">
          <cell r="C111">
            <v>0</v>
          </cell>
          <cell r="J111">
            <v>0</v>
          </cell>
          <cell r="K111">
            <v>0</v>
          </cell>
        </row>
        <row r="112">
          <cell r="C112">
            <v>0</v>
          </cell>
          <cell r="J112">
            <v>0</v>
          </cell>
          <cell r="K112">
            <v>0</v>
          </cell>
        </row>
        <row r="113">
          <cell r="C113">
            <v>0</v>
          </cell>
          <cell r="J113">
            <v>0</v>
          </cell>
          <cell r="K113">
            <v>0</v>
          </cell>
        </row>
        <row r="114">
          <cell r="C114">
            <v>0</v>
          </cell>
          <cell r="J114">
            <v>0</v>
          </cell>
          <cell r="K114">
            <v>0</v>
          </cell>
        </row>
        <row r="115">
          <cell r="C115">
            <v>0</v>
          </cell>
          <cell r="J115">
            <v>0</v>
          </cell>
          <cell r="K115">
            <v>0</v>
          </cell>
        </row>
        <row r="116">
          <cell r="C116">
            <v>0</v>
          </cell>
          <cell r="J116">
            <v>0</v>
          </cell>
          <cell r="K116">
            <v>0</v>
          </cell>
        </row>
        <row r="117">
          <cell r="C117">
            <v>7940000</v>
          </cell>
          <cell r="J117">
            <v>0</v>
          </cell>
          <cell r="K117">
            <v>7940000</v>
          </cell>
        </row>
        <row r="118">
          <cell r="C118">
            <v>0</v>
          </cell>
          <cell r="J118">
            <v>0</v>
          </cell>
          <cell r="K118">
            <v>0</v>
          </cell>
        </row>
        <row r="119">
          <cell r="C119">
            <v>0</v>
          </cell>
          <cell r="J119">
            <v>0</v>
          </cell>
          <cell r="K119">
            <v>0</v>
          </cell>
        </row>
        <row r="120">
          <cell r="C120">
            <v>0</v>
          </cell>
          <cell r="J120">
            <v>0</v>
          </cell>
          <cell r="K120">
            <v>0</v>
          </cell>
        </row>
        <row r="121">
          <cell r="C121">
            <v>0</v>
          </cell>
          <cell r="J121">
            <v>0</v>
          </cell>
          <cell r="K121">
            <v>0</v>
          </cell>
        </row>
        <row r="122">
          <cell r="C122">
            <v>0</v>
          </cell>
          <cell r="J122">
            <v>0</v>
          </cell>
          <cell r="K122">
            <v>0</v>
          </cell>
        </row>
        <row r="123">
          <cell r="C123">
            <v>0</v>
          </cell>
          <cell r="J123">
            <v>0</v>
          </cell>
          <cell r="K123">
            <v>0</v>
          </cell>
        </row>
        <row r="124">
          <cell r="C124">
            <v>0</v>
          </cell>
          <cell r="J124">
            <v>0</v>
          </cell>
          <cell r="K124">
            <v>0</v>
          </cell>
        </row>
        <row r="125">
          <cell r="C125">
            <v>0</v>
          </cell>
          <cell r="J125">
            <v>0</v>
          </cell>
          <cell r="K125">
            <v>0</v>
          </cell>
        </row>
        <row r="126">
          <cell r="C126">
            <v>0</v>
          </cell>
          <cell r="J126">
            <v>0</v>
          </cell>
          <cell r="K126">
            <v>0</v>
          </cell>
        </row>
        <row r="127">
          <cell r="C127">
            <v>0</v>
          </cell>
          <cell r="J127">
            <v>0</v>
          </cell>
          <cell r="K127">
            <v>0</v>
          </cell>
        </row>
        <row r="128">
          <cell r="C128">
            <v>0</v>
          </cell>
          <cell r="J128">
            <v>0</v>
          </cell>
          <cell r="K128">
            <v>0</v>
          </cell>
        </row>
        <row r="129">
          <cell r="C129">
            <v>0</v>
          </cell>
          <cell r="J129">
            <v>0</v>
          </cell>
          <cell r="K129">
            <v>0</v>
          </cell>
        </row>
        <row r="130">
          <cell r="C130">
            <v>0</v>
          </cell>
          <cell r="J130">
            <v>0</v>
          </cell>
          <cell r="K130">
            <v>0</v>
          </cell>
        </row>
        <row r="131">
          <cell r="C131">
            <v>0</v>
          </cell>
          <cell r="J131">
            <v>0</v>
          </cell>
          <cell r="K131">
            <v>0</v>
          </cell>
        </row>
        <row r="132">
          <cell r="C132">
            <v>0</v>
          </cell>
          <cell r="J132">
            <v>0</v>
          </cell>
          <cell r="K132">
            <v>0</v>
          </cell>
        </row>
        <row r="133">
          <cell r="C133">
            <v>0</v>
          </cell>
          <cell r="J133">
            <v>0</v>
          </cell>
          <cell r="K133">
            <v>0</v>
          </cell>
        </row>
        <row r="134">
          <cell r="C134">
            <v>0</v>
          </cell>
          <cell r="J134">
            <v>0</v>
          </cell>
          <cell r="K134">
            <v>0</v>
          </cell>
        </row>
        <row r="135">
          <cell r="C135">
            <v>8574800</v>
          </cell>
          <cell r="J135">
            <v>0</v>
          </cell>
          <cell r="K135">
            <v>8574800</v>
          </cell>
        </row>
        <row r="136">
          <cell r="C136">
            <v>0</v>
          </cell>
          <cell r="J136">
            <v>0</v>
          </cell>
          <cell r="K136">
            <v>0</v>
          </cell>
        </row>
        <row r="137">
          <cell r="C137">
            <v>0</v>
          </cell>
          <cell r="J137">
            <v>0</v>
          </cell>
          <cell r="K137">
            <v>0</v>
          </cell>
        </row>
        <row r="138">
          <cell r="C138">
            <v>0</v>
          </cell>
          <cell r="J138">
            <v>0</v>
          </cell>
          <cell r="K138">
            <v>0</v>
          </cell>
        </row>
        <row r="139">
          <cell r="C139">
            <v>0</v>
          </cell>
          <cell r="J139">
            <v>0</v>
          </cell>
          <cell r="K139">
            <v>0</v>
          </cell>
        </row>
        <row r="140">
          <cell r="C140">
            <v>0</v>
          </cell>
          <cell r="J140">
            <v>0</v>
          </cell>
          <cell r="K140">
            <v>0</v>
          </cell>
        </row>
        <row r="141">
          <cell r="C141">
            <v>0</v>
          </cell>
          <cell r="J141">
            <v>0</v>
          </cell>
          <cell r="K141">
            <v>0</v>
          </cell>
        </row>
        <row r="142">
          <cell r="C142">
            <v>0</v>
          </cell>
          <cell r="J142">
            <v>0</v>
          </cell>
          <cell r="K142">
            <v>0</v>
          </cell>
        </row>
        <row r="143">
          <cell r="C143">
            <v>0</v>
          </cell>
          <cell r="J143">
            <v>0</v>
          </cell>
          <cell r="K143">
            <v>0</v>
          </cell>
        </row>
        <row r="144">
          <cell r="C144">
            <v>0</v>
          </cell>
          <cell r="J144">
            <v>0</v>
          </cell>
          <cell r="K144">
            <v>0</v>
          </cell>
        </row>
        <row r="145">
          <cell r="C145">
            <v>0</v>
          </cell>
          <cell r="J145">
            <v>0</v>
          </cell>
          <cell r="K145">
            <v>0</v>
          </cell>
        </row>
        <row r="146">
          <cell r="C146">
            <v>0</v>
          </cell>
          <cell r="J146">
            <v>0</v>
          </cell>
          <cell r="K146">
            <v>0</v>
          </cell>
        </row>
        <row r="147">
          <cell r="C147">
            <v>0</v>
          </cell>
          <cell r="J147">
            <v>0</v>
          </cell>
          <cell r="K147">
            <v>0</v>
          </cell>
        </row>
        <row r="148">
          <cell r="C148">
            <v>0</v>
          </cell>
          <cell r="J148">
            <v>0</v>
          </cell>
          <cell r="K148">
            <v>0</v>
          </cell>
        </row>
        <row r="149">
          <cell r="C149">
            <v>0</v>
          </cell>
          <cell r="J149">
            <v>0</v>
          </cell>
          <cell r="K149">
            <v>0</v>
          </cell>
        </row>
        <row r="150">
          <cell r="C150">
            <v>0</v>
          </cell>
          <cell r="J150">
            <v>0</v>
          </cell>
          <cell r="K150">
            <v>0</v>
          </cell>
        </row>
        <row r="151">
          <cell r="C151">
            <v>0</v>
          </cell>
          <cell r="J151">
            <v>0</v>
          </cell>
          <cell r="K151">
            <v>0</v>
          </cell>
        </row>
        <row r="152">
          <cell r="C152">
            <v>0</v>
          </cell>
          <cell r="J152">
            <v>0</v>
          </cell>
          <cell r="K152">
            <v>0</v>
          </cell>
        </row>
        <row r="153">
          <cell r="C153">
            <v>0</v>
          </cell>
          <cell r="J153">
            <v>0</v>
          </cell>
          <cell r="K153">
            <v>0</v>
          </cell>
        </row>
        <row r="154">
          <cell r="C154">
            <v>0</v>
          </cell>
          <cell r="J154">
            <v>0</v>
          </cell>
          <cell r="K154">
            <v>0</v>
          </cell>
        </row>
        <row r="155">
          <cell r="C155">
            <v>0</v>
          </cell>
          <cell r="J155">
            <v>0</v>
          </cell>
          <cell r="K155">
            <v>0</v>
          </cell>
        </row>
        <row r="156">
          <cell r="C156">
            <v>0</v>
          </cell>
          <cell r="J156">
            <v>0</v>
          </cell>
          <cell r="K156">
            <v>0</v>
          </cell>
        </row>
        <row r="157">
          <cell r="C157">
            <v>0</v>
          </cell>
          <cell r="J157">
            <v>0</v>
          </cell>
          <cell r="K157">
            <v>0</v>
          </cell>
        </row>
        <row r="158">
          <cell r="C158">
            <v>0</v>
          </cell>
          <cell r="J158">
            <v>0</v>
          </cell>
          <cell r="K158">
            <v>0</v>
          </cell>
        </row>
        <row r="159">
          <cell r="C159">
            <v>0</v>
          </cell>
          <cell r="J159">
            <v>0</v>
          </cell>
          <cell r="K159">
            <v>0</v>
          </cell>
        </row>
        <row r="160">
          <cell r="C160">
            <v>0</v>
          </cell>
          <cell r="J160">
            <v>0</v>
          </cell>
          <cell r="K160">
            <v>0</v>
          </cell>
        </row>
        <row r="161">
          <cell r="C161">
            <v>8574800</v>
          </cell>
          <cell r="J161">
            <v>0</v>
          </cell>
          <cell r="K161">
            <v>8574800</v>
          </cell>
        </row>
        <row r="165">
          <cell r="C165">
            <v>-8320800</v>
          </cell>
          <cell r="J165">
            <v>0</v>
          </cell>
          <cell r="K165">
            <v>-8320800</v>
          </cell>
        </row>
        <row r="166">
          <cell r="C166">
            <v>8320800</v>
          </cell>
          <cell r="J166">
            <v>0</v>
          </cell>
          <cell r="K166">
            <v>8320800</v>
          </cell>
        </row>
      </sheetData>
      <sheetData sheetId="46">
        <row r="11">
          <cell r="C11">
            <v>60760710</v>
          </cell>
          <cell r="J11">
            <v>0</v>
          </cell>
          <cell r="K11">
            <v>60760710</v>
          </cell>
        </row>
        <row r="12">
          <cell r="C12">
            <v>60760710</v>
          </cell>
          <cell r="J12">
            <v>0</v>
          </cell>
          <cell r="K12">
            <v>60760710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93710</v>
          </cell>
          <cell r="J40">
            <v>0</v>
          </cell>
          <cell r="K40">
            <v>93710</v>
          </cell>
        </row>
        <row r="41">
          <cell r="C41">
            <v>0</v>
          </cell>
          <cell r="J41">
            <v>0</v>
          </cell>
          <cell r="K41">
            <v>0</v>
          </cell>
        </row>
        <row r="42">
          <cell r="C42">
            <v>30000</v>
          </cell>
          <cell r="J42">
            <v>0</v>
          </cell>
          <cell r="K42">
            <v>30000</v>
          </cell>
        </row>
        <row r="43">
          <cell r="C43">
            <v>50000</v>
          </cell>
          <cell r="J43">
            <v>0</v>
          </cell>
          <cell r="K43">
            <v>50000</v>
          </cell>
        </row>
        <row r="44">
          <cell r="C44">
            <v>0</v>
          </cell>
          <cell r="J44">
            <v>0</v>
          </cell>
          <cell r="K44">
            <v>0</v>
          </cell>
        </row>
        <row r="45">
          <cell r="C45">
            <v>0</v>
          </cell>
          <cell r="J45">
            <v>0</v>
          </cell>
          <cell r="K45">
            <v>0</v>
          </cell>
        </row>
        <row r="46">
          <cell r="C46">
            <v>13500</v>
          </cell>
          <cell r="J46">
            <v>0</v>
          </cell>
          <cell r="K46">
            <v>13500</v>
          </cell>
        </row>
        <row r="47">
          <cell r="C47">
            <v>0</v>
          </cell>
          <cell r="J47">
            <v>0</v>
          </cell>
          <cell r="K47">
            <v>0</v>
          </cell>
        </row>
        <row r="48">
          <cell r="C48">
            <v>100</v>
          </cell>
          <cell r="J48">
            <v>0</v>
          </cell>
          <cell r="K48">
            <v>100</v>
          </cell>
        </row>
        <row r="49">
          <cell r="C49">
            <v>10</v>
          </cell>
          <cell r="J49">
            <v>0</v>
          </cell>
          <cell r="K49">
            <v>10</v>
          </cell>
        </row>
        <row r="50">
          <cell r="C50">
            <v>0</v>
          </cell>
          <cell r="J50">
            <v>0</v>
          </cell>
          <cell r="K50">
            <v>0</v>
          </cell>
        </row>
        <row r="51">
          <cell r="C51">
            <v>100</v>
          </cell>
          <cell r="J51">
            <v>0</v>
          </cell>
          <cell r="K51">
            <v>100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8">
          <cell r="C58">
            <v>0</v>
          </cell>
          <cell r="J58">
            <v>0</v>
          </cell>
          <cell r="K58">
            <v>0</v>
          </cell>
        </row>
        <row r="59">
          <cell r="C59">
            <v>0</v>
          </cell>
          <cell r="J59">
            <v>0</v>
          </cell>
          <cell r="K59">
            <v>0</v>
          </cell>
        </row>
        <row r="60">
          <cell r="C60">
            <v>0</v>
          </cell>
          <cell r="J60">
            <v>0</v>
          </cell>
          <cell r="K60">
            <v>0</v>
          </cell>
        </row>
        <row r="61">
          <cell r="C61">
            <v>0</v>
          </cell>
          <cell r="J61">
            <v>0</v>
          </cell>
          <cell r="K61">
            <v>0</v>
          </cell>
        </row>
        <row r="62">
          <cell r="C62">
            <v>0</v>
          </cell>
          <cell r="J62">
            <v>0</v>
          </cell>
          <cell r="K62">
            <v>0</v>
          </cell>
        </row>
        <row r="63">
          <cell r="C63">
            <v>0</v>
          </cell>
          <cell r="J63">
            <v>0</v>
          </cell>
          <cell r="K63">
            <v>0</v>
          </cell>
        </row>
        <row r="64">
          <cell r="C64">
            <v>0</v>
          </cell>
          <cell r="J64">
            <v>0</v>
          </cell>
          <cell r="K64">
            <v>0</v>
          </cell>
        </row>
        <row r="65">
          <cell r="C65">
            <v>0</v>
          </cell>
          <cell r="J65">
            <v>0</v>
          </cell>
          <cell r="K65">
            <v>0</v>
          </cell>
        </row>
        <row r="66">
          <cell r="C66">
            <v>0</v>
          </cell>
          <cell r="J66">
            <v>0</v>
          </cell>
          <cell r="K66">
            <v>0</v>
          </cell>
        </row>
        <row r="67">
          <cell r="C67">
            <v>0</v>
          </cell>
          <cell r="J67">
            <v>0</v>
          </cell>
          <cell r="K67">
            <v>0</v>
          </cell>
        </row>
        <row r="68">
          <cell r="C68">
            <v>60854420</v>
          </cell>
          <cell r="J68">
            <v>0</v>
          </cell>
          <cell r="K68">
            <v>60854420</v>
          </cell>
        </row>
        <row r="69">
          <cell r="C69">
            <v>0</v>
          </cell>
          <cell r="J69">
            <v>0</v>
          </cell>
          <cell r="K69">
            <v>0</v>
          </cell>
        </row>
        <row r="70">
          <cell r="C70">
            <v>0</v>
          </cell>
          <cell r="J70">
            <v>0</v>
          </cell>
          <cell r="K70">
            <v>0</v>
          </cell>
        </row>
        <row r="71">
          <cell r="C71">
            <v>0</v>
          </cell>
          <cell r="J71">
            <v>0</v>
          </cell>
          <cell r="K71">
            <v>0</v>
          </cell>
        </row>
        <row r="72">
          <cell r="C72">
            <v>0</v>
          </cell>
          <cell r="J72">
            <v>0</v>
          </cell>
          <cell r="K72">
            <v>0</v>
          </cell>
        </row>
        <row r="73">
          <cell r="C73">
            <v>0</v>
          </cell>
          <cell r="J73">
            <v>0</v>
          </cell>
          <cell r="K73">
            <v>0</v>
          </cell>
        </row>
        <row r="74">
          <cell r="C74">
            <v>0</v>
          </cell>
          <cell r="J74">
            <v>0</v>
          </cell>
          <cell r="K74">
            <v>0</v>
          </cell>
        </row>
        <row r="75">
          <cell r="C75">
            <v>0</v>
          </cell>
          <cell r="J75">
            <v>0</v>
          </cell>
          <cell r="K75">
            <v>0</v>
          </cell>
        </row>
        <row r="76">
          <cell r="C76">
            <v>0</v>
          </cell>
          <cell r="J76">
            <v>0</v>
          </cell>
          <cell r="K76">
            <v>0</v>
          </cell>
        </row>
        <row r="77">
          <cell r="C77">
            <v>0</v>
          </cell>
          <cell r="J77">
            <v>0</v>
          </cell>
          <cell r="K77">
            <v>0</v>
          </cell>
        </row>
        <row r="78">
          <cell r="C78">
            <v>0</v>
          </cell>
          <cell r="J78">
            <v>0</v>
          </cell>
          <cell r="K78">
            <v>0</v>
          </cell>
        </row>
        <row r="79">
          <cell r="C79">
            <v>0</v>
          </cell>
          <cell r="J79">
            <v>0</v>
          </cell>
          <cell r="K79">
            <v>0</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0</v>
          </cell>
          <cell r="J89">
            <v>0</v>
          </cell>
          <cell r="K89">
            <v>0</v>
          </cell>
        </row>
        <row r="90">
          <cell r="C90">
            <v>0</v>
          </cell>
          <cell r="J90">
            <v>0</v>
          </cell>
          <cell r="K90">
            <v>0</v>
          </cell>
        </row>
        <row r="91">
          <cell r="C91">
            <v>0</v>
          </cell>
          <cell r="J91">
            <v>0</v>
          </cell>
          <cell r="K91">
            <v>0</v>
          </cell>
        </row>
        <row r="92">
          <cell r="C92">
            <v>0</v>
          </cell>
          <cell r="J92">
            <v>0</v>
          </cell>
          <cell r="K92">
            <v>0</v>
          </cell>
        </row>
        <row r="93">
          <cell r="C93">
            <v>60854420</v>
          </cell>
          <cell r="J93">
            <v>0</v>
          </cell>
          <cell r="K93">
            <v>60854420</v>
          </cell>
        </row>
        <row r="100">
          <cell r="C100">
            <v>58949420</v>
          </cell>
          <cell r="J100">
            <v>0</v>
          </cell>
          <cell r="K100">
            <v>58949420</v>
          </cell>
        </row>
        <row r="101">
          <cell r="C101">
            <v>44393104</v>
          </cell>
          <cell r="J101">
            <v>0</v>
          </cell>
          <cell r="K101">
            <v>44393104</v>
          </cell>
        </row>
        <row r="102">
          <cell r="C102">
            <v>8006714</v>
          </cell>
          <cell r="J102">
            <v>0</v>
          </cell>
          <cell r="K102">
            <v>8006714</v>
          </cell>
        </row>
        <row r="103">
          <cell r="C103">
            <v>6549602</v>
          </cell>
          <cell r="J103">
            <v>0</v>
          </cell>
          <cell r="K103">
            <v>6549602</v>
          </cell>
        </row>
        <row r="104">
          <cell r="C104">
            <v>0</v>
          </cell>
          <cell r="J104">
            <v>0</v>
          </cell>
          <cell r="K104">
            <v>0</v>
          </cell>
        </row>
        <row r="105">
          <cell r="C105">
            <v>0</v>
          </cell>
          <cell r="J105">
            <v>0</v>
          </cell>
          <cell r="K105">
            <v>0</v>
          </cell>
        </row>
        <row r="106">
          <cell r="C106">
            <v>0</v>
          </cell>
          <cell r="J106">
            <v>0</v>
          </cell>
          <cell r="K106">
            <v>0</v>
          </cell>
        </row>
        <row r="107">
          <cell r="C107">
            <v>0</v>
          </cell>
          <cell r="J107">
            <v>0</v>
          </cell>
          <cell r="K107">
            <v>0</v>
          </cell>
        </row>
        <row r="108">
          <cell r="C108">
            <v>0</v>
          </cell>
          <cell r="J108">
            <v>0</v>
          </cell>
          <cell r="K108">
            <v>0</v>
          </cell>
        </row>
        <row r="109">
          <cell r="C109">
            <v>0</v>
          </cell>
          <cell r="J109">
            <v>0</v>
          </cell>
          <cell r="K109">
            <v>0</v>
          </cell>
        </row>
        <row r="110">
          <cell r="C110">
            <v>0</v>
          </cell>
          <cell r="J110">
            <v>0</v>
          </cell>
          <cell r="K110">
            <v>0</v>
          </cell>
        </row>
        <row r="111">
          <cell r="C111">
            <v>0</v>
          </cell>
          <cell r="J111">
            <v>0</v>
          </cell>
          <cell r="K111">
            <v>0</v>
          </cell>
        </row>
        <row r="112">
          <cell r="C112">
            <v>0</v>
          </cell>
          <cell r="J112">
            <v>0</v>
          </cell>
          <cell r="K112">
            <v>0</v>
          </cell>
        </row>
        <row r="113">
          <cell r="C113">
            <v>0</v>
          </cell>
          <cell r="J113">
            <v>0</v>
          </cell>
          <cell r="K113">
            <v>0</v>
          </cell>
        </row>
        <row r="114">
          <cell r="C114">
            <v>0</v>
          </cell>
          <cell r="J114">
            <v>0</v>
          </cell>
          <cell r="K114">
            <v>0</v>
          </cell>
        </row>
        <row r="115">
          <cell r="C115">
            <v>0</v>
          </cell>
          <cell r="J115">
            <v>0</v>
          </cell>
          <cell r="K115">
            <v>0</v>
          </cell>
        </row>
        <row r="116">
          <cell r="C116">
            <v>0</v>
          </cell>
          <cell r="J116">
            <v>0</v>
          </cell>
          <cell r="K116">
            <v>0</v>
          </cell>
        </row>
        <row r="117">
          <cell r="C117">
            <v>0</v>
          </cell>
          <cell r="J117">
            <v>0</v>
          </cell>
          <cell r="K117">
            <v>0</v>
          </cell>
        </row>
        <row r="118">
          <cell r="C118">
            <v>0</v>
          </cell>
          <cell r="J118">
            <v>0</v>
          </cell>
          <cell r="K118">
            <v>0</v>
          </cell>
        </row>
        <row r="119">
          <cell r="C119">
            <v>0</v>
          </cell>
          <cell r="J119">
            <v>0</v>
          </cell>
          <cell r="K119">
            <v>0</v>
          </cell>
        </row>
        <row r="120">
          <cell r="C120">
            <v>0</v>
          </cell>
          <cell r="J120">
            <v>0</v>
          </cell>
          <cell r="K120">
            <v>0</v>
          </cell>
        </row>
        <row r="121">
          <cell r="C121">
            <v>1905000</v>
          </cell>
          <cell r="J121">
            <v>0</v>
          </cell>
          <cell r="K121">
            <v>1905000</v>
          </cell>
        </row>
        <row r="122">
          <cell r="C122">
            <v>635000</v>
          </cell>
          <cell r="J122">
            <v>0</v>
          </cell>
          <cell r="K122">
            <v>635000</v>
          </cell>
        </row>
        <row r="123">
          <cell r="C123">
            <v>0</v>
          </cell>
          <cell r="J123">
            <v>0</v>
          </cell>
          <cell r="K123">
            <v>0</v>
          </cell>
        </row>
        <row r="124">
          <cell r="C124">
            <v>1270000</v>
          </cell>
          <cell r="J124">
            <v>0</v>
          </cell>
          <cell r="K124">
            <v>1270000</v>
          </cell>
        </row>
        <row r="125">
          <cell r="C125">
            <v>0</v>
          </cell>
          <cell r="J125">
            <v>0</v>
          </cell>
          <cell r="K125">
            <v>0</v>
          </cell>
        </row>
        <row r="126">
          <cell r="C126">
            <v>0</v>
          </cell>
          <cell r="J126">
            <v>0</v>
          </cell>
          <cell r="K126">
            <v>0</v>
          </cell>
        </row>
        <row r="127">
          <cell r="C127">
            <v>0</v>
          </cell>
          <cell r="J127">
            <v>0</v>
          </cell>
          <cell r="K127">
            <v>0</v>
          </cell>
        </row>
        <row r="128">
          <cell r="C128">
            <v>0</v>
          </cell>
          <cell r="J128">
            <v>0</v>
          </cell>
          <cell r="K128">
            <v>0</v>
          </cell>
        </row>
        <row r="129">
          <cell r="C129">
            <v>0</v>
          </cell>
          <cell r="J129">
            <v>0</v>
          </cell>
          <cell r="K129">
            <v>0</v>
          </cell>
        </row>
        <row r="130">
          <cell r="C130">
            <v>0</v>
          </cell>
          <cell r="J130">
            <v>0</v>
          </cell>
          <cell r="K130">
            <v>0</v>
          </cell>
        </row>
        <row r="131">
          <cell r="C131">
            <v>0</v>
          </cell>
          <cell r="J131">
            <v>0</v>
          </cell>
          <cell r="K131">
            <v>0</v>
          </cell>
        </row>
        <row r="132">
          <cell r="C132">
            <v>0</v>
          </cell>
          <cell r="J132">
            <v>0</v>
          </cell>
          <cell r="K132">
            <v>0</v>
          </cell>
        </row>
        <row r="133">
          <cell r="C133">
            <v>0</v>
          </cell>
          <cell r="J133">
            <v>0</v>
          </cell>
          <cell r="K133">
            <v>0</v>
          </cell>
        </row>
        <row r="134">
          <cell r="C134">
            <v>0</v>
          </cell>
          <cell r="J134">
            <v>0</v>
          </cell>
          <cell r="K134">
            <v>0</v>
          </cell>
        </row>
        <row r="135">
          <cell r="C135">
            <v>60854420</v>
          </cell>
          <cell r="J135">
            <v>0</v>
          </cell>
          <cell r="K135">
            <v>60854420</v>
          </cell>
        </row>
        <row r="136">
          <cell r="C136">
            <v>0</v>
          </cell>
          <cell r="J136">
            <v>0</v>
          </cell>
          <cell r="K136">
            <v>0</v>
          </cell>
        </row>
        <row r="137">
          <cell r="C137">
            <v>0</v>
          </cell>
          <cell r="J137">
            <v>0</v>
          </cell>
          <cell r="K137">
            <v>0</v>
          </cell>
        </row>
        <row r="138">
          <cell r="C138">
            <v>0</v>
          </cell>
          <cell r="J138">
            <v>0</v>
          </cell>
          <cell r="K138">
            <v>0</v>
          </cell>
        </row>
        <row r="139">
          <cell r="C139">
            <v>0</v>
          </cell>
          <cell r="J139">
            <v>0</v>
          </cell>
          <cell r="K139">
            <v>0</v>
          </cell>
        </row>
        <row r="140">
          <cell r="C140">
            <v>0</v>
          </cell>
          <cell r="J140">
            <v>0</v>
          </cell>
          <cell r="K140">
            <v>0</v>
          </cell>
        </row>
        <row r="141">
          <cell r="C141">
            <v>0</v>
          </cell>
          <cell r="J141">
            <v>0</v>
          </cell>
          <cell r="K141">
            <v>0</v>
          </cell>
        </row>
        <row r="142">
          <cell r="C142">
            <v>0</v>
          </cell>
          <cell r="J142">
            <v>0</v>
          </cell>
          <cell r="K142">
            <v>0</v>
          </cell>
        </row>
        <row r="143">
          <cell r="C143">
            <v>0</v>
          </cell>
          <cell r="J143">
            <v>0</v>
          </cell>
          <cell r="K143">
            <v>0</v>
          </cell>
        </row>
        <row r="144">
          <cell r="C144">
            <v>0</v>
          </cell>
          <cell r="J144">
            <v>0</v>
          </cell>
          <cell r="K144">
            <v>0</v>
          </cell>
        </row>
        <row r="145">
          <cell r="C145">
            <v>0</v>
          </cell>
          <cell r="J145">
            <v>0</v>
          </cell>
          <cell r="K145">
            <v>0</v>
          </cell>
        </row>
        <row r="146">
          <cell r="C146">
            <v>0</v>
          </cell>
          <cell r="J146">
            <v>0</v>
          </cell>
          <cell r="K146">
            <v>0</v>
          </cell>
        </row>
        <row r="147">
          <cell r="C147">
            <v>0</v>
          </cell>
          <cell r="J147">
            <v>0</v>
          </cell>
          <cell r="K147">
            <v>0</v>
          </cell>
        </row>
        <row r="148">
          <cell r="C148">
            <v>0</v>
          </cell>
          <cell r="J148">
            <v>0</v>
          </cell>
          <cell r="K148">
            <v>0</v>
          </cell>
        </row>
        <row r="149">
          <cell r="C149">
            <v>0</v>
          </cell>
          <cell r="J149">
            <v>0</v>
          </cell>
          <cell r="K149">
            <v>0</v>
          </cell>
        </row>
        <row r="150">
          <cell r="C150">
            <v>0</v>
          </cell>
          <cell r="J150">
            <v>0</v>
          </cell>
          <cell r="K150">
            <v>0</v>
          </cell>
        </row>
        <row r="151">
          <cell r="C151">
            <v>0</v>
          </cell>
          <cell r="J151">
            <v>0</v>
          </cell>
          <cell r="K151">
            <v>0</v>
          </cell>
        </row>
        <row r="152">
          <cell r="C152">
            <v>0</v>
          </cell>
          <cell r="J152">
            <v>0</v>
          </cell>
          <cell r="K152">
            <v>0</v>
          </cell>
        </row>
        <row r="153">
          <cell r="C153">
            <v>0</v>
          </cell>
          <cell r="J153">
            <v>0</v>
          </cell>
          <cell r="K153">
            <v>0</v>
          </cell>
        </row>
        <row r="154">
          <cell r="C154">
            <v>0</v>
          </cell>
          <cell r="J154">
            <v>0</v>
          </cell>
          <cell r="K154">
            <v>0</v>
          </cell>
        </row>
        <row r="155">
          <cell r="C155">
            <v>0</v>
          </cell>
          <cell r="J155">
            <v>0</v>
          </cell>
          <cell r="K155">
            <v>0</v>
          </cell>
        </row>
        <row r="156">
          <cell r="C156">
            <v>0</v>
          </cell>
          <cell r="J156">
            <v>0</v>
          </cell>
          <cell r="K156">
            <v>0</v>
          </cell>
        </row>
        <row r="157">
          <cell r="C157">
            <v>0</v>
          </cell>
          <cell r="J157">
            <v>0</v>
          </cell>
          <cell r="K157">
            <v>0</v>
          </cell>
        </row>
        <row r="158">
          <cell r="C158">
            <v>0</v>
          </cell>
          <cell r="J158">
            <v>0</v>
          </cell>
          <cell r="K158">
            <v>0</v>
          </cell>
        </row>
        <row r="159">
          <cell r="C159">
            <v>0</v>
          </cell>
          <cell r="J159">
            <v>0</v>
          </cell>
          <cell r="K159">
            <v>0</v>
          </cell>
        </row>
        <row r="160">
          <cell r="C160">
            <v>0</v>
          </cell>
          <cell r="J160">
            <v>0</v>
          </cell>
          <cell r="K160">
            <v>0</v>
          </cell>
        </row>
        <row r="161">
          <cell r="C161">
            <v>60854420</v>
          </cell>
          <cell r="J161">
            <v>0</v>
          </cell>
          <cell r="K161">
            <v>60854420</v>
          </cell>
        </row>
        <row r="165">
          <cell r="C165">
            <v>0</v>
          </cell>
          <cell r="J165">
            <v>0</v>
          </cell>
          <cell r="K165">
            <v>0</v>
          </cell>
        </row>
        <row r="166">
          <cell r="C166">
            <v>0</v>
          </cell>
          <cell r="J166">
            <v>0</v>
          </cell>
          <cell r="K166">
            <v>0</v>
          </cell>
        </row>
      </sheetData>
      <sheetData sheetId="47">
        <row r="6">
          <cell r="C6">
            <v>282740478</v>
          </cell>
          <cell r="D6">
            <v>-17110559</v>
          </cell>
          <cell r="E6">
            <v>265629919</v>
          </cell>
          <cell r="G6">
            <v>241932883</v>
          </cell>
          <cell r="H6">
            <v>1601149</v>
          </cell>
          <cell r="I6">
            <v>243534032</v>
          </cell>
        </row>
        <row r="7">
          <cell r="C7">
            <v>182337544</v>
          </cell>
          <cell r="D7">
            <v>6123106</v>
          </cell>
          <cell r="E7">
            <v>188460650</v>
          </cell>
          <cell r="G7">
            <v>40075100</v>
          </cell>
          <cell r="H7">
            <v>121942</v>
          </cell>
          <cell r="I7">
            <v>40197042</v>
          </cell>
        </row>
        <row r="8">
          <cell r="C8">
            <v>0</v>
          </cell>
          <cell r="E8">
            <v>0</v>
          </cell>
          <cell r="G8">
            <v>283175860</v>
          </cell>
          <cell r="H8">
            <v>12678055</v>
          </cell>
          <cell r="I8">
            <v>295853915</v>
          </cell>
        </row>
        <row r="9">
          <cell r="C9">
            <v>0</v>
          </cell>
          <cell r="E9">
            <v>0</v>
          </cell>
          <cell r="G9">
            <v>21574373</v>
          </cell>
          <cell r="H9">
            <v>-670000</v>
          </cell>
          <cell r="I9">
            <v>20904373</v>
          </cell>
        </row>
        <row r="10">
          <cell r="C10">
            <v>86301064</v>
          </cell>
          <cell r="D10">
            <v>9117806</v>
          </cell>
          <cell r="E10">
            <v>95418870</v>
          </cell>
          <cell r="G10">
            <v>20648024</v>
          </cell>
          <cell r="H10">
            <v>670000</v>
          </cell>
          <cell r="I10">
            <v>21318024</v>
          </cell>
        </row>
        <row r="11">
          <cell r="C11">
            <v>3024000</v>
          </cell>
          <cell r="E11">
            <v>3024000</v>
          </cell>
          <cell r="G11">
            <v>0</v>
          </cell>
          <cell r="I11">
            <v>0</v>
          </cell>
        </row>
        <row r="12">
          <cell r="C12">
            <v>0</v>
          </cell>
          <cell r="E12">
            <v>0</v>
          </cell>
          <cell r="F12">
            <v>0</v>
          </cell>
          <cell r="G12">
            <v>0</v>
          </cell>
          <cell r="I12">
            <v>0</v>
          </cell>
        </row>
        <row r="13">
          <cell r="B13">
            <v>0</v>
          </cell>
          <cell r="C13">
            <v>0</v>
          </cell>
          <cell r="E13">
            <v>0</v>
          </cell>
          <cell r="F13">
            <v>0</v>
          </cell>
          <cell r="G13">
            <v>0</v>
          </cell>
          <cell r="I13">
            <v>0</v>
          </cell>
        </row>
        <row r="14">
          <cell r="B14">
            <v>0</v>
          </cell>
          <cell r="C14">
            <v>0</v>
          </cell>
          <cell r="E14">
            <v>0</v>
          </cell>
          <cell r="F14">
            <v>0</v>
          </cell>
          <cell r="G14">
            <v>0</v>
          </cell>
          <cell r="I14">
            <v>0</v>
          </cell>
        </row>
        <row r="15">
          <cell r="B15">
            <v>0</v>
          </cell>
          <cell r="C15">
            <v>0</v>
          </cell>
          <cell r="E15">
            <v>0</v>
          </cell>
          <cell r="F15">
            <v>0</v>
          </cell>
          <cell r="G15">
            <v>0</v>
          </cell>
          <cell r="I15">
            <v>0</v>
          </cell>
        </row>
        <row r="16">
          <cell r="B16">
            <v>0</v>
          </cell>
          <cell r="C16">
            <v>0</v>
          </cell>
          <cell r="E16">
            <v>0</v>
          </cell>
          <cell r="F16">
            <v>0</v>
          </cell>
          <cell r="G16">
            <v>0</v>
          </cell>
          <cell r="I16">
            <v>0</v>
          </cell>
        </row>
        <row r="17">
          <cell r="B17">
            <v>0</v>
          </cell>
          <cell r="C17">
            <v>0</v>
          </cell>
          <cell r="F17">
            <v>0</v>
          </cell>
          <cell r="G17">
            <v>0</v>
          </cell>
          <cell r="I17">
            <v>0</v>
          </cell>
        </row>
        <row r="18">
          <cell r="C18">
            <v>554403086</v>
          </cell>
          <cell r="D18">
            <v>-1869647</v>
          </cell>
          <cell r="E18">
            <v>552533439</v>
          </cell>
          <cell r="G18">
            <v>607406240</v>
          </cell>
          <cell r="H18">
            <v>14401146</v>
          </cell>
          <cell r="I18">
            <v>621807386</v>
          </cell>
        </row>
        <row r="19">
          <cell r="C19">
            <v>62646011</v>
          </cell>
          <cell r="D19">
            <v>16270793</v>
          </cell>
          <cell r="E19">
            <v>78916804</v>
          </cell>
          <cell r="G19">
            <v>0</v>
          </cell>
          <cell r="I19">
            <v>0</v>
          </cell>
        </row>
        <row r="20">
          <cell r="C20">
            <v>62646011</v>
          </cell>
          <cell r="D20">
            <v>16270793</v>
          </cell>
          <cell r="E20">
            <v>78916804</v>
          </cell>
          <cell r="G20">
            <v>108000000</v>
          </cell>
          <cell r="I20">
            <v>108000000</v>
          </cell>
        </row>
        <row r="21">
          <cell r="C21">
            <v>0</v>
          </cell>
          <cell r="E21">
            <v>0</v>
          </cell>
          <cell r="G21">
            <v>0</v>
          </cell>
          <cell r="I21">
            <v>0</v>
          </cell>
        </row>
        <row r="22">
          <cell r="C22">
            <v>0</v>
          </cell>
          <cell r="E22">
            <v>0</v>
          </cell>
          <cell r="G22">
            <v>0</v>
          </cell>
          <cell r="I22">
            <v>0</v>
          </cell>
        </row>
        <row r="23">
          <cell r="C23">
            <v>0</v>
          </cell>
          <cell r="E23">
            <v>0</v>
          </cell>
          <cell r="G23">
            <v>0</v>
          </cell>
          <cell r="I23">
            <v>0</v>
          </cell>
        </row>
        <row r="24">
          <cell r="C24">
            <v>108000000</v>
          </cell>
          <cell r="D24">
            <v>0</v>
          </cell>
          <cell r="E24">
            <v>108000000</v>
          </cell>
          <cell r="G24">
            <v>0</v>
          </cell>
          <cell r="I24">
            <v>0</v>
          </cell>
        </row>
        <row r="25">
          <cell r="C25">
            <v>108000000</v>
          </cell>
          <cell r="E25">
            <v>108000000</v>
          </cell>
          <cell r="G25">
            <v>0</v>
          </cell>
          <cell r="I25">
            <v>0</v>
          </cell>
        </row>
        <row r="26">
          <cell r="C26">
            <v>0</v>
          </cell>
          <cell r="E26">
            <v>0</v>
          </cell>
          <cell r="G26">
            <v>0</v>
          </cell>
          <cell r="I26">
            <v>0</v>
          </cell>
        </row>
        <row r="27">
          <cell r="C27">
            <v>0</v>
          </cell>
          <cell r="E27">
            <v>0</v>
          </cell>
          <cell r="G27">
            <v>0</v>
          </cell>
          <cell r="I27">
            <v>0</v>
          </cell>
        </row>
        <row r="28">
          <cell r="C28">
            <v>0</v>
          </cell>
          <cell r="E28">
            <v>0</v>
          </cell>
          <cell r="F28" t="str">
            <v>ÁH belüli megelőlegezés visszafizetése</v>
          </cell>
          <cell r="G28">
            <v>9642857</v>
          </cell>
          <cell r="I28">
            <v>9642857</v>
          </cell>
        </row>
        <row r="29">
          <cell r="C29">
            <v>170646011</v>
          </cell>
          <cell r="D29">
            <v>16270793</v>
          </cell>
          <cell r="E29">
            <v>186916804</v>
          </cell>
          <cell r="G29">
            <v>117642857</v>
          </cell>
          <cell r="H29">
            <v>0</v>
          </cell>
          <cell r="I29">
            <v>117642857</v>
          </cell>
        </row>
        <row r="30">
          <cell r="C30">
            <v>725049097</v>
          </cell>
          <cell r="D30">
            <v>14401146</v>
          </cell>
          <cell r="E30">
            <v>739450243</v>
          </cell>
          <cell r="G30">
            <v>725049097</v>
          </cell>
          <cell r="H30">
            <v>14401146</v>
          </cell>
          <cell r="I30">
            <v>739450243</v>
          </cell>
        </row>
        <row r="31">
          <cell r="C31">
            <v>53003154</v>
          </cell>
          <cell r="D31">
            <v>16270793</v>
          </cell>
          <cell r="E31">
            <v>69273947</v>
          </cell>
          <cell r="G31" t="str">
            <v>-</v>
          </cell>
          <cell r="H31" t="str">
            <v>-</v>
          </cell>
          <cell r="I31" t="str">
            <v>-</v>
          </cell>
        </row>
        <row r="32">
          <cell r="C32" t="str">
            <v>-</v>
          </cell>
          <cell r="D32" t="str">
            <v>-</v>
          </cell>
          <cell r="E32" t="str">
            <v>-</v>
          </cell>
          <cell r="G32" t="str">
            <v>-</v>
          </cell>
          <cell r="H32" t="str">
            <v>-</v>
          </cell>
          <cell r="I32" t="str">
            <v>-</v>
          </cell>
        </row>
      </sheetData>
      <sheetData sheetId="48">
        <row r="6">
          <cell r="C6">
            <v>224914571</v>
          </cell>
          <cell r="D6">
            <v>8538719</v>
          </cell>
          <cell r="E6">
            <v>233453290</v>
          </cell>
          <cell r="G6">
            <v>57645328</v>
          </cell>
          <cell r="H6">
            <v>-7100334</v>
          </cell>
          <cell r="I6">
            <v>50544994</v>
          </cell>
        </row>
        <row r="7">
          <cell r="C7">
            <v>0</v>
          </cell>
          <cell r="E7">
            <v>0</v>
          </cell>
          <cell r="G7">
            <v>0</v>
          </cell>
          <cell r="I7">
            <v>0</v>
          </cell>
        </row>
        <row r="8">
          <cell r="C8">
            <v>13600000</v>
          </cell>
          <cell r="E8">
            <v>13600000</v>
          </cell>
          <cell r="G8">
            <v>498994640</v>
          </cell>
          <cell r="H8">
            <v>17742206</v>
          </cell>
          <cell r="I8">
            <v>516736846</v>
          </cell>
        </row>
        <row r="9">
          <cell r="C9">
            <v>1050000</v>
          </cell>
          <cell r="E9">
            <v>1050000</v>
          </cell>
          <cell r="G9">
            <v>0</v>
          </cell>
          <cell r="I9">
            <v>0</v>
          </cell>
        </row>
        <row r="10">
          <cell r="C10">
            <v>0</v>
          </cell>
          <cell r="E10">
            <v>0</v>
          </cell>
          <cell r="G10">
            <v>2000000</v>
          </cell>
          <cell r="I10">
            <v>2000000</v>
          </cell>
        </row>
        <row r="11">
          <cell r="C11">
            <v>0</v>
          </cell>
          <cell r="E11">
            <v>0</v>
          </cell>
          <cell r="F11">
            <v>0</v>
          </cell>
          <cell r="G11">
            <v>0</v>
          </cell>
          <cell r="I11">
            <v>0</v>
          </cell>
        </row>
        <row r="12">
          <cell r="B12" t="str">
            <v>Közhatalmi bevétel</v>
          </cell>
          <cell r="C12">
            <v>42900000</v>
          </cell>
          <cell r="E12">
            <v>42900000</v>
          </cell>
          <cell r="F12">
            <v>0</v>
          </cell>
          <cell r="G12">
            <v>0</v>
          </cell>
          <cell r="I12">
            <v>0</v>
          </cell>
        </row>
        <row r="13">
          <cell r="B13" t="str">
            <v>Önkormányzatok működési támogatásai (kiegészítő támogatás)</v>
          </cell>
          <cell r="C13">
            <v>26049379</v>
          </cell>
          <cell r="E13">
            <v>26049379</v>
          </cell>
          <cell r="F13">
            <v>0</v>
          </cell>
          <cell r="G13">
            <v>0</v>
          </cell>
          <cell r="I13">
            <v>0</v>
          </cell>
        </row>
        <row r="14">
          <cell r="B14">
            <v>0</v>
          </cell>
          <cell r="C14">
            <v>0</v>
          </cell>
          <cell r="E14">
            <v>0</v>
          </cell>
          <cell r="F14">
            <v>0</v>
          </cell>
          <cell r="G14">
            <v>0</v>
          </cell>
          <cell r="I14">
            <v>0</v>
          </cell>
        </row>
        <row r="15">
          <cell r="B15">
            <v>0</v>
          </cell>
          <cell r="C15">
            <v>0</v>
          </cell>
          <cell r="E15">
            <v>0</v>
          </cell>
          <cell r="F15">
            <v>0</v>
          </cell>
          <cell r="G15">
            <v>0</v>
          </cell>
          <cell r="I15">
            <v>0</v>
          </cell>
        </row>
        <row r="16">
          <cell r="B16">
            <v>0</v>
          </cell>
          <cell r="C16">
            <v>0</v>
          </cell>
          <cell r="E16">
            <v>0</v>
          </cell>
          <cell r="G16">
            <v>0</v>
          </cell>
          <cell r="I16">
            <v>0</v>
          </cell>
        </row>
        <row r="17">
          <cell r="C17">
            <v>308513950</v>
          </cell>
          <cell r="D17">
            <v>8538719</v>
          </cell>
          <cell r="E17">
            <v>317052669</v>
          </cell>
          <cell r="G17">
            <v>558639968</v>
          </cell>
          <cell r="H17">
            <v>10641872</v>
          </cell>
          <cell r="I17">
            <v>569281840</v>
          </cell>
        </row>
        <row r="18">
          <cell r="C18">
            <v>251750142</v>
          </cell>
          <cell r="D18">
            <v>2103153</v>
          </cell>
          <cell r="E18">
            <v>253853295</v>
          </cell>
          <cell r="G18">
            <v>0</v>
          </cell>
          <cell r="I18">
            <v>0</v>
          </cell>
        </row>
        <row r="19">
          <cell r="C19">
            <v>251750142</v>
          </cell>
          <cell r="D19">
            <v>2103153</v>
          </cell>
          <cell r="E19">
            <v>253853295</v>
          </cell>
          <cell r="G19">
            <v>0</v>
          </cell>
          <cell r="I19">
            <v>0</v>
          </cell>
        </row>
        <row r="20">
          <cell r="C20">
            <v>0</v>
          </cell>
          <cell r="E20">
            <v>0</v>
          </cell>
          <cell r="G20">
            <v>1235000</v>
          </cell>
          <cell r="I20">
            <v>1235000</v>
          </cell>
        </row>
        <row r="21">
          <cell r="C21">
            <v>0</v>
          </cell>
          <cell r="E21">
            <v>0</v>
          </cell>
          <cell r="G21">
            <v>0</v>
          </cell>
          <cell r="I21">
            <v>0</v>
          </cell>
        </row>
        <row r="22">
          <cell r="C22">
            <v>0</v>
          </cell>
          <cell r="E22">
            <v>0</v>
          </cell>
          <cell r="G22">
            <v>0</v>
          </cell>
          <cell r="I22">
            <v>0</v>
          </cell>
        </row>
        <row r="23">
          <cell r="C23">
            <v>0</v>
          </cell>
          <cell r="E23">
            <v>0</v>
          </cell>
          <cell r="G23">
            <v>0</v>
          </cell>
          <cell r="I23">
            <v>0</v>
          </cell>
        </row>
        <row r="24">
          <cell r="C24">
            <v>0</v>
          </cell>
          <cell r="D24">
            <v>0</v>
          </cell>
          <cell r="E24">
            <v>0</v>
          </cell>
          <cell r="G24">
            <v>0</v>
          </cell>
          <cell r="I24">
            <v>0</v>
          </cell>
        </row>
        <row r="25">
          <cell r="C25">
            <v>0</v>
          </cell>
          <cell r="E25">
            <v>0</v>
          </cell>
          <cell r="G25">
            <v>389124</v>
          </cell>
          <cell r="I25">
            <v>389124</v>
          </cell>
        </row>
        <row r="26">
          <cell r="C26">
            <v>0</v>
          </cell>
          <cell r="E26">
            <v>0</v>
          </cell>
          <cell r="F26">
            <v>0</v>
          </cell>
          <cell r="G26">
            <v>0</v>
          </cell>
          <cell r="I26">
            <v>0</v>
          </cell>
        </row>
        <row r="27">
          <cell r="C27">
            <v>0</v>
          </cell>
          <cell r="E27">
            <v>0</v>
          </cell>
          <cell r="F27">
            <v>0</v>
          </cell>
          <cell r="G27">
            <v>0</v>
          </cell>
          <cell r="I27">
            <v>0</v>
          </cell>
        </row>
        <row r="28">
          <cell r="C28">
            <v>0</v>
          </cell>
          <cell r="E28">
            <v>0</v>
          </cell>
          <cell r="F28">
            <v>0</v>
          </cell>
          <cell r="G28">
            <v>0</v>
          </cell>
          <cell r="I28">
            <v>0</v>
          </cell>
        </row>
        <row r="29">
          <cell r="C29">
            <v>0</v>
          </cell>
          <cell r="E29">
            <v>0</v>
          </cell>
          <cell r="F29">
            <v>0</v>
          </cell>
          <cell r="G29">
            <v>0</v>
          </cell>
          <cell r="I29">
            <v>0</v>
          </cell>
        </row>
        <row r="30">
          <cell r="C30">
            <v>251750142</v>
          </cell>
          <cell r="D30">
            <v>2103153</v>
          </cell>
          <cell r="E30">
            <v>253853295</v>
          </cell>
          <cell r="G30">
            <v>1624124</v>
          </cell>
          <cell r="H30">
            <v>0</v>
          </cell>
          <cell r="I30">
            <v>1624124</v>
          </cell>
        </row>
        <row r="31">
          <cell r="C31">
            <v>560264092</v>
          </cell>
          <cell r="D31">
            <v>10641872</v>
          </cell>
          <cell r="E31">
            <v>570905964</v>
          </cell>
          <cell r="G31">
            <v>560264092</v>
          </cell>
          <cell r="H31">
            <v>10641872</v>
          </cell>
          <cell r="I31">
            <v>570905964</v>
          </cell>
        </row>
        <row r="32">
          <cell r="C32">
            <v>250126018</v>
          </cell>
          <cell r="D32">
            <v>2103153</v>
          </cell>
          <cell r="E32">
            <v>252229171</v>
          </cell>
          <cell r="G32" t="str">
            <v>-</v>
          </cell>
          <cell r="H32" t="str">
            <v>-</v>
          </cell>
          <cell r="I32" t="str">
            <v>-</v>
          </cell>
        </row>
        <row r="33">
          <cell r="C33" t="str">
            <v>-</v>
          </cell>
          <cell r="D33" t="str">
            <v>-</v>
          </cell>
          <cell r="E33" t="str">
            <v>-</v>
          </cell>
          <cell r="G33" t="str">
            <v>-</v>
          </cell>
          <cell r="H33" t="str">
            <v>-</v>
          </cell>
          <cell r="I33" t="str">
            <v>-</v>
          </cell>
        </row>
      </sheetData>
      <sheetData sheetId="49"/>
      <sheetData sheetId="50">
        <row r="7">
          <cell r="A7" t="str">
            <v>piac napelem beruházása és egyéb gép berendezés beszerzése</v>
          </cell>
          <cell r="B7">
            <v>3263500</v>
          </cell>
          <cell r="C7" t="str">
            <v>2020</v>
          </cell>
          <cell r="D7">
            <v>0</v>
          </cell>
          <cell r="E7">
            <v>3263500</v>
          </cell>
          <cell r="H7">
            <v>0</v>
          </cell>
          <cell r="I7">
            <v>3263500</v>
          </cell>
        </row>
        <row r="8">
          <cell r="A8" t="str">
            <v>kastély eszköz beszerzése</v>
          </cell>
          <cell r="B8">
            <v>29200000</v>
          </cell>
          <cell r="C8" t="str">
            <v>2020</v>
          </cell>
          <cell r="D8">
            <v>0</v>
          </cell>
          <cell r="E8">
            <v>29200000</v>
          </cell>
          <cell r="H8">
            <v>0</v>
          </cell>
          <cell r="I8">
            <v>29200000</v>
          </cell>
        </row>
        <row r="9">
          <cell r="A9" t="str">
            <v>EFOp-2.4.1 Szegregált élethelyzetek felszámolása ERFA gép, berendezés beszerzése</v>
          </cell>
          <cell r="B9">
            <v>6464522</v>
          </cell>
          <cell r="C9" t="str">
            <v>2020</v>
          </cell>
          <cell r="D9">
            <v>3999000</v>
          </cell>
          <cell r="E9">
            <v>2465522</v>
          </cell>
          <cell r="H9">
            <v>0</v>
          </cell>
          <cell r="I9">
            <v>2465522</v>
          </cell>
        </row>
        <row r="10">
          <cell r="A10" t="str">
            <v>EFOP-3.9.2 humán kapacitások projekt kisértékű gép, berendezés</v>
          </cell>
          <cell r="B10">
            <v>801000</v>
          </cell>
          <cell r="C10" t="str">
            <v>2020</v>
          </cell>
          <cell r="D10">
            <v>0</v>
          </cell>
          <cell r="E10">
            <v>801000</v>
          </cell>
          <cell r="H10">
            <v>0</v>
          </cell>
          <cell r="I10">
            <v>801000</v>
          </cell>
        </row>
        <row r="11">
          <cell r="A11" t="str">
            <v>EFOP-1.5.3 humán szolgáltatások fejlesztése - gép, berendezés</v>
          </cell>
          <cell r="B11">
            <v>1988737</v>
          </cell>
          <cell r="C11" t="str">
            <v>2020</v>
          </cell>
          <cell r="D11">
            <v>0</v>
          </cell>
          <cell r="E11">
            <v>1988737</v>
          </cell>
          <cell r="H11">
            <v>0</v>
          </cell>
          <cell r="I11">
            <v>1988737</v>
          </cell>
        </row>
        <row r="12">
          <cell r="A12" t="str">
            <v>TOP-5.3.1 helyi identitás projekt kisértékű gép</v>
          </cell>
          <cell r="B12">
            <v>156300</v>
          </cell>
          <cell r="C12" t="str">
            <v>2020</v>
          </cell>
          <cell r="D12">
            <v>0</v>
          </cell>
          <cell r="E12">
            <v>156300</v>
          </cell>
          <cell r="H12">
            <v>0</v>
          </cell>
          <cell r="I12">
            <v>156300</v>
          </cell>
        </row>
        <row r="13">
          <cell r="A13" t="str">
            <v>Malom- egyéb gép, berendezés beszerzése</v>
          </cell>
          <cell r="B13">
            <v>1270000</v>
          </cell>
          <cell r="C13" t="str">
            <v>2020</v>
          </cell>
          <cell r="D13">
            <v>0</v>
          </cell>
          <cell r="E13">
            <v>1270000</v>
          </cell>
          <cell r="H13">
            <v>0</v>
          </cell>
          <cell r="I13">
            <v>1270000</v>
          </cell>
        </row>
        <row r="14">
          <cell r="A14" t="str">
            <v>START szociális jell. Program - kisértékű gép, berendezés</v>
          </cell>
          <cell r="B14">
            <v>304800</v>
          </cell>
          <cell r="C14" t="str">
            <v>2020</v>
          </cell>
          <cell r="D14">
            <v>0</v>
          </cell>
          <cell r="E14">
            <v>304800</v>
          </cell>
          <cell r="H14">
            <v>0</v>
          </cell>
          <cell r="I14">
            <v>304800</v>
          </cell>
        </row>
        <row r="15">
          <cell r="A15" t="str">
            <v>sportlétestmény üzemeltetése - gép, berendezés beszerzés</v>
          </cell>
          <cell r="B15">
            <v>63500</v>
          </cell>
          <cell r="C15" t="str">
            <v>2020</v>
          </cell>
          <cell r="D15">
            <v>0</v>
          </cell>
          <cell r="E15">
            <v>63500</v>
          </cell>
          <cell r="H15">
            <v>0</v>
          </cell>
          <cell r="I15">
            <v>63500</v>
          </cell>
        </row>
        <row r="16">
          <cell r="A16" t="str">
            <v>víztermelés, kezelés, egyéb gép, berendezés</v>
          </cell>
          <cell r="B16">
            <v>7516804</v>
          </cell>
          <cell r="C16" t="str">
            <v>2020</v>
          </cell>
          <cell r="D16">
            <v>0</v>
          </cell>
          <cell r="E16">
            <v>7516804</v>
          </cell>
          <cell r="H16">
            <v>-5517460</v>
          </cell>
          <cell r="I16">
            <v>1999344</v>
          </cell>
        </row>
        <row r="17">
          <cell r="A17" t="str">
            <v>közvilágítás - egyéb gép, berendezés beszerzés</v>
          </cell>
          <cell r="B17">
            <v>305500</v>
          </cell>
          <cell r="C17" t="str">
            <v>2020</v>
          </cell>
          <cell r="D17">
            <v>0</v>
          </cell>
          <cell r="E17">
            <v>305500</v>
          </cell>
          <cell r="H17">
            <v>0</v>
          </cell>
          <cell r="I17">
            <v>305500</v>
          </cell>
        </row>
        <row r="18">
          <cell r="A18" t="str">
            <v>zöldterület kezelés, lakóépület  - egyéb gép, berendezés beszerzés</v>
          </cell>
          <cell r="B18">
            <v>1298500</v>
          </cell>
          <cell r="C18" t="str">
            <v>2020</v>
          </cell>
          <cell r="D18">
            <v>0</v>
          </cell>
          <cell r="E18">
            <v>1298500</v>
          </cell>
          <cell r="H18">
            <v>0</v>
          </cell>
          <cell r="I18">
            <v>1298500</v>
          </cell>
        </row>
        <row r="19">
          <cell r="A19" t="str">
            <v>építményüzemeltetés - egyéb gép, berendezés beszerzés</v>
          </cell>
          <cell r="B19">
            <v>254000</v>
          </cell>
          <cell r="C19" t="str">
            <v>2020</v>
          </cell>
          <cell r="D19">
            <v>0</v>
          </cell>
          <cell r="E19">
            <v>254000</v>
          </cell>
          <cell r="H19">
            <v>-17638</v>
          </cell>
          <cell r="I19">
            <v>236362</v>
          </cell>
        </row>
        <row r="20">
          <cell r="A20" t="str">
            <v>gépjármű üzemeltetés - egyéb gép berendezés beszerzés</v>
          </cell>
          <cell r="B20">
            <v>254000</v>
          </cell>
          <cell r="C20" t="str">
            <v>2020</v>
          </cell>
          <cell r="D20">
            <v>0</v>
          </cell>
          <cell r="E20">
            <v>254000</v>
          </cell>
          <cell r="H20">
            <v>-88071</v>
          </cell>
          <cell r="I20">
            <v>165929</v>
          </cell>
        </row>
        <row r="21">
          <cell r="A21" t="str">
            <v>eü - fogorvos, védőnő gép berendezés beszerzés</v>
          </cell>
          <cell r="B21">
            <v>698500</v>
          </cell>
          <cell r="C21" t="str">
            <v>2020</v>
          </cell>
          <cell r="D21">
            <v>0</v>
          </cell>
          <cell r="E21">
            <v>698500</v>
          </cell>
          <cell r="H21">
            <v>0</v>
          </cell>
          <cell r="I21">
            <v>698500</v>
          </cell>
        </row>
        <row r="22">
          <cell r="A22" t="str">
            <v>ingatlan beszerzés, létesítés</v>
          </cell>
          <cell r="B22">
            <v>3500000</v>
          </cell>
          <cell r="C22" t="str">
            <v>2020</v>
          </cell>
          <cell r="D22">
            <v>0</v>
          </cell>
          <cell r="E22">
            <v>3500000</v>
          </cell>
          <cell r="H22">
            <v>0</v>
          </cell>
          <cell r="I22">
            <v>3500000</v>
          </cell>
        </row>
        <row r="23">
          <cell r="I23">
            <v>250000</v>
          </cell>
        </row>
        <row r="24">
          <cell r="A24" t="str">
            <v>egyéb tárgyieszköz beszerzése SZIK</v>
          </cell>
          <cell r="C24">
            <v>2020</v>
          </cell>
          <cell r="H24">
            <v>97500</v>
          </cell>
          <cell r="I24">
            <v>97500</v>
          </cell>
        </row>
        <row r="25">
          <cell r="A25" t="str">
            <v>egyéb tárgyieszköz beszerzése Napsugár Óvoda</v>
          </cell>
          <cell r="C25" t="str">
            <v>2020</v>
          </cell>
          <cell r="H25">
            <v>2480000</v>
          </cell>
          <cell r="I25">
            <v>2480000</v>
          </cell>
        </row>
      </sheetData>
      <sheetData sheetId="51">
        <row r="7">
          <cell r="B7">
            <v>47347605</v>
          </cell>
          <cell r="C7" t="str">
            <v>2019-2020</v>
          </cell>
          <cell r="D7">
            <v>0</v>
          </cell>
          <cell r="E7">
            <v>47347605</v>
          </cell>
          <cell r="H7">
            <v>0</v>
          </cell>
          <cell r="I7">
            <v>47347605</v>
          </cell>
        </row>
        <row r="8">
          <cell r="A8" t="str">
            <v>Kastély felújítása</v>
          </cell>
          <cell r="B8">
            <v>318915744</v>
          </cell>
          <cell r="C8" t="str">
            <v>2019-2020</v>
          </cell>
          <cell r="D8">
            <v>51206306</v>
          </cell>
          <cell r="E8">
            <v>267709438</v>
          </cell>
          <cell r="H8">
            <v>0</v>
          </cell>
          <cell r="I8">
            <v>267709438</v>
          </cell>
        </row>
        <row r="9">
          <cell r="A9" t="str">
            <v>EFOP-2.4.1 Szegregált élethelyzetek felszámolása ERFA - felújítás</v>
          </cell>
          <cell r="B9">
            <v>176719095</v>
          </cell>
          <cell r="C9" t="str">
            <v>2020</v>
          </cell>
          <cell r="D9">
            <v>5080000</v>
          </cell>
          <cell r="E9">
            <v>171639095</v>
          </cell>
          <cell r="H9">
            <v>0</v>
          </cell>
          <cell r="I9">
            <v>171639095</v>
          </cell>
        </row>
        <row r="10">
          <cell r="A10" t="str">
            <v>START program helyi sajátosságok - egyéb épületek felújítása</v>
          </cell>
          <cell r="B10">
            <v>6138799</v>
          </cell>
          <cell r="C10" t="str">
            <v>2020</v>
          </cell>
          <cell r="D10">
            <v>0</v>
          </cell>
          <cell r="E10">
            <v>6138799</v>
          </cell>
          <cell r="H10">
            <v>7963427</v>
          </cell>
          <cell r="I10">
            <v>14102226</v>
          </cell>
        </row>
        <row r="11">
          <cell r="A11" t="str">
            <v>START program mezőgazdaság- egyéb épületek felújítása</v>
          </cell>
          <cell r="B11">
            <v>3123184</v>
          </cell>
          <cell r="C11" t="str">
            <v>2020</v>
          </cell>
          <cell r="D11">
            <v>0</v>
          </cell>
          <cell r="E11">
            <v>3123184</v>
          </cell>
          <cell r="H11">
            <v>6006814</v>
          </cell>
          <cell r="I11">
            <v>9129998</v>
          </cell>
        </row>
        <row r="12">
          <cell r="A12" t="str">
            <v>START szociális jell. Program - egyéb felújítás</v>
          </cell>
          <cell r="B12">
            <v>941019</v>
          </cell>
          <cell r="C12" t="str">
            <v>2020</v>
          </cell>
          <cell r="D12">
            <v>0</v>
          </cell>
          <cell r="E12">
            <v>941019</v>
          </cell>
          <cell r="H12">
            <v>3771965</v>
          </cell>
          <cell r="I12">
            <v>4712984</v>
          </cell>
        </row>
        <row r="13">
          <cell r="A13" t="str">
            <v>PH mosdófelújítás</v>
          </cell>
          <cell r="B13">
            <v>1270000</v>
          </cell>
          <cell r="C13" t="str">
            <v>2020</v>
          </cell>
          <cell r="D13">
            <v>0</v>
          </cell>
          <cell r="E13">
            <v>1270000</v>
          </cell>
          <cell r="H13">
            <v>0</v>
          </cell>
          <cell r="I13">
            <v>1270000</v>
          </cell>
        </row>
        <row r="14">
          <cell r="A14" t="str">
            <v>Óvoda felújítás</v>
          </cell>
          <cell r="B14">
            <v>825500</v>
          </cell>
          <cell r="C14" t="str">
            <v>2020</v>
          </cell>
          <cell r="D14">
            <v>0</v>
          </cell>
          <cell r="E14">
            <v>825500</v>
          </cell>
          <cell r="H14">
            <v>0</v>
          </cell>
          <cell r="I14">
            <v>825500</v>
          </cell>
        </row>
        <row r="15">
          <cell r="A15">
            <v>0</v>
          </cell>
          <cell r="B15">
            <v>0</v>
          </cell>
          <cell r="C15">
            <v>0</v>
          </cell>
          <cell r="D15">
            <v>0</v>
          </cell>
          <cell r="E15">
            <v>0</v>
          </cell>
          <cell r="H15">
            <v>0</v>
          </cell>
          <cell r="I15">
            <v>0</v>
          </cell>
        </row>
        <row r="16">
          <cell r="A16">
            <v>0</v>
          </cell>
          <cell r="B16">
            <v>0</v>
          </cell>
          <cell r="C16">
            <v>0</v>
          </cell>
          <cell r="D16">
            <v>0</v>
          </cell>
          <cell r="E16">
            <v>0</v>
          </cell>
          <cell r="H16">
            <v>0</v>
          </cell>
          <cell r="I16">
            <v>0</v>
          </cell>
        </row>
        <row r="17">
          <cell r="A17">
            <v>0</v>
          </cell>
          <cell r="B17">
            <v>0</v>
          </cell>
          <cell r="C17">
            <v>0</v>
          </cell>
          <cell r="D17">
            <v>0</v>
          </cell>
          <cell r="E17">
            <v>0</v>
          </cell>
          <cell r="H17">
            <v>0</v>
          </cell>
          <cell r="I17">
            <v>0</v>
          </cell>
        </row>
        <row r="18">
          <cell r="A18">
            <v>0</v>
          </cell>
          <cell r="B18">
            <v>0</v>
          </cell>
          <cell r="C18">
            <v>0</v>
          </cell>
          <cell r="D18">
            <v>0</v>
          </cell>
          <cell r="E18">
            <v>0</v>
          </cell>
          <cell r="H18">
            <v>0</v>
          </cell>
          <cell r="I18">
            <v>0</v>
          </cell>
        </row>
        <row r="19">
          <cell r="A19">
            <v>0</v>
          </cell>
          <cell r="B19">
            <v>0</v>
          </cell>
          <cell r="C19">
            <v>0</v>
          </cell>
          <cell r="D19">
            <v>0</v>
          </cell>
          <cell r="E19">
            <v>0</v>
          </cell>
          <cell r="H19">
            <v>0</v>
          </cell>
          <cell r="I19">
            <v>0</v>
          </cell>
        </row>
        <row r="20">
          <cell r="A20">
            <v>0</v>
          </cell>
          <cell r="B20">
            <v>0</v>
          </cell>
          <cell r="C20">
            <v>0</v>
          </cell>
          <cell r="D20">
            <v>0</v>
          </cell>
          <cell r="E20">
            <v>0</v>
          </cell>
          <cell r="H20">
            <v>0</v>
          </cell>
          <cell r="I20">
            <v>0</v>
          </cell>
        </row>
        <row r="21">
          <cell r="A21">
            <v>0</v>
          </cell>
          <cell r="B21">
            <v>0</v>
          </cell>
          <cell r="C21">
            <v>0</v>
          </cell>
          <cell r="D21">
            <v>0</v>
          </cell>
          <cell r="E21">
            <v>0</v>
          </cell>
          <cell r="H21">
            <v>0</v>
          </cell>
          <cell r="I21">
            <v>0</v>
          </cell>
        </row>
        <row r="22">
          <cell r="A22">
            <v>0</v>
          </cell>
          <cell r="B22">
            <v>0</v>
          </cell>
          <cell r="C22">
            <v>0</v>
          </cell>
          <cell r="D22">
            <v>0</v>
          </cell>
          <cell r="E22">
            <v>0</v>
          </cell>
          <cell r="H22">
            <v>0</v>
          </cell>
          <cell r="I22">
            <v>0</v>
          </cell>
        </row>
        <row r="23">
          <cell r="A23">
            <v>0</v>
          </cell>
          <cell r="B23">
            <v>0</v>
          </cell>
          <cell r="C23">
            <v>0</v>
          </cell>
          <cell r="D23">
            <v>0</v>
          </cell>
          <cell r="E23">
            <v>0</v>
          </cell>
          <cell r="H23">
            <v>0</v>
          </cell>
          <cell r="I23">
            <v>0</v>
          </cell>
        </row>
        <row r="24">
          <cell r="H24">
            <v>0</v>
          </cell>
          <cell r="I24">
            <v>0</v>
          </cell>
        </row>
      </sheetData>
      <sheetData sheetId="52">
        <row r="4">
          <cell r="A4">
            <v>0</v>
          </cell>
          <cell r="G4">
            <v>0</v>
          </cell>
          <cell r="I4">
            <v>0</v>
          </cell>
        </row>
        <row r="5">
          <cell r="G5">
            <v>0</v>
          </cell>
          <cell r="I5">
            <v>0</v>
          </cell>
        </row>
        <row r="17">
          <cell r="B17">
            <v>1198009</v>
          </cell>
          <cell r="C17">
            <v>0</v>
          </cell>
          <cell r="D17">
            <v>1198009</v>
          </cell>
          <cell r="E17">
            <v>0</v>
          </cell>
          <cell r="F17">
            <v>1198009</v>
          </cell>
          <cell r="G17">
            <v>0</v>
          </cell>
          <cell r="H17">
            <v>0</v>
          </cell>
          <cell r="I17">
            <v>0</v>
          </cell>
        </row>
        <row r="18">
          <cell r="B18">
            <v>0</v>
          </cell>
          <cell r="C18">
            <v>0</v>
          </cell>
          <cell r="D18">
            <v>0</v>
          </cell>
          <cell r="E18">
            <v>0</v>
          </cell>
          <cell r="F18">
            <v>0</v>
          </cell>
          <cell r="G18">
            <v>0</v>
          </cell>
          <cell r="H18">
            <v>0</v>
          </cell>
          <cell r="I18">
            <v>0</v>
          </cell>
        </row>
        <row r="19">
          <cell r="B19">
            <v>49908269</v>
          </cell>
          <cell r="C19">
            <v>0</v>
          </cell>
          <cell r="D19">
            <v>49908269</v>
          </cell>
          <cell r="E19">
            <v>0</v>
          </cell>
          <cell r="F19">
            <v>49908269</v>
          </cell>
          <cell r="G19">
            <v>0</v>
          </cell>
          <cell r="H19">
            <v>0</v>
          </cell>
          <cell r="I19">
            <v>0</v>
          </cell>
        </row>
        <row r="20">
          <cell r="B20">
            <v>0</v>
          </cell>
          <cell r="C20">
            <v>0</v>
          </cell>
          <cell r="D20">
            <v>0</v>
          </cell>
          <cell r="E20">
            <v>0</v>
          </cell>
          <cell r="F20">
            <v>0</v>
          </cell>
          <cell r="G20">
            <v>0</v>
          </cell>
          <cell r="H20">
            <v>0</v>
          </cell>
          <cell r="I20">
            <v>0</v>
          </cell>
        </row>
        <row r="21">
          <cell r="B21">
            <v>0</v>
          </cell>
          <cell r="C21">
            <v>0</v>
          </cell>
          <cell r="D21">
            <v>0</v>
          </cell>
          <cell r="E21">
            <v>0</v>
          </cell>
          <cell r="F21">
            <v>0</v>
          </cell>
          <cell r="G21">
            <v>0</v>
          </cell>
          <cell r="H21">
            <v>0</v>
          </cell>
          <cell r="I21">
            <v>0</v>
          </cell>
        </row>
        <row r="22">
          <cell r="B22">
            <v>0</v>
          </cell>
          <cell r="C22">
            <v>0</v>
          </cell>
          <cell r="D22">
            <v>0</v>
          </cell>
          <cell r="E22">
            <v>0</v>
          </cell>
          <cell r="F22">
            <v>0</v>
          </cell>
          <cell r="G22">
            <v>0</v>
          </cell>
          <cell r="H22">
            <v>0</v>
          </cell>
          <cell r="I22">
            <v>0</v>
          </cell>
        </row>
        <row r="23">
          <cell r="B23">
            <v>51106278</v>
          </cell>
          <cell r="C23">
            <v>0</v>
          </cell>
          <cell r="D23">
            <v>51106278</v>
          </cell>
          <cell r="E23">
            <v>0</v>
          </cell>
          <cell r="F23">
            <v>51106278</v>
          </cell>
          <cell r="G23">
            <v>0</v>
          </cell>
          <cell r="H23">
            <v>0</v>
          </cell>
          <cell r="I23">
            <v>0</v>
          </cell>
        </row>
        <row r="24">
          <cell r="B24">
            <v>0</v>
          </cell>
          <cell r="C24">
            <v>0</v>
          </cell>
          <cell r="D24">
            <v>0</v>
          </cell>
          <cell r="E24">
            <v>0</v>
          </cell>
          <cell r="F24">
            <v>0</v>
          </cell>
          <cell r="G24">
            <v>0</v>
          </cell>
          <cell r="H24">
            <v>0</v>
          </cell>
          <cell r="I24">
            <v>0</v>
          </cell>
        </row>
        <row r="25">
          <cell r="B25">
            <v>50547605</v>
          </cell>
          <cell r="C25">
            <v>0</v>
          </cell>
          <cell r="D25">
            <v>50547605</v>
          </cell>
          <cell r="E25">
            <v>0</v>
          </cell>
          <cell r="F25">
            <v>50547605</v>
          </cell>
          <cell r="G25">
            <v>0</v>
          </cell>
          <cell r="H25">
            <v>0</v>
          </cell>
          <cell r="I25">
            <v>0</v>
          </cell>
        </row>
        <row r="26">
          <cell r="B26">
            <v>558673</v>
          </cell>
          <cell r="C26">
            <v>0</v>
          </cell>
          <cell r="D26">
            <v>558673</v>
          </cell>
          <cell r="E26">
            <v>0</v>
          </cell>
          <cell r="F26">
            <v>558673</v>
          </cell>
          <cell r="G26">
            <v>0</v>
          </cell>
          <cell r="H26">
            <v>0</v>
          </cell>
          <cell r="I26">
            <v>0</v>
          </cell>
        </row>
        <row r="27">
          <cell r="B27">
            <v>0</v>
          </cell>
          <cell r="C27">
            <v>0</v>
          </cell>
          <cell r="D27">
            <v>0</v>
          </cell>
          <cell r="E27">
            <v>0</v>
          </cell>
          <cell r="F27">
            <v>0</v>
          </cell>
          <cell r="G27">
            <v>0</v>
          </cell>
          <cell r="H27">
            <v>0</v>
          </cell>
          <cell r="I27">
            <v>0</v>
          </cell>
        </row>
        <row r="28">
          <cell r="B28">
            <v>0</v>
          </cell>
          <cell r="C28">
            <v>0</v>
          </cell>
          <cell r="D28">
            <v>0</v>
          </cell>
          <cell r="E28">
            <v>0</v>
          </cell>
          <cell r="F28">
            <v>0</v>
          </cell>
          <cell r="G28">
            <v>0</v>
          </cell>
          <cell r="H28">
            <v>0</v>
          </cell>
          <cell r="I28">
            <v>0</v>
          </cell>
        </row>
        <row r="29">
          <cell r="B29">
            <v>51106278</v>
          </cell>
          <cell r="C29">
            <v>0</v>
          </cell>
          <cell r="D29">
            <v>51106278</v>
          </cell>
          <cell r="E29">
            <v>0</v>
          </cell>
          <cell r="F29">
            <v>51106278</v>
          </cell>
          <cell r="G29">
            <v>0</v>
          </cell>
          <cell r="H29">
            <v>0</v>
          </cell>
          <cell r="I29">
            <v>0</v>
          </cell>
        </row>
        <row r="72">
          <cell r="B72">
            <v>65891023</v>
          </cell>
          <cell r="C72">
            <v>0</v>
          </cell>
          <cell r="D72">
            <v>65891023</v>
          </cell>
          <cell r="E72">
            <v>0</v>
          </cell>
          <cell r="F72">
            <v>65891023</v>
          </cell>
          <cell r="G72">
            <v>0</v>
          </cell>
          <cell r="H72">
            <v>0</v>
          </cell>
          <cell r="I72">
            <v>0</v>
          </cell>
        </row>
        <row r="73">
          <cell r="B73">
            <v>0</v>
          </cell>
          <cell r="C73">
            <v>0</v>
          </cell>
          <cell r="D73">
            <v>0</v>
          </cell>
          <cell r="E73">
            <v>0</v>
          </cell>
          <cell r="F73">
            <v>0</v>
          </cell>
          <cell r="G73">
            <v>0</v>
          </cell>
          <cell r="H73">
            <v>0</v>
          </cell>
          <cell r="I73">
            <v>0</v>
          </cell>
        </row>
        <row r="74">
          <cell r="B74">
            <v>307679180</v>
          </cell>
          <cell r="C74">
            <v>307679180</v>
          </cell>
          <cell r="D74">
            <v>0</v>
          </cell>
          <cell r="E74">
            <v>0</v>
          </cell>
          <cell r="F74">
            <v>0</v>
          </cell>
          <cell r="G74">
            <v>0</v>
          </cell>
          <cell r="H74">
            <v>0</v>
          </cell>
          <cell r="I74">
            <v>0</v>
          </cell>
        </row>
        <row r="75">
          <cell r="B75">
            <v>0</v>
          </cell>
          <cell r="C75">
            <v>0</v>
          </cell>
          <cell r="D75">
            <v>0</v>
          </cell>
          <cell r="E75">
            <v>0</v>
          </cell>
          <cell r="F75">
            <v>0</v>
          </cell>
          <cell r="G75">
            <v>0</v>
          </cell>
          <cell r="H75">
            <v>0</v>
          </cell>
          <cell r="I75">
            <v>0</v>
          </cell>
        </row>
        <row r="76">
          <cell r="B76">
            <v>0</v>
          </cell>
          <cell r="C76">
            <v>0</v>
          </cell>
          <cell r="D76">
            <v>0</v>
          </cell>
          <cell r="E76">
            <v>0</v>
          </cell>
          <cell r="F76">
            <v>0</v>
          </cell>
          <cell r="G76">
            <v>0</v>
          </cell>
          <cell r="H76">
            <v>0</v>
          </cell>
          <cell r="I76">
            <v>0</v>
          </cell>
        </row>
        <row r="77">
          <cell r="B77">
            <v>0</v>
          </cell>
          <cell r="C77">
            <v>0</v>
          </cell>
          <cell r="D77">
            <v>0</v>
          </cell>
          <cell r="E77">
            <v>0</v>
          </cell>
          <cell r="F77">
            <v>0</v>
          </cell>
          <cell r="G77">
            <v>0</v>
          </cell>
          <cell r="H77">
            <v>0</v>
          </cell>
          <cell r="I77">
            <v>0</v>
          </cell>
        </row>
        <row r="78">
          <cell r="B78">
            <v>373570203</v>
          </cell>
          <cell r="C78">
            <v>307679180</v>
          </cell>
          <cell r="D78">
            <v>65891023</v>
          </cell>
          <cell r="E78">
            <v>0</v>
          </cell>
          <cell r="F78">
            <v>65891023</v>
          </cell>
          <cell r="G78">
            <v>0</v>
          </cell>
          <cell r="H78">
            <v>0</v>
          </cell>
          <cell r="I78">
            <v>0</v>
          </cell>
        </row>
        <row r="79">
          <cell r="B79">
            <v>0</v>
          </cell>
          <cell r="C79">
            <v>0</v>
          </cell>
          <cell r="D79">
            <v>0</v>
          </cell>
          <cell r="E79">
            <v>0</v>
          </cell>
          <cell r="F79">
            <v>0</v>
          </cell>
          <cell r="G79">
            <v>0</v>
          </cell>
          <cell r="H79">
            <v>0</v>
          </cell>
          <cell r="I79">
            <v>0</v>
          </cell>
        </row>
        <row r="80">
          <cell r="B80">
            <v>342439170</v>
          </cell>
          <cell r="C80">
            <v>32828429</v>
          </cell>
          <cell r="D80">
            <v>309610741</v>
          </cell>
          <cell r="E80">
            <v>0</v>
          </cell>
          <cell r="F80">
            <v>309610741</v>
          </cell>
          <cell r="G80">
            <v>0</v>
          </cell>
          <cell r="H80">
            <v>0</v>
          </cell>
          <cell r="I80">
            <v>0</v>
          </cell>
        </row>
        <row r="81">
          <cell r="B81">
            <v>31131033</v>
          </cell>
          <cell r="C81">
            <v>20717304</v>
          </cell>
          <cell r="D81">
            <v>10413729</v>
          </cell>
          <cell r="E81">
            <v>0</v>
          </cell>
          <cell r="F81">
            <v>10413729</v>
          </cell>
          <cell r="G81">
            <v>0</v>
          </cell>
          <cell r="H81">
            <v>0</v>
          </cell>
          <cell r="I81">
            <v>0</v>
          </cell>
        </row>
        <row r="82">
          <cell r="B82">
            <v>0</v>
          </cell>
          <cell r="C82">
            <v>0</v>
          </cell>
          <cell r="D82">
            <v>0</v>
          </cell>
          <cell r="E82">
            <v>0</v>
          </cell>
          <cell r="F82">
            <v>0</v>
          </cell>
          <cell r="G82">
            <v>0</v>
          </cell>
          <cell r="H82">
            <v>0</v>
          </cell>
          <cell r="I82">
            <v>0</v>
          </cell>
        </row>
        <row r="83">
          <cell r="B83">
            <v>0</v>
          </cell>
          <cell r="C83">
            <v>0</v>
          </cell>
          <cell r="D83">
            <v>0</v>
          </cell>
          <cell r="E83">
            <v>0</v>
          </cell>
          <cell r="F83">
            <v>0</v>
          </cell>
          <cell r="G83">
            <v>0</v>
          </cell>
          <cell r="H83">
            <v>0</v>
          </cell>
          <cell r="I83">
            <v>0</v>
          </cell>
        </row>
        <row r="84">
          <cell r="B84">
            <v>373570203</v>
          </cell>
          <cell r="C84">
            <v>53545733</v>
          </cell>
          <cell r="D84">
            <v>320024470</v>
          </cell>
          <cell r="E84">
            <v>0</v>
          </cell>
          <cell r="F84">
            <v>320024470</v>
          </cell>
          <cell r="G84">
            <v>0</v>
          </cell>
          <cell r="H84">
            <v>0</v>
          </cell>
          <cell r="I84">
            <v>0</v>
          </cell>
        </row>
        <row r="129">
          <cell r="B129">
            <v>0</v>
          </cell>
          <cell r="C129">
            <v>0</v>
          </cell>
          <cell r="D129">
            <v>0</v>
          </cell>
          <cell r="E129">
            <v>0</v>
          </cell>
          <cell r="F129">
            <v>0</v>
          </cell>
          <cell r="G129">
            <v>0</v>
          </cell>
          <cell r="H129">
            <v>0</v>
          </cell>
          <cell r="I129">
            <v>0</v>
          </cell>
        </row>
        <row r="130">
          <cell r="B130">
            <v>0</v>
          </cell>
          <cell r="C130">
            <v>0</v>
          </cell>
          <cell r="D130">
            <v>0</v>
          </cell>
          <cell r="E130">
            <v>0</v>
          </cell>
          <cell r="F130">
            <v>0</v>
          </cell>
          <cell r="G130">
            <v>0</v>
          </cell>
          <cell r="H130">
            <v>0</v>
          </cell>
          <cell r="I130">
            <v>0</v>
          </cell>
        </row>
        <row r="131">
          <cell r="B131">
            <v>199990808</v>
          </cell>
          <cell r="C131">
            <v>17051448</v>
          </cell>
          <cell r="D131">
            <v>182939360</v>
          </cell>
          <cell r="E131">
            <v>0</v>
          </cell>
          <cell r="F131">
            <v>182939360</v>
          </cell>
          <cell r="G131">
            <v>0</v>
          </cell>
          <cell r="H131">
            <v>0</v>
          </cell>
          <cell r="I131">
            <v>0</v>
          </cell>
        </row>
        <row r="132">
          <cell r="B132">
            <v>0</v>
          </cell>
          <cell r="C132">
            <v>0</v>
          </cell>
          <cell r="D132">
            <v>0</v>
          </cell>
          <cell r="E132">
            <v>0</v>
          </cell>
          <cell r="F132">
            <v>0</v>
          </cell>
          <cell r="G132">
            <v>0</v>
          </cell>
          <cell r="H132">
            <v>0</v>
          </cell>
          <cell r="I132">
            <v>0</v>
          </cell>
        </row>
        <row r="133">
          <cell r="B133">
            <v>0</v>
          </cell>
          <cell r="C133">
            <v>0</v>
          </cell>
          <cell r="D133">
            <v>0</v>
          </cell>
          <cell r="E133">
            <v>0</v>
          </cell>
          <cell r="F133">
            <v>0</v>
          </cell>
          <cell r="G133">
            <v>0</v>
          </cell>
          <cell r="H133">
            <v>0</v>
          </cell>
          <cell r="I133">
            <v>0</v>
          </cell>
        </row>
        <row r="134">
          <cell r="B134">
            <v>0</v>
          </cell>
          <cell r="C134">
            <v>0</v>
          </cell>
          <cell r="D134">
            <v>0</v>
          </cell>
          <cell r="E134">
            <v>0</v>
          </cell>
          <cell r="F134">
            <v>0</v>
          </cell>
          <cell r="G134">
            <v>0</v>
          </cell>
          <cell r="H134">
            <v>0</v>
          </cell>
          <cell r="I134">
            <v>0</v>
          </cell>
        </row>
        <row r="135">
          <cell r="B135">
            <v>199990808</v>
          </cell>
          <cell r="C135">
            <v>17051448</v>
          </cell>
          <cell r="D135">
            <v>182939360</v>
          </cell>
          <cell r="E135">
            <v>0</v>
          </cell>
          <cell r="F135">
            <v>182939360</v>
          </cell>
          <cell r="G135">
            <v>0</v>
          </cell>
          <cell r="H135">
            <v>0</v>
          </cell>
          <cell r="I135">
            <v>0</v>
          </cell>
        </row>
        <row r="136">
          <cell r="B136">
            <v>0</v>
          </cell>
          <cell r="C136">
            <v>0</v>
          </cell>
          <cell r="D136">
            <v>0</v>
          </cell>
          <cell r="E136">
            <v>0</v>
          </cell>
          <cell r="F136">
            <v>0</v>
          </cell>
          <cell r="G136">
            <v>0</v>
          </cell>
          <cell r="H136">
            <v>0</v>
          </cell>
          <cell r="I136">
            <v>0</v>
          </cell>
        </row>
        <row r="137">
          <cell r="B137">
            <v>183183617</v>
          </cell>
          <cell r="C137">
            <v>9079000</v>
          </cell>
          <cell r="D137">
            <v>174104617</v>
          </cell>
          <cell r="E137">
            <v>0</v>
          </cell>
          <cell r="F137">
            <v>174104617</v>
          </cell>
          <cell r="G137">
            <v>0</v>
          </cell>
          <cell r="H137">
            <v>0</v>
          </cell>
          <cell r="I137">
            <v>0</v>
          </cell>
        </row>
        <row r="138">
          <cell r="B138">
            <v>16807191</v>
          </cell>
          <cell r="C138">
            <v>5543968</v>
          </cell>
          <cell r="D138">
            <v>11263223</v>
          </cell>
          <cell r="E138">
            <v>0</v>
          </cell>
          <cell r="F138">
            <v>11263223</v>
          </cell>
          <cell r="G138">
            <v>0</v>
          </cell>
          <cell r="H138">
            <v>0</v>
          </cell>
          <cell r="I138">
            <v>0</v>
          </cell>
        </row>
        <row r="139">
          <cell r="B139">
            <v>0</v>
          </cell>
          <cell r="C139">
            <v>0</v>
          </cell>
          <cell r="D139">
            <v>0</v>
          </cell>
          <cell r="E139">
            <v>0</v>
          </cell>
          <cell r="F139">
            <v>0</v>
          </cell>
          <cell r="G139">
            <v>0</v>
          </cell>
          <cell r="H139">
            <v>0</v>
          </cell>
          <cell r="I139">
            <v>0</v>
          </cell>
        </row>
        <row r="140">
          <cell r="B140">
            <v>0</v>
          </cell>
          <cell r="C140">
            <v>0</v>
          </cell>
          <cell r="D140">
            <v>0</v>
          </cell>
          <cell r="E140">
            <v>0</v>
          </cell>
          <cell r="F140">
            <v>0</v>
          </cell>
          <cell r="G140">
            <v>0</v>
          </cell>
          <cell r="H140">
            <v>0</v>
          </cell>
          <cell r="I140">
            <v>0</v>
          </cell>
        </row>
        <row r="141">
          <cell r="B141">
            <v>199990808</v>
          </cell>
          <cell r="C141">
            <v>14622968</v>
          </cell>
          <cell r="D141">
            <v>185367840</v>
          </cell>
          <cell r="E141">
            <v>0</v>
          </cell>
          <cell r="F141">
            <v>185367840</v>
          </cell>
          <cell r="G141">
            <v>0</v>
          </cell>
          <cell r="H141">
            <v>0</v>
          </cell>
          <cell r="I141">
            <v>0</v>
          </cell>
        </row>
        <row r="184">
          <cell r="B184">
            <v>0</v>
          </cell>
          <cell r="C184">
            <v>0</v>
          </cell>
          <cell r="D184">
            <v>0</v>
          </cell>
          <cell r="E184">
            <v>0</v>
          </cell>
          <cell r="F184">
            <v>0</v>
          </cell>
          <cell r="G184">
            <v>0</v>
          </cell>
          <cell r="H184">
            <v>0</v>
          </cell>
          <cell r="I184">
            <v>0</v>
          </cell>
        </row>
        <row r="185">
          <cell r="B185">
            <v>0</v>
          </cell>
          <cell r="C185">
            <v>0</v>
          </cell>
          <cell r="D185">
            <v>0</v>
          </cell>
          <cell r="E185">
            <v>0</v>
          </cell>
          <cell r="F185">
            <v>0</v>
          </cell>
          <cell r="G185">
            <v>0</v>
          </cell>
          <cell r="H185">
            <v>0</v>
          </cell>
          <cell r="I185">
            <v>0</v>
          </cell>
        </row>
        <row r="186">
          <cell r="B186">
            <v>101992794</v>
          </cell>
          <cell r="C186">
            <v>44259655</v>
          </cell>
          <cell r="D186">
            <v>47897992</v>
          </cell>
          <cell r="E186">
            <v>0</v>
          </cell>
          <cell r="F186">
            <v>47897992</v>
          </cell>
          <cell r="G186">
            <v>9835147</v>
          </cell>
          <cell r="H186">
            <v>0</v>
          </cell>
          <cell r="I186">
            <v>9835147</v>
          </cell>
        </row>
        <row r="187">
          <cell r="B187">
            <v>0</v>
          </cell>
          <cell r="C187">
            <v>0</v>
          </cell>
          <cell r="D187">
            <v>0</v>
          </cell>
          <cell r="E187">
            <v>0</v>
          </cell>
          <cell r="F187">
            <v>0</v>
          </cell>
          <cell r="G187">
            <v>0</v>
          </cell>
          <cell r="H187">
            <v>0</v>
          </cell>
          <cell r="I187">
            <v>0</v>
          </cell>
        </row>
        <row r="188">
          <cell r="B188">
            <v>0</v>
          </cell>
          <cell r="C188">
            <v>0</v>
          </cell>
          <cell r="D188">
            <v>0</v>
          </cell>
          <cell r="E188">
            <v>0</v>
          </cell>
          <cell r="F188">
            <v>0</v>
          </cell>
          <cell r="G188">
            <v>0</v>
          </cell>
          <cell r="H188">
            <v>0</v>
          </cell>
          <cell r="I188">
            <v>0</v>
          </cell>
        </row>
        <row r="189">
          <cell r="B189">
            <v>0</v>
          </cell>
          <cell r="C189">
            <v>0</v>
          </cell>
          <cell r="D189">
            <v>0</v>
          </cell>
          <cell r="E189">
            <v>0</v>
          </cell>
          <cell r="F189">
            <v>0</v>
          </cell>
          <cell r="G189">
            <v>0</v>
          </cell>
          <cell r="H189">
            <v>0</v>
          </cell>
          <cell r="I189">
            <v>0</v>
          </cell>
        </row>
        <row r="190">
          <cell r="B190">
            <v>101992794</v>
          </cell>
          <cell r="C190">
            <v>44259655</v>
          </cell>
          <cell r="D190">
            <v>47897992</v>
          </cell>
          <cell r="E190">
            <v>0</v>
          </cell>
          <cell r="F190">
            <v>47897992</v>
          </cell>
          <cell r="G190">
            <v>9835147</v>
          </cell>
          <cell r="H190">
            <v>0</v>
          </cell>
          <cell r="I190">
            <v>9835147</v>
          </cell>
        </row>
        <row r="191">
          <cell r="B191">
            <v>47652845</v>
          </cell>
          <cell r="C191">
            <v>25522485</v>
          </cell>
          <cell r="D191">
            <v>17550360</v>
          </cell>
          <cell r="E191">
            <v>0</v>
          </cell>
          <cell r="F191">
            <v>17550360</v>
          </cell>
          <cell r="G191">
            <v>4580000</v>
          </cell>
          <cell r="H191">
            <v>0</v>
          </cell>
          <cell r="I191">
            <v>4580000</v>
          </cell>
        </row>
        <row r="192">
          <cell r="B192">
            <v>3540831</v>
          </cell>
          <cell r="C192">
            <v>3540831</v>
          </cell>
          <cell r="D192">
            <v>0</v>
          </cell>
          <cell r="E192">
            <v>0</v>
          </cell>
          <cell r="F192">
            <v>0</v>
          </cell>
          <cell r="G192">
            <v>0</v>
          </cell>
          <cell r="H192">
            <v>0</v>
          </cell>
          <cell r="I192">
            <v>0</v>
          </cell>
        </row>
        <row r="193">
          <cell r="B193">
            <v>50799118</v>
          </cell>
          <cell r="C193">
            <v>17878651</v>
          </cell>
          <cell r="D193">
            <v>30347632</v>
          </cell>
          <cell r="E193">
            <v>0</v>
          </cell>
          <cell r="F193">
            <v>30347632</v>
          </cell>
          <cell r="G193">
            <v>2572835</v>
          </cell>
          <cell r="H193">
            <v>0</v>
          </cell>
          <cell r="I193">
            <v>2572835</v>
          </cell>
        </row>
        <row r="194">
          <cell r="B194">
            <v>0</v>
          </cell>
          <cell r="C194">
            <v>0</v>
          </cell>
          <cell r="D194">
            <v>0</v>
          </cell>
          <cell r="E194">
            <v>0</v>
          </cell>
          <cell r="F194">
            <v>0</v>
          </cell>
          <cell r="G194">
            <v>0</v>
          </cell>
          <cell r="H194">
            <v>0</v>
          </cell>
          <cell r="I194">
            <v>0</v>
          </cell>
        </row>
        <row r="195">
          <cell r="B195">
            <v>0</v>
          </cell>
          <cell r="C195">
            <v>0</v>
          </cell>
          <cell r="D195">
            <v>0</v>
          </cell>
          <cell r="E195">
            <v>0</v>
          </cell>
          <cell r="F195">
            <v>0</v>
          </cell>
          <cell r="G195">
            <v>0</v>
          </cell>
          <cell r="H195">
            <v>0</v>
          </cell>
          <cell r="I195">
            <v>0</v>
          </cell>
        </row>
        <row r="196">
          <cell r="B196">
            <v>101992794</v>
          </cell>
          <cell r="C196">
            <v>46941967</v>
          </cell>
          <cell r="D196">
            <v>47897992</v>
          </cell>
          <cell r="E196">
            <v>0</v>
          </cell>
          <cell r="F196">
            <v>47897992</v>
          </cell>
          <cell r="G196">
            <v>7152835</v>
          </cell>
          <cell r="H196">
            <v>0</v>
          </cell>
          <cell r="I196">
            <v>7152835</v>
          </cell>
        </row>
        <row r="241">
          <cell r="B241">
            <v>0</v>
          </cell>
          <cell r="C241">
            <v>0</v>
          </cell>
          <cell r="D241">
            <v>0</v>
          </cell>
          <cell r="E241">
            <v>0</v>
          </cell>
          <cell r="F241">
            <v>0</v>
          </cell>
          <cell r="G241">
            <v>0</v>
          </cell>
          <cell r="H241">
            <v>0</v>
          </cell>
          <cell r="I241">
            <v>0</v>
          </cell>
        </row>
        <row r="242">
          <cell r="B242">
            <v>27040786</v>
          </cell>
          <cell r="C242">
            <v>18136554</v>
          </cell>
          <cell r="D242">
            <v>8904232</v>
          </cell>
          <cell r="E242">
            <v>0</v>
          </cell>
          <cell r="F242">
            <v>8904232</v>
          </cell>
          <cell r="G242">
            <v>0</v>
          </cell>
          <cell r="H242">
            <v>0</v>
          </cell>
          <cell r="I242">
            <v>0</v>
          </cell>
        </row>
        <row r="243">
          <cell r="B243">
            <v>0</v>
          </cell>
          <cell r="C243">
            <v>0</v>
          </cell>
          <cell r="D243">
            <v>0</v>
          </cell>
          <cell r="E243">
            <v>0</v>
          </cell>
          <cell r="F243">
            <v>0</v>
          </cell>
          <cell r="G243">
            <v>0</v>
          </cell>
          <cell r="H243">
            <v>0</v>
          </cell>
          <cell r="I243">
            <v>0</v>
          </cell>
        </row>
        <row r="244">
          <cell r="B244">
            <v>0</v>
          </cell>
          <cell r="C244">
            <v>0</v>
          </cell>
          <cell r="D244">
            <v>0</v>
          </cell>
          <cell r="E244">
            <v>0</v>
          </cell>
          <cell r="F244">
            <v>0</v>
          </cell>
          <cell r="G244">
            <v>0</v>
          </cell>
          <cell r="H244">
            <v>0</v>
          </cell>
          <cell r="I244">
            <v>0</v>
          </cell>
        </row>
        <row r="245">
          <cell r="B245">
            <v>0</v>
          </cell>
          <cell r="C245">
            <v>0</v>
          </cell>
          <cell r="D245">
            <v>0</v>
          </cell>
          <cell r="E245">
            <v>0</v>
          </cell>
          <cell r="F245">
            <v>0</v>
          </cell>
          <cell r="G245">
            <v>0</v>
          </cell>
          <cell r="H245">
            <v>0</v>
          </cell>
          <cell r="I245">
            <v>0</v>
          </cell>
        </row>
        <row r="246">
          <cell r="B246">
            <v>0</v>
          </cell>
          <cell r="C246">
            <v>0</v>
          </cell>
          <cell r="D246">
            <v>0</v>
          </cell>
          <cell r="E246">
            <v>0</v>
          </cell>
          <cell r="F246">
            <v>0</v>
          </cell>
          <cell r="G246">
            <v>0</v>
          </cell>
          <cell r="H246">
            <v>0</v>
          </cell>
          <cell r="I246">
            <v>0</v>
          </cell>
        </row>
        <row r="247">
          <cell r="B247">
            <v>0</v>
          </cell>
          <cell r="C247">
            <v>0</v>
          </cell>
          <cell r="D247">
            <v>0</v>
          </cell>
          <cell r="E247">
            <v>0</v>
          </cell>
          <cell r="F247">
            <v>0</v>
          </cell>
          <cell r="G247">
            <v>0</v>
          </cell>
          <cell r="H247">
            <v>0</v>
          </cell>
          <cell r="I247">
            <v>0</v>
          </cell>
        </row>
        <row r="248">
          <cell r="B248">
            <v>13709850</v>
          </cell>
          <cell r="C248">
            <v>9100640</v>
          </cell>
          <cell r="D248">
            <v>4609210</v>
          </cell>
          <cell r="E248">
            <v>0</v>
          </cell>
          <cell r="F248">
            <v>4609210</v>
          </cell>
          <cell r="G248">
            <v>0</v>
          </cell>
          <cell r="H248">
            <v>0</v>
          </cell>
          <cell r="I248">
            <v>0</v>
          </cell>
        </row>
        <row r="249">
          <cell r="B249">
            <v>3920602</v>
          </cell>
          <cell r="C249">
            <v>3119602</v>
          </cell>
          <cell r="D249">
            <v>801000</v>
          </cell>
          <cell r="E249">
            <v>0</v>
          </cell>
          <cell r="F249">
            <v>801000</v>
          </cell>
          <cell r="G249">
            <v>0</v>
          </cell>
          <cell r="H249">
            <v>0</v>
          </cell>
          <cell r="I249">
            <v>0</v>
          </cell>
        </row>
        <row r="250">
          <cell r="B250">
            <v>9410334</v>
          </cell>
          <cell r="C250">
            <v>5781953</v>
          </cell>
          <cell r="D250">
            <v>3628381</v>
          </cell>
          <cell r="E250">
            <v>0</v>
          </cell>
          <cell r="F250">
            <v>3628381</v>
          </cell>
          <cell r="G250">
            <v>0</v>
          </cell>
          <cell r="H250">
            <v>0</v>
          </cell>
          <cell r="I250">
            <v>0</v>
          </cell>
        </row>
        <row r="251">
          <cell r="B251">
            <v>0</v>
          </cell>
          <cell r="C251">
            <v>0</v>
          </cell>
          <cell r="D251">
            <v>0</v>
          </cell>
          <cell r="E251">
            <v>0</v>
          </cell>
          <cell r="F251">
            <v>0</v>
          </cell>
          <cell r="G251">
            <v>0</v>
          </cell>
          <cell r="H251">
            <v>0</v>
          </cell>
          <cell r="I251">
            <v>0</v>
          </cell>
        </row>
        <row r="252">
          <cell r="B252">
            <v>0</v>
          </cell>
          <cell r="C252">
            <v>0</v>
          </cell>
          <cell r="D252">
            <v>0</v>
          </cell>
          <cell r="E252">
            <v>0</v>
          </cell>
          <cell r="F252">
            <v>0</v>
          </cell>
          <cell r="G252">
            <v>0</v>
          </cell>
          <cell r="H252">
            <v>0</v>
          </cell>
          <cell r="I252">
            <v>0</v>
          </cell>
        </row>
        <row r="253">
          <cell r="B253">
            <v>27040786</v>
          </cell>
          <cell r="C253">
            <v>18002195</v>
          </cell>
          <cell r="D253">
            <v>9038591</v>
          </cell>
          <cell r="E253">
            <v>0</v>
          </cell>
          <cell r="F253">
            <v>9038591</v>
          </cell>
          <cell r="G253">
            <v>0</v>
          </cell>
          <cell r="H253">
            <v>0</v>
          </cell>
          <cell r="I253">
            <v>0</v>
          </cell>
        </row>
        <row r="298">
          <cell r="B298">
            <v>0</v>
          </cell>
          <cell r="C298">
            <v>0</v>
          </cell>
          <cell r="D298">
            <v>0</v>
          </cell>
          <cell r="E298">
            <v>0</v>
          </cell>
          <cell r="F298">
            <v>0</v>
          </cell>
          <cell r="G298">
            <v>0</v>
          </cell>
          <cell r="H298">
            <v>0</v>
          </cell>
          <cell r="I298">
            <v>0</v>
          </cell>
        </row>
        <row r="299">
          <cell r="B299">
            <v>23712611</v>
          </cell>
          <cell r="C299">
            <v>13516191</v>
          </cell>
          <cell r="D299">
            <v>10196420</v>
          </cell>
          <cell r="E299">
            <v>0</v>
          </cell>
          <cell r="F299">
            <v>10196420</v>
          </cell>
          <cell r="G299">
            <v>0</v>
          </cell>
          <cell r="H299">
            <v>0</v>
          </cell>
          <cell r="I299">
            <v>0</v>
          </cell>
        </row>
        <row r="300">
          <cell r="B300">
            <v>0</v>
          </cell>
          <cell r="C300">
            <v>0</v>
          </cell>
          <cell r="D300">
            <v>0</v>
          </cell>
          <cell r="E300">
            <v>0</v>
          </cell>
          <cell r="F300">
            <v>0</v>
          </cell>
          <cell r="G300">
            <v>0</v>
          </cell>
          <cell r="H300">
            <v>0</v>
          </cell>
          <cell r="I300">
            <v>0</v>
          </cell>
        </row>
        <row r="301">
          <cell r="B301">
            <v>0</v>
          </cell>
          <cell r="C301">
            <v>0</v>
          </cell>
          <cell r="D301">
            <v>0</v>
          </cell>
          <cell r="E301">
            <v>0</v>
          </cell>
          <cell r="F301">
            <v>0</v>
          </cell>
          <cell r="G301">
            <v>0</v>
          </cell>
          <cell r="H301">
            <v>0</v>
          </cell>
          <cell r="I301">
            <v>0</v>
          </cell>
        </row>
        <row r="302">
          <cell r="B302">
            <v>0</v>
          </cell>
          <cell r="C302">
            <v>0</v>
          </cell>
          <cell r="D302">
            <v>0</v>
          </cell>
          <cell r="E302">
            <v>0</v>
          </cell>
          <cell r="F302">
            <v>0</v>
          </cell>
          <cell r="G302">
            <v>0</v>
          </cell>
          <cell r="H302">
            <v>0</v>
          </cell>
          <cell r="I302">
            <v>0</v>
          </cell>
        </row>
        <row r="303">
          <cell r="B303">
            <v>0</v>
          </cell>
          <cell r="C303">
            <v>0</v>
          </cell>
          <cell r="D303">
            <v>0</v>
          </cell>
          <cell r="E303">
            <v>0</v>
          </cell>
          <cell r="F303">
            <v>0</v>
          </cell>
          <cell r="G303">
            <v>0</v>
          </cell>
          <cell r="H303">
            <v>0</v>
          </cell>
          <cell r="I303">
            <v>0</v>
          </cell>
        </row>
        <row r="304">
          <cell r="B304">
            <v>0</v>
          </cell>
          <cell r="C304">
            <v>0</v>
          </cell>
          <cell r="D304">
            <v>0</v>
          </cell>
          <cell r="E304">
            <v>0</v>
          </cell>
          <cell r="F304">
            <v>0</v>
          </cell>
          <cell r="G304">
            <v>0</v>
          </cell>
          <cell r="H304">
            <v>0</v>
          </cell>
          <cell r="I304">
            <v>0</v>
          </cell>
        </row>
        <row r="305">
          <cell r="B305">
            <v>6555450</v>
          </cell>
          <cell r="C305">
            <v>3333226</v>
          </cell>
          <cell r="D305">
            <v>3222224</v>
          </cell>
          <cell r="E305">
            <v>0</v>
          </cell>
          <cell r="F305">
            <v>3222224</v>
          </cell>
          <cell r="G305">
            <v>0</v>
          </cell>
          <cell r="H305">
            <v>0</v>
          </cell>
          <cell r="I305">
            <v>0</v>
          </cell>
        </row>
        <row r="306">
          <cell r="B306">
            <v>5991311</v>
          </cell>
          <cell r="C306">
            <v>4002574</v>
          </cell>
          <cell r="D306">
            <v>1988737</v>
          </cell>
          <cell r="E306">
            <v>0</v>
          </cell>
          <cell r="F306">
            <v>1988737</v>
          </cell>
          <cell r="G306">
            <v>0</v>
          </cell>
          <cell r="H306">
            <v>0</v>
          </cell>
          <cell r="I306">
            <v>0</v>
          </cell>
        </row>
        <row r="307">
          <cell r="B307">
            <v>11165850</v>
          </cell>
          <cell r="C307">
            <v>6311665</v>
          </cell>
          <cell r="D307">
            <v>4854185</v>
          </cell>
          <cell r="E307">
            <v>0</v>
          </cell>
          <cell r="F307">
            <v>4854185</v>
          </cell>
          <cell r="G307">
            <v>0</v>
          </cell>
          <cell r="H307">
            <v>0</v>
          </cell>
          <cell r="I307">
            <v>0</v>
          </cell>
        </row>
        <row r="308">
          <cell r="B308">
            <v>0</v>
          </cell>
          <cell r="C308">
            <v>0</v>
          </cell>
          <cell r="D308">
            <v>0</v>
          </cell>
          <cell r="E308">
            <v>0</v>
          </cell>
          <cell r="F308">
            <v>0</v>
          </cell>
          <cell r="G308">
            <v>0</v>
          </cell>
          <cell r="H308">
            <v>0</v>
          </cell>
          <cell r="I308">
            <v>0</v>
          </cell>
        </row>
        <row r="309">
          <cell r="B309">
            <v>0</v>
          </cell>
          <cell r="C309">
            <v>0</v>
          </cell>
          <cell r="D309">
            <v>0</v>
          </cell>
          <cell r="E309">
            <v>0</v>
          </cell>
          <cell r="F309">
            <v>0</v>
          </cell>
          <cell r="G309">
            <v>0</v>
          </cell>
          <cell r="H309">
            <v>0</v>
          </cell>
          <cell r="I309">
            <v>0</v>
          </cell>
        </row>
        <row r="310">
          <cell r="B310">
            <v>23712611</v>
          </cell>
          <cell r="C310">
            <v>13647465</v>
          </cell>
          <cell r="D310">
            <v>10065146</v>
          </cell>
          <cell r="E310">
            <v>0</v>
          </cell>
          <cell r="F310">
            <v>10065146</v>
          </cell>
          <cell r="G310">
            <v>0</v>
          </cell>
          <cell r="H310">
            <v>0</v>
          </cell>
          <cell r="I310">
            <v>0</v>
          </cell>
        </row>
        <row r="354">
          <cell r="B354">
            <v>0</v>
          </cell>
          <cell r="C354">
            <v>0</v>
          </cell>
          <cell r="D354">
            <v>0</v>
          </cell>
          <cell r="E354">
            <v>0</v>
          </cell>
          <cell r="F354">
            <v>0</v>
          </cell>
          <cell r="G354">
            <v>0</v>
          </cell>
          <cell r="H354">
            <v>0</v>
          </cell>
          <cell r="I354">
            <v>0</v>
          </cell>
        </row>
        <row r="355">
          <cell r="B355">
            <v>4290000</v>
          </cell>
          <cell r="C355">
            <v>4290000</v>
          </cell>
          <cell r="D355">
            <v>0</v>
          </cell>
          <cell r="E355">
            <v>0</v>
          </cell>
          <cell r="F355">
            <v>0</v>
          </cell>
          <cell r="G355">
            <v>0</v>
          </cell>
          <cell r="H355">
            <v>0</v>
          </cell>
          <cell r="I355">
            <v>0</v>
          </cell>
        </row>
        <row r="356">
          <cell r="B356">
            <v>0</v>
          </cell>
          <cell r="C356">
            <v>0</v>
          </cell>
          <cell r="D356">
            <v>0</v>
          </cell>
          <cell r="E356">
            <v>0</v>
          </cell>
          <cell r="F356">
            <v>0</v>
          </cell>
          <cell r="G356">
            <v>0</v>
          </cell>
          <cell r="H356">
            <v>0</v>
          </cell>
          <cell r="I356">
            <v>0</v>
          </cell>
        </row>
        <row r="357">
          <cell r="B357">
            <v>0</v>
          </cell>
          <cell r="C357">
            <v>0</v>
          </cell>
          <cell r="D357">
            <v>0</v>
          </cell>
          <cell r="E357">
            <v>0</v>
          </cell>
          <cell r="F357">
            <v>0</v>
          </cell>
          <cell r="G357">
            <v>0</v>
          </cell>
          <cell r="H357">
            <v>0</v>
          </cell>
          <cell r="I357">
            <v>0</v>
          </cell>
        </row>
        <row r="358">
          <cell r="B358">
            <v>0</v>
          </cell>
          <cell r="C358">
            <v>0</v>
          </cell>
          <cell r="D358">
            <v>0</v>
          </cell>
          <cell r="E358">
            <v>0</v>
          </cell>
          <cell r="F358">
            <v>0</v>
          </cell>
          <cell r="G358">
            <v>0</v>
          </cell>
          <cell r="H358">
            <v>0</v>
          </cell>
          <cell r="I358">
            <v>0</v>
          </cell>
        </row>
        <row r="359">
          <cell r="B359">
            <v>0</v>
          </cell>
          <cell r="C359">
            <v>0</v>
          </cell>
          <cell r="D359">
            <v>0</v>
          </cell>
          <cell r="E359">
            <v>0</v>
          </cell>
          <cell r="F359">
            <v>0</v>
          </cell>
          <cell r="G359">
            <v>0</v>
          </cell>
          <cell r="H359">
            <v>0</v>
          </cell>
          <cell r="I359">
            <v>0</v>
          </cell>
        </row>
        <row r="360">
          <cell r="B360">
            <v>0</v>
          </cell>
          <cell r="C360">
            <v>0</v>
          </cell>
          <cell r="D360">
            <v>0</v>
          </cell>
          <cell r="E360">
            <v>0</v>
          </cell>
          <cell r="F360">
            <v>0</v>
          </cell>
          <cell r="G360">
            <v>0</v>
          </cell>
          <cell r="H360">
            <v>0</v>
          </cell>
          <cell r="I360">
            <v>0</v>
          </cell>
        </row>
        <row r="361">
          <cell r="B361">
            <v>1218899</v>
          </cell>
          <cell r="C361">
            <v>559569</v>
          </cell>
          <cell r="D361">
            <v>355320</v>
          </cell>
          <cell r="E361">
            <v>0</v>
          </cell>
          <cell r="F361">
            <v>355320</v>
          </cell>
          <cell r="G361">
            <v>304010</v>
          </cell>
          <cell r="H361">
            <v>0</v>
          </cell>
          <cell r="I361">
            <v>304010</v>
          </cell>
        </row>
        <row r="362">
          <cell r="B362">
            <v>700000</v>
          </cell>
          <cell r="C362">
            <v>543700</v>
          </cell>
          <cell r="D362">
            <v>156300</v>
          </cell>
          <cell r="E362">
            <v>0</v>
          </cell>
          <cell r="F362">
            <v>156300</v>
          </cell>
          <cell r="G362">
            <v>0</v>
          </cell>
          <cell r="H362">
            <v>0</v>
          </cell>
          <cell r="I362">
            <v>0</v>
          </cell>
        </row>
        <row r="363">
          <cell r="B363">
            <v>2371101</v>
          </cell>
          <cell r="C363">
            <v>1113000</v>
          </cell>
          <cell r="D363">
            <v>800001</v>
          </cell>
          <cell r="E363">
            <v>0</v>
          </cell>
          <cell r="F363">
            <v>800001</v>
          </cell>
          <cell r="G363">
            <v>458100</v>
          </cell>
          <cell r="H363">
            <v>0</v>
          </cell>
          <cell r="I363">
            <v>458100</v>
          </cell>
        </row>
        <row r="364">
          <cell r="B364">
            <v>0</v>
          </cell>
          <cell r="C364">
            <v>0</v>
          </cell>
          <cell r="D364">
            <v>0</v>
          </cell>
          <cell r="E364">
            <v>0</v>
          </cell>
          <cell r="F364">
            <v>0</v>
          </cell>
          <cell r="G364">
            <v>0</v>
          </cell>
          <cell r="H364">
            <v>0</v>
          </cell>
          <cell r="I364">
            <v>0</v>
          </cell>
        </row>
        <row r="365">
          <cell r="B365">
            <v>0</v>
          </cell>
          <cell r="C365">
            <v>0</v>
          </cell>
          <cell r="D365">
            <v>0</v>
          </cell>
          <cell r="E365">
            <v>0</v>
          </cell>
          <cell r="F365">
            <v>0</v>
          </cell>
          <cell r="G365">
            <v>0</v>
          </cell>
          <cell r="H365">
            <v>0</v>
          </cell>
          <cell r="I365">
            <v>0</v>
          </cell>
        </row>
        <row r="366">
          <cell r="B366">
            <v>4290000</v>
          </cell>
          <cell r="C366">
            <v>2216269</v>
          </cell>
          <cell r="D366">
            <v>1311621</v>
          </cell>
          <cell r="E366">
            <v>0</v>
          </cell>
          <cell r="F366">
            <v>1311621</v>
          </cell>
          <cell r="G366">
            <v>762110</v>
          </cell>
          <cell r="H366">
            <v>0</v>
          </cell>
          <cell r="I366">
            <v>762110</v>
          </cell>
        </row>
        <row r="410">
          <cell r="B410">
            <v>0</v>
          </cell>
          <cell r="C410">
            <v>0</v>
          </cell>
          <cell r="D410">
            <v>0</v>
          </cell>
          <cell r="E410">
            <v>0</v>
          </cell>
          <cell r="F410">
            <v>0</v>
          </cell>
          <cell r="G410">
            <v>0</v>
          </cell>
          <cell r="H410">
            <v>0</v>
          </cell>
          <cell r="I410">
            <v>0</v>
          </cell>
        </row>
        <row r="411">
          <cell r="B411">
            <v>56214405</v>
          </cell>
          <cell r="C411">
            <v>31331192</v>
          </cell>
          <cell r="D411">
            <v>24883213</v>
          </cell>
          <cell r="E411">
            <v>0</v>
          </cell>
          <cell r="F411">
            <v>24883213</v>
          </cell>
          <cell r="G411">
            <v>0</v>
          </cell>
          <cell r="H411">
            <v>0</v>
          </cell>
          <cell r="I411">
            <v>0</v>
          </cell>
        </row>
        <row r="412">
          <cell r="B412">
            <v>0</v>
          </cell>
          <cell r="C412">
            <v>0</v>
          </cell>
          <cell r="D412">
            <v>0</v>
          </cell>
          <cell r="E412">
            <v>0</v>
          </cell>
          <cell r="F412">
            <v>0</v>
          </cell>
          <cell r="G412">
            <v>0</v>
          </cell>
          <cell r="H412">
            <v>0</v>
          </cell>
          <cell r="I412">
            <v>0</v>
          </cell>
        </row>
        <row r="413">
          <cell r="B413">
            <v>0</v>
          </cell>
          <cell r="C413">
            <v>0</v>
          </cell>
          <cell r="D413">
            <v>0</v>
          </cell>
          <cell r="E413">
            <v>0</v>
          </cell>
          <cell r="F413">
            <v>0</v>
          </cell>
          <cell r="G413">
            <v>0</v>
          </cell>
          <cell r="H413">
            <v>0</v>
          </cell>
          <cell r="I413">
            <v>0</v>
          </cell>
        </row>
        <row r="414">
          <cell r="B414">
            <v>0</v>
          </cell>
          <cell r="C414">
            <v>0</v>
          </cell>
          <cell r="D414">
            <v>0</v>
          </cell>
          <cell r="E414">
            <v>0</v>
          </cell>
          <cell r="F414">
            <v>0</v>
          </cell>
          <cell r="G414">
            <v>0</v>
          </cell>
          <cell r="H414">
            <v>0</v>
          </cell>
          <cell r="I414">
            <v>0</v>
          </cell>
        </row>
        <row r="415">
          <cell r="B415">
            <v>0</v>
          </cell>
          <cell r="C415">
            <v>0</v>
          </cell>
          <cell r="D415">
            <v>0</v>
          </cell>
          <cell r="E415">
            <v>0</v>
          </cell>
          <cell r="F415">
            <v>0</v>
          </cell>
          <cell r="G415">
            <v>0</v>
          </cell>
          <cell r="H415">
            <v>0</v>
          </cell>
          <cell r="I415">
            <v>0</v>
          </cell>
        </row>
        <row r="416">
          <cell r="B416">
            <v>0</v>
          </cell>
          <cell r="C416">
            <v>0</v>
          </cell>
          <cell r="D416">
            <v>0</v>
          </cell>
          <cell r="E416">
            <v>0</v>
          </cell>
          <cell r="F416">
            <v>0</v>
          </cell>
          <cell r="G416">
            <v>0</v>
          </cell>
          <cell r="H416">
            <v>0</v>
          </cell>
          <cell r="I416">
            <v>0</v>
          </cell>
        </row>
        <row r="417">
          <cell r="B417">
            <v>26022800</v>
          </cell>
          <cell r="C417">
            <v>13510314</v>
          </cell>
          <cell r="D417">
            <v>8614043</v>
          </cell>
          <cell r="E417">
            <v>0</v>
          </cell>
          <cell r="F417">
            <v>8614043</v>
          </cell>
          <cell r="G417">
            <v>3898443</v>
          </cell>
          <cell r="H417">
            <v>0</v>
          </cell>
          <cell r="I417">
            <v>3898443</v>
          </cell>
        </row>
        <row r="418">
          <cell r="B418">
            <v>3638287</v>
          </cell>
          <cell r="C418">
            <v>3638287</v>
          </cell>
          <cell r="D418">
            <v>0</v>
          </cell>
          <cell r="E418">
            <v>0</v>
          </cell>
          <cell r="F418">
            <v>0</v>
          </cell>
          <cell r="G418">
            <v>0</v>
          </cell>
          <cell r="H418">
            <v>0</v>
          </cell>
          <cell r="I418">
            <v>0</v>
          </cell>
        </row>
        <row r="419">
          <cell r="B419">
            <v>26553318</v>
          </cell>
          <cell r="C419">
            <v>8141425</v>
          </cell>
          <cell r="D419">
            <v>16269170</v>
          </cell>
          <cell r="E419">
            <v>0</v>
          </cell>
          <cell r="F419">
            <v>16269170</v>
          </cell>
          <cell r="G419">
            <v>2142723</v>
          </cell>
          <cell r="H419">
            <v>0</v>
          </cell>
          <cell r="I419">
            <v>2142723</v>
          </cell>
        </row>
        <row r="420">
          <cell r="B420">
            <v>0</v>
          </cell>
          <cell r="C420">
            <v>0</v>
          </cell>
          <cell r="D420">
            <v>0</v>
          </cell>
          <cell r="E420">
            <v>0</v>
          </cell>
          <cell r="F420">
            <v>0</v>
          </cell>
          <cell r="G420">
            <v>0</v>
          </cell>
          <cell r="H420">
            <v>0</v>
          </cell>
          <cell r="I420">
            <v>0</v>
          </cell>
        </row>
        <row r="421">
          <cell r="B421">
            <v>0</v>
          </cell>
          <cell r="C421">
            <v>0</v>
          </cell>
          <cell r="D421">
            <v>0</v>
          </cell>
          <cell r="E421">
            <v>0</v>
          </cell>
          <cell r="F421">
            <v>0</v>
          </cell>
          <cell r="G421">
            <v>0</v>
          </cell>
          <cell r="H421">
            <v>0</v>
          </cell>
          <cell r="I421">
            <v>0</v>
          </cell>
        </row>
        <row r="422">
          <cell r="B422">
            <v>56214405</v>
          </cell>
          <cell r="C422">
            <v>25290026</v>
          </cell>
          <cell r="D422">
            <v>24883213</v>
          </cell>
          <cell r="E422">
            <v>0</v>
          </cell>
          <cell r="F422">
            <v>24883213</v>
          </cell>
          <cell r="G422">
            <v>6041166</v>
          </cell>
          <cell r="H422">
            <v>0</v>
          </cell>
          <cell r="I422">
            <v>6041166</v>
          </cell>
        </row>
        <row r="466">
          <cell r="B466">
            <v>0</v>
          </cell>
          <cell r="C466">
            <v>0</v>
          </cell>
          <cell r="D466">
            <v>0</v>
          </cell>
          <cell r="E466">
            <v>0</v>
          </cell>
          <cell r="F466">
            <v>0</v>
          </cell>
          <cell r="G466">
            <v>0</v>
          </cell>
          <cell r="H466">
            <v>0</v>
          </cell>
          <cell r="I466">
            <v>0</v>
          </cell>
        </row>
        <row r="467">
          <cell r="B467">
            <v>0</v>
          </cell>
          <cell r="C467">
            <v>0</v>
          </cell>
          <cell r="D467">
            <v>0</v>
          </cell>
          <cell r="E467">
            <v>0</v>
          </cell>
          <cell r="F467">
            <v>0</v>
          </cell>
          <cell r="G467">
            <v>0</v>
          </cell>
          <cell r="H467">
            <v>0</v>
          </cell>
          <cell r="I467">
            <v>0</v>
          </cell>
        </row>
        <row r="468">
          <cell r="B468">
            <v>0</v>
          </cell>
          <cell r="C468">
            <v>0</v>
          </cell>
          <cell r="D468">
            <v>0</v>
          </cell>
          <cell r="E468">
            <v>0</v>
          </cell>
          <cell r="F468">
            <v>0</v>
          </cell>
          <cell r="G468">
            <v>0</v>
          </cell>
          <cell r="H468">
            <v>0</v>
          </cell>
          <cell r="I468">
            <v>0</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0</v>
          </cell>
          <cell r="C471">
            <v>0</v>
          </cell>
          <cell r="D471">
            <v>0</v>
          </cell>
          <cell r="E471">
            <v>0</v>
          </cell>
          <cell r="F471">
            <v>0</v>
          </cell>
          <cell r="G471">
            <v>0</v>
          </cell>
          <cell r="H471">
            <v>0</v>
          </cell>
          <cell r="I471">
            <v>0</v>
          </cell>
        </row>
        <row r="472">
          <cell r="B472">
            <v>0</v>
          </cell>
          <cell r="C472">
            <v>0</v>
          </cell>
          <cell r="D472">
            <v>0</v>
          </cell>
          <cell r="E472">
            <v>0</v>
          </cell>
          <cell r="F472">
            <v>0</v>
          </cell>
          <cell r="G472">
            <v>0</v>
          </cell>
          <cell r="H472">
            <v>0</v>
          </cell>
          <cell r="I472">
            <v>0</v>
          </cell>
        </row>
        <row r="473">
          <cell r="B473">
            <v>0</v>
          </cell>
          <cell r="C473">
            <v>0</v>
          </cell>
          <cell r="D473">
            <v>0</v>
          </cell>
          <cell r="E473">
            <v>0</v>
          </cell>
          <cell r="F473">
            <v>0</v>
          </cell>
          <cell r="G473">
            <v>0</v>
          </cell>
          <cell r="H473">
            <v>0</v>
          </cell>
          <cell r="I473">
            <v>0</v>
          </cell>
        </row>
        <row r="474">
          <cell r="B474">
            <v>0</v>
          </cell>
          <cell r="C474">
            <v>0</v>
          </cell>
          <cell r="D474">
            <v>0</v>
          </cell>
          <cell r="E474">
            <v>0</v>
          </cell>
          <cell r="F474">
            <v>0</v>
          </cell>
          <cell r="G474">
            <v>0</v>
          </cell>
          <cell r="H474">
            <v>0</v>
          </cell>
          <cell r="I474">
            <v>0</v>
          </cell>
        </row>
        <row r="475">
          <cell r="B475">
            <v>0</v>
          </cell>
          <cell r="C475">
            <v>0</v>
          </cell>
          <cell r="D475">
            <v>0</v>
          </cell>
          <cell r="E475">
            <v>0</v>
          </cell>
          <cell r="F475">
            <v>0</v>
          </cell>
          <cell r="G475">
            <v>0</v>
          </cell>
          <cell r="H475">
            <v>0</v>
          </cell>
          <cell r="I475">
            <v>0</v>
          </cell>
        </row>
        <row r="476">
          <cell r="B476">
            <v>0</v>
          </cell>
          <cell r="C476">
            <v>0</v>
          </cell>
          <cell r="D476">
            <v>0</v>
          </cell>
          <cell r="E476">
            <v>0</v>
          </cell>
          <cell r="F476">
            <v>0</v>
          </cell>
          <cell r="G476">
            <v>0</v>
          </cell>
          <cell r="H476">
            <v>0</v>
          </cell>
          <cell r="I476">
            <v>0</v>
          </cell>
        </row>
        <row r="477">
          <cell r="B477">
            <v>0</v>
          </cell>
          <cell r="C477">
            <v>0</v>
          </cell>
          <cell r="D477">
            <v>0</v>
          </cell>
          <cell r="E477">
            <v>0</v>
          </cell>
          <cell r="F477">
            <v>0</v>
          </cell>
          <cell r="G477">
            <v>0</v>
          </cell>
          <cell r="H477">
            <v>0</v>
          </cell>
          <cell r="I477">
            <v>0</v>
          </cell>
        </row>
        <row r="478">
          <cell r="B478">
            <v>0</v>
          </cell>
          <cell r="C478">
            <v>0</v>
          </cell>
          <cell r="D478">
            <v>0</v>
          </cell>
          <cell r="E478">
            <v>0</v>
          </cell>
          <cell r="F478">
            <v>0</v>
          </cell>
          <cell r="G478">
            <v>0</v>
          </cell>
          <cell r="H478">
            <v>0</v>
          </cell>
          <cell r="I478">
            <v>0</v>
          </cell>
        </row>
        <row r="521">
          <cell r="B521">
            <v>0</v>
          </cell>
          <cell r="C521">
            <v>0</v>
          </cell>
          <cell r="D521">
            <v>0</v>
          </cell>
          <cell r="E521">
            <v>0</v>
          </cell>
          <cell r="F521">
            <v>0</v>
          </cell>
          <cell r="G521">
            <v>0</v>
          </cell>
          <cell r="H521">
            <v>0</v>
          </cell>
          <cell r="I521">
            <v>0</v>
          </cell>
        </row>
        <row r="522">
          <cell r="B522">
            <v>0</v>
          </cell>
          <cell r="C522">
            <v>0</v>
          </cell>
          <cell r="D522">
            <v>0</v>
          </cell>
          <cell r="E522">
            <v>0</v>
          </cell>
          <cell r="F522">
            <v>0</v>
          </cell>
          <cell r="G522">
            <v>0</v>
          </cell>
          <cell r="H522">
            <v>0</v>
          </cell>
          <cell r="I522">
            <v>0</v>
          </cell>
        </row>
        <row r="523">
          <cell r="B523">
            <v>0</v>
          </cell>
          <cell r="C523">
            <v>0</v>
          </cell>
          <cell r="D523">
            <v>0</v>
          </cell>
          <cell r="E523">
            <v>0</v>
          </cell>
          <cell r="F523">
            <v>0</v>
          </cell>
          <cell r="G523">
            <v>0</v>
          </cell>
          <cell r="H523">
            <v>0</v>
          </cell>
          <cell r="I523">
            <v>0</v>
          </cell>
        </row>
        <row r="524">
          <cell r="B524">
            <v>0</v>
          </cell>
          <cell r="C524">
            <v>0</v>
          </cell>
          <cell r="D524">
            <v>0</v>
          </cell>
          <cell r="E524">
            <v>0</v>
          </cell>
          <cell r="F524">
            <v>0</v>
          </cell>
          <cell r="G524">
            <v>0</v>
          </cell>
          <cell r="H524">
            <v>0</v>
          </cell>
          <cell r="I524">
            <v>0</v>
          </cell>
        </row>
        <row r="525">
          <cell r="B525">
            <v>0</v>
          </cell>
          <cell r="C525">
            <v>0</v>
          </cell>
          <cell r="D525">
            <v>0</v>
          </cell>
          <cell r="E525">
            <v>0</v>
          </cell>
          <cell r="F525">
            <v>0</v>
          </cell>
          <cell r="G525">
            <v>0</v>
          </cell>
          <cell r="H525">
            <v>0</v>
          </cell>
          <cell r="I525">
            <v>0</v>
          </cell>
        </row>
        <row r="526">
          <cell r="B526">
            <v>0</v>
          </cell>
          <cell r="C526">
            <v>0</v>
          </cell>
          <cell r="D526">
            <v>0</v>
          </cell>
          <cell r="E526">
            <v>0</v>
          </cell>
          <cell r="F526">
            <v>0</v>
          </cell>
          <cell r="G526">
            <v>0</v>
          </cell>
          <cell r="H526">
            <v>0</v>
          </cell>
          <cell r="I526">
            <v>0</v>
          </cell>
        </row>
        <row r="527">
          <cell r="B527">
            <v>0</v>
          </cell>
          <cell r="C527">
            <v>0</v>
          </cell>
          <cell r="D527">
            <v>0</v>
          </cell>
          <cell r="E527">
            <v>0</v>
          </cell>
          <cell r="F527">
            <v>0</v>
          </cell>
          <cell r="G527">
            <v>0</v>
          </cell>
          <cell r="H527">
            <v>0</v>
          </cell>
          <cell r="I527">
            <v>0</v>
          </cell>
        </row>
        <row r="528">
          <cell r="B528">
            <v>0</v>
          </cell>
          <cell r="C528">
            <v>0</v>
          </cell>
          <cell r="D528">
            <v>0</v>
          </cell>
          <cell r="E528">
            <v>0</v>
          </cell>
          <cell r="F528">
            <v>0</v>
          </cell>
          <cell r="G528">
            <v>0</v>
          </cell>
          <cell r="H528">
            <v>0</v>
          </cell>
          <cell r="I528">
            <v>0</v>
          </cell>
        </row>
        <row r="529">
          <cell r="B529">
            <v>0</v>
          </cell>
          <cell r="C529">
            <v>0</v>
          </cell>
          <cell r="D529">
            <v>0</v>
          </cell>
          <cell r="E529">
            <v>0</v>
          </cell>
          <cell r="F529">
            <v>0</v>
          </cell>
          <cell r="G529">
            <v>0</v>
          </cell>
          <cell r="H529">
            <v>0</v>
          </cell>
          <cell r="I529">
            <v>0</v>
          </cell>
        </row>
        <row r="530">
          <cell r="B530">
            <v>0</v>
          </cell>
          <cell r="C530">
            <v>0</v>
          </cell>
          <cell r="D530">
            <v>0</v>
          </cell>
          <cell r="E530">
            <v>0</v>
          </cell>
          <cell r="F530">
            <v>0</v>
          </cell>
          <cell r="G530">
            <v>0</v>
          </cell>
          <cell r="H530">
            <v>0</v>
          </cell>
          <cell r="I530">
            <v>0</v>
          </cell>
        </row>
        <row r="531">
          <cell r="B531">
            <v>0</v>
          </cell>
          <cell r="C531">
            <v>0</v>
          </cell>
          <cell r="D531">
            <v>0</v>
          </cell>
          <cell r="E531">
            <v>0</v>
          </cell>
          <cell r="F531">
            <v>0</v>
          </cell>
          <cell r="G531">
            <v>0</v>
          </cell>
          <cell r="H531">
            <v>0</v>
          </cell>
          <cell r="I531">
            <v>0</v>
          </cell>
        </row>
        <row r="532">
          <cell r="B532">
            <v>0</v>
          </cell>
          <cell r="C532">
            <v>0</v>
          </cell>
          <cell r="D532">
            <v>0</v>
          </cell>
          <cell r="E532">
            <v>0</v>
          </cell>
          <cell r="F532">
            <v>0</v>
          </cell>
          <cell r="G532">
            <v>0</v>
          </cell>
          <cell r="H532">
            <v>0</v>
          </cell>
          <cell r="I532">
            <v>0</v>
          </cell>
        </row>
        <row r="533">
          <cell r="B533">
            <v>0</v>
          </cell>
          <cell r="C533">
            <v>0</v>
          </cell>
          <cell r="D533">
            <v>0</v>
          </cell>
          <cell r="E533">
            <v>0</v>
          </cell>
          <cell r="F533">
            <v>0</v>
          </cell>
          <cell r="G533">
            <v>0</v>
          </cell>
          <cell r="H533">
            <v>0</v>
          </cell>
          <cell r="I533">
            <v>0</v>
          </cell>
        </row>
      </sheetData>
      <sheetData sheetId="53">
        <row r="8">
          <cell r="C8">
            <v>308789857</v>
          </cell>
          <cell r="J8">
            <v>-17110559</v>
          </cell>
          <cell r="K8">
            <v>291679298</v>
          </cell>
        </row>
        <row r="9">
          <cell r="C9">
            <v>87001812</v>
          </cell>
          <cell r="J9">
            <v>0</v>
          </cell>
          <cell r="K9">
            <v>87001812</v>
          </cell>
        </row>
        <row r="10">
          <cell r="C10">
            <v>71553450</v>
          </cell>
          <cell r="J10">
            <v>0</v>
          </cell>
          <cell r="K10">
            <v>71553450</v>
          </cell>
        </row>
        <row r="11">
          <cell r="C11">
            <v>79309834</v>
          </cell>
          <cell r="J11">
            <v>0</v>
          </cell>
          <cell r="K11">
            <v>79309834</v>
          </cell>
        </row>
        <row r="12">
          <cell r="C12">
            <v>3206313</v>
          </cell>
          <cell r="J12">
            <v>0</v>
          </cell>
          <cell r="K12">
            <v>3206313</v>
          </cell>
        </row>
        <row r="13">
          <cell r="C13">
            <v>67718448</v>
          </cell>
          <cell r="J13">
            <v>-17110559</v>
          </cell>
          <cell r="K13">
            <v>50607889</v>
          </cell>
        </row>
        <row r="14">
          <cell r="C14">
            <v>0</v>
          </cell>
          <cell r="J14">
            <v>0</v>
          </cell>
          <cell r="K14">
            <v>0</v>
          </cell>
        </row>
        <row r="15">
          <cell r="C15">
            <v>182337544</v>
          </cell>
          <cell r="J15">
            <v>6123106</v>
          </cell>
          <cell r="K15">
            <v>188460650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182337544</v>
          </cell>
          <cell r="J20">
            <v>6123106</v>
          </cell>
          <cell r="K20">
            <v>188460650</v>
          </cell>
        </row>
        <row r="21">
          <cell r="C21">
            <v>0</v>
          </cell>
          <cell r="J21">
            <v>0</v>
          </cell>
          <cell r="K21">
            <v>0</v>
          </cell>
        </row>
        <row r="22">
          <cell r="C22">
            <v>224914571</v>
          </cell>
          <cell r="J22">
            <v>8538719</v>
          </cell>
          <cell r="K22">
            <v>233453290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224914571</v>
          </cell>
          <cell r="J27">
            <v>8538719</v>
          </cell>
          <cell r="K27">
            <v>233453290</v>
          </cell>
        </row>
        <row r="28">
          <cell r="C28">
            <v>0</v>
          </cell>
          <cell r="J28">
            <v>0</v>
          </cell>
          <cell r="K28">
            <v>0</v>
          </cell>
        </row>
        <row r="29">
          <cell r="C29">
            <v>42900000</v>
          </cell>
          <cell r="J29">
            <v>0</v>
          </cell>
          <cell r="K29">
            <v>42900000</v>
          </cell>
        </row>
        <row r="30">
          <cell r="C30">
            <v>0</v>
          </cell>
          <cell r="J30">
            <v>0</v>
          </cell>
          <cell r="K30">
            <v>0</v>
          </cell>
        </row>
        <row r="31">
          <cell r="C31">
            <v>5400000</v>
          </cell>
          <cell r="J31">
            <v>0</v>
          </cell>
          <cell r="K31">
            <v>5400000</v>
          </cell>
        </row>
        <row r="32">
          <cell r="C32">
            <v>30000000</v>
          </cell>
          <cell r="J32">
            <v>0</v>
          </cell>
          <cell r="K32">
            <v>30000000</v>
          </cell>
        </row>
        <row r="33">
          <cell r="C33">
            <v>0</v>
          </cell>
          <cell r="J33">
            <v>0</v>
          </cell>
          <cell r="K33">
            <v>0</v>
          </cell>
        </row>
        <row r="34">
          <cell r="C34">
            <v>5000000</v>
          </cell>
          <cell r="J34">
            <v>0</v>
          </cell>
          <cell r="K34">
            <v>5000000</v>
          </cell>
        </row>
        <row r="35">
          <cell r="C35">
            <v>0</v>
          </cell>
          <cell r="J35">
            <v>0</v>
          </cell>
          <cell r="K35">
            <v>0</v>
          </cell>
        </row>
        <row r="36">
          <cell r="C36">
            <v>2500000</v>
          </cell>
          <cell r="J36">
            <v>0</v>
          </cell>
          <cell r="K36">
            <v>2500000</v>
          </cell>
        </row>
        <row r="37">
          <cell r="C37">
            <v>85819714</v>
          </cell>
          <cell r="J37">
            <v>8953101</v>
          </cell>
          <cell r="K37">
            <v>94772815</v>
          </cell>
        </row>
        <row r="38">
          <cell r="C38">
            <v>26600000</v>
          </cell>
          <cell r="J38">
            <v>0</v>
          </cell>
          <cell r="K38">
            <v>26600000</v>
          </cell>
        </row>
        <row r="39">
          <cell r="C39">
            <v>9923679</v>
          </cell>
          <cell r="J39">
            <v>0</v>
          </cell>
          <cell r="K39">
            <v>9923679</v>
          </cell>
        </row>
        <row r="40">
          <cell r="C40">
            <v>1905000</v>
          </cell>
          <cell r="J40">
            <v>0</v>
          </cell>
          <cell r="K40">
            <v>1905000</v>
          </cell>
        </row>
        <row r="41">
          <cell r="C41">
            <v>12493920</v>
          </cell>
          <cell r="J41">
            <v>0</v>
          </cell>
          <cell r="K41">
            <v>12493920</v>
          </cell>
        </row>
        <row r="42">
          <cell r="C42">
            <v>10042099</v>
          </cell>
          <cell r="J42">
            <v>0</v>
          </cell>
          <cell r="K42">
            <v>10042099</v>
          </cell>
        </row>
        <row r="43">
          <cell r="C43">
            <v>13842688</v>
          </cell>
          <cell r="J43">
            <v>0</v>
          </cell>
          <cell r="K43">
            <v>13842688</v>
          </cell>
        </row>
        <row r="44">
          <cell r="C44">
            <v>10886818</v>
          </cell>
          <cell r="J44">
            <v>8953101</v>
          </cell>
          <cell r="K44">
            <v>19839919</v>
          </cell>
        </row>
        <row r="45">
          <cell r="C45">
            <v>75000</v>
          </cell>
          <cell r="J45">
            <v>0</v>
          </cell>
          <cell r="K45">
            <v>75000</v>
          </cell>
        </row>
        <row r="46">
          <cell r="C46">
            <v>500</v>
          </cell>
          <cell r="J46">
            <v>0</v>
          </cell>
          <cell r="K46">
            <v>500</v>
          </cell>
        </row>
        <row r="47">
          <cell r="C47">
            <v>0</v>
          </cell>
          <cell r="J47">
            <v>0</v>
          </cell>
          <cell r="K47">
            <v>0</v>
          </cell>
        </row>
        <row r="48">
          <cell r="C48">
            <v>50010</v>
          </cell>
          <cell r="J48">
            <v>0</v>
          </cell>
          <cell r="K48">
            <v>50010</v>
          </cell>
        </row>
        <row r="49">
          <cell r="C49">
            <v>13600000</v>
          </cell>
          <cell r="J49">
            <v>0</v>
          </cell>
          <cell r="K49">
            <v>13600000</v>
          </cell>
        </row>
        <row r="50">
          <cell r="C50">
            <v>0</v>
          </cell>
          <cell r="J50">
            <v>0</v>
          </cell>
          <cell r="K50">
            <v>0</v>
          </cell>
        </row>
        <row r="51">
          <cell r="C51">
            <v>12800000</v>
          </cell>
          <cell r="J51">
            <v>0</v>
          </cell>
          <cell r="K51">
            <v>12800000</v>
          </cell>
        </row>
        <row r="52">
          <cell r="C52">
            <v>800000</v>
          </cell>
          <cell r="J52">
            <v>0</v>
          </cell>
          <cell r="K52">
            <v>800000</v>
          </cell>
        </row>
        <row r="53">
          <cell r="C53">
            <v>0</v>
          </cell>
          <cell r="J53">
            <v>0</v>
          </cell>
          <cell r="K53">
            <v>0</v>
          </cell>
        </row>
        <row r="54">
          <cell r="C54">
            <v>0</v>
          </cell>
          <cell r="J54">
            <v>0</v>
          </cell>
          <cell r="K54">
            <v>0</v>
          </cell>
        </row>
        <row r="55">
          <cell r="C55">
            <v>3024000</v>
          </cell>
          <cell r="J55">
            <v>0</v>
          </cell>
          <cell r="K55">
            <v>3024000</v>
          </cell>
        </row>
        <row r="56">
          <cell r="C56">
            <v>0</v>
          </cell>
          <cell r="J56">
            <v>0</v>
          </cell>
          <cell r="K56">
            <v>0</v>
          </cell>
        </row>
        <row r="57">
          <cell r="C57">
            <v>0</v>
          </cell>
          <cell r="J57">
            <v>0</v>
          </cell>
          <cell r="K57">
            <v>0</v>
          </cell>
        </row>
        <row r="58">
          <cell r="C58">
            <v>3024000</v>
          </cell>
          <cell r="J58">
            <v>0</v>
          </cell>
          <cell r="K58">
            <v>3024000</v>
          </cell>
        </row>
        <row r="59">
          <cell r="C59">
            <v>0</v>
          </cell>
          <cell r="J59">
            <v>0</v>
          </cell>
          <cell r="K59">
            <v>0</v>
          </cell>
        </row>
        <row r="60">
          <cell r="C60">
            <v>1050000</v>
          </cell>
          <cell r="J60">
            <v>0</v>
          </cell>
          <cell r="K60">
            <v>1050000</v>
          </cell>
        </row>
        <row r="61">
          <cell r="C61">
            <v>0</v>
          </cell>
          <cell r="J61">
            <v>0</v>
          </cell>
          <cell r="K61">
            <v>0</v>
          </cell>
        </row>
        <row r="62">
          <cell r="C62">
            <v>1000000</v>
          </cell>
          <cell r="J62">
            <v>0</v>
          </cell>
          <cell r="K62">
            <v>1000000</v>
          </cell>
        </row>
        <row r="63">
          <cell r="C63">
            <v>50000</v>
          </cell>
          <cell r="J63">
            <v>0</v>
          </cell>
          <cell r="K63">
            <v>50000</v>
          </cell>
        </row>
        <row r="64">
          <cell r="C64">
            <v>0</v>
          </cell>
          <cell r="J64">
            <v>0</v>
          </cell>
          <cell r="K64">
            <v>0</v>
          </cell>
        </row>
        <row r="65">
          <cell r="C65">
            <v>862435686</v>
          </cell>
          <cell r="J65">
            <v>6504367</v>
          </cell>
          <cell r="K65">
            <v>868940053</v>
          </cell>
        </row>
        <row r="66">
          <cell r="C66">
            <v>108000000</v>
          </cell>
          <cell r="J66">
            <v>0</v>
          </cell>
          <cell r="K66">
            <v>108000000</v>
          </cell>
        </row>
        <row r="67">
          <cell r="C67">
            <v>0</v>
          </cell>
          <cell r="J67">
            <v>0</v>
          </cell>
          <cell r="K67">
            <v>0</v>
          </cell>
        </row>
        <row r="68">
          <cell r="C68">
            <v>108000000</v>
          </cell>
          <cell r="J68">
            <v>0</v>
          </cell>
          <cell r="K68">
            <v>108000000</v>
          </cell>
        </row>
        <row r="69">
          <cell r="C69">
            <v>0</v>
          </cell>
          <cell r="J69">
            <v>0</v>
          </cell>
          <cell r="K69">
            <v>0</v>
          </cell>
        </row>
        <row r="70">
          <cell r="C70">
            <v>0</v>
          </cell>
          <cell r="J70">
            <v>0</v>
          </cell>
          <cell r="K70">
            <v>0</v>
          </cell>
        </row>
        <row r="71">
          <cell r="C71">
            <v>0</v>
          </cell>
          <cell r="J71">
            <v>0</v>
          </cell>
          <cell r="K71">
            <v>0</v>
          </cell>
        </row>
        <row r="72">
          <cell r="C72">
            <v>0</v>
          </cell>
          <cell r="J72">
            <v>0</v>
          </cell>
          <cell r="K72">
            <v>0</v>
          </cell>
        </row>
        <row r="73">
          <cell r="C73">
            <v>0</v>
          </cell>
          <cell r="J73">
            <v>0</v>
          </cell>
          <cell r="K73">
            <v>0</v>
          </cell>
        </row>
        <row r="74">
          <cell r="C74">
            <v>0</v>
          </cell>
          <cell r="J74">
            <v>0</v>
          </cell>
          <cell r="K74">
            <v>0</v>
          </cell>
        </row>
        <row r="75">
          <cell r="C75">
            <v>314396153</v>
          </cell>
          <cell r="J75">
            <v>18373946</v>
          </cell>
          <cell r="K75">
            <v>332770099</v>
          </cell>
        </row>
        <row r="76">
          <cell r="C76">
            <v>314396153</v>
          </cell>
          <cell r="J76">
            <v>18373946</v>
          </cell>
          <cell r="K76">
            <v>332770099</v>
          </cell>
        </row>
        <row r="77">
          <cell r="C77">
            <v>0</v>
          </cell>
          <cell r="J77">
            <v>0</v>
          </cell>
          <cell r="K77">
            <v>0</v>
          </cell>
        </row>
        <row r="78">
          <cell r="C78">
            <v>0</v>
          </cell>
          <cell r="J78">
            <v>0</v>
          </cell>
          <cell r="K78">
            <v>0</v>
          </cell>
        </row>
        <row r="79">
          <cell r="C79">
            <v>0</v>
          </cell>
          <cell r="J79">
            <v>0</v>
          </cell>
          <cell r="K79">
            <v>0</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422396153</v>
          </cell>
          <cell r="J89">
            <v>18373946</v>
          </cell>
          <cell r="K89">
            <v>440770099</v>
          </cell>
        </row>
        <row r="90">
          <cell r="C90">
            <v>1284831839</v>
          </cell>
          <cell r="J90">
            <v>24878313</v>
          </cell>
          <cell r="K90">
            <v>1309710152</v>
          </cell>
        </row>
        <row r="93">
          <cell r="C93">
            <v>436638731</v>
          </cell>
          <cell r="J93">
            <v>14304441</v>
          </cell>
          <cell r="K93">
            <v>450943172</v>
          </cell>
        </row>
        <row r="94">
          <cell r="C94">
            <v>115224911</v>
          </cell>
          <cell r="J94">
            <v>1601149</v>
          </cell>
          <cell r="K94">
            <v>116826060</v>
          </cell>
        </row>
        <row r="95">
          <cell r="C95">
            <v>17268366</v>
          </cell>
          <cell r="J95">
            <v>121942</v>
          </cell>
          <cell r="K95">
            <v>17390308</v>
          </cell>
        </row>
        <row r="96">
          <cell r="C96">
            <v>261923057</v>
          </cell>
          <cell r="J96">
            <v>12581350</v>
          </cell>
          <cell r="K96">
            <v>274504407</v>
          </cell>
        </row>
        <row r="97">
          <cell r="C97">
            <v>21574373</v>
          </cell>
          <cell r="J97">
            <v>-670000</v>
          </cell>
          <cell r="K97">
            <v>20904373</v>
          </cell>
        </row>
        <row r="98">
          <cell r="C98">
            <v>20648024</v>
          </cell>
          <cell r="J98">
            <v>670000</v>
          </cell>
          <cell r="K98">
            <v>21318024</v>
          </cell>
        </row>
        <row r="99">
          <cell r="C99">
            <v>0</v>
          </cell>
          <cell r="J99">
            <v>323395</v>
          </cell>
          <cell r="K99">
            <v>323395</v>
          </cell>
        </row>
        <row r="100">
          <cell r="C100">
            <v>0</v>
          </cell>
          <cell r="J100">
            <v>0</v>
          </cell>
          <cell r="K100">
            <v>0</v>
          </cell>
        </row>
        <row r="101">
          <cell r="C101">
            <v>5745344</v>
          </cell>
          <cell r="J101">
            <v>-323395</v>
          </cell>
          <cell r="K101">
            <v>5421949</v>
          </cell>
        </row>
        <row r="102">
          <cell r="C102">
            <v>0</v>
          </cell>
          <cell r="J102">
            <v>0</v>
          </cell>
          <cell r="K102">
            <v>0</v>
          </cell>
        </row>
        <row r="103">
          <cell r="C103">
            <v>0</v>
          </cell>
          <cell r="J103">
            <v>0</v>
          </cell>
          <cell r="K103">
            <v>0</v>
          </cell>
        </row>
        <row r="104">
          <cell r="C104">
            <v>0</v>
          </cell>
          <cell r="J104">
            <v>0</v>
          </cell>
          <cell r="K104">
            <v>0</v>
          </cell>
        </row>
        <row r="105">
          <cell r="C105">
            <v>250000</v>
          </cell>
          <cell r="J105">
            <v>0</v>
          </cell>
          <cell r="K105">
            <v>250000</v>
          </cell>
        </row>
        <row r="106">
          <cell r="C106">
            <v>0</v>
          </cell>
          <cell r="J106">
            <v>0</v>
          </cell>
          <cell r="K106">
            <v>0</v>
          </cell>
        </row>
        <row r="107">
          <cell r="C107">
            <v>300000</v>
          </cell>
          <cell r="J107">
            <v>0</v>
          </cell>
          <cell r="K107">
            <v>300000</v>
          </cell>
        </row>
        <row r="108">
          <cell r="C108">
            <v>0</v>
          </cell>
          <cell r="J108">
            <v>0</v>
          </cell>
          <cell r="K108">
            <v>0</v>
          </cell>
        </row>
        <row r="109">
          <cell r="C109">
            <v>0</v>
          </cell>
          <cell r="J109">
            <v>0</v>
          </cell>
          <cell r="K109">
            <v>0</v>
          </cell>
        </row>
        <row r="110">
          <cell r="C110">
            <v>14352680</v>
          </cell>
          <cell r="J110">
            <v>670000</v>
          </cell>
          <cell r="K110">
            <v>15022680</v>
          </cell>
        </row>
        <row r="111">
          <cell r="C111">
            <v>0</v>
          </cell>
          <cell r="J111">
            <v>0</v>
          </cell>
          <cell r="K111">
            <v>0</v>
          </cell>
        </row>
        <row r="112">
          <cell r="C112">
            <v>0</v>
          </cell>
          <cell r="J112">
            <v>0</v>
          </cell>
          <cell r="K112">
            <v>0</v>
          </cell>
        </row>
        <row r="113">
          <cell r="C113">
            <v>0</v>
          </cell>
          <cell r="J113">
            <v>0</v>
          </cell>
          <cell r="K113">
            <v>0</v>
          </cell>
        </row>
        <row r="114">
          <cell r="C114">
            <v>552636043</v>
          </cell>
          <cell r="J114">
            <v>10573872</v>
          </cell>
          <cell r="K114">
            <v>563209915</v>
          </cell>
        </row>
        <row r="115">
          <cell r="C115">
            <v>53736903</v>
          </cell>
          <cell r="J115">
            <v>-7168334</v>
          </cell>
          <cell r="K115">
            <v>46568569</v>
          </cell>
        </row>
        <row r="116">
          <cell r="C116">
            <v>0</v>
          </cell>
          <cell r="J116">
            <v>0</v>
          </cell>
          <cell r="K116">
            <v>0</v>
          </cell>
        </row>
        <row r="117">
          <cell r="C117">
            <v>496899140</v>
          </cell>
          <cell r="J117">
            <v>17742206</v>
          </cell>
          <cell r="K117">
            <v>514641346</v>
          </cell>
        </row>
        <row r="118">
          <cell r="C118">
            <v>0</v>
          </cell>
          <cell r="J118">
            <v>0</v>
          </cell>
          <cell r="K118">
            <v>0</v>
          </cell>
        </row>
        <row r="119">
          <cell r="C119">
            <v>2000000</v>
          </cell>
          <cell r="J119">
            <v>0</v>
          </cell>
          <cell r="K119">
            <v>2000000</v>
          </cell>
        </row>
        <row r="120">
          <cell r="C120">
            <v>0</v>
          </cell>
          <cell r="J120">
            <v>0</v>
          </cell>
          <cell r="K120">
            <v>0</v>
          </cell>
        </row>
        <row r="121">
          <cell r="C121">
            <v>0</v>
          </cell>
          <cell r="J121">
            <v>0</v>
          </cell>
          <cell r="K121">
            <v>0</v>
          </cell>
        </row>
        <row r="122">
          <cell r="C122">
            <v>0</v>
          </cell>
          <cell r="J122">
            <v>0</v>
          </cell>
          <cell r="K122">
            <v>0</v>
          </cell>
        </row>
        <row r="123">
          <cell r="C123">
            <v>0</v>
          </cell>
          <cell r="J123">
            <v>0</v>
          </cell>
          <cell r="K123">
            <v>0</v>
          </cell>
        </row>
        <row r="124">
          <cell r="C124">
            <v>0</v>
          </cell>
          <cell r="J124">
            <v>0</v>
          </cell>
          <cell r="K124">
            <v>0</v>
          </cell>
        </row>
        <row r="125">
          <cell r="C125">
            <v>1000000</v>
          </cell>
          <cell r="J125">
            <v>0</v>
          </cell>
          <cell r="K125">
            <v>1000000</v>
          </cell>
        </row>
        <row r="126">
          <cell r="C126">
            <v>0</v>
          </cell>
          <cell r="J126">
            <v>0</v>
          </cell>
          <cell r="K126">
            <v>0</v>
          </cell>
        </row>
        <row r="127">
          <cell r="C127">
            <v>1000000</v>
          </cell>
          <cell r="J127">
            <v>0</v>
          </cell>
          <cell r="K127">
            <v>1000000</v>
          </cell>
        </row>
        <row r="128">
          <cell r="C128">
            <v>989274774</v>
          </cell>
          <cell r="J128">
            <v>24878313</v>
          </cell>
          <cell r="K128">
            <v>1014153087</v>
          </cell>
        </row>
        <row r="129">
          <cell r="C129">
            <v>109235000</v>
          </cell>
          <cell r="J129">
            <v>0</v>
          </cell>
          <cell r="K129">
            <v>109235000</v>
          </cell>
        </row>
        <row r="130">
          <cell r="C130">
            <v>1235000</v>
          </cell>
          <cell r="J130">
            <v>0</v>
          </cell>
          <cell r="K130">
            <v>1235000</v>
          </cell>
        </row>
        <row r="131">
          <cell r="C131">
            <v>108000000</v>
          </cell>
          <cell r="J131">
            <v>0</v>
          </cell>
          <cell r="K131">
            <v>108000000</v>
          </cell>
        </row>
        <row r="132">
          <cell r="C132">
            <v>0</v>
          </cell>
          <cell r="J132">
            <v>0</v>
          </cell>
          <cell r="K132">
            <v>0</v>
          </cell>
        </row>
        <row r="133">
          <cell r="C133">
            <v>0</v>
          </cell>
          <cell r="J133">
            <v>0</v>
          </cell>
          <cell r="K133">
            <v>0</v>
          </cell>
        </row>
        <row r="134">
          <cell r="C134">
            <v>0</v>
          </cell>
          <cell r="J134">
            <v>0</v>
          </cell>
          <cell r="K134">
            <v>0</v>
          </cell>
        </row>
        <row r="135">
          <cell r="C135">
            <v>0</v>
          </cell>
          <cell r="J135">
            <v>0</v>
          </cell>
          <cell r="K135">
            <v>0</v>
          </cell>
        </row>
        <row r="136">
          <cell r="C136">
            <v>0</v>
          </cell>
          <cell r="J136">
            <v>0</v>
          </cell>
          <cell r="K136">
            <v>0</v>
          </cell>
        </row>
        <row r="137">
          <cell r="C137">
            <v>0</v>
          </cell>
          <cell r="J137">
            <v>0</v>
          </cell>
          <cell r="K137">
            <v>0</v>
          </cell>
        </row>
        <row r="138">
          <cell r="C138">
            <v>0</v>
          </cell>
          <cell r="J138">
            <v>0</v>
          </cell>
          <cell r="K138">
            <v>0</v>
          </cell>
        </row>
        <row r="139">
          <cell r="C139">
            <v>0</v>
          </cell>
          <cell r="J139">
            <v>0</v>
          </cell>
          <cell r="K139">
            <v>0</v>
          </cell>
        </row>
        <row r="140">
          <cell r="C140">
            <v>186322065</v>
          </cell>
          <cell r="J140">
            <v>0</v>
          </cell>
          <cell r="K140">
            <v>186322065</v>
          </cell>
        </row>
        <row r="141">
          <cell r="C141">
            <v>0</v>
          </cell>
          <cell r="J141">
            <v>0</v>
          </cell>
          <cell r="K141">
            <v>0</v>
          </cell>
        </row>
        <row r="142">
          <cell r="C142">
            <v>9642857</v>
          </cell>
          <cell r="J142">
            <v>0</v>
          </cell>
          <cell r="K142">
            <v>9642857</v>
          </cell>
        </row>
        <row r="143">
          <cell r="C143">
            <v>176290084</v>
          </cell>
          <cell r="J143">
            <v>0</v>
          </cell>
          <cell r="K143">
            <v>176290084</v>
          </cell>
        </row>
        <row r="144">
          <cell r="C144">
            <v>0</v>
          </cell>
          <cell r="J144">
            <v>0</v>
          </cell>
          <cell r="K144">
            <v>0</v>
          </cell>
        </row>
        <row r="145">
          <cell r="C145">
            <v>389124</v>
          </cell>
          <cell r="J145">
            <v>0</v>
          </cell>
          <cell r="K145">
            <v>389124</v>
          </cell>
        </row>
        <row r="146">
          <cell r="C146">
            <v>0</v>
          </cell>
          <cell r="J146">
            <v>0</v>
          </cell>
          <cell r="K146">
            <v>0</v>
          </cell>
        </row>
        <row r="147">
          <cell r="C147">
            <v>0</v>
          </cell>
          <cell r="J147">
            <v>0</v>
          </cell>
          <cell r="K147">
            <v>0</v>
          </cell>
        </row>
        <row r="148">
          <cell r="C148">
            <v>0</v>
          </cell>
          <cell r="J148">
            <v>0</v>
          </cell>
          <cell r="K148">
            <v>0</v>
          </cell>
        </row>
        <row r="149">
          <cell r="C149">
            <v>0</v>
          </cell>
          <cell r="J149">
            <v>0</v>
          </cell>
          <cell r="K149">
            <v>0</v>
          </cell>
        </row>
        <row r="150">
          <cell r="C150">
            <v>0</v>
          </cell>
          <cell r="J150">
            <v>0</v>
          </cell>
          <cell r="K150">
            <v>0</v>
          </cell>
        </row>
        <row r="151">
          <cell r="C151">
            <v>0</v>
          </cell>
          <cell r="J151">
            <v>0</v>
          </cell>
          <cell r="K151">
            <v>0</v>
          </cell>
        </row>
        <row r="152">
          <cell r="C152">
            <v>0</v>
          </cell>
          <cell r="J152">
            <v>0</v>
          </cell>
          <cell r="K152">
            <v>0</v>
          </cell>
        </row>
        <row r="153">
          <cell r="C153">
            <v>0</v>
          </cell>
          <cell r="J153">
            <v>0</v>
          </cell>
          <cell r="K153">
            <v>0</v>
          </cell>
        </row>
        <row r="154">
          <cell r="C154">
            <v>295557065</v>
          </cell>
          <cell r="J154">
            <v>0</v>
          </cell>
          <cell r="K154">
            <v>295557065</v>
          </cell>
        </row>
        <row r="155">
          <cell r="C155">
            <v>1284831839</v>
          </cell>
          <cell r="J155">
            <v>24878313</v>
          </cell>
          <cell r="K155">
            <v>1309710152</v>
          </cell>
        </row>
        <row r="157">
          <cell r="C157">
            <v>22</v>
          </cell>
          <cell r="J157">
            <v>0</v>
          </cell>
          <cell r="K157">
            <v>22</v>
          </cell>
        </row>
        <row r="158">
          <cell r="C158">
            <v>47</v>
          </cell>
          <cell r="J158">
            <v>0</v>
          </cell>
          <cell r="K158">
            <v>47</v>
          </cell>
        </row>
      </sheetData>
      <sheetData sheetId="54">
        <row r="8">
          <cell r="C8">
            <v>308789857</v>
          </cell>
          <cell r="J8">
            <v>-17110559</v>
          </cell>
          <cell r="K8">
            <v>291679298</v>
          </cell>
        </row>
        <row r="9">
          <cell r="C9">
            <v>87001812</v>
          </cell>
          <cell r="J9">
            <v>0</v>
          </cell>
          <cell r="K9">
            <v>87001812</v>
          </cell>
        </row>
        <row r="10">
          <cell r="C10">
            <v>71553450</v>
          </cell>
          <cell r="J10">
            <v>0</v>
          </cell>
          <cell r="K10">
            <v>71553450</v>
          </cell>
        </row>
        <row r="11">
          <cell r="C11">
            <v>79309834</v>
          </cell>
          <cell r="J11">
            <v>0</v>
          </cell>
          <cell r="K11">
            <v>79309834</v>
          </cell>
        </row>
        <row r="12">
          <cell r="C12">
            <v>3206313</v>
          </cell>
          <cell r="J12">
            <v>0</v>
          </cell>
          <cell r="K12">
            <v>3206313</v>
          </cell>
        </row>
        <row r="13">
          <cell r="C13">
            <v>67718448</v>
          </cell>
          <cell r="J13">
            <v>-17110559</v>
          </cell>
          <cell r="K13">
            <v>50607889</v>
          </cell>
        </row>
        <row r="14">
          <cell r="C14">
            <v>0</v>
          </cell>
          <cell r="J14">
            <v>0</v>
          </cell>
          <cell r="K14">
            <v>0</v>
          </cell>
        </row>
        <row r="15">
          <cell r="C15">
            <v>182337544</v>
          </cell>
          <cell r="J15">
            <v>6123106</v>
          </cell>
          <cell r="K15">
            <v>188460650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182337544</v>
          </cell>
          <cell r="J20">
            <v>6123106</v>
          </cell>
          <cell r="K20">
            <v>188460650</v>
          </cell>
        </row>
        <row r="21">
          <cell r="C21">
            <v>0</v>
          </cell>
          <cell r="J21">
            <v>0</v>
          </cell>
          <cell r="K21">
            <v>0</v>
          </cell>
        </row>
        <row r="22">
          <cell r="C22">
            <v>224914571</v>
          </cell>
          <cell r="J22">
            <v>8538719</v>
          </cell>
          <cell r="K22">
            <v>233453290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224914571</v>
          </cell>
          <cell r="J27">
            <v>8538719</v>
          </cell>
          <cell r="K27">
            <v>233453290</v>
          </cell>
        </row>
        <row r="28">
          <cell r="C28">
            <v>0</v>
          </cell>
          <cell r="J28">
            <v>0</v>
          </cell>
          <cell r="K28">
            <v>0</v>
          </cell>
        </row>
        <row r="29">
          <cell r="C29">
            <v>42900000</v>
          </cell>
          <cell r="J29">
            <v>0</v>
          </cell>
          <cell r="K29">
            <v>42900000</v>
          </cell>
        </row>
        <row r="30">
          <cell r="C30">
            <v>0</v>
          </cell>
          <cell r="J30">
            <v>0</v>
          </cell>
          <cell r="K30">
            <v>0</v>
          </cell>
        </row>
        <row r="31">
          <cell r="C31">
            <v>5400000</v>
          </cell>
          <cell r="J31">
            <v>0</v>
          </cell>
          <cell r="K31">
            <v>5400000</v>
          </cell>
        </row>
        <row r="32">
          <cell r="C32">
            <v>30000000</v>
          </cell>
          <cell r="J32">
            <v>0</v>
          </cell>
          <cell r="K32">
            <v>30000000</v>
          </cell>
        </row>
        <row r="33">
          <cell r="C33">
            <v>0</v>
          </cell>
          <cell r="J33">
            <v>0</v>
          </cell>
          <cell r="K33">
            <v>0</v>
          </cell>
        </row>
        <row r="34">
          <cell r="C34">
            <v>5000000</v>
          </cell>
          <cell r="J34">
            <v>0</v>
          </cell>
          <cell r="K34">
            <v>5000000</v>
          </cell>
        </row>
        <row r="35">
          <cell r="C35">
            <v>0</v>
          </cell>
          <cell r="J35">
            <v>0</v>
          </cell>
          <cell r="K35">
            <v>0</v>
          </cell>
        </row>
        <row r="36">
          <cell r="C36">
            <v>2500000</v>
          </cell>
          <cell r="J36">
            <v>0</v>
          </cell>
          <cell r="K36">
            <v>2500000</v>
          </cell>
        </row>
        <row r="37">
          <cell r="C37">
            <v>85565714</v>
          </cell>
          <cell r="J37">
            <v>8953101</v>
          </cell>
          <cell r="K37">
            <v>94518815</v>
          </cell>
        </row>
        <row r="38">
          <cell r="C38">
            <v>26600000</v>
          </cell>
          <cell r="J38">
            <v>0</v>
          </cell>
          <cell r="K38">
            <v>26600000</v>
          </cell>
        </row>
        <row r="39">
          <cell r="C39">
            <v>9723679</v>
          </cell>
          <cell r="J39">
            <v>0</v>
          </cell>
          <cell r="K39">
            <v>9723679</v>
          </cell>
        </row>
        <row r="40">
          <cell r="C40">
            <v>1905000</v>
          </cell>
          <cell r="J40">
            <v>0</v>
          </cell>
          <cell r="K40">
            <v>1905000</v>
          </cell>
        </row>
        <row r="41">
          <cell r="C41">
            <v>12493920</v>
          </cell>
          <cell r="J41">
            <v>0</v>
          </cell>
          <cell r="K41">
            <v>12493920</v>
          </cell>
        </row>
        <row r="42">
          <cell r="C42">
            <v>10042099</v>
          </cell>
          <cell r="J42">
            <v>0</v>
          </cell>
          <cell r="K42">
            <v>10042099</v>
          </cell>
        </row>
        <row r="43">
          <cell r="C43">
            <v>13788688</v>
          </cell>
          <cell r="J43">
            <v>0</v>
          </cell>
          <cell r="K43">
            <v>13788688</v>
          </cell>
        </row>
        <row r="44">
          <cell r="C44">
            <v>10886818</v>
          </cell>
          <cell r="J44">
            <v>8953101</v>
          </cell>
          <cell r="K44">
            <v>19839919</v>
          </cell>
        </row>
        <row r="45">
          <cell r="C45">
            <v>75000</v>
          </cell>
          <cell r="J45">
            <v>0</v>
          </cell>
          <cell r="K45">
            <v>75000</v>
          </cell>
        </row>
        <row r="46">
          <cell r="C46">
            <v>500</v>
          </cell>
          <cell r="J46">
            <v>0</v>
          </cell>
          <cell r="K46">
            <v>500</v>
          </cell>
        </row>
        <row r="47">
          <cell r="C47">
            <v>0</v>
          </cell>
          <cell r="J47">
            <v>0</v>
          </cell>
          <cell r="K47">
            <v>0</v>
          </cell>
        </row>
        <row r="48">
          <cell r="C48">
            <v>50010</v>
          </cell>
          <cell r="J48">
            <v>0</v>
          </cell>
          <cell r="K48">
            <v>50010</v>
          </cell>
        </row>
        <row r="49">
          <cell r="C49">
            <v>13600000</v>
          </cell>
          <cell r="J49">
            <v>0</v>
          </cell>
          <cell r="K49">
            <v>13600000</v>
          </cell>
        </row>
        <row r="50">
          <cell r="C50">
            <v>0</v>
          </cell>
          <cell r="J50">
            <v>0</v>
          </cell>
          <cell r="K50">
            <v>0</v>
          </cell>
        </row>
        <row r="51">
          <cell r="C51">
            <v>12800000</v>
          </cell>
          <cell r="J51">
            <v>0</v>
          </cell>
          <cell r="K51">
            <v>12800000</v>
          </cell>
        </row>
        <row r="52">
          <cell r="C52">
            <v>800000</v>
          </cell>
          <cell r="J52">
            <v>0</v>
          </cell>
          <cell r="K52">
            <v>800000</v>
          </cell>
        </row>
        <row r="53">
          <cell r="C53">
            <v>0</v>
          </cell>
          <cell r="J53">
            <v>0</v>
          </cell>
          <cell r="K53">
            <v>0</v>
          </cell>
        </row>
        <row r="54">
          <cell r="C54">
            <v>0</v>
          </cell>
          <cell r="J54">
            <v>0</v>
          </cell>
          <cell r="K54">
            <v>0</v>
          </cell>
        </row>
        <row r="55">
          <cell r="C55">
            <v>3024000</v>
          </cell>
          <cell r="J55">
            <v>0</v>
          </cell>
          <cell r="K55">
            <v>3024000</v>
          </cell>
        </row>
        <row r="56">
          <cell r="C56">
            <v>0</v>
          </cell>
          <cell r="J56">
            <v>0</v>
          </cell>
          <cell r="K56">
            <v>0</v>
          </cell>
        </row>
        <row r="57">
          <cell r="C57">
            <v>0</v>
          </cell>
          <cell r="J57">
            <v>0</v>
          </cell>
          <cell r="K57">
            <v>0</v>
          </cell>
        </row>
        <row r="58">
          <cell r="C58">
            <v>3024000</v>
          </cell>
          <cell r="J58">
            <v>0</v>
          </cell>
          <cell r="K58">
            <v>3024000</v>
          </cell>
        </row>
        <row r="59">
          <cell r="C59">
            <v>0</v>
          </cell>
          <cell r="J59">
            <v>0</v>
          </cell>
          <cell r="K59">
            <v>0</v>
          </cell>
        </row>
        <row r="60">
          <cell r="C60">
            <v>1050000</v>
          </cell>
          <cell r="J60">
            <v>0</v>
          </cell>
          <cell r="K60">
            <v>1050000</v>
          </cell>
        </row>
        <row r="61">
          <cell r="C61">
            <v>0</v>
          </cell>
          <cell r="J61">
            <v>0</v>
          </cell>
          <cell r="K61">
            <v>0</v>
          </cell>
        </row>
        <row r="62">
          <cell r="C62">
            <v>1000000</v>
          </cell>
          <cell r="J62">
            <v>0</v>
          </cell>
          <cell r="K62">
            <v>1000000</v>
          </cell>
        </row>
        <row r="63">
          <cell r="C63">
            <v>50000</v>
          </cell>
          <cell r="J63">
            <v>0</v>
          </cell>
          <cell r="K63">
            <v>50000</v>
          </cell>
        </row>
        <row r="64">
          <cell r="C64">
            <v>0</v>
          </cell>
          <cell r="J64">
            <v>0</v>
          </cell>
          <cell r="K64">
            <v>0</v>
          </cell>
        </row>
        <row r="65">
          <cell r="C65">
            <v>862181686</v>
          </cell>
          <cell r="J65">
            <v>6504367</v>
          </cell>
          <cell r="K65">
            <v>868686053</v>
          </cell>
        </row>
        <row r="66">
          <cell r="C66">
            <v>108000000</v>
          </cell>
          <cell r="J66">
            <v>0</v>
          </cell>
          <cell r="K66">
            <v>108000000</v>
          </cell>
        </row>
        <row r="67">
          <cell r="C67">
            <v>0</v>
          </cell>
          <cell r="J67">
            <v>0</v>
          </cell>
          <cell r="K67">
            <v>0</v>
          </cell>
        </row>
        <row r="68">
          <cell r="C68">
            <v>108000000</v>
          </cell>
          <cell r="J68">
            <v>0</v>
          </cell>
          <cell r="K68">
            <v>108000000</v>
          </cell>
        </row>
        <row r="69">
          <cell r="C69">
            <v>0</v>
          </cell>
          <cell r="J69">
            <v>0</v>
          </cell>
          <cell r="K69">
            <v>0</v>
          </cell>
        </row>
        <row r="70">
          <cell r="C70">
            <v>0</v>
          </cell>
          <cell r="J70">
            <v>0</v>
          </cell>
          <cell r="K70">
            <v>0</v>
          </cell>
        </row>
        <row r="71">
          <cell r="C71">
            <v>0</v>
          </cell>
          <cell r="J71">
            <v>0</v>
          </cell>
          <cell r="K71">
            <v>0</v>
          </cell>
        </row>
        <row r="72">
          <cell r="C72">
            <v>0</v>
          </cell>
          <cell r="J72">
            <v>0</v>
          </cell>
          <cell r="K72">
            <v>0</v>
          </cell>
        </row>
        <row r="73">
          <cell r="C73">
            <v>0</v>
          </cell>
          <cell r="J73">
            <v>0</v>
          </cell>
          <cell r="K73">
            <v>0</v>
          </cell>
        </row>
        <row r="74">
          <cell r="C74">
            <v>0</v>
          </cell>
          <cell r="J74">
            <v>0</v>
          </cell>
          <cell r="K74">
            <v>0</v>
          </cell>
        </row>
        <row r="75">
          <cell r="C75">
            <v>306075353</v>
          </cell>
          <cell r="J75">
            <v>18373946</v>
          </cell>
          <cell r="K75">
            <v>324449299</v>
          </cell>
        </row>
        <row r="76">
          <cell r="C76">
            <v>306075353</v>
          </cell>
          <cell r="J76">
            <v>18373946</v>
          </cell>
          <cell r="K76">
            <v>324449299</v>
          </cell>
        </row>
        <row r="77">
          <cell r="C77">
            <v>0</v>
          </cell>
          <cell r="J77">
            <v>0</v>
          </cell>
          <cell r="K77">
            <v>0</v>
          </cell>
        </row>
        <row r="78">
          <cell r="C78">
            <v>0</v>
          </cell>
          <cell r="J78">
            <v>0</v>
          </cell>
          <cell r="K78">
            <v>0</v>
          </cell>
        </row>
        <row r="79">
          <cell r="C79">
            <v>0</v>
          </cell>
          <cell r="J79">
            <v>0</v>
          </cell>
          <cell r="K79">
            <v>0</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414075353</v>
          </cell>
          <cell r="J89">
            <v>18373946</v>
          </cell>
          <cell r="K89">
            <v>432449299</v>
          </cell>
        </row>
        <row r="90">
          <cell r="C90">
            <v>1276257039</v>
          </cell>
          <cell r="J90">
            <v>24878313</v>
          </cell>
          <cell r="K90">
            <v>1301135352</v>
          </cell>
        </row>
        <row r="93">
          <cell r="C93">
            <v>428063931</v>
          </cell>
          <cell r="J93">
            <v>14304441</v>
          </cell>
          <cell r="K93">
            <v>442368372</v>
          </cell>
        </row>
        <row r="94">
          <cell r="C94">
            <v>115008911</v>
          </cell>
          <cell r="J94">
            <v>1601149</v>
          </cell>
          <cell r="K94">
            <v>116610060</v>
          </cell>
        </row>
        <row r="95">
          <cell r="C95">
            <v>17230566</v>
          </cell>
          <cell r="J95">
            <v>121942</v>
          </cell>
          <cell r="K95">
            <v>17352508</v>
          </cell>
        </row>
        <row r="96">
          <cell r="C96">
            <v>261542057</v>
          </cell>
          <cell r="J96">
            <v>12581350</v>
          </cell>
          <cell r="K96">
            <v>274123407</v>
          </cell>
        </row>
        <row r="97">
          <cell r="C97">
            <v>21574373</v>
          </cell>
          <cell r="J97">
            <v>-670000</v>
          </cell>
          <cell r="K97">
            <v>20904373</v>
          </cell>
        </row>
        <row r="98">
          <cell r="C98">
            <v>12708024</v>
          </cell>
          <cell r="J98">
            <v>670000</v>
          </cell>
          <cell r="K98">
            <v>13378024</v>
          </cell>
        </row>
        <row r="99">
          <cell r="C99">
            <v>0</v>
          </cell>
          <cell r="J99">
            <v>0</v>
          </cell>
          <cell r="K99">
            <v>0</v>
          </cell>
        </row>
        <row r="100">
          <cell r="C100">
            <v>0</v>
          </cell>
          <cell r="J100">
            <v>0</v>
          </cell>
          <cell r="K100">
            <v>0</v>
          </cell>
        </row>
        <row r="101">
          <cell r="C101">
            <v>5745344</v>
          </cell>
          <cell r="J101">
            <v>-323395</v>
          </cell>
          <cell r="K101">
            <v>5421949</v>
          </cell>
        </row>
        <row r="102">
          <cell r="C102">
            <v>0</v>
          </cell>
          <cell r="J102">
            <v>0</v>
          </cell>
          <cell r="K102">
            <v>0</v>
          </cell>
        </row>
        <row r="103">
          <cell r="C103">
            <v>0</v>
          </cell>
          <cell r="J103">
            <v>0</v>
          </cell>
          <cell r="K103">
            <v>0</v>
          </cell>
        </row>
        <row r="104">
          <cell r="C104">
            <v>0</v>
          </cell>
          <cell r="J104">
            <v>0</v>
          </cell>
          <cell r="K104">
            <v>0</v>
          </cell>
        </row>
        <row r="105">
          <cell r="C105">
            <v>250000</v>
          </cell>
          <cell r="J105">
            <v>0</v>
          </cell>
          <cell r="K105">
            <v>250000</v>
          </cell>
        </row>
        <row r="106">
          <cell r="C106">
            <v>0</v>
          </cell>
          <cell r="J106">
            <v>0</v>
          </cell>
          <cell r="K106">
            <v>0</v>
          </cell>
        </row>
        <row r="107">
          <cell r="C107">
            <v>300000</v>
          </cell>
          <cell r="J107">
            <v>0</v>
          </cell>
          <cell r="K107">
            <v>300000</v>
          </cell>
        </row>
        <row r="108">
          <cell r="C108">
            <v>0</v>
          </cell>
          <cell r="J108">
            <v>0</v>
          </cell>
          <cell r="K108">
            <v>0</v>
          </cell>
        </row>
        <row r="109">
          <cell r="C109">
            <v>0</v>
          </cell>
          <cell r="J109">
            <v>0</v>
          </cell>
          <cell r="K109">
            <v>0</v>
          </cell>
        </row>
        <row r="110">
          <cell r="C110">
            <v>6412680</v>
          </cell>
          <cell r="J110">
            <v>670000</v>
          </cell>
          <cell r="K110">
            <v>7082680</v>
          </cell>
        </row>
        <row r="111">
          <cell r="C111">
            <v>0</v>
          </cell>
          <cell r="J111">
            <v>0</v>
          </cell>
          <cell r="K111">
            <v>0</v>
          </cell>
        </row>
        <row r="112">
          <cell r="C112">
            <v>0</v>
          </cell>
          <cell r="J112">
            <v>0</v>
          </cell>
          <cell r="K112">
            <v>0</v>
          </cell>
        </row>
        <row r="113">
          <cell r="C113">
            <v>0</v>
          </cell>
          <cell r="J113">
            <v>0</v>
          </cell>
          <cell r="K113">
            <v>0</v>
          </cell>
        </row>
        <row r="114">
          <cell r="C114">
            <v>552636043</v>
          </cell>
          <cell r="J114">
            <v>10573872</v>
          </cell>
          <cell r="K114">
            <v>563209915</v>
          </cell>
        </row>
        <row r="115">
          <cell r="C115">
            <v>53736903</v>
          </cell>
          <cell r="J115">
            <v>-7168334</v>
          </cell>
          <cell r="K115">
            <v>46568569</v>
          </cell>
        </row>
        <row r="116">
          <cell r="C116">
            <v>0</v>
          </cell>
          <cell r="J116">
            <v>0</v>
          </cell>
          <cell r="K116">
            <v>0</v>
          </cell>
        </row>
        <row r="117">
          <cell r="C117">
            <v>496899140</v>
          </cell>
          <cell r="J117">
            <v>17742206</v>
          </cell>
          <cell r="K117">
            <v>514641346</v>
          </cell>
        </row>
        <row r="118">
          <cell r="C118">
            <v>0</v>
          </cell>
          <cell r="J118">
            <v>0</v>
          </cell>
          <cell r="K118">
            <v>0</v>
          </cell>
        </row>
        <row r="119">
          <cell r="C119">
            <v>2000000</v>
          </cell>
          <cell r="J119">
            <v>0</v>
          </cell>
          <cell r="K119">
            <v>2000000</v>
          </cell>
        </row>
        <row r="120">
          <cell r="C120">
            <v>0</v>
          </cell>
          <cell r="J120">
            <v>0</v>
          </cell>
          <cell r="K120">
            <v>0</v>
          </cell>
        </row>
        <row r="121">
          <cell r="C121">
            <v>0</v>
          </cell>
          <cell r="J121">
            <v>0</v>
          </cell>
          <cell r="K121">
            <v>0</v>
          </cell>
        </row>
        <row r="122">
          <cell r="C122">
            <v>0</v>
          </cell>
          <cell r="J122">
            <v>0</v>
          </cell>
          <cell r="K122">
            <v>0</v>
          </cell>
        </row>
        <row r="123">
          <cell r="C123">
            <v>0</v>
          </cell>
          <cell r="J123">
            <v>0</v>
          </cell>
          <cell r="K123">
            <v>0</v>
          </cell>
        </row>
        <row r="124">
          <cell r="C124">
            <v>0</v>
          </cell>
          <cell r="J124">
            <v>0</v>
          </cell>
          <cell r="K124">
            <v>0</v>
          </cell>
        </row>
        <row r="125">
          <cell r="C125">
            <v>1000000</v>
          </cell>
          <cell r="J125">
            <v>0</v>
          </cell>
          <cell r="K125">
            <v>1000000</v>
          </cell>
        </row>
        <row r="126">
          <cell r="C126">
            <v>0</v>
          </cell>
          <cell r="J126">
            <v>0</v>
          </cell>
          <cell r="K126">
            <v>0</v>
          </cell>
        </row>
        <row r="127">
          <cell r="C127">
            <v>1000000</v>
          </cell>
          <cell r="J127">
            <v>0</v>
          </cell>
          <cell r="K127">
            <v>1000000</v>
          </cell>
        </row>
        <row r="128">
          <cell r="C128">
            <v>980699974</v>
          </cell>
          <cell r="J128">
            <v>24878313</v>
          </cell>
          <cell r="K128">
            <v>1005578287</v>
          </cell>
        </row>
        <row r="129">
          <cell r="C129">
            <v>109235000</v>
          </cell>
          <cell r="J129">
            <v>0</v>
          </cell>
          <cell r="K129">
            <v>109235000</v>
          </cell>
        </row>
        <row r="130">
          <cell r="C130">
            <v>1235000</v>
          </cell>
          <cell r="J130">
            <v>0</v>
          </cell>
          <cell r="K130">
            <v>1235000</v>
          </cell>
        </row>
        <row r="131">
          <cell r="C131">
            <v>108000000</v>
          </cell>
          <cell r="J131">
            <v>0</v>
          </cell>
          <cell r="K131">
            <v>108000000</v>
          </cell>
        </row>
        <row r="132">
          <cell r="C132">
            <v>0</v>
          </cell>
          <cell r="J132">
            <v>0</v>
          </cell>
          <cell r="K132">
            <v>0</v>
          </cell>
        </row>
        <row r="133">
          <cell r="C133">
            <v>0</v>
          </cell>
          <cell r="J133">
            <v>0</v>
          </cell>
          <cell r="K133">
            <v>0</v>
          </cell>
        </row>
        <row r="134">
          <cell r="C134">
            <v>0</v>
          </cell>
          <cell r="J134">
            <v>0</v>
          </cell>
          <cell r="K134">
            <v>0</v>
          </cell>
        </row>
        <row r="135">
          <cell r="C135">
            <v>0</v>
          </cell>
          <cell r="J135">
            <v>0</v>
          </cell>
          <cell r="K135">
            <v>0</v>
          </cell>
        </row>
        <row r="136">
          <cell r="C136">
            <v>0</v>
          </cell>
          <cell r="J136">
            <v>0</v>
          </cell>
          <cell r="K136">
            <v>0</v>
          </cell>
        </row>
        <row r="137">
          <cell r="C137">
            <v>0</v>
          </cell>
          <cell r="J137">
            <v>0</v>
          </cell>
          <cell r="K137">
            <v>0</v>
          </cell>
        </row>
        <row r="138">
          <cell r="C138">
            <v>0</v>
          </cell>
          <cell r="J138">
            <v>0</v>
          </cell>
          <cell r="K138">
            <v>0</v>
          </cell>
        </row>
        <row r="139">
          <cell r="C139">
            <v>0</v>
          </cell>
          <cell r="J139">
            <v>0</v>
          </cell>
          <cell r="K139">
            <v>0</v>
          </cell>
        </row>
        <row r="140">
          <cell r="C140">
            <v>186322065</v>
          </cell>
          <cell r="J140">
            <v>0</v>
          </cell>
          <cell r="K140">
            <v>186322065</v>
          </cell>
        </row>
        <row r="141">
          <cell r="C141">
            <v>0</v>
          </cell>
          <cell r="J141">
            <v>0</v>
          </cell>
          <cell r="K141">
            <v>0</v>
          </cell>
        </row>
        <row r="142">
          <cell r="C142">
            <v>9642857</v>
          </cell>
          <cell r="J142">
            <v>0</v>
          </cell>
          <cell r="K142">
            <v>9642857</v>
          </cell>
        </row>
        <row r="143">
          <cell r="C143">
            <v>176290084</v>
          </cell>
          <cell r="J143">
            <v>0</v>
          </cell>
          <cell r="K143">
            <v>176290084</v>
          </cell>
        </row>
        <row r="144">
          <cell r="C144">
            <v>0</v>
          </cell>
          <cell r="J144">
            <v>0</v>
          </cell>
          <cell r="K144">
            <v>0</v>
          </cell>
        </row>
        <row r="145">
          <cell r="C145">
            <v>389124</v>
          </cell>
          <cell r="J145">
            <v>0</v>
          </cell>
          <cell r="K145">
            <v>389124</v>
          </cell>
        </row>
        <row r="146">
          <cell r="C146">
            <v>0</v>
          </cell>
          <cell r="J146">
            <v>0</v>
          </cell>
          <cell r="K146">
            <v>0</v>
          </cell>
        </row>
        <row r="147">
          <cell r="C147">
            <v>0</v>
          </cell>
          <cell r="J147">
            <v>0</v>
          </cell>
          <cell r="K147">
            <v>0</v>
          </cell>
        </row>
        <row r="148">
          <cell r="C148">
            <v>0</v>
          </cell>
          <cell r="J148">
            <v>0</v>
          </cell>
          <cell r="K148">
            <v>0</v>
          </cell>
        </row>
        <row r="149">
          <cell r="C149">
            <v>0</v>
          </cell>
          <cell r="J149">
            <v>0</v>
          </cell>
          <cell r="K149">
            <v>0</v>
          </cell>
        </row>
        <row r="150">
          <cell r="C150">
            <v>0</v>
          </cell>
          <cell r="J150">
            <v>0</v>
          </cell>
          <cell r="K150">
            <v>0</v>
          </cell>
        </row>
        <row r="151">
          <cell r="C151">
            <v>0</v>
          </cell>
          <cell r="J151">
            <v>0</v>
          </cell>
          <cell r="K151">
            <v>0</v>
          </cell>
        </row>
        <row r="152">
          <cell r="C152">
            <v>0</v>
          </cell>
          <cell r="J152">
            <v>0</v>
          </cell>
          <cell r="K152">
            <v>0</v>
          </cell>
        </row>
        <row r="153">
          <cell r="C153">
            <v>0</v>
          </cell>
          <cell r="J153">
            <v>0</v>
          </cell>
          <cell r="K153">
            <v>0</v>
          </cell>
        </row>
        <row r="154">
          <cell r="C154">
            <v>295557065</v>
          </cell>
          <cell r="J154">
            <v>0</v>
          </cell>
          <cell r="K154">
            <v>295557065</v>
          </cell>
        </row>
        <row r="155">
          <cell r="C155">
            <v>1276257039</v>
          </cell>
          <cell r="J155">
            <v>24878313</v>
          </cell>
          <cell r="K155">
            <v>1301135352</v>
          </cell>
        </row>
        <row r="157">
          <cell r="C157">
            <v>22</v>
          </cell>
          <cell r="J157">
            <v>0</v>
          </cell>
          <cell r="K157">
            <v>22</v>
          </cell>
        </row>
        <row r="158">
          <cell r="C158">
            <v>47</v>
          </cell>
          <cell r="J158">
            <v>-2</v>
          </cell>
          <cell r="K158">
            <v>45</v>
          </cell>
        </row>
      </sheetData>
      <sheetData sheetId="55">
        <row r="8">
          <cell r="C8">
            <v>0</v>
          </cell>
          <cell r="J8">
            <v>0</v>
          </cell>
          <cell r="K8">
            <v>0</v>
          </cell>
        </row>
        <row r="9">
          <cell r="C9">
            <v>0</v>
          </cell>
          <cell r="J9">
            <v>0</v>
          </cell>
          <cell r="K9">
            <v>0</v>
          </cell>
        </row>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254000</v>
          </cell>
          <cell r="J37">
            <v>0</v>
          </cell>
          <cell r="K37">
            <v>254000</v>
          </cell>
        </row>
        <row r="38">
          <cell r="C38">
            <v>0</v>
          </cell>
          <cell r="J38">
            <v>0</v>
          </cell>
          <cell r="K38">
            <v>0</v>
          </cell>
        </row>
        <row r="39">
          <cell r="C39">
            <v>200000</v>
          </cell>
          <cell r="J39">
            <v>0</v>
          </cell>
          <cell r="K39">
            <v>200000</v>
          </cell>
        </row>
        <row r="40">
          <cell r="C40">
            <v>0</v>
          </cell>
          <cell r="J40">
            <v>0</v>
          </cell>
          <cell r="K40">
            <v>0</v>
          </cell>
        </row>
        <row r="41">
          <cell r="C41">
            <v>0</v>
          </cell>
          <cell r="J41">
            <v>0</v>
          </cell>
          <cell r="K41">
            <v>0</v>
          </cell>
        </row>
        <row r="42">
          <cell r="C42">
            <v>0</v>
          </cell>
          <cell r="J42">
            <v>0</v>
          </cell>
          <cell r="K42">
            <v>0</v>
          </cell>
        </row>
        <row r="43">
          <cell r="C43">
            <v>54000</v>
          </cell>
          <cell r="J43">
            <v>0</v>
          </cell>
          <cell r="K43">
            <v>54000</v>
          </cell>
        </row>
        <row r="44">
          <cell r="C44">
            <v>0</v>
          </cell>
          <cell r="J44">
            <v>0</v>
          </cell>
          <cell r="K44">
            <v>0</v>
          </cell>
        </row>
        <row r="45">
          <cell r="C45">
            <v>0</v>
          </cell>
          <cell r="J45">
            <v>0</v>
          </cell>
          <cell r="K45">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8">
          <cell r="C58">
            <v>0</v>
          </cell>
          <cell r="J58">
            <v>0</v>
          </cell>
          <cell r="K58">
            <v>0</v>
          </cell>
        </row>
        <row r="59">
          <cell r="C59">
            <v>0</v>
          </cell>
          <cell r="J59">
            <v>0</v>
          </cell>
          <cell r="K59">
            <v>0</v>
          </cell>
        </row>
        <row r="60">
          <cell r="C60">
            <v>0</v>
          </cell>
          <cell r="J60">
            <v>0</v>
          </cell>
          <cell r="K60">
            <v>0</v>
          </cell>
        </row>
        <row r="61">
          <cell r="C61">
            <v>0</v>
          </cell>
          <cell r="J61">
            <v>0</v>
          </cell>
          <cell r="K61">
            <v>0</v>
          </cell>
        </row>
        <row r="62">
          <cell r="C62">
            <v>0</v>
          </cell>
          <cell r="J62">
            <v>0</v>
          </cell>
          <cell r="K62">
            <v>0</v>
          </cell>
        </row>
        <row r="63">
          <cell r="C63">
            <v>0</v>
          </cell>
          <cell r="J63">
            <v>0</v>
          </cell>
          <cell r="K63">
            <v>0</v>
          </cell>
        </row>
        <row r="64">
          <cell r="C64">
            <v>0</v>
          </cell>
          <cell r="J64">
            <v>0</v>
          </cell>
          <cell r="K64">
            <v>0</v>
          </cell>
        </row>
        <row r="65">
          <cell r="C65">
            <v>254000</v>
          </cell>
          <cell r="J65">
            <v>0</v>
          </cell>
          <cell r="K65">
            <v>254000</v>
          </cell>
        </row>
        <row r="66">
          <cell r="C66">
            <v>0</v>
          </cell>
          <cell r="J66">
            <v>0</v>
          </cell>
          <cell r="K66">
            <v>0</v>
          </cell>
        </row>
        <row r="67">
          <cell r="C67">
            <v>0</v>
          </cell>
          <cell r="J67">
            <v>0</v>
          </cell>
          <cell r="K67">
            <v>0</v>
          </cell>
        </row>
        <row r="68">
          <cell r="C68">
            <v>0</v>
          </cell>
          <cell r="J68">
            <v>0</v>
          </cell>
          <cell r="K68">
            <v>0</v>
          </cell>
        </row>
        <row r="69">
          <cell r="C69">
            <v>0</v>
          </cell>
          <cell r="J69">
            <v>0</v>
          </cell>
          <cell r="K69">
            <v>0</v>
          </cell>
        </row>
        <row r="70">
          <cell r="C70">
            <v>0</v>
          </cell>
          <cell r="J70">
            <v>0</v>
          </cell>
          <cell r="K70">
            <v>0</v>
          </cell>
        </row>
        <row r="71">
          <cell r="C71">
            <v>0</v>
          </cell>
          <cell r="J71">
            <v>0</v>
          </cell>
          <cell r="K71">
            <v>0</v>
          </cell>
        </row>
        <row r="72">
          <cell r="C72">
            <v>0</v>
          </cell>
          <cell r="J72">
            <v>0</v>
          </cell>
          <cell r="K72">
            <v>0</v>
          </cell>
        </row>
        <row r="73">
          <cell r="C73">
            <v>0</v>
          </cell>
          <cell r="J73">
            <v>0</v>
          </cell>
          <cell r="K73">
            <v>0</v>
          </cell>
        </row>
        <row r="74">
          <cell r="C74">
            <v>0</v>
          </cell>
          <cell r="J74">
            <v>0</v>
          </cell>
          <cell r="K74">
            <v>0</v>
          </cell>
        </row>
        <row r="75">
          <cell r="C75">
            <v>8320800</v>
          </cell>
          <cell r="J75">
            <v>0</v>
          </cell>
          <cell r="K75">
            <v>8320800</v>
          </cell>
        </row>
        <row r="76">
          <cell r="C76">
            <v>8320800</v>
          </cell>
          <cell r="J76">
            <v>0</v>
          </cell>
          <cell r="K76">
            <v>8320800</v>
          </cell>
        </row>
        <row r="77">
          <cell r="C77">
            <v>0</v>
          </cell>
          <cell r="J77">
            <v>0</v>
          </cell>
          <cell r="K77">
            <v>0</v>
          </cell>
        </row>
        <row r="78">
          <cell r="C78">
            <v>0</v>
          </cell>
          <cell r="J78">
            <v>0</v>
          </cell>
          <cell r="K78">
            <v>0</v>
          </cell>
        </row>
        <row r="79">
          <cell r="C79">
            <v>0</v>
          </cell>
          <cell r="J79">
            <v>0</v>
          </cell>
          <cell r="K79">
            <v>0</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8320800</v>
          </cell>
          <cell r="J89">
            <v>0</v>
          </cell>
          <cell r="K89">
            <v>8320800</v>
          </cell>
        </row>
        <row r="90">
          <cell r="C90">
            <v>8574800</v>
          </cell>
          <cell r="J90">
            <v>0</v>
          </cell>
          <cell r="K90">
            <v>8574800</v>
          </cell>
        </row>
        <row r="93">
          <cell r="C93">
            <v>8574800</v>
          </cell>
          <cell r="J93">
            <v>0</v>
          </cell>
          <cell r="K93">
            <v>8574800</v>
          </cell>
        </row>
        <row r="94">
          <cell r="C94">
            <v>216000</v>
          </cell>
          <cell r="J94">
            <v>0</v>
          </cell>
          <cell r="K94">
            <v>216000</v>
          </cell>
        </row>
        <row r="95">
          <cell r="C95">
            <v>37800</v>
          </cell>
          <cell r="J95">
            <v>0</v>
          </cell>
          <cell r="K95">
            <v>37800</v>
          </cell>
        </row>
        <row r="96">
          <cell r="C96">
            <v>381000</v>
          </cell>
          <cell r="J96">
            <v>0</v>
          </cell>
          <cell r="K96">
            <v>381000</v>
          </cell>
        </row>
        <row r="97">
          <cell r="C97">
            <v>0</v>
          </cell>
          <cell r="J97">
            <v>0</v>
          </cell>
          <cell r="K97">
            <v>0</v>
          </cell>
        </row>
        <row r="98">
          <cell r="C98">
            <v>7940000</v>
          </cell>
          <cell r="J98">
            <v>0</v>
          </cell>
          <cell r="K98">
            <v>7940000</v>
          </cell>
        </row>
        <row r="99">
          <cell r="C99">
            <v>0</v>
          </cell>
          <cell r="J99">
            <v>0</v>
          </cell>
          <cell r="K99">
            <v>0</v>
          </cell>
        </row>
        <row r="100">
          <cell r="C100">
            <v>0</v>
          </cell>
          <cell r="J100">
            <v>0</v>
          </cell>
          <cell r="K100">
            <v>0</v>
          </cell>
        </row>
        <row r="101">
          <cell r="C101">
            <v>0</v>
          </cell>
          <cell r="J101">
            <v>0</v>
          </cell>
          <cell r="K101">
            <v>0</v>
          </cell>
        </row>
        <row r="102">
          <cell r="C102">
            <v>0</v>
          </cell>
          <cell r="J102">
            <v>0</v>
          </cell>
          <cell r="K102">
            <v>0</v>
          </cell>
        </row>
        <row r="103">
          <cell r="C103">
            <v>0</v>
          </cell>
          <cell r="J103">
            <v>0</v>
          </cell>
          <cell r="K103">
            <v>0</v>
          </cell>
        </row>
        <row r="104">
          <cell r="C104">
            <v>0</v>
          </cell>
          <cell r="J104">
            <v>0</v>
          </cell>
          <cell r="K104">
            <v>0</v>
          </cell>
        </row>
        <row r="105">
          <cell r="C105">
            <v>0</v>
          </cell>
          <cell r="J105">
            <v>0</v>
          </cell>
          <cell r="K105">
            <v>0</v>
          </cell>
        </row>
        <row r="106">
          <cell r="C106">
            <v>0</v>
          </cell>
          <cell r="J106">
            <v>0</v>
          </cell>
          <cell r="K106">
            <v>0</v>
          </cell>
        </row>
        <row r="107">
          <cell r="C107">
            <v>0</v>
          </cell>
          <cell r="J107">
            <v>0</v>
          </cell>
          <cell r="K107">
            <v>0</v>
          </cell>
        </row>
        <row r="108">
          <cell r="C108">
            <v>0</v>
          </cell>
          <cell r="J108">
            <v>0</v>
          </cell>
          <cell r="K108">
            <v>0</v>
          </cell>
        </row>
        <row r="109">
          <cell r="C109">
            <v>0</v>
          </cell>
          <cell r="J109">
            <v>0</v>
          </cell>
          <cell r="K109">
            <v>0</v>
          </cell>
        </row>
        <row r="110">
          <cell r="C110">
            <v>7940000</v>
          </cell>
          <cell r="J110">
            <v>0</v>
          </cell>
          <cell r="K110">
            <v>7940000</v>
          </cell>
        </row>
        <row r="111">
          <cell r="C111">
            <v>0</v>
          </cell>
          <cell r="J111">
            <v>0</v>
          </cell>
          <cell r="K111">
            <v>0</v>
          </cell>
        </row>
        <row r="112">
          <cell r="C112">
            <v>0</v>
          </cell>
          <cell r="J112">
            <v>0</v>
          </cell>
          <cell r="K112">
            <v>0</v>
          </cell>
        </row>
        <row r="113">
          <cell r="C113">
            <v>0</v>
          </cell>
          <cell r="J113">
            <v>0</v>
          </cell>
          <cell r="K113">
            <v>0</v>
          </cell>
        </row>
        <row r="114">
          <cell r="C114">
            <v>0</v>
          </cell>
          <cell r="J114">
            <v>0</v>
          </cell>
          <cell r="K114">
            <v>0</v>
          </cell>
        </row>
        <row r="115">
          <cell r="C115">
            <v>0</v>
          </cell>
          <cell r="J115">
            <v>0</v>
          </cell>
          <cell r="K115">
            <v>0</v>
          </cell>
        </row>
        <row r="116">
          <cell r="C116">
            <v>0</v>
          </cell>
          <cell r="J116">
            <v>0</v>
          </cell>
          <cell r="K116">
            <v>0</v>
          </cell>
        </row>
        <row r="117">
          <cell r="C117">
            <v>0</v>
          </cell>
          <cell r="J117">
            <v>0</v>
          </cell>
          <cell r="K117">
            <v>0</v>
          </cell>
        </row>
        <row r="118">
          <cell r="C118">
            <v>0</v>
          </cell>
          <cell r="J118">
            <v>0</v>
          </cell>
          <cell r="K118">
            <v>0</v>
          </cell>
        </row>
        <row r="119">
          <cell r="C119">
            <v>0</v>
          </cell>
          <cell r="J119">
            <v>0</v>
          </cell>
          <cell r="K119">
            <v>0</v>
          </cell>
        </row>
        <row r="120">
          <cell r="C120">
            <v>0</v>
          </cell>
          <cell r="J120">
            <v>0</v>
          </cell>
          <cell r="K120">
            <v>0</v>
          </cell>
        </row>
        <row r="121">
          <cell r="C121">
            <v>0</v>
          </cell>
          <cell r="J121">
            <v>0</v>
          </cell>
          <cell r="K121">
            <v>0</v>
          </cell>
        </row>
        <row r="122">
          <cell r="C122">
            <v>0</v>
          </cell>
          <cell r="J122">
            <v>0</v>
          </cell>
          <cell r="K122">
            <v>0</v>
          </cell>
        </row>
        <row r="123">
          <cell r="C123">
            <v>0</v>
          </cell>
          <cell r="J123">
            <v>0</v>
          </cell>
          <cell r="K123">
            <v>0</v>
          </cell>
        </row>
        <row r="124">
          <cell r="C124">
            <v>0</v>
          </cell>
          <cell r="J124">
            <v>0</v>
          </cell>
          <cell r="K124">
            <v>0</v>
          </cell>
        </row>
        <row r="125">
          <cell r="C125">
            <v>0</v>
          </cell>
          <cell r="J125">
            <v>0</v>
          </cell>
          <cell r="K125">
            <v>0</v>
          </cell>
        </row>
        <row r="126">
          <cell r="C126">
            <v>0</v>
          </cell>
          <cell r="J126">
            <v>0</v>
          </cell>
          <cell r="K126">
            <v>0</v>
          </cell>
        </row>
        <row r="127">
          <cell r="C127">
            <v>0</v>
          </cell>
          <cell r="J127">
            <v>0</v>
          </cell>
          <cell r="K127">
            <v>0</v>
          </cell>
        </row>
        <row r="128">
          <cell r="C128">
            <v>8574800</v>
          </cell>
          <cell r="J128">
            <v>0</v>
          </cell>
          <cell r="K128">
            <v>8574800</v>
          </cell>
        </row>
        <row r="129">
          <cell r="C129">
            <v>0</v>
          </cell>
          <cell r="J129">
            <v>0</v>
          </cell>
          <cell r="K129">
            <v>0</v>
          </cell>
        </row>
        <row r="130">
          <cell r="C130">
            <v>0</v>
          </cell>
          <cell r="J130">
            <v>0</v>
          </cell>
          <cell r="K130">
            <v>0</v>
          </cell>
        </row>
        <row r="131">
          <cell r="C131">
            <v>0</v>
          </cell>
          <cell r="J131">
            <v>0</v>
          </cell>
          <cell r="K131">
            <v>0</v>
          </cell>
        </row>
        <row r="132">
          <cell r="C132">
            <v>0</v>
          </cell>
          <cell r="J132">
            <v>0</v>
          </cell>
          <cell r="K132">
            <v>0</v>
          </cell>
        </row>
        <row r="133">
          <cell r="C133">
            <v>0</v>
          </cell>
          <cell r="J133">
            <v>0</v>
          </cell>
          <cell r="K133">
            <v>0</v>
          </cell>
        </row>
        <row r="134">
          <cell r="C134">
            <v>0</v>
          </cell>
          <cell r="J134">
            <v>0</v>
          </cell>
          <cell r="K134">
            <v>0</v>
          </cell>
        </row>
        <row r="135">
          <cell r="C135">
            <v>0</v>
          </cell>
          <cell r="J135">
            <v>0</v>
          </cell>
          <cell r="K135">
            <v>0</v>
          </cell>
        </row>
        <row r="136">
          <cell r="C136">
            <v>0</v>
          </cell>
          <cell r="J136">
            <v>0</v>
          </cell>
          <cell r="K136">
            <v>0</v>
          </cell>
        </row>
        <row r="137">
          <cell r="C137">
            <v>0</v>
          </cell>
          <cell r="J137">
            <v>0</v>
          </cell>
          <cell r="K137">
            <v>0</v>
          </cell>
        </row>
        <row r="138">
          <cell r="C138">
            <v>0</v>
          </cell>
          <cell r="J138">
            <v>0</v>
          </cell>
          <cell r="K138">
            <v>0</v>
          </cell>
        </row>
        <row r="139">
          <cell r="C139">
            <v>0</v>
          </cell>
          <cell r="J139">
            <v>0</v>
          </cell>
          <cell r="K139">
            <v>0</v>
          </cell>
        </row>
        <row r="140">
          <cell r="C140">
            <v>0</v>
          </cell>
          <cell r="J140">
            <v>0</v>
          </cell>
          <cell r="K140">
            <v>0</v>
          </cell>
        </row>
        <row r="141">
          <cell r="C141">
            <v>0</v>
          </cell>
          <cell r="J141">
            <v>0</v>
          </cell>
          <cell r="K141">
            <v>0</v>
          </cell>
        </row>
        <row r="142">
          <cell r="C142">
            <v>0</v>
          </cell>
          <cell r="J142">
            <v>0</v>
          </cell>
          <cell r="K142">
            <v>0</v>
          </cell>
        </row>
        <row r="143">
          <cell r="C143">
            <v>0</v>
          </cell>
          <cell r="J143">
            <v>0</v>
          </cell>
          <cell r="K143">
            <v>0</v>
          </cell>
        </row>
        <row r="144">
          <cell r="C144">
            <v>0</v>
          </cell>
          <cell r="J144">
            <v>0</v>
          </cell>
          <cell r="K144">
            <v>0</v>
          </cell>
        </row>
        <row r="145">
          <cell r="C145">
            <v>0</v>
          </cell>
          <cell r="J145">
            <v>0</v>
          </cell>
          <cell r="K145">
            <v>0</v>
          </cell>
        </row>
        <row r="146">
          <cell r="C146">
            <v>0</v>
          </cell>
          <cell r="J146">
            <v>0</v>
          </cell>
          <cell r="K146">
            <v>0</v>
          </cell>
        </row>
        <row r="147">
          <cell r="C147">
            <v>0</v>
          </cell>
          <cell r="J147">
            <v>0</v>
          </cell>
          <cell r="K147">
            <v>0</v>
          </cell>
        </row>
        <row r="148">
          <cell r="C148">
            <v>0</v>
          </cell>
          <cell r="J148">
            <v>0</v>
          </cell>
          <cell r="K148">
            <v>0</v>
          </cell>
        </row>
        <row r="149">
          <cell r="C149">
            <v>0</v>
          </cell>
          <cell r="J149">
            <v>0</v>
          </cell>
          <cell r="K149">
            <v>0</v>
          </cell>
        </row>
        <row r="150">
          <cell r="C150">
            <v>0</v>
          </cell>
          <cell r="J150">
            <v>0</v>
          </cell>
          <cell r="K150">
            <v>0</v>
          </cell>
        </row>
        <row r="151">
          <cell r="C151">
            <v>0</v>
          </cell>
          <cell r="J151">
            <v>0</v>
          </cell>
          <cell r="K151">
            <v>0</v>
          </cell>
        </row>
        <row r="152">
          <cell r="C152">
            <v>0</v>
          </cell>
          <cell r="J152">
            <v>0</v>
          </cell>
          <cell r="K152">
            <v>0</v>
          </cell>
        </row>
        <row r="153">
          <cell r="C153">
            <v>0</v>
          </cell>
          <cell r="J153">
            <v>0</v>
          </cell>
          <cell r="K153">
            <v>0</v>
          </cell>
        </row>
        <row r="154">
          <cell r="C154">
            <v>0</v>
          </cell>
          <cell r="J154">
            <v>0</v>
          </cell>
          <cell r="K154">
            <v>0</v>
          </cell>
        </row>
        <row r="155">
          <cell r="C155">
            <v>8574800</v>
          </cell>
          <cell r="J155">
            <v>0</v>
          </cell>
          <cell r="K155">
            <v>8574800</v>
          </cell>
        </row>
        <row r="157">
          <cell r="C157">
            <v>0</v>
          </cell>
          <cell r="J157">
            <v>0</v>
          </cell>
          <cell r="K157">
            <v>0</v>
          </cell>
        </row>
        <row r="158">
          <cell r="C158">
            <v>0</v>
          </cell>
          <cell r="J158">
            <v>0</v>
          </cell>
          <cell r="K158">
            <v>0</v>
          </cell>
        </row>
      </sheetData>
      <sheetData sheetId="56">
        <row r="8">
          <cell r="C8">
            <v>0</v>
          </cell>
          <cell r="J8">
            <v>0</v>
          </cell>
          <cell r="K8">
            <v>0</v>
          </cell>
        </row>
        <row r="9">
          <cell r="C9">
            <v>0</v>
          </cell>
          <cell r="J9">
            <v>0</v>
          </cell>
          <cell r="K9">
            <v>0</v>
          </cell>
        </row>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0</v>
          </cell>
          <cell r="J40">
            <v>0</v>
          </cell>
          <cell r="K40">
            <v>0</v>
          </cell>
        </row>
        <row r="41">
          <cell r="C41">
            <v>0</v>
          </cell>
          <cell r="J41">
            <v>0</v>
          </cell>
          <cell r="K41">
            <v>0</v>
          </cell>
        </row>
        <row r="42">
          <cell r="C42">
            <v>0</v>
          </cell>
          <cell r="J42">
            <v>0</v>
          </cell>
          <cell r="K42">
            <v>0</v>
          </cell>
        </row>
        <row r="43">
          <cell r="C43">
            <v>0</v>
          </cell>
          <cell r="J43">
            <v>0</v>
          </cell>
          <cell r="K43">
            <v>0</v>
          </cell>
        </row>
        <row r="44">
          <cell r="C44">
            <v>0</v>
          </cell>
          <cell r="J44">
            <v>0</v>
          </cell>
          <cell r="K44">
            <v>0</v>
          </cell>
        </row>
        <row r="45">
          <cell r="C45">
            <v>0</v>
          </cell>
          <cell r="J45">
            <v>0</v>
          </cell>
          <cell r="K45">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8">
          <cell r="C58">
            <v>0</v>
          </cell>
          <cell r="J58">
            <v>0</v>
          </cell>
          <cell r="K58">
            <v>0</v>
          </cell>
        </row>
        <row r="59">
          <cell r="C59">
            <v>0</v>
          </cell>
          <cell r="J59">
            <v>0</v>
          </cell>
          <cell r="K59">
            <v>0</v>
          </cell>
        </row>
        <row r="60">
          <cell r="C60">
            <v>0</v>
          </cell>
          <cell r="J60">
            <v>0</v>
          </cell>
          <cell r="K60">
            <v>0</v>
          </cell>
        </row>
        <row r="61">
          <cell r="C61">
            <v>0</v>
          </cell>
          <cell r="J61">
            <v>0</v>
          </cell>
          <cell r="K61">
            <v>0</v>
          </cell>
        </row>
        <row r="62">
          <cell r="C62">
            <v>0</v>
          </cell>
          <cell r="J62">
            <v>0</v>
          </cell>
          <cell r="K62">
            <v>0</v>
          </cell>
        </row>
        <row r="63">
          <cell r="C63">
            <v>0</v>
          </cell>
          <cell r="J63">
            <v>0</v>
          </cell>
          <cell r="K63">
            <v>0</v>
          </cell>
        </row>
        <row r="64">
          <cell r="C64">
            <v>0</v>
          </cell>
          <cell r="J64">
            <v>0</v>
          </cell>
          <cell r="K64">
            <v>0</v>
          </cell>
        </row>
        <row r="65">
          <cell r="C65">
            <v>0</v>
          </cell>
          <cell r="J65">
            <v>0</v>
          </cell>
          <cell r="K65">
            <v>0</v>
          </cell>
        </row>
        <row r="66">
          <cell r="C66">
            <v>0</v>
          </cell>
          <cell r="J66">
            <v>0</v>
          </cell>
          <cell r="K66">
            <v>0</v>
          </cell>
        </row>
        <row r="67">
          <cell r="C67">
            <v>0</v>
          </cell>
          <cell r="J67">
            <v>0</v>
          </cell>
          <cell r="K67">
            <v>0</v>
          </cell>
        </row>
        <row r="68">
          <cell r="C68">
            <v>0</v>
          </cell>
          <cell r="J68">
            <v>0</v>
          </cell>
          <cell r="K68">
            <v>0</v>
          </cell>
        </row>
        <row r="69">
          <cell r="C69">
            <v>0</v>
          </cell>
          <cell r="J69">
            <v>0</v>
          </cell>
          <cell r="K69">
            <v>0</v>
          </cell>
        </row>
        <row r="70">
          <cell r="C70">
            <v>0</v>
          </cell>
          <cell r="J70">
            <v>0</v>
          </cell>
          <cell r="K70">
            <v>0</v>
          </cell>
        </row>
        <row r="71">
          <cell r="C71">
            <v>0</v>
          </cell>
          <cell r="J71">
            <v>0</v>
          </cell>
          <cell r="K71">
            <v>0</v>
          </cell>
        </row>
        <row r="72">
          <cell r="C72">
            <v>0</v>
          </cell>
          <cell r="J72">
            <v>0</v>
          </cell>
          <cell r="K72">
            <v>0</v>
          </cell>
        </row>
        <row r="73">
          <cell r="C73">
            <v>0</v>
          </cell>
          <cell r="J73">
            <v>0</v>
          </cell>
          <cell r="K73">
            <v>0</v>
          </cell>
        </row>
        <row r="74">
          <cell r="C74">
            <v>0</v>
          </cell>
          <cell r="J74">
            <v>0</v>
          </cell>
          <cell r="K74">
            <v>0</v>
          </cell>
        </row>
        <row r="75">
          <cell r="C75">
            <v>0</v>
          </cell>
          <cell r="J75">
            <v>0</v>
          </cell>
          <cell r="K75">
            <v>0</v>
          </cell>
        </row>
        <row r="76">
          <cell r="C76">
            <v>0</v>
          </cell>
          <cell r="J76">
            <v>0</v>
          </cell>
          <cell r="K76">
            <v>0</v>
          </cell>
        </row>
        <row r="77">
          <cell r="C77">
            <v>0</v>
          </cell>
          <cell r="J77">
            <v>0</v>
          </cell>
          <cell r="K77">
            <v>0</v>
          </cell>
        </row>
        <row r="78">
          <cell r="C78">
            <v>0</v>
          </cell>
          <cell r="J78">
            <v>0</v>
          </cell>
          <cell r="K78">
            <v>0</v>
          </cell>
        </row>
        <row r="79">
          <cell r="C79">
            <v>0</v>
          </cell>
          <cell r="J79">
            <v>0</v>
          </cell>
          <cell r="K79">
            <v>0</v>
          </cell>
        </row>
        <row r="80">
          <cell r="C80">
            <v>0</v>
          </cell>
          <cell r="J80">
            <v>0</v>
          </cell>
          <cell r="K80">
            <v>0</v>
          </cell>
        </row>
        <row r="81">
          <cell r="C81">
            <v>0</v>
          </cell>
          <cell r="J81">
            <v>0</v>
          </cell>
          <cell r="K81">
            <v>0</v>
          </cell>
        </row>
        <row r="82">
          <cell r="C82">
            <v>0</v>
          </cell>
          <cell r="J82">
            <v>0</v>
          </cell>
          <cell r="K82">
            <v>0</v>
          </cell>
        </row>
        <row r="83">
          <cell r="C83">
            <v>0</v>
          </cell>
          <cell r="J83">
            <v>0</v>
          </cell>
          <cell r="K83">
            <v>0</v>
          </cell>
        </row>
        <row r="84">
          <cell r="C84">
            <v>0</v>
          </cell>
          <cell r="J84">
            <v>0</v>
          </cell>
          <cell r="K84">
            <v>0</v>
          </cell>
        </row>
        <row r="85">
          <cell r="C85">
            <v>0</v>
          </cell>
          <cell r="J85">
            <v>0</v>
          </cell>
          <cell r="K85">
            <v>0</v>
          </cell>
        </row>
        <row r="86">
          <cell r="C86">
            <v>0</v>
          </cell>
          <cell r="J86">
            <v>0</v>
          </cell>
          <cell r="K86">
            <v>0</v>
          </cell>
        </row>
        <row r="87">
          <cell r="C87">
            <v>0</v>
          </cell>
          <cell r="J87">
            <v>0</v>
          </cell>
          <cell r="K87">
            <v>0</v>
          </cell>
        </row>
        <row r="88">
          <cell r="C88">
            <v>0</v>
          </cell>
          <cell r="J88">
            <v>0</v>
          </cell>
          <cell r="K88">
            <v>0</v>
          </cell>
        </row>
        <row r="89">
          <cell r="C89">
            <v>0</v>
          </cell>
          <cell r="J89">
            <v>0</v>
          </cell>
          <cell r="K89">
            <v>0</v>
          </cell>
        </row>
        <row r="90">
          <cell r="C90">
            <v>0</v>
          </cell>
          <cell r="J90">
            <v>0</v>
          </cell>
          <cell r="K90">
            <v>0</v>
          </cell>
        </row>
        <row r="93">
          <cell r="C93">
            <v>0</v>
          </cell>
          <cell r="J93">
            <v>0</v>
          </cell>
          <cell r="K93">
            <v>0</v>
          </cell>
        </row>
        <row r="94">
          <cell r="C94">
            <v>0</v>
          </cell>
          <cell r="J94">
            <v>0</v>
          </cell>
          <cell r="K94">
            <v>0</v>
          </cell>
        </row>
        <row r="95">
          <cell r="C95">
            <v>0</v>
          </cell>
          <cell r="J95">
            <v>0</v>
          </cell>
          <cell r="K95">
            <v>0</v>
          </cell>
        </row>
        <row r="96">
          <cell r="C96">
            <v>0</v>
          </cell>
          <cell r="J96">
            <v>0</v>
          </cell>
          <cell r="K96">
            <v>0</v>
          </cell>
        </row>
        <row r="97">
          <cell r="C97">
            <v>0</v>
          </cell>
          <cell r="J97">
            <v>0</v>
          </cell>
          <cell r="K97">
            <v>0</v>
          </cell>
        </row>
        <row r="98">
          <cell r="C98">
            <v>0</v>
          </cell>
          <cell r="J98">
            <v>0</v>
          </cell>
          <cell r="K98">
            <v>0</v>
          </cell>
        </row>
        <row r="99">
          <cell r="C99">
            <v>0</v>
          </cell>
          <cell r="J99">
            <v>0</v>
          </cell>
          <cell r="K99">
            <v>0</v>
          </cell>
        </row>
        <row r="100">
          <cell r="C100">
            <v>0</v>
          </cell>
          <cell r="J100">
            <v>0</v>
          </cell>
          <cell r="K100">
            <v>0</v>
          </cell>
        </row>
        <row r="101">
          <cell r="C101">
            <v>0</v>
          </cell>
          <cell r="J101">
            <v>0</v>
          </cell>
          <cell r="K101">
            <v>0</v>
          </cell>
        </row>
        <row r="102">
          <cell r="C102">
            <v>0</v>
          </cell>
          <cell r="J102">
            <v>0</v>
          </cell>
          <cell r="K102">
            <v>0</v>
          </cell>
        </row>
        <row r="103">
          <cell r="C103">
            <v>0</v>
          </cell>
          <cell r="J103">
            <v>0</v>
          </cell>
          <cell r="K103">
            <v>0</v>
          </cell>
        </row>
        <row r="104">
          <cell r="C104">
            <v>0</v>
          </cell>
          <cell r="J104">
            <v>0</v>
          </cell>
          <cell r="K104">
            <v>0</v>
          </cell>
        </row>
        <row r="105">
          <cell r="C105">
            <v>0</v>
          </cell>
          <cell r="J105">
            <v>0</v>
          </cell>
          <cell r="K105">
            <v>0</v>
          </cell>
        </row>
        <row r="106">
          <cell r="C106">
            <v>0</v>
          </cell>
          <cell r="J106">
            <v>0</v>
          </cell>
          <cell r="K106">
            <v>0</v>
          </cell>
        </row>
        <row r="107">
          <cell r="C107">
            <v>0</v>
          </cell>
          <cell r="J107">
            <v>0</v>
          </cell>
          <cell r="K107">
            <v>0</v>
          </cell>
        </row>
        <row r="108">
          <cell r="C108">
            <v>0</v>
          </cell>
          <cell r="J108">
            <v>0</v>
          </cell>
          <cell r="K108">
            <v>0</v>
          </cell>
        </row>
        <row r="109">
          <cell r="C109">
            <v>0</v>
          </cell>
          <cell r="J109">
            <v>0</v>
          </cell>
          <cell r="K109">
            <v>0</v>
          </cell>
        </row>
        <row r="110">
          <cell r="C110">
            <v>0</v>
          </cell>
          <cell r="J110">
            <v>0</v>
          </cell>
          <cell r="K110">
            <v>0</v>
          </cell>
        </row>
        <row r="111">
          <cell r="C111">
            <v>0</v>
          </cell>
          <cell r="J111">
            <v>0</v>
          </cell>
          <cell r="K111">
            <v>0</v>
          </cell>
        </row>
        <row r="112">
          <cell r="C112">
            <v>0</v>
          </cell>
          <cell r="J112">
            <v>0</v>
          </cell>
          <cell r="K112">
            <v>0</v>
          </cell>
        </row>
        <row r="113">
          <cell r="C113">
            <v>0</v>
          </cell>
          <cell r="J113">
            <v>0</v>
          </cell>
          <cell r="K113">
            <v>0</v>
          </cell>
        </row>
        <row r="114">
          <cell r="C114">
            <v>0</v>
          </cell>
          <cell r="J114">
            <v>0</v>
          </cell>
          <cell r="K114">
            <v>0</v>
          </cell>
        </row>
        <row r="115">
          <cell r="C115">
            <v>0</v>
          </cell>
          <cell r="J115">
            <v>0</v>
          </cell>
          <cell r="K115">
            <v>0</v>
          </cell>
        </row>
        <row r="116">
          <cell r="C116">
            <v>0</v>
          </cell>
          <cell r="J116">
            <v>0</v>
          </cell>
          <cell r="K116">
            <v>0</v>
          </cell>
        </row>
        <row r="117">
          <cell r="C117">
            <v>0</v>
          </cell>
          <cell r="J117">
            <v>0</v>
          </cell>
          <cell r="K117">
            <v>0</v>
          </cell>
        </row>
        <row r="118">
          <cell r="C118">
            <v>0</v>
          </cell>
          <cell r="J118">
            <v>0</v>
          </cell>
          <cell r="K118">
            <v>0</v>
          </cell>
        </row>
        <row r="119">
          <cell r="C119">
            <v>0</v>
          </cell>
          <cell r="J119">
            <v>0</v>
          </cell>
          <cell r="K119">
            <v>0</v>
          </cell>
        </row>
        <row r="120">
          <cell r="C120">
            <v>0</v>
          </cell>
          <cell r="J120">
            <v>0</v>
          </cell>
          <cell r="K120">
            <v>0</v>
          </cell>
        </row>
        <row r="121">
          <cell r="C121">
            <v>0</v>
          </cell>
          <cell r="J121">
            <v>0</v>
          </cell>
          <cell r="K121">
            <v>0</v>
          </cell>
        </row>
        <row r="122">
          <cell r="C122">
            <v>0</v>
          </cell>
          <cell r="J122">
            <v>0</v>
          </cell>
          <cell r="K122">
            <v>0</v>
          </cell>
        </row>
        <row r="123">
          <cell r="C123">
            <v>0</v>
          </cell>
          <cell r="J123">
            <v>0</v>
          </cell>
          <cell r="K123">
            <v>0</v>
          </cell>
        </row>
        <row r="124">
          <cell r="C124">
            <v>0</v>
          </cell>
          <cell r="J124">
            <v>0</v>
          </cell>
          <cell r="K124">
            <v>0</v>
          </cell>
        </row>
        <row r="125">
          <cell r="C125">
            <v>0</v>
          </cell>
          <cell r="J125">
            <v>0</v>
          </cell>
          <cell r="K125">
            <v>0</v>
          </cell>
        </row>
        <row r="126">
          <cell r="C126">
            <v>0</v>
          </cell>
          <cell r="J126">
            <v>0</v>
          </cell>
          <cell r="K126">
            <v>0</v>
          </cell>
        </row>
        <row r="127">
          <cell r="C127">
            <v>0</v>
          </cell>
          <cell r="J127">
            <v>0</v>
          </cell>
          <cell r="K127">
            <v>0</v>
          </cell>
        </row>
        <row r="128">
          <cell r="C128">
            <v>0</v>
          </cell>
          <cell r="J128">
            <v>0</v>
          </cell>
          <cell r="K128">
            <v>0</v>
          </cell>
        </row>
        <row r="129">
          <cell r="C129">
            <v>0</v>
          </cell>
          <cell r="J129">
            <v>0</v>
          </cell>
          <cell r="K129">
            <v>0</v>
          </cell>
        </row>
        <row r="130">
          <cell r="C130">
            <v>0</v>
          </cell>
          <cell r="J130">
            <v>0</v>
          </cell>
          <cell r="K130">
            <v>0</v>
          </cell>
        </row>
        <row r="131">
          <cell r="C131">
            <v>0</v>
          </cell>
          <cell r="J131">
            <v>0</v>
          </cell>
          <cell r="K131">
            <v>0</v>
          </cell>
        </row>
        <row r="132">
          <cell r="C132">
            <v>0</v>
          </cell>
          <cell r="J132">
            <v>0</v>
          </cell>
          <cell r="K132">
            <v>0</v>
          </cell>
        </row>
        <row r="133">
          <cell r="C133">
            <v>0</v>
          </cell>
          <cell r="J133">
            <v>0</v>
          </cell>
          <cell r="K133">
            <v>0</v>
          </cell>
        </row>
        <row r="134">
          <cell r="C134">
            <v>0</v>
          </cell>
          <cell r="J134">
            <v>0</v>
          </cell>
          <cell r="K134">
            <v>0</v>
          </cell>
        </row>
        <row r="135">
          <cell r="C135">
            <v>0</v>
          </cell>
          <cell r="J135">
            <v>0</v>
          </cell>
          <cell r="K135">
            <v>0</v>
          </cell>
        </row>
        <row r="136">
          <cell r="C136">
            <v>0</v>
          </cell>
          <cell r="J136">
            <v>0</v>
          </cell>
          <cell r="K136">
            <v>0</v>
          </cell>
        </row>
        <row r="137">
          <cell r="C137">
            <v>0</v>
          </cell>
          <cell r="J137">
            <v>0</v>
          </cell>
          <cell r="K137">
            <v>0</v>
          </cell>
        </row>
        <row r="138">
          <cell r="C138">
            <v>0</v>
          </cell>
          <cell r="J138">
            <v>0</v>
          </cell>
          <cell r="K138">
            <v>0</v>
          </cell>
        </row>
        <row r="139">
          <cell r="C139">
            <v>0</v>
          </cell>
          <cell r="J139">
            <v>0</v>
          </cell>
          <cell r="K139">
            <v>0</v>
          </cell>
        </row>
        <row r="140">
          <cell r="C140">
            <v>0</v>
          </cell>
          <cell r="J140">
            <v>0</v>
          </cell>
          <cell r="K140">
            <v>0</v>
          </cell>
        </row>
        <row r="141">
          <cell r="C141">
            <v>0</v>
          </cell>
          <cell r="J141">
            <v>0</v>
          </cell>
          <cell r="K141">
            <v>0</v>
          </cell>
        </row>
        <row r="142">
          <cell r="C142">
            <v>0</v>
          </cell>
          <cell r="J142">
            <v>0</v>
          </cell>
          <cell r="K142">
            <v>0</v>
          </cell>
        </row>
        <row r="143">
          <cell r="C143">
            <v>0</v>
          </cell>
          <cell r="J143">
            <v>0</v>
          </cell>
          <cell r="K143">
            <v>0</v>
          </cell>
        </row>
        <row r="144">
          <cell r="C144">
            <v>0</v>
          </cell>
          <cell r="J144">
            <v>0</v>
          </cell>
          <cell r="K144">
            <v>0</v>
          </cell>
        </row>
        <row r="145">
          <cell r="C145">
            <v>0</v>
          </cell>
          <cell r="J145">
            <v>0</v>
          </cell>
          <cell r="K145">
            <v>0</v>
          </cell>
        </row>
        <row r="146">
          <cell r="C146">
            <v>0</v>
          </cell>
          <cell r="J146">
            <v>0</v>
          </cell>
          <cell r="K146">
            <v>0</v>
          </cell>
        </row>
        <row r="147">
          <cell r="C147">
            <v>0</v>
          </cell>
          <cell r="J147">
            <v>0</v>
          </cell>
          <cell r="K147">
            <v>0</v>
          </cell>
        </row>
        <row r="148">
          <cell r="C148">
            <v>0</v>
          </cell>
          <cell r="J148">
            <v>0</v>
          </cell>
          <cell r="K148">
            <v>0</v>
          </cell>
        </row>
        <row r="149">
          <cell r="C149">
            <v>0</v>
          </cell>
          <cell r="J149">
            <v>0</v>
          </cell>
          <cell r="K149">
            <v>0</v>
          </cell>
        </row>
        <row r="150">
          <cell r="C150">
            <v>0</v>
          </cell>
          <cell r="J150">
            <v>0</v>
          </cell>
          <cell r="K150">
            <v>0</v>
          </cell>
        </row>
        <row r="151">
          <cell r="C151">
            <v>0</v>
          </cell>
          <cell r="J151">
            <v>0</v>
          </cell>
          <cell r="K151">
            <v>0</v>
          </cell>
        </row>
        <row r="152">
          <cell r="C152">
            <v>0</v>
          </cell>
          <cell r="J152">
            <v>0</v>
          </cell>
          <cell r="K152">
            <v>0</v>
          </cell>
        </row>
        <row r="153">
          <cell r="C153">
            <v>0</v>
          </cell>
          <cell r="J153">
            <v>0</v>
          </cell>
          <cell r="K153">
            <v>0</v>
          </cell>
        </row>
        <row r="154">
          <cell r="C154">
            <v>0</v>
          </cell>
          <cell r="J154">
            <v>0</v>
          </cell>
          <cell r="K154">
            <v>0</v>
          </cell>
        </row>
        <row r="155">
          <cell r="C155">
            <v>0</v>
          </cell>
          <cell r="J155">
            <v>0</v>
          </cell>
          <cell r="K155">
            <v>0</v>
          </cell>
        </row>
        <row r="157">
          <cell r="C157">
            <v>0</v>
          </cell>
          <cell r="J157">
            <v>0</v>
          </cell>
          <cell r="K157">
            <v>0</v>
          </cell>
        </row>
        <row r="158">
          <cell r="C158">
            <v>0</v>
          </cell>
          <cell r="J158">
            <v>0</v>
          </cell>
          <cell r="K158">
            <v>0</v>
          </cell>
        </row>
      </sheetData>
      <sheetData sheetId="57">
        <row r="10">
          <cell r="C10">
            <v>93710</v>
          </cell>
          <cell r="J10">
            <v>0</v>
          </cell>
          <cell r="K10">
            <v>93710</v>
          </cell>
        </row>
        <row r="11">
          <cell r="C11">
            <v>0</v>
          </cell>
          <cell r="J11">
            <v>0</v>
          </cell>
          <cell r="K11">
            <v>0</v>
          </cell>
        </row>
        <row r="12">
          <cell r="C12">
            <v>30000</v>
          </cell>
          <cell r="J12">
            <v>0</v>
          </cell>
          <cell r="K12">
            <v>30000</v>
          </cell>
        </row>
        <row r="13">
          <cell r="C13">
            <v>50000</v>
          </cell>
          <cell r="J13">
            <v>0</v>
          </cell>
          <cell r="K13">
            <v>50000</v>
          </cell>
        </row>
        <row r="14">
          <cell r="C14">
            <v>0</v>
          </cell>
          <cell r="J14">
            <v>0</v>
          </cell>
          <cell r="K14">
            <v>0</v>
          </cell>
        </row>
        <row r="15">
          <cell r="C15">
            <v>0</v>
          </cell>
          <cell r="J15">
            <v>0</v>
          </cell>
          <cell r="K15">
            <v>0</v>
          </cell>
        </row>
        <row r="16">
          <cell r="C16">
            <v>13500</v>
          </cell>
          <cell r="J16">
            <v>0</v>
          </cell>
          <cell r="K16">
            <v>13500</v>
          </cell>
        </row>
        <row r="17">
          <cell r="C17">
            <v>0</v>
          </cell>
          <cell r="J17">
            <v>0</v>
          </cell>
          <cell r="K17">
            <v>0</v>
          </cell>
        </row>
        <row r="18">
          <cell r="C18">
            <v>100</v>
          </cell>
          <cell r="J18">
            <v>0</v>
          </cell>
          <cell r="K18">
            <v>100</v>
          </cell>
        </row>
        <row r="19">
          <cell r="C19">
            <v>10</v>
          </cell>
          <cell r="J19">
            <v>0</v>
          </cell>
          <cell r="K19">
            <v>10</v>
          </cell>
        </row>
        <row r="20">
          <cell r="C20">
            <v>0</v>
          </cell>
          <cell r="J20">
            <v>0</v>
          </cell>
          <cell r="K20">
            <v>0</v>
          </cell>
        </row>
        <row r="21">
          <cell r="C21">
            <v>100</v>
          </cell>
          <cell r="J21">
            <v>0</v>
          </cell>
          <cell r="K21">
            <v>100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93710</v>
          </cell>
          <cell r="J39">
            <v>0</v>
          </cell>
          <cell r="K39">
            <v>93710</v>
          </cell>
        </row>
        <row r="40">
          <cell r="C40">
            <v>60760710</v>
          </cell>
          <cell r="J40">
            <v>0</v>
          </cell>
          <cell r="K40">
            <v>60760710</v>
          </cell>
        </row>
        <row r="41">
          <cell r="C41">
            <v>0</v>
          </cell>
          <cell r="J41">
            <v>0</v>
          </cell>
          <cell r="K41">
            <v>0</v>
          </cell>
        </row>
        <row r="42">
          <cell r="C42">
            <v>0</v>
          </cell>
          <cell r="J42">
            <v>0</v>
          </cell>
          <cell r="K42">
            <v>0</v>
          </cell>
        </row>
        <row r="43">
          <cell r="C43">
            <v>60760710</v>
          </cell>
          <cell r="J43">
            <v>0</v>
          </cell>
          <cell r="K43">
            <v>60760710</v>
          </cell>
        </row>
        <row r="44">
          <cell r="C44">
            <v>60854420</v>
          </cell>
          <cell r="J44">
            <v>0</v>
          </cell>
          <cell r="K44">
            <v>60854420</v>
          </cell>
        </row>
        <row r="46">
          <cell r="C46">
            <v>58949420</v>
          </cell>
          <cell r="J46">
            <v>0</v>
          </cell>
          <cell r="K46">
            <v>58949420</v>
          </cell>
        </row>
        <row r="47">
          <cell r="C47">
            <v>44393104</v>
          </cell>
          <cell r="J47">
            <v>0</v>
          </cell>
          <cell r="K47">
            <v>44393104</v>
          </cell>
        </row>
        <row r="48">
          <cell r="C48">
            <v>8006714</v>
          </cell>
          <cell r="J48">
            <v>0</v>
          </cell>
          <cell r="K48">
            <v>8006714</v>
          </cell>
        </row>
        <row r="49">
          <cell r="C49">
            <v>6549602</v>
          </cell>
          <cell r="J49">
            <v>0</v>
          </cell>
          <cell r="K49">
            <v>6549602</v>
          </cell>
        </row>
        <row r="50">
          <cell r="C50">
            <v>0</v>
          </cell>
          <cell r="J50">
            <v>0</v>
          </cell>
          <cell r="K50">
            <v>0</v>
          </cell>
        </row>
        <row r="51">
          <cell r="C51">
            <v>0</v>
          </cell>
          <cell r="J51">
            <v>0</v>
          </cell>
          <cell r="K51">
            <v>0</v>
          </cell>
        </row>
        <row r="52">
          <cell r="C52">
            <v>1905000</v>
          </cell>
          <cell r="J52">
            <v>0</v>
          </cell>
          <cell r="K52">
            <v>1905000</v>
          </cell>
        </row>
        <row r="53">
          <cell r="C53">
            <v>635000</v>
          </cell>
          <cell r="J53">
            <v>0</v>
          </cell>
          <cell r="K53">
            <v>635000</v>
          </cell>
        </row>
        <row r="54">
          <cell r="C54">
            <v>1270000</v>
          </cell>
          <cell r="J54">
            <v>0</v>
          </cell>
          <cell r="K54">
            <v>1270000</v>
          </cell>
        </row>
        <row r="55">
          <cell r="C55">
            <v>0</v>
          </cell>
          <cell r="J55">
            <v>0</v>
          </cell>
          <cell r="K55">
            <v>0</v>
          </cell>
        </row>
        <row r="56">
          <cell r="C56">
            <v>0</v>
          </cell>
          <cell r="J56">
            <v>0</v>
          </cell>
          <cell r="K56">
            <v>0</v>
          </cell>
        </row>
        <row r="57">
          <cell r="C57">
            <v>0</v>
          </cell>
          <cell r="J57">
            <v>0</v>
          </cell>
          <cell r="K57">
            <v>0</v>
          </cell>
        </row>
        <row r="58">
          <cell r="C58">
            <v>60854420</v>
          </cell>
          <cell r="J58">
            <v>0</v>
          </cell>
          <cell r="K58">
            <v>60854420</v>
          </cell>
        </row>
        <row r="59">
          <cell r="C59">
            <v>0</v>
          </cell>
          <cell r="K59">
            <v>0</v>
          </cell>
        </row>
        <row r="60">
          <cell r="C60">
            <v>9</v>
          </cell>
          <cell r="J60">
            <v>0</v>
          </cell>
          <cell r="K60">
            <v>9</v>
          </cell>
        </row>
        <row r="61">
          <cell r="C61">
            <v>0</v>
          </cell>
          <cell r="J61">
            <v>0</v>
          </cell>
          <cell r="K61">
            <v>0</v>
          </cell>
        </row>
      </sheetData>
      <sheetData sheetId="58">
        <row r="10">
          <cell r="C10">
            <v>93710</v>
          </cell>
          <cell r="J10">
            <v>0</v>
          </cell>
          <cell r="K10">
            <v>93710</v>
          </cell>
        </row>
        <row r="11">
          <cell r="C11">
            <v>0</v>
          </cell>
          <cell r="J11">
            <v>0</v>
          </cell>
          <cell r="K11">
            <v>0</v>
          </cell>
        </row>
        <row r="12">
          <cell r="C12">
            <v>30000</v>
          </cell>
          <cell r="J12">
            <v>0</v>
          </cell>
          <cell r="K12">
            <v>30000</v>
          </cell>
        </row>
        <row r="13">
          <cell r="C13">
            <v>50000</v>
          </cell>
          <cell r="J13">
            <v>0</v>
          </cell>
          <cell r="K13">
            <v>50000</v>
          </cell>
        </row>
        <row r="14">
          <cell r="C14">
            <v>0</v>
          </cell>
          <cell r="J14">
            <v>0</v>
          </cell>
          <cell r="K14">
            <v>0</v>
          </cell>
        </row>
        <row r="15">
          <cell r="C15">
            <v>0</v>
          </cell>
          <cell r="J15">
            <v>0</v>
          </cell>
          <cell r="K15">
            <v>0</v>
          </cell>
        </row>
        <row r="16">
          <cell r="C16">
            <v>13500</v>
          </cell>
          <cell r="J16">
            <v>0</v>
          </cell>
          <cell r="K16">
            <v>13500</v>
          </cell>
        </row>
        <row r="17">
          <cell r="C17">
            <v>0</v>
          </cell>
          <cell r="J17">
            <v>0</v>
          </cell>
          <cell r="K17">
            <v>0</v>
          </cell>
        </row>
        <row r="18">
          <cell r="C18">
            <v>100</v>
          </cell>
          <cell r="J18">
            <v>0</v>
          </cell>
          <cell r="K18">
            <v>100</v>
          </cell>
        </row>
        <row r="19">
          <cell r="C19">
            <v>10</v>
          </cell>
          <cell r="J19">
            <v>0</v>
          </cell>
          <cell r="K19">
            <v>10</v>
          </cell>
        </row>
        <row r="20">
          <cell r="C20">
            <v>0</v>
          </cell>
          <cell r="J20">
            <v>0</v>
          </cell>
          <cell r="K20">
            <v>0</v>
          </cell>
        </row>
        <row r="21">
          <cell r="C21">
            <v>100</v>
          </cell>
          <cell r="J21">
            <v>0</v>
          </cell>
          <cell r="K21">
            <v>100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93710</v>
          </cell>
          <cell r="J39">
            <v>0</v>
          </cell>
          <cell r="K39">
            <v>93710</v>
          </cell>
        </row>
        <row r="40">
          <cell r="C40">
            <v>60760710</v>
          </cell>
          <cell r="J40">
            <v>0</v>
          </cell>
          <cell r="K40">
            <v>60760710</v>
          </cell>
        </row>
        <row r="41">
          <cell r="C41">
            <v>0</v>
          </cell>
          <cell r="J41">
            <v>0</v>
          </cell>
          <cell r="K41">
            <v>0</v>
          </cell>
        </row>
        <row r="42">
          <cell r="C42">
            <v>0</v>
          </cell>
          <cell r="J42">
            <v>0</v>
          </cell>
          <cell r="K42">
            <v>0</v>
          </cell>
        </row>
        <row r="43">
          <cell r="C43">
            <v>60760710</v>
          </cell>
          <cell r="J43">
            <v>0</v>
          </cell>
          <cell r="K43">
            <v>60760710</v>
          </cell>
        </row>
        <row r="44">
          <cell r="C44">
            <v>60854420</v>
          </cell>
          <cell r="J44">
            <v>0</v>
          </cell>
          <cell r="K44">
            <v>60854420</v>
          </cell>
        </row>
        <row r="46">
          <cell r="C46">
            <v>58949420</v>
          </cell>
          <cell r="J46">
            <v>0</v>
          </cell>
          <cell r="K46">
            <v>58949420</v>
          </cell>
        </row>
        <row r="47">
          <cell r="C47">
            <v>44393104</v>
          </cell>
          <cell r="J47">
            <v>0</v>
          </cell>
          <cell r="K47">
            <v>44393104</v>
          </cell>
        </row>
        <row r="48">
          <cell r="C48">
            <v>8006714</v>
          </cell>
          <cell r="J48">
            <v>0</v>
          </cell>
          <cell r="K48">
            <v>8006714</v>
          </cell>
        </row>
        <row r="49">
          <cell r="C49">
            <v>6549602</v>
          </cell>
          <cell r="J49">
            <v>0</v>
          </cell>
          <cell r="K49">
            <v>6549602</v>
          </cell>
        </row>
        <row r="50">
          <cell r="C50">
            <v>0</v>
          </cell>
          <cell r="J50">
            <v>0</v>
          </cell>
          <cell r="K50">
            <v>0</v>
          </cell>
        </row>
        <row r="51">
          <cell r="C51">
            <v>0</v>
          </cell>
          <cell r="J51">
            <v>0</v>
          </cell>
          <cell r="K51">
            <v>0</v>
          </cell>
        </row>
        <row r="52">
          <cell r="C52">
            <v>1905000</v>
          </cell>
          <cell r="J52">
            <v>0</v>
          </cell>
          <cell r="K52">
            <v>1905000</v>
          </cell>
        </row>
        <row r="53">
          <cell r="C53">
            <v>635000</v>
          </cell>
          <cell r="J53">
            <v>0</v>
          </cell>
          <cell r="K53">
            <v>635000</v>
          </cell>
        </row>
        <row r="54">
          <cell r="C54">
            <v>1270000</v>
          </cell>
          <cell r="J54">
            <v>0</v>
          </cell>
          <cell r="K54">
            <v>1270000</v>
          </cell>
        </row>
        <row r="55">
          <cell r="C55">
            <v>0</v>
          </cell>
          <cell r="J55">
            <v>0</v>
          </cell>
          <cell r="K55">
            <v>0</v>
          </cell>
        </row>
        <row r="56">
          <cell r="C56">
            <v>0</v>
          </cell>
          <cell r="J56">
            <v>0</v>
          </cell>
          <cell r="K56">
            <v>0</v>
          </cell>
        </row>
        <row r="57">
          <cell r="C57">
            <v>0</v>
          </cell>
          <cell r="J57">
            <v>0</v>
          </cell>
          <cell r="K57">
            <v>0</v>
          </cell>
        </row>
        <row r="58">
          <cell r="C58">
            <v>60854420</v>
          </cell>
          <cell r="J58">
            <v>0</v>
          </cell>
          <cell r="K58">
            <v>60854420</v>
          </cell>
        </row>
        <row r="59">
          <cell r="C59">
            <v>0</v>
          </cell>
          <cell r="K59">
            <v>0</v>
          </cell>
        </row>
        <row r="60">
          <cell r="C60">
            <v>9</v>
          </cell>
          <cell r="J60">
            <v>0</v>
          </cell>
          <cell r="K60">
            <v>9</v>
          </cell>
        </row>
        <row r="61">
          <cell r="C61">
            <v>0</v>
          </cell>
          <cell r="J61">
            <v>0</v>
          </cell>
          <cell r="K61">
            <v>0</v>
          </cell>
        </row>
      </sheetData>
      <sheetData sheetId="59">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0</v>
          </cell>
          <cell r="J40">
            <v>0</v>
          </cell>
          <cell r="K40">
            <v>0</v>
          </cell>
        </row>
        <row r="41">
          <cell r="C41">
            <v>0</v>
          </cell>
          <cell r="J41">
            <v>0</v>
          </cell>
          <cell r="K41">
            <v>0</v>
          </cell>
        </row>
        <row r="42">
          <cell r="C42">
            <v>0</v>
          </cell>
          <cell r="J42">
            <v>0</v>
          </cell>
          <cell r="K42">
            <v>0</v>
          </cell>
        </row>
        <row r="43">
          <cell r="C43">
            <v>0</v>
          </cell>
          <cell r="J43">
            <v>0</v>
          </cell>
          <cell r="K43">
            <v>0</v>
          </cell>
        </row>
        <row r="44">
          <cell r="C44">
            <v>0</v>
          </cell>
          <cell r="J44">
            <v>0</v>
          </cell>
          <cell r="K44">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8">
          <cell r="C58">
            <v>0</v>
          </cell>
          <cell r="J58">
            <v>0</v>
          </cell>
          <cell r="K58">
            <v>0</v>
          </cell>
        </row>
        <row r="59">
          <cell r="C59">
            <v>0</v>
          </cell>
          <cell r="K59">
            <v>0</v>
          </cell>
        </row>
        <row r="60">
          <cell r="C60">
            <v>0</v>
          </cell>
          <cell r="J60">
            <v>0</v>
          </cell>
          <cell r="K60">
            <v>0</v>
          </cell>
        </row>
        <row r="61">
          <cell r="C61">
            <v>0</v>
          </cell>
          <cell r="J61">
            <v>0</v>
          </cell>
          <cell r="K61">
            <v>0</v>
          </cell>
        </row>
      </sheetData>
      <sheetData sheetId="60">
        <row r="10">
          <cell r="C10">
            <v>93710</v>
          </cell>
          <cell r="J10">
            <v>0</v>
          </cell>
          <cell r="K10">
            <v>93710</v>
          </cell>
        </row>
        <row r="11">
          <cell r="C11">
            <v>0</v>
          </cell>
          <cell r="J11">
            <v>0</v>
          </cell>
          <cell r="K11">
            <v>0</v>
          </cell>
        </row>
        <row r="12">
          <cell r="C12">
            <v>30000</v>
          </cell>
          <cell r="J12">
            <v>0</v>
          </cell>
          <cell r="K12">
            <v>30000</v>
          </cell>
        </row>
        <row r="13">
          <cell r="C13">
            <v>50000</v>
          </cell>
          <cell r="J13">
            <v>0</v>
          </cell>
          <cell r="K13">
            <v>50000</v>
          </cell>
        </row>
        <row r="14">
          <cell r="C14">
            <v>0</v>
          </cell>
          <cell r="J14">
            <v>0</v>
          </cell>
          <cell r="K14">
            <v>0</v>
          </cell>
        </row>
        <row r="15">
          <cell r="C15">
            <v>0</v>
          </cell>
          <cell r="J15">
            <v>0</v>
          </cell>
          <cell r="K15">
            <v>0</v>
          </cell>
        </row>
        <row r="16">
          <cell r="C16">
            <v>13500</v>
          </cell>
          <cell r="J16">
            <v>0</v>
          </cell>
          <cell r="K16">
            <v>13500</v>
          </cell>
        </row>
        <row r="17">
          <cell r="C17">
            <v>0</v>
          </cell>
          <cell r="J17">
            <v>0</v>
          </cell>
          <cell r="K17">
            <v>0</v>
          </cell>
        </row>
        <row r="18">
          <cell r="C18">
            <v>100</v>
          </cell>
          <cell r="J18">
            <v>0</v>
          </cell>
          <cell r="K18">
            <v>100</v>
          </cell>
        </row>
        <row r="19">
          <cell r="C19">
            <v>10</v>
          </cell>
          <cell r="J19">
            <v>0</v>
          </cell>
          <cell r="K19">
            <v>10</v>
          </cell>
        </row>
        <row r="20">
          <cell r="C20">
            <v>0</v>
          </cell>
          <cell r="J20">
            <v>0</v>
          </cell>
          <cell r="K20">
            <v>0</v>
          </cell>
        </row>
        <row r="21">
          <cell r="C21">
            <v>100</v>
          </cell>
          <cell r="J21">
            <v>0</v>
          </cell>
          <cell r="K21">
            <v>100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93710</v>
          </cell>
          <cell r="J39">
            <v>0</v>
          </cell>
          <cell r="K39">
            <v>93710</v>
          </cell>
        </row>
        <row r="40">
          <cell r="C40">
            <v>60760710</v>
          </cell>
          <cell r="J40">
            <v>0</v>
          </cell>
          <cell r="K40">
            <v>60760710</v>
          </cell>
        </row>
        <row r="41">
          <cell r="C41">
            <v>0</v>
          </cell>
          <cell r="J41">
            <v>0</v>
          </cell>
          <cell r="K41">
            <v>0</v>
          </cell>
        </row>
        <row r="42">
          <cell r="C42">
            <v>0</v>
          </cell>
          <cell r="J42">
            <v>0</v>
          </cell>
          <cell r="K42">
            <v>0</v>
          </cell>
        </row>
        <row r="43">
          <cell r="C43">
            <v>60760710</v>
          </cell>
          <cell r="J43">
            <v>0</v>
          </cell>
          <cell r="K43">
            <v>60760710</v>
          </cell>
        </row>
        <row r="44">
          <cell r="C44">
            <v>60854420</v>
          </cell>
          <cell r="J44">
            <v>0</v>
          </cell>
          <cell r="K44">
            <v>60854420</v>
          </cell>
        </row>
        <row r="46">
          <cell r="C46">
            <v>58949420</v>
          </cell>
          <cell r="J46">
            <v>0</v>
          </cell>
          <cell r="K46">
            <v>58949420</v>
          </cell>
        </row>
        <row r="47">
          <cell r="C47">
            <v>44393104</v>
          </cell>
          <cell r="J47">
            <v>0</v>
          </cell>
          <cell r="K47">
            <v>44393104</v>
          </cell>
        </row>
        <row r="48">
          <cell r="C48">
            <v>8006714</v>
          </cell>
          <cell r="J48">
            <v>0</v>
          </cell>
          <cell r="K48">
            <v>8006714</v>
          </cell>
        </row>
        <row r="49">
          <cell r="C49">
            <v>6549602</v>
          </cell>
          <cell r="J49">
            <v>0</v>
          </cell>
          <cell r="K49">
            <v>6549602</v>
          </cell>
        </row>
        <row r="50">
          <cell r="C50">
            <v>0</v>
          </cell>
          <cell r="J50">
            <v>0</v>
          </cell>
          <cell r="K50">
            <v>0</v>
          </cell>
        </row>
        <row r="51">
          <cell r="C51">
            <v>0</v>
          </cell>
          <cell r="J51">
            <v>0</v>
          </cell>
          <cell r="K51">
            <v>0</v>
          </cell>
        </row>
        <row r="52">
          <cell r="C52">
            <v>1905000</v>
          </cell>
          <cell r="J52">
            <v>0</v>
          </cell>
          <cell r="K52">
            <v>1905000</v>
          </cell>
        </row>
        <row r="53">
          <cell r="C53">
            <v>635000</v>
          </cell>
          <cell r="J53">
            <v>0</v>
          </cell>
          <cell r="K53">
            <v>635000</v>
          </cell>
        </row>
        <row r="54">
          <cell r="C54">
            <v>1270000</v>
          </cell>
          <cell r="J54">
            <v>0</v>
          </cell>
          <cell r="K54">
            <v>1270000</v>
          </cell>
        </row>
        <row r="55">
          <cell r="C55">
            <v>0</v>
          </cell>
          <cell r="J55">
            <v>0</v>
          </cell>
          <cell r="K55">
            <v>0</v>
          </cell>
        </row>
        <row r="56">
          <cell r="C56">
            <v>0</v>
          </cell>
          <cell r="J56">
            <v>0</v>
          </cell>
          <cell r="K56">
            <v>0</v>
          </cell>
        </row>
        <row r="57">
          <cell r="C57">
            <v>0</v>
          </cell>
          <cell r="J57">
            <v>0</v>
          </cell>
          <cell r="K57">
            <v>0</v>
          </cell>
        </row>
        <row r="58">
          <cell r="C58">
            <v>60854420</v>
          </cell>
          <cell r="J58">
            <v>0</v>
          </cell>
          <cell r="K58">
            <v>60854420</v>
          </cell>
        </row>
        <row r="59">
          <cell r="C59">
            <v>0</v>
          </cell>
          <cell r="K59">
            <v>0</v>
          </cell>
        </row>
        <row r="60">
          <cell r="C60">
            <v>9</v>
          </cell>
          <cell r="J60">
            <v>0</v>
          </cell>
          <cell r="K60">
            <v>9</v>
          </cell>
        </row>
        <row r="61">
          <cell r="C61">
            <v>0</v>
          </cell>
          <cell r="J61">
            <v>0</v>
          </cell>
          <cell r="K61">
            <v>0</v>
          </cell>
        </row>
      </sheetData>
      <sheetData sheetId="61">
        <row r="10">
          <cell r="C10">
            <v>387640</v>
          </cell>
          <cell r="J10">
            <v>14705</v>
          </cell>
          <cell r="K10">
            <v>402345</v>
          </cell>
        </row>
        <row r="11">
          <cell r="C11">
            <v>0</v>
          </cell>
          <cell r="J11">
            <v>0</v>
          </cell>
          <cell r="K11">
            <v>0</v>
          </cell>
        </row>
        <row r="12">
          <cell r="C12">
            <v>45000</v>
          </cell>
          <cell r="J12">
            <v>0</v>
          </cell>
          <cell r="K12">
            <v>45000</v>
          </cell>
        </row>
        <row r="13">
          <cell r="C13">
            <v>213500</v>
          </cell>
          <cell r="J13">
            <v>0</v>
          </cell>
          <cell r="K13">
            <v>213500</v>
          </cell>
        </row>
        <row r="14">
          <cell r="C14">
            <v>0</v>
          </cell>
          <cell r="J14">
            <v>0</v>
          </cell>
          <cell r="K14">
            <v>0</v>
          </cell>
        </row>
        <row r="15">
          <cell r="C15">
            <v>0</v>
          </cell>
          <cell r="J15">
            <v>9000</v>
          </cell>
          <cell r="K15">
            <v>9000</v>
          </cell>
        </row>
        <row r="16">
          <cell r="C16">
            <v>69795</v>
          </cell>
          <cell r="J16">
            <v>0</v>
          </cell>
          <cell r="K16">
            <v>69795</v>
          </cell>
        </row>
        <row r="17">
          <cell r="C17">
            <v>56295</v>
          </cell>
          <cell r="J17">
            <v>5705</v>
          </cell>
          <cell r="K17">
            <v>62000</v>
          </cell>
        </row>
        <row r="18">
          <cell r="C18">
            <v>500</v>
          </cell>
          <cell r="J18">
            <v>0</v>
          </cell>
          <cell r="K18">
            <v>500</v>
          </cell>
        </row>
        <row r="19">
          <cell r="C19">
            <v>2500</v>
          </cell>
          <cell r="J19">
            <v>0</v>
          </cell>
          <cell r="K19">
            <v>2500</v>
          </cell>
        </row>
        <row r="20">
          <cell r="C20">
            <v>0</v>
          </cell>
          <cell r="J20">
            <v>0</v>
          </cell>
          <cell r="K20">
            <v>0</v>
          </cell>
        </row>
        <row r="21">
          <cell r="C21">
            <v>50</v>
          </cell>
          <cell r="J21">
            <v>0</v>
          </cell>
          <cell r="K21">
            <v>50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387640</v>
          </cell>
          <cell r="J38">
            <v>14705</v>
          </cell>
          <cell r="K38">
            <v>402345</v>
          </cell>
        </row>
        <row r="39">
          <cell r="C39">
            <v>31147424</v>
          </cell>
          <cell r="J39">
            <v>0</v>
          </cell>
          <cell r="K39">
            <v>31147424</v>
          </cell>
        </row>
        <row r="40">
          <cell r="C40">
            <v>0</v>
          </cell>
          <cell r="J40">
            <v>0</v>
          </cell>
          <cell r="K40">
            <v>0</v>
          </cell>
        </row>
        <row r="41">
          <cell r="C41">
            <v>0</v>
          </cell>
          <cell r="J41">
            <v>0</v>
          </cell>
          <cell r="K41">
            <v>0</v>
          </cell>
        </row>
        <row r="42">
          <cell r="C42">
            <v>31147424</v>
          </cell>
          <cell r="J42">
            <v>0</v>
          </cell>
          <cell r="K42">
            <v>31147424</v>
          </cell>
        </row>
        <row r="43">
          <cell r="C43">
            <v>31535064</v>
          </cell>
          <cell r="J43">
            <v>14705</v>
          </cell>
          <cell r="K43">
            <v>31549769</v>
          </cell>
        </row>
        <row r="45">
          <cell r="C45">
            <v>31411239</v>
          </cell>
          <cell r="J45">
            <v>14705</v>
          </cell>
          <cell r="K45">
            <v>31425944</v>
          </cell>
        </row>
        <row r="46">
          <cell r="C46">
            <v>23470248</v>
          </cell>
          <cell r="J46">
            <v>0</v>
          </cell>
          <cell r="K46">
            <v>23470248</v>
          </cell>
        </row>
        <row r="47">
          <cell r="C47">
            <v>4242294</v>
          </cell>
          <cell r="J47">
            <v>0</v>
          </cell>
          <cell r="K47">
            <v>4242294</v>
          </cell>
        </row>
        <row r="48">
          <cell r="C48">
            <v>3698697</v>
          </cell>
          <cell r="J48">
            <v>14705</v>
          </cell>
          <cell r="K48">
            <v>3713402</v>
          </cell>
        </row>
        <row r="49">
          <cell r="C49">
            <v>0</v>
          </cell>
          <cell r="J49">
            <v>0</v>
          </cell>
          <cell r="K49">
            <v>0</v>
          </cell>
        </row>
        <row r="50">
          <cell r="C50">
            <v>0</v>
          </cell>
          <cell r="J50">
            <v>0</v>
          </cell>
          <cell r="K50">
            <v>0</v>
          </cell>
        </row>
        <row r="51">
          <cell r="C51">
            <v>123825</v>
          </cell>
          <cell r="J51">
            <v>0</v>
          </cell>
          <cell r="K51">
            <v>123825</v>
          </cell>
        </row>
        <row r="52">
          <cell r="C52">
            <v>123825</v>
          </cell>
          <cell r="J52">
            <v>0</v>
          </cell>
          <cell r="K52">
            <v>123825</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31535064</v>
          </cell>
          <cell r="J57">
            <v>14705</v>
          </cell>
          <cell r="K57">
            <v>31549769</v>
          </cell>
        </row>
        <row r="59">
          <cell r="C59">
            <v>8</v>
          </cell>
          <cell r="J59">
            <v>0</v>
          </cell>
          <cell r="K59">
            <v>8</v>
          </cell>
        </row>
        <row r="60">
          <cell r="C60">
            <v>0</v>
          </cell>
          <cell r="J60">
            <v>0</v>
          </cell>
          <cell r="K60">
            <v>0</v>
          </cell>
        </row>
      </sheetData>
      <sheetData sheetId="62">
        <row r="10">
          <cell r="C10">
            <v>387640</v>
          </cell>
          <cell r="J10">
            <v>14705</v>
          </cell>
          <cell r="K10">
            <v>402345</v>
          </cell>
        </row>
        <row r="11">
          <cell r="C11">
            <v>0</v>
          </cell>
          <cell r="J11">
            <v>0</v>
          </cell>
          <cell r="K11">
            <v>0</v>
          </cell>
        </row>
        <row r="12">
          <cell r="C12">
            <v>45000</v>
          </cell>
          <cell r="J12">
            <v>0</v>
          </cell>
          <cell r="K12">
            <v>45000</v>
          </cell>
        </row>
        <row r="13">
          <cell r="C13">
            <v>213500</v>
          </cell>
          <cell r="J13">
            <v>0</v>
          </cell>
          <cell r="K13">
            <v>213500</v>
          </cell>
        </row>
        <row r="14">
          <cell r="C14">
            <v>0</v>
          </cell>
          <cell r="J14">
            <v>0</v>
          </cell>
          <cell r="K14">
            <v>0</v>
          </cell>
        </row>
        <row r="15">
          <cell r="C15">
            <v>0</v>
          </cell>
          <cell r="J15">
            <v>9000</v>
          </cell>
          <cell r="K15">
            <v>9000</v>
          </cell>
        </row>
        <row r="16">
          <cell r="C16">
            <v>69795</v>
          </cell>
          <cell r="J16">
            <v>0</v>
          </cell>
          <cell r="K16">
            <v>69795</v>
          </cell>
        </row>
        <row r="17">
          <cell r="C17">
            <v>56295</v>
          </cell>
          <cell r="J17">
            <v>5705</v>
          </cell>
          <cell r="K17">
            <v>62000</v>
          </cell>
        </row>
        <row r="18">
          <cell r="C18">
            <v>500</v>
          </cell>
          <cell r="J18">
            <v>0</v>
          </cell>
          <cell r="K18">
            <v>500</v>
          </cell>
        </row>
        <row r="19">
          <cell r="C19">
            <v>2500</v>
          </cell>
          <cell r="J19">
            <v>0</v>
          </cell>
          <cell r="K19">
            <v>2500</v>
          </cell>
        </row>
        <row r="20">
          <cell r="C20">
            <v>0</v>
          </cell>
          <cell r="J20">
            <v>0</v>
          </cell>
          <cell r="K20">
            <v>0</v>
          </cell>
        </row>
        <row r="21">
          <cell r="C21">
            <v>50</v>
          </cell>
          <cell r="J21">
            <v>0</v>
          </cell>
          <cell r="K21">
            <v>50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387640</v>
          </cell>
          <cell r="J38">
            <v>14705</v>
          </cell>
          <cell r="K38">
            <v>402345</v>
          </cell>
        </row>
        <row r="39">
          <cell r="C39">
            <v>31147424</v>
          </cell>
          <cell r="J39">
            <v>0</v>
          </cell>
          <cell r="K39">
            <v>31147424</v>
          </cell>
        </row>
        <row r="40">
          <cell r="C40">
            <v>0</v>
          </cell>
          <cell r="J40">
            <v>0</v>
          </cell>
          <cell r="K40">
            <v>0</v>
          </cell>
        </row>
        <row r="41">
          <cell r="C41">
            <v>0</v>
          </cell>
          <cell r="J41">
            <v>0</v>
          </cell>
          <cell r="K41">
            <v>0</v>
          </cell>
        </row>
        <row r="42">
          <cell r="C42">
            <v>31147424</v>
          </cell>
          <cell r="J42">
            <v>0</v>
          </cell>
          <cell r="K42">
            <v>31147424</v>
          </cell>
        </row>
        <row r="43">
          <cell r="C43">
            <v>31535064</v>
          </cell>
          <cell r="J43">
            <v>14705</v>
          </cell>
          <cell r="K43">
            <v>31549769</v>
          </cell>
        </row>
        <row r="45">
          <cell r="C45">
            <v>31411239</v>
          </cell>
          <cell r="J45">
            <v>14705</v>
          </cell>
          <cell r="K45">
            <v>31425944</v>
          </cell>
        </row>
        <row r="46">
          <cell r="C46">
            <v>23470248</v>
          </cell>
          <cell r="J46">
            <v>0</v>
          </cell>
          <cell r="K46">
            <v>23470248</v>
          </cell>
        </row>
        <row r="47">
          <cell r="C47">
            <v>4242294</v>
          </cell>
          <cell r="J47">
            <v>0</v>
          </cell>
          <cell r="K47">
            <v>4242294</v>
          </cell>
        </row>
        <row r="48">
          <cell r="C48">
            <v>3698697</v>
          </cell>
          <cell r="J48">
            <v>14705</v>
          </cell>
          <cell r="K48">
            <v>3713402</v>
          </cell>
        </row>
        <row r="49">
          <cell r="C49">
            <v>0</v>
          </cell>
          <cell r="J49">
            <v>0</v>
          </cell>
          <cell r="K49">
            <v>0</v>
          </cell>
        </row>
        <row r="50">
          <cell r="C50">
            <v>0</v>
          </cell>
          <cell r="J50">
            <v>0</v>
          </cell>
          <cell r="K50">
            <v>0</v>
          </cell>
        </row>
        <row r="51">
          <cell r="C51">
            <v>123825</v>
          </cell>
          <cell r="J51">
            <v>0</v>
          </cell>
          <cell r="K51">
            <v>123825</v>
          </cell>
        </row>
        <row r="52">
          <cell r="C52">
            <v>123825</v>
          </cell>
          <cell r="J52">
            <v>0</v>
          </cell>
          <cell r="K52">
            <v>123825</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31535064</v>
          </cell>
          <cell r="J57">
            <v>14705</v>
          </cell>
          <cell r="K57">
            <v>31549769</v>
          </cell>
        </row>
        <row r="59">
          <cell r="C59">
            <v>8</v>
          </cell>
          <cell r="J59">
            <v>0</v>
          </cell>
          <cell r="K59">
            <v>8</v>
          </cell>
        </row>
        <row r="60">
          <cell r="C60">
            <v>0</v>
          </cell>
          <cell r="J60">
            <v>0</v>
          </cell>
          <cell r="K60">
            <v>0</v>
          </cell>
        </row>
      </sheetData>
      <sheetData sheetId="63">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0</v>
          </cell>
          <cell r="J40">
            <v>0</v>
          </cell>
          <cell r="K40">
            <v>0</v>
          </cell>
        </row>
        <row r="41">
          <cell r="C41">
            <v>0</v>
          </cell>
          <cell r="J41">
            <v>0</v>
          </cell>
          <cell r="K41">
            <v>0</v>
          </cell>
        </row>
        <row r="42">
          <cell r="C42">
            <v>0</v>
          </cell>
          <cell r="J42">
            <v>0</v>
          </cell>
          <cell r="K42">
            <v>0</v>
          </cell>
        </row>
        <row r="43">
          <cell r="C43">
            <v>0</v>
          </cell>
          <cell r="J43">
            <v>0</v>
          </cell>
          <cell r="K43">
            <v>0</v>
          </cell>
        </row>
        <row r="45">
          <cell r="C45">
            <v>0</v>
          </cell>
          <cell r="J45">
            <v>0</v>
          </cell>
          <cell r="K45">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9">
          <cell r="C59">
            <v>0</v>
          </cell>
          <cell r="J59">
            <v>0</v>
          </cell>
          <cell r="K59">
            <v>0</v>
          </cell>
        </row>
        <row r="60">
          <cell r="C60">
            <v>0</v>
          </cell>
          <cell r="J60">
            <v>0</v>
          </cell>
          <cell r="K60">
            <v>0</v>
          </cell>
        </row>
      </sheetData>
      <sheetData sheetId="64">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0</v>
          </cell>
          <cell r="J40">
            <v>0</v>
          </cell>
          <cell r="K40">
            <v>0</v>
          </cell>
        </row>
        <row r="41">
          <cell r="C41">
            <v>0</v>
          </cell>
          <cell r="J41">
            <v>0</v>
          </cell>
          <cell r="K41">
            <v>0</v>
          </cell>
        </row>
        <row r="42">
          <cell r="C42">
            <v>0</v>
          </cell>
          <cell r="J42">
            <v>0</v>
          </cell>
          <cell r="K42">
            <v>0</v>
          </cell>
        </row>
        <row r="43">
          <cell r="C43">
            <v>0</v>
          </cell>
          <cell r="J43">
            <v>0</v>
          </cell>
          <cell r="K43">
            <v>0</v>
          </cell>
        </row>
        <row r="45">
          <cell r="C45">
            <v>0</v>
          </cell>
          <cell r="J45">
            <v>0</v>
          </cell>
          <cell r="K45">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9">
          <cell r="C59">
            <v>0</v>
          </cell>
          <cell r="J59">
            <v>0</v>
          </cell>
          <cell r="K59">
            <v>0</v>
          </cell>
        </row>
        <row r="60">
          <cell r="C60">
            <v>0</v>
          </cell>
          <cell r="J60">
            <v>0</v>
          </cell>
          <cell r="K60">
            <v>0</v>
          </cell>
        </row>
      </sheetData>
      <sheetData sheetId="65">
        <row r="10">
          <cell r="C10">
            <v>0</v>
          </cell>
          <cell r="J10">
            <v>150000</v>
          </cell>
          <cell r="K10">
            <v>150000</v>
          </cell>
        </row>
        <row r="11">
          <cell r="C11">
            <v>0</v>
          </cell>
          <cell r="J11">
            <v>0</v>
          </cell>
          <cell r="K11">
            <v>0</v>
          </cell>
        </row>
        <row r="12">
          <cell r="C12">
            <v>0</v>
          </cell>
          <cell r="J12">
            <v>118110</v>
          </cell>
          <cell r="K12">
            <v>118110</v>
          </cell>
        </row>
        <row r="13">
          <cell r="C13">
            <v>0</v>
          </cell>
          <cell r="J13">
            <v>0</v>
          </cell>
          <cell r="K13">
            <v>0</v>
          </cell>
        </row>
        <row r="14">
          <cell r="C14">
            <v>0</v>
          </cell>
          <cell r="J14">
            <v>0</v>
          </cell>
          <cell r="K14">
            <v>0</v>
          </cell>
        </row>
        <row r="15">
          <cell r="C15">
            <v>0</v>
          </cell>
          <cell r="J15">
            <v>0</v>
          </cell>
          <cell r="K15">
            <v>0</v>
          </cell>
        </row>
        <row r="16">
          <cell r="C16">
            <v>0</v>
          </cell>
          <cell r="J16">
            <v>31890</v>
          </cell>
          <cell r="K16">
            <v>31890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150000</v>
          </cell>
          <cell r="K38">
            <v>150000</v>
          </cell>
        </row>
        <row r="39">
          <cell r="C39">
            <v>84381950</v>
          </cell>
          <cell r="J39">
            <v>0</v>
          </cell>
          <cell r="K39">
            <v>84381950</v>
          </cell>
        </row>
        <row r="40">
          <cell r="C40">
            <v>0</v>
          </cell>
          <cell r="J40">
            <v>0</v>
          </cell>
          <cell r="K40">
            <v>0</v>
          </cell>
        </row>
        <row r="41">
          <cell r="C41">
            <v>0</v>
          </cell>
          <cell r="J41">
            <v>0</v>
          </cell>
          <cell r="K41">
            <v>0</v>
          </cell>
        </row>
        <row r="42">
          <cell r="C42">
            <v>84381950</v>
          </cell>
          <cell r="J42">
            <v>0</v>
          </cell>
          <cell r="K42">
            <v>84381950</v>
          </cell>
        </row>
        <row r="43">
          <cell r="C43">
            <v>84381950</v>
          </cell>
          <cell r="J43">
            <v>150000</v>
          </cell>
          <cell r="K43">
            <v>84531950</v>
          </cell>
        </row>
        <row r="45">
          <cell r="C45">
            <v>80406850</v>
          </cell>
          <cell r="J45">
            <v>82000</v>
          </cell>
          <cell r="K45">
            <v>80488850</v>
          </cell>
        </row>
        <row r="46">
          <cell r="C46">
            <v>58844620</v>
          </cell>
          <cell r="J46">
            <v>0</v>
          </cell>
          <cell r="K46">
            <v>58844620</v>
          </cell>
        </row>
        <row r="47">
          <cell r="C47">
            <v>10557726</v>
          </cell>
          <cell r="J47">
            <v>0</v>
          </cell>
          <cell r="K47">
            <v>10557726</v>
          </cell>
        </row>
        <row r="48">
          <cell r="C48">
            <v>11004504</v>
          </cell>
          <cell r="J48">
            <v>82000</v>
          </cell>
          <cell r="K48">
            <v>11086504</v>
          </cell>
        </row>
        <row r="49">
          <cell r="C49">
            <v>0</v>
          </cell>
          <cell r="J49">
            <v>0</v>
          </cell>
          <cell r="K49">
            <v>0</v>
          </cell>
        </row>
        <row r="50">
          <cell r="C50">
            <v>0</v>
          </cell>
          <cell r="J50">
            <v>0</v>
          </cell>
          <cell r="K50">
            <v>0</v>
          </cell>
        </row>
        <row r="51">
          <cell r="C51">
            <v>3975100</v>
          </cell>
          <cell r="J51">
            <v>68000</v>
          </cell>
          <cell r="K51">
            <v>4043100</v>
          </cell>
        </row>
        <row r="52">
          <cell r="C52">
            <v>3149600</v>
          </cell>
          <cell r="J52">
            <v>68000</v>
          </cell>
          <cell r="K52">
            <v>3217600</v>
          </cell>
        </row>
        <row r="53">
          <cell r="C53">
            <v>825500</v>
          </cell>
          <cell r="J53">
            <v>0</v>
          </cell>
          <cell r="K53">
            <v>825500</v>
          </cell>
        </row>
        <row r="54">
          <cell r="C54">
            <v>0</v>
          </cell>
          <cell r="J54">
            <v>0</v>
          </cell>
          <cell r="K54">
            <v>0</v>
          </cell>
        </row>
        <row r="55">
          <cell r="C55">
            <v>0</v>
          </cell>
          <cell r="J55">
            <v>0</v>
          </cell>
          <cell r="K55">
            <v>0</v>
          </cell>
        </row>
        <row r="56">
          <cell r="C56">
            <v>0</v>
          </cell>
          <cell r="J56">
            <v>0</v>
          </cell>
          <cell r="K56">
            <v>0</v>
          </cell>
        </row>
        <row r="57">
          <cell r="C57">
            <v>84381950</v>
          </cell>
          <cell r="J57">
            <v>150000</v>
          </cell>
          <cell r="K57">
            <v>84531950</v>
          </cell>
        </row>
        <row r="59">
          <cell r="C59">
            <v>19</v>
          </cell>
          <cell r="J59">
            <v>0</v>
          </cell>
          <cell r="K59">
            <v>19</v>
          </cell>
        </row>
        <row r="60">
          <cell r="C60">
            <v>0</v>
          </cell>
          <cell r="J60">
            <v>0</v>
          </cell>
          <cell r="K60">
            <v>0</v>
          </cell>
        </row>
      </sheetData>
      <sheetData sheetId="66">
        <row r="10">
          <cell r="C10">
            <v>0</v>
          </cell>
          <cell r="J10">
            <v>150000</v>
          </cell>
          <cell r="K10">
            <v>150000</v>
          </cell>
        </row>
        <row r="11">
          <cell r="C11">
            <v>0</v>
          </cell>
          <cell r="J11">
            <v>0</v>
          </cell>
          <cell r="K11">
            <v>0</v>
          </cell>
        </row>
        <row r="12">
          <cell r="C12">
            <v>0</v>
          </cell>
          <cell r="J12">
            <v>118110</v>
          </cell>
          <cell r="K12">
            <v>118110</v>
          </cell>
        </row>
        <row r="13">
          <cell r="C13">
            <v>0</v>
          </cell>
          <cell r="J13">
            <v>0</v>
          </cell>
          <cell r="K13">
            <v>0</v>
          </cell>
        </row>
        <row r="14">
          <cell r="C14">
            <v>0</v>
          </cell>
          <cell r="J14">
            <v>0</v>
          </cell>
          <cell r="K14">
            <v>0</v>
          </cell>
        </row>
        <row r="15">
          <cell r="C15">
            <v>0</v>
          </cell>
          <cell r="J15">
            <v>0</v>
          </cell>
          <cell r="K15">
            <v>0</v>
          </cell>
        </row>
        <row r="16">
          <cell r="C16">
            <v>0</v>
          </cell>
          <cell r="J16">
            <v>31890</v>
          </cell>
          <cell r="K16">
            <v>31890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150000</v>
          </cell>
          <cell r="K38">
            <v>150000</v>
          </cell>
        </row>
        <row r="39">
          <cell r="C39">
            <v>84381950</v>
          </cell>
          <cell r="J39">
            <v>0</v>
          </cell>
          <cell r="K39">
            <v>84381950</v>
          </cell>
        </row>
        <row r="40">
          <cell r="C40">
            <v>0</v>
          </cell>
          <cell r="J40">
            <v>0</v>
          </cell>
          <cell r="K40">
            <v>0</v>
          </cell>
        </row>
        <row r="41">
          <cell r="C41">
            <v>0</v>
          </cell>
          <cell r="J41">
            <v>0</v>
          </cell>
          <cell r="K41">
            <v>0</v>
          </cell>
        </row>
        <row r="42">
          <cell r="C42">
            <v>84381950</v>
          </cell>
          <cell r="J42">
            <v>0</v>
          </cell>
          <cell r="K42">
            <v>84381950</v>
          </cell>
        </row>
        <row r="43">
          <cell r="C43">
            <v>84381950</v>
          </cell>
          <cell r="J43">
            <v>150000</v>
          </cell>
          <cell r="K43">
            <v>84531950</v>
          </cell>
        </row>
        <row r="45">
          <cell r="C45">
            <v>80406850</v>
          </cell>
          <cell r="J45">
            <v>82000</v>
          </cell>
          <cell r="K45">
            <v>80488850</v>
          </cell>
        </row>
        <row r="46">
          <cell r="C46">
            <v>58844620</v>
          </cell>
          <cell r="J46">
            <v>0</v>
          </cell>
          <cell r="K46">
            <v>58844620</v>
          </cell>
        </row>
        <row r="47">
          <cell r="C47">
            <v>10557726</v>
          </cell>
          <cell r="J47">
            <v>0</v>
          </cell>
          <cell r="K47">
            <v>10557726</v>
          </cell>
        </row>
        <row r="48">
          <cell r="C48">
            <v>11004504</v>
          </cell>
          <cell r="J48">
            <v>82000</v>
          </cell>
          <cell r="K48">
            <v>11086504</v>
          </cell>
        </row>
        <row r="49">
          <cell r="C49">
            <v>0</v>
          </cell>
          <cell r="J49">
            <v>0</v>
          </cell>
          <cell r="K49">
            <v>0</v>
          </cell>
        </row>
        <row r="50">
          <cell r="C50">
            <v>0</v>
          </cell>
          <cell r="J50">
            <v>0</v>
          </cell>
          <cell r="K50">
            <v>0</v>
          </cell>
        </row>
        <row r="51">
          <cell r="C51">
            <v>3975100</v>
          </cell>
          <cell r="J51">
            <v>68000</v>
          </cell>
          <cell r="K51">
            <v>4043100</v>
          </cell>
        </row>
        <row r="52">
          <cell r="C52">
            <v>3149600</v>
          </cell>
          <cell r="J52">
            <v>68000</v>
          </cell>
          <cell r="K52">
            <v>3217600</v>
          </cell>
        </row>
        <row r="53">
          <cell r="C53">
            <v>825500</v>
          </cell>
          <cell r="J53">
            <v>0</v>
          </cell>
          <cell r="K53">
            <v>825500</v>
          </cell>
        </row>
        <row r="54">
          <cell r="C54">
            <v>0</v>
          </cell>
          <cell r="J54">
            <v>0</v>
          </cell>
          <cell r="K54">
            <v>0</v>
          </cell>
        </row>
        <row r="55">
          <cell r="C55">
            <v>0</v>
          </cell>
          <cell r="J55">
            <v>0</v>
          </cell>
          <cell r="K55">
            <v>0</v>
          </cell>
        </row>
        <row r="56">
          <cell r="C56">
            <v>0</v>
          </cell>
          <cell r="J56">
            <v>0</v>
          </cell>
          <cell r="K56">
            <v>0</v>
          </cell>
        </row>
        <row r="57">
          <cell r="C57">
            <v>84381950</v>
          </cell>
          <cell r="J57">
            <v>150000</v>
          </cell>
          <cell r="K57">
            <v>84531950</v>
          </cell>
        </row>
        <row r="59">
          <cell r="C59">
            <v>19</v>
          </cell>
          <cell r="J59">
            <v>0</v>
          </cell>
          <cell r="K59">
            <v>19</v>
          </cell>
        </row>
        <row r="60">
          <cell r="C60">
            <v>0</v>
          </cell>
          <cell r="J60">
            <v>0</v>
          </cell>
          <cell r="K60">
            <v>0</v>
          </cell>
        </row>
      </sheetData>
      <sheetData sheetId="67">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0</v>
          </cell>
          <cell r="J40">
            <v>0</v>
          </cell>
          <cell r="K40">
            <v>0</v>
          </cell>
        </row>
        <row r="41">
          <cell r="C41">
            <v>0</v>
          </cell>
          <cell r="J41">
            <v>0</v>
          </cell>
          <cell r="K41">
            <v>0</v>
          </cell>
        </row>
        <row r="42">
          <cell r="C42">
            <v>0</v>
          </cell>
          <cell r="J42">
            <v>0</v>
          </cell>
          <cell r="K42">
            <v>0</v>
          </cell>
        </row>
        <row r="43">
          <cell r="C43">
            <v>0</v>
          </cell>
          <cell r="J43">
            <v>0</v>
          </cell>
          <cell r="K43">
            <v>0</v>
          </cell>
        </row>
        <row r="45">
          <cell r="C45">
            <v>0</v>
          </cell>
          <cell r="J45">
            <v>0</v>
          </cell>
          <cell r="K45">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9">
          <cell r="C59">
            <v>0</v>
          </cell>
          <cell r="J59">
            <v>0</v>
          </cell>
          <cell r="K59">
            <v>0</v>
          </cell>
        </row>
        <row r="60">
          <cell r="C60">
            <v>0</v>
          </cell>
          <cell r="J60">
            <v>0</v>
          </cell>
          <cell r="K60">
            <v>0</v>
          </cell>
        </row>
      </sheetData>
      <sheetData sheetId="68">
        <row r="10">
          <cell r="C10">
            <v>0</v>
          </cell>
          <cell r="J10">
            <v>0</v>
          </cell>
          <cell r="K10">
            <v>0</v>
          </cell>
        </row>
        <row r="11">
          <cell r="C11">
            <v>0</v>
          </cell>
          <cell r="J11">
            <v>0</v>
          </cell>
          <cell r="K11">
            <v>0</v>
          </cell>
        </row>
        <row r="12">
          <cell r="C12">
            <v>0</v>
          </cell>
          <cell r="J12">
            <v>0</v>
          </cell>
          <cell r="K12">
            <v>0</v>
          </cell>
        </row>
        <row r="13">
          <cell r="C13">
            <v>0</v>
          </cell>
          <cell r="J13">
            <v>0</v>
          </cell>
          <cell r="K13">
            <v>0</v>
          </cell>
        </row>
        <row r="14">
          <cell r="C14">
            <v>0</v>
          </cell>
          <cell r="J14">
            <v>0</v>
          </cell>
          <cell r="K14">
            <v>0</v>
          </cell>
        </row>
        <row r="15">
          <cell r="C15">
            <v>0</v>
          </cell>
          <cell r="J15">
            <v>0</v>
          </cell>
          <cell r="K15">
            <v>0</v>
          </cell>
        </row>
        <row r="16">
          <cell r="C16">
            <v>0</v>
          </cell>
          <cell r="J16">
            <v>0</v>
          </cell>
          <cell r="K16">
            <v>0</v>
          </cell>
        </row>
        <row r="17">
          <cell r="C17">
            <v>0</v>
          </cell>
          <cell r="J17">
            <v>0</v>
          </cell>
          <cell r="K17">
            <v>0</v>
          </cell>
        </row>
        <row r="18">
          <cell r="C18">
            <v>0</v>
          </cell>
          <cell r="J18">
            <v>0</v>
          </cell>
          <cell r="K18">
            <v>0</v>
          </cell>
        </row>
        <row r="19">
          <cell r="C19">
            <v>0</v>
          </cell>
          <cell r="J19">
            <v>0</v>
          </cell>
          <cell r="K19">
            <v>0</v>
          </cell>
        </row>
        <row r="20">
          <cell r="C20">
            <v>0</v>
          </cell>
          <cell r="J20">
            <v>0</v>
          </cell>
          <cell r="K20">
            <v>0</v>
          </cell>
        </row>
        <row r="21">
          <cell r="C21">
            <v>0</v>
          </cell>
          <cell r="J21">
            <v>0</v>
          </cell>
          <cell r="K21">
            <v>0</v>
          </cell>
        </row>
        <row r="22">
          <cell r="C22">
            <v>0</v>
          </cell>
          <cell r="J22">
            <v>0</v>
          </cell>
          <cell r="K22">
            <v>0</v>
          </cell>
        </row>
        <row r="23">
          <cell r="C23">
            <v>0</v>
          </cell>
          <cell r="J23">
            <v>0</v>
          </cell>
          <cell r="K23">
            <v>0</v>
          </cell>
        </row>
        <row r="24">
          <cell r="C24">
            <v>0</v>
          </cell>
          <cell r="J24">
            <v>0</v>
          </cell>
          <cell r="K24">
            <v>0</v>
          </cell>
        </row>
        <row r="25">
          <cell r="C25">
            <v>0</v>
          </cell>
          <cell r="J25">
            <v>0</v>
          </cell>
          <cell r="K25">
            <v>0</v>
          </cell>
        </row>
        <row r="26">
          <cell r="C26">
            <v>0</v>
          </cell>
          <cell r="J26">
            <v>0</v>
          </cell>
          <cell r="K26">
            <v>0</v>
          </cell>
        </row>
        <row r="27">
          <cell r="C27">
            <v>0</v>
          </cell>
          <cell r="J27">
            <v>0</v>
          </cell>
          <cell r="K27">
            <v>0</v>
          </cell>
        </row>
        <row r="28">
          <cell r="C28">
            <v>0</v>
          </cell>
          <cell r="J28">
            <v>0</v>
          </cell>
          <cell r="K28">
            <v>0</v>
          </cell>
        </row>
        <row r="29">
          <cell r="C29">
            <v>0</v>
          </cell>
          <cell r="J29">
            <v>0</v>
          </cell>
          <cell r="K29">
            <v>0</v>
          </cell>
        </row>
        <row r="30">
          <cell r="C30">
            <v>0</v>
          </cell>
          <cell r="J30">
            <v>0</v>
          </cell>
          <cell r="K30">
            <v>0</v>
          </cell>
        </row>
        <row r="31">
          <cell r="C31">
            <v>0</v>
          </cell>
          <cell r="J31">
            <v>0</v>
          </cell>
          <cell r="K31">
            <v>0</v>
          </cell>
        </row>
        <row r="32">
          <cell r="C32">
            <v>0</v>
          </cell>
          <cell r="J32">
            <v>0</v>
          </cell>
          <cell r="K32">
            <v>0</v>
          </cell>
        </row>
        <row r="33">
          <cell r="C33">
            <v>0</v>
          </cell>
          <cell r="J33">
            <v>0</v>
          </cell>
          <cell r="K33">
            <v>0</v>
          </cell>
        </row>
        <row r="34">
          <cell r="C34">
            <v>0</v>
          </cell>
          <cell r="J34">
            <v>0</v>
          </cell>
          <cell r="K34">
            <v>0</v>
          </cell>
        </row>
        <row r="35">
          <cell r="C35">
            <v>0</v>
          </cell>
          <cell r="J35">
            <v>0</v>
          </cell>
          <cell r="K35">
            <v>0</v>
          </cell>
        </row>
        <row r="36">
          <cell r="C36">
            <v>0</v>
          </cell>
          <cell r="J36">
            <v>0</v>
          </cell>
          <cell r="K36">
            <v>0</v>
          </cell>
        </row>
        <row r="37">
          <cell r="C37">
            <v>0</v>
          </cell>
          <cell r="J37">
            <v>0</v>
          </cell>
          <cell r="K37">
            <v>0</v>
          </cell>
        </row>
        <row r="38">
          <cell r="C38">
            <v>0</v>
          </cell>
          <cell r="J38">
            <v>0</v>
          </cell>
          <cell r="K38">
            <v>0</v>
          </cell>
        </row>
        <row r="39">
          <cell r="C39">
            <v>0</v>
          </cell>
          <cell r="J39">
            <v>0</v>
          </cell>
          <cell r="K39">
            <v>0</v>
          </cell>
        </row>
        <row r="40">
          <cell r="C40">
            <v>0</v>
          </cell>
          <cell r="J40">
            <v>0</v>
          </cell>
          <cell r="K40">
            <v>0</v>
          </cell>
        </row>
        <row r="41">
          <cell r="C41">
            <v>0</v>
          </cell>
          <cell r="J41">
            <v>0</v>
          </cell>
          <cell r="K41">
            <v>0</v>
          </cell>
        </row>
        <row r="42">
          <cell r="C42">
            <v>0</v>
          </cell>
          <cell r="J42">
            <v>0</v>
          </cell>
          <cell r="K42">
            <v>0</v>
          </cell>
        </row>
        <row r="43">
          <cell r="C43">
            <v>0</v>
          </cell>
          <cell r="J43">
            <v>0</v>
          </cell>
          <cell r="K43">
            <v>0</v>
          </cell>
        </row>
        <row r="45">
          <cell r="C45">
            <v>0</v>
          </cell>
          <cell r="J45">
            <v>0</v>
          </cell>
          <cell r="K45">
            <v>0</v>
          </cell>
        </row>
        <row r="46">
          <cell r="C46">
            <v>0</v>
          </cell>
          <cell r="J46">
            <v>0</v>
          </cell>
          <cell r="K46">
            <v>0</v>
          </cell>
        </row>
        <row r="47">
          <cell r="C47">
            <v>0</v>
          </cell>
          <cell r="J47">
            <v>0</v>
          </cell>
          <cell r="K47">
            <v>0</v>
          </cell>
        </row>
        <row r="48">
          <cell r="C48">
            <v>0</v>
          </cell>
          <cell r="J48">
            <v>0</v>
          </cell>
          <cell r="K48">
            <v>0</v>
          </cell>
        </row>
        <row r="49">
          <cell r="C49">
            <v>0</v>
          </cell>
          <cell r="J49">
            <v>0</v>
          </cell>
          <cell r="K49">
            <v>0</v>
          </cell>
        </row>
        <row r="50">
          <cell r="C50">
            <v>0</v>
          </cell>
          <cell r="J50">
            <v>0</v>
          </cell>
          <cell r="K50">
            <v>0</v>
          </cell>
        </row>
        <row r="51">
          <cell r="C51">
            <v>0</v>
          </cell>
          <cell r="J51">
            <v>0</v>
          </cell>
          <cell r="K51">
            <v>0</v>
          </cell>
        </row>
        <row r="52">
          <cell r="C52">
            <v>0</v>
          </cell>
          <cell r="J52">
            <v>0</v>
          </cell>
          <cell r="K52">
            <v>0</v>
          </cell>
        </row>
        <row r="53">
          <cell r="C53">
            <v>0</v>
          </cell>
          <cell r="J53">
            <v>0</v>
          </cell>
          <cell r="K53">
            <v>0</v>
          </cell>
        </row>
        <row r="54">
          <cell r="C54">
            <v>0</v>
          </cell>
          <cell r="J54">
            <v>0</v>
          </cell>
          <cell r="K54">
            <v>0</v>
          </cell>
        </row>
        <row r="55">
          <cell r="C55">
            <v>0</v>
          </cell>
          <cell r="J55">
            <v>0</v>
          </cell>
          <cell r="K55">
            <v>0</v>
          </cell>
        </row>
        <row r="56">
          <cell r="C56">
            <v>0</v>
          </cell>
          <cell r="J56">
            <v>0</v>
          </cell>
          <cell r="K56">
            <v>0</v>
          </cell>
        </row>
        <row r="57">
          <cell r="C57">
            <v>0</v>
          </cell>
          <cell r="J57">
            <v>0</v>
          </cell>
          <cell r="K57">
            <v>0</v>
          </cell>
        </row>
        <row r="59">
          <cell r="C59">
            <v>0</v>
          </cell>
          <cell r="J59">
            <v>0</v>
          </cell>
          <cell r="K59">
            <v>0</v>
          </cell>
        </row>
        <row r="60">
          <cell r="C60">
            <v>0</v>
          </cell>
          <cell r="J60">
            <v>0</v>
          </cell>
          <cell r="K60">
            <v>0</v>
          </cell>
        </row>
      </sheetData>
      <sheetData sheetId="69"/>
      <sheetData sheetId="70">
        <row r="1">
          <cell r="A1">
            <v>2020</v>
          </cell>
        </row>
      </sheetData>
      <sheetData sheetId="71">
        <row r="1">
          <cell r="D1">
            <v>2020</v>
          </cell>
        </row>
        <row r="3">
          <cell r="A3" t="str">
            <v>JÁNOSHIDA KÖZSÉGI ÖNKORMÁNYZATA</v>
          </cell>
        </row>
        <row r="7">
          <cell r="A7" t="str">
            <v>a</v>
          </cell>
          <cell r="C7" t="str">
            <v>/</v>
          </cell>
          <cell r="D7">
            <v>2020</v>
          </cell>
          <cell r="E7" t="str">
            <v>(</v>
          </cell>
          <cell r="F7" t="str">
            <v>…</v>
          </cell>
          <cell r="G7" t="str">
            <v>)</v>
          </cell>
          <cell r="H7" t="str">
            <v>önkormányzati rendelethez</v>
          </cell>
        </row>
        <row r="9">
          <cell r="A9" t="str">
            <v>I.</v>
          </cell>
        </row>
        <row r="12">
          <cell r="A12" t="str">
            <v>Jánoshidai Polgármesteri Hivatal</v>
          </cell>
        </row>
        <row r="14">
          <cell r="B14" t="str">
            <v>Szent Norbert Idősek Klubja</v>
          </cell>
          <cell r="M14" t="str">
            <v>9.3.</v>
          </cell>
        </row>
        <row r="16">
          <cell r="B16" t="str">
            <v>Jánoshidai Napsugár Óvoda és Mini Bölcsőde</v>
          </cell>
          <cell r="M16" t="str">
            <v>9.4.</v>
          </cell>
        </row>
        <row r="18">
          <cell r="B18" t="str">
            <v>3 kvi név</v>
          </cell>
        </row>
        <row r="20">
          <cell r="B20" t="str">
            <v>4 kvi név</v>
          </cell>
        </row>
        <row r="22">
          <cell r="B22" t="str">
            <v>5 kvi név</v>
          </cell>
        </row>
        <row r="24">
          <cell r="B24" t="str">
            <v>6 kvi név</v>
          </cell>
        </row>
        <row r="26">
          <cell r="B26" t="str">
            <v>7 kvi név</v>
          </cell>
        </row>
        <row r="28">
          <cell r="B28" t="str">
            <v>8 kvi név</v>
          </cell>
        </row>
        <row r="30">
          <cell r="B30" t="str">
            <v>9 kvi név</v>
          </cell>
        </row>
        <row r="32">
          <cell r="B32" t="str">
            <v>10 kvi név</v>
          </cell>
        </row>
      </sheetData>
      <sheetData sheetId="72">
        <row r="1">
          <cell r="A1" t="str">
            <v>Időközi tájékoztató űrlapjainak összefüggései:</v>
          </cell>
        </row>
        <row r="6">
          <cell r="A6" t="str">
            <v>2020. évi eredeti előirányzat BEVÉTELEK</v>
          </cell>
        </row>
        <row r="13">
          <cell r="A13" t="str">
            <v>2020. évi összes módosítás BEVÉTELEK</v>
          </cell>
        </row>
        <row r="19">
          <cell r="A19" t="str">
            <v>2020. módosított előirányzat BEVÉTELEK</v>
          </cell>
        </row>
        <row r="25">
          <cell r="A25" t="str">
            <v>2020. évi eredeti előirányzat KIADÁSOK</v>
          </cell>
        </row>
        <row r="31">
          <cell r="A31" t="str">
            <v>2020. évi Összes módosítás KIADÁSOK</v>
          </cell>
        </row>
        <row r="37">
          <cell r="A37" t="str">
            <v>2020. módosított előirányzat KIADÁSOK</v>
          </cell>
        </row>
      </sheetData>
      <sheetData sheetId="73">
        <row r="4">
          <cell r="A4" t="str">
            <v>BEVÉTELEK, KIADÁSOK ÖSSZEVONT MÉRLEGE</v>
          </cell>
        </row>
      </sheetData>
      <sheetData sheetId="74">
        <row r="4">
          <cell r="A4" t="str">
            <v>BEVÉTELEK, KIADÁSOK ÖSSZEVONT MÉRLEGE</v>
          </cell>
        </row>
      </sheetData>
      <sheetData sheetId="75">
        <row r="4">
          <cell r="A4" t="str">
            <v>BEVÉTELEK, KIADÁSOK ÖSSZEVONT MÉRLEGE</v>
          </cell>
        </row>
      </sheetData>
      <sheetData sheetId="76">
        <row r="4">
          <cell r="A4" t="str">
            <v>BEVÉTELEK, KIADÁSOK ÖSSZEVONT MÉRLEGE</v>
          </cell>
        </row>
      </sheetData>
      <sheetData sheetId="77"/>
      <sheetData sheetId="78"/>
      <sheetData sheetId="79">
        <row r="1">
          <cell r="A1" t="str">
            <v>Költségvetési rendelet űrlapjainak összefüggései:</v>
          </cell>
        </row>
      </sheetData>
      <sheetData sheetId="80">
        <row r="4">
          <cell r="A4" t="str">
            <v>Jánoshida Községi Önkormányzata adósságot keletkeztető ügyletekből és kezességvállalásokból fennálló kötelezettségei</v>
          </cell>
        </row>
      </sheetData>
      <sheetData sheetId="81">
        <row r="4">
          <cell r="A4" t="str">
            <v>Jánoshida Községi Önkormányzata saját bevételeinek részletezése az adósságot keletkeztető ügyletből származó tárgyévi fizetési kötelezettség megállapításához</v>
          </cell>
        </row>
      </sheetData>
      <sheetData sheetId="82">
        <row r="4">
          <cell r="A4" t="str">
            <v>Jánoshida Községi Önkormányzata 2020. évi adósságot keletkeztető fejlesztési céljai</v>
          </cell>
        </row>
      </sheetData>
      <sheetData sheetId="83">
        <row r="3">
          <cell r="A3" t="str">
            <v>Beruházási (felhalmozási) kiadások előirányzata beruházásonként</v>
          </cell>
        </row>
      </sheetData>
      <sheetData sheetId="84">
        <row r="3">
          <cell r="A3" t="str">
            <v>Felújítási kiadások előirányzata felújításonként</v>
          </cell>
        </row>
      </sheetData>
      <sheetData sheetId="85">
        <row r="10">
          <cell r="A10" t="str">
            <v>Európai uniós támogatással megvalósuló projektek</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ow r="4">
          <cell r="A4" t="str">
            <v>Adatszolgáltatás 
az elismert tartozásállományról</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39473-5D7E-45A8-8649-F8803A43C91B}">
  <sheetPr>
    <pageSetUpPr fitToPage="1"/>
  </sheetPr>
  <dimension ref="A1:C37"/>
  <sheetViews>
    <sheetView zoomScale="120" zoomScaleNormal="120" workbookViewId="0">
      <selection activeCell="J23" sqref="J23"/>
    </sheetView>
  </sheetViews>
  <sheetFormatPr defaultRowHeight="12.75" x14ac:dyDescent="0.2"/>
  <cols>
    <col min="1" max="1" width="28.5" customWidth="1"/>
    <col min="2" max="2" width="107.5" customWidth="1"/>
    <col min="3" max="3" width="32.6640625" customWidth="1"/>
    <col min="257" max="257" width="28.5" customWidth="1"/>
    <col min="258" max="258" width="107.5" customWidth="1"/>
    <col min="259" max="259" width="32.6640625" customWidth="1"/>
    <col min="513" max="513" width="28.5" customWidth="1"/>
    <col min="514" max="514" width="107.5" customWidth="1"/>
    <col min="515" max="515" width="32.6640625" customWidth="1"/>
    <col min="769" max="769" width="28.5" customWidth="1"/>
    <col min="770" max="770" width="107.5" customWidth="1"/>
    <col min="771" max="771" width="32.6640625" customWidth="1"/>
    <col min="1025" max="1025" width="28.5" customWidth="1"/>
    <col min="1026" max="1026" width="107.5" customWidth="1"/>
    <col min="1027" max="1027" width="32.6640625" customWidth="1"/>
    <col min="1281" max="1281" width="28.5" customWidth="1"/>
    <col min="1282" max="1282" width="107.5" customWidth="1"/>
    <col min="1283" max="1283" width="32.6640625" customWidth="1"/>
    <col min="1537" max="1537" width="28.5" customWidth="1"/>
    <col min="1538" max="1538" width="107.5" customWidth="1"/>
    <col min="1539" max="1539" width="32.6640625" customWidth="1"/>
    <col min="1793" max="1793" width="28.5" customWidth="1"/>
    <col min="1794" max="1794" width="107.5" customWidth="1"/>
    <col min="1795" max="1795" width="32.6640625" customWidth="1"/>
    <col min="2049" max="2049" width="28.5" customWidth="1"/>
    <col min="2050" max="2050" width="107.5" customWidth="1"/>
    <col min="2051" max="2051" width="32.6640625" customWidth="1"/>
    <col min="2305" max="2305" width="28.5" customWidth="1"/>
    <col min="2306" max="2306" width="107.5" customWidth="1"/>
    <col min="2307" max="2307" width="32.6640625" customWidth="1"/>
    <col min="2561" max="2561" width="28.5" customWidth="1"/>
    <col min="2562" max="2562" width="107.5" customWidth="1"/>
    <col min="2563" max="2563" width="32.6640625" customWidth="1"/>
    <col min="2817" max="2817" width="28.5" customWidth="1"/>
    <col min="2818" max="2818" width="107.5" customWidth="1"/>
    <col min="2819" max="2819" width="32.6640625" customWidth="1"/>
    <col min="3073" max="3073" width="28.5" customWidth="1"/>
    <col min="3074" max="3074" width="107.5" customWidth="1"/>
    <col min="3075" max="3075" width="32.6640625" customWidth="1"/>
    <col min="3329" max="3329" width="28.5" customWidth="1"/>
    <col min="3330" max="3330" width="107.5" customWidth="1"/>
    <col min="3331" max="3331" width="32.6640625" customWidth="1"/>
    <col min="3585" max="3585" width="28.5" customWidth="1"/>
    <col min="3586" max="3586" width="107.5" customWidth="1"/>
    <col min="3587" max="3587" width="32.6640625" customWidth="1"/>
    <col min="3841" max="3841" width="28.5" customWidth="1"/>
    <col min="3842" max="3842" width="107.5" customWidth="1"/>
    <col min="3843" max="3843" width="32.6640625" customWidth="1"/>
    <col min="4097" max="4097" width="28.5" customWidth="1"/>
    <col min="4098" max="4098" width="107.5" customWidth="1"/>
    <col min="4099" max="4099" width="32.6640625" customWidth="1"/>
    <col min="4353" max="4353" width="28.5" customWidth="1"/>
    <col min="4354" max="4354" width="107.5" customWidth="1"/>
    <col min="4355" max="4355" width="32.6640625" customWidth="1"/>
    <col min="4609" max="4609" width="28.5" customWidth="1"/>
    <col min="4610" max="4610" width="107.5" customWidth="1"/>
    <col min="4611" max="4611" width="32.6640625" customWidth="1"/>
    <col min="4865" max="4865" width="28.5" customWidth="1"/>
    <col min="4866" max="4866" width="107.5" customWidth="1"/>
    <col min="4867" max="4867" width="32.6640625" customWidth="1"/>
    <col min="5121" max="5121" width="28.5" customWidth="1"/>
    <col min="5122" max="5122" width="107.5" customWidth="1"/>
    <col min="5123" max="5123" width="32.6640625" customWidth="1"/>
    <col min="5377" max="5377" width="28.5" customWidth="1"/>
    <col min="5378" max="5378" width="107.5" customWidth="1"/>
    <col min="5379" max="5379" width="32.6640625" customWidth="1"/>
    <col min="5633" max="5633" width="28.5" customWidth="1"/>
    <col min="5634" max="5634" width="107.5" customWidth="1"/>
    <col min="5635" max="5635" width="32.6640625" customWidth="1"/>
    <col min="5889" max="5889" width="28.5" customWidth="1"/>
    <col min="5890" max="5890" width="107.5" customWidth="1"/>
    <col min="5891" max="5891" width="32.6640625" customWidth="1"/>
    <col min="6145" max="6145" width="28.5" customWidth="1"/>
    <col min="6146" max="6146" width="107.5" customWidth="1"/>
    <col min="6147" max="6147" width="32.6640625" customWidth="1"/>
    <col min="6401" max="6401" width="28.5" customWidth="1"/>
    <col min="6402" max="6402" width="107.5" customWidth="1"/>
    <col min="6403" max="6403" width="32.6640625" customWidth="1"/>
    <col min="6657" max="6657" width="28.5" customWidth="1"/>
    <col min="6658" max="6658" width="107.5" customWidth="1"/>
    <col min="6659" max="6659" width="32.6640625" customWidth="1"/>
    <col min="6913" max="6913" width="28.5" customWidth="1"/>
    <col min="6914" max="6914" width="107.5" customWidth="1"/>
    <col min="6915" max="6915" width="32.6640625" customWidth="1"/>
    <col min="7169" max="7169" width="28.5" customWidth="1"/>
    <col min="7170" max="7170" width="107.5" customWidth="1"/>
    <col min="7171" max="7171" width="32.6640625" customWidth="1"/>
    <col min="7425" max="7425" width="28.5" customWidth="1"/>
    <col min="7426" max="7426" width="107.5" customWidth="1"/>
    <col min="7427" max="7427" width="32.6640625" customWidth="1"/>
    <col min="7681" max="7681" width="28.5" customWidth="1"/>
    <col min="7682" max="7682" width="107.5" customWidth="1"/>
    <col min="7683" max="7683" width="32.6640625" customWidth="1"/>
    <col min="7937" max="7937" width="28.5" customWidth="1"/>
    <col min="7938" max="7938" width="107.5" customWidth="1"/>
    <col min="7939" max="7939" width="32.6640625" customWidth="1"/>
    <col min="8193" max="8193" width="28.5" customWidth="1"/>
    <col min="8194" max="8194" width="107.5" customWidth="1"/>
    <col min="8195" max="8195" width="32.6640625" customWidth="1"/>
    <col min="8449" max="8449" width="28.5" customWidth="1"/>
    <col min="8450" max="8450" width="107.5" customWidth="1"/>
    <col min="8451" max="8451" width="32.6640625" customWidth="1"/>
    <col min="8705" max="8705" width="28.5" customWidth="1"/>
    <col min="8706" max="8706" width="107.5" customWidth="1"/>
    <col min="8707" max="8707" width="32.6640625" customWidth="1"/>
    <col min="8961" max="8961" width="28.5" customWidth="1"/>
    <col min="8962" max="8962" width="107.5" customWidth="1"/>
    <col min="8963" max="8963" width="32.6640625" customWidth="1"/>
    <col min="9217" max="9217" width="28.5" customWidth="1"/>
    <col min="9218" max="9218" width="107.5" customWidth="1"/>
    <col min="9219" max="9219" width="32.6640625" customWidth="1"/>
    <col min="9473" max="9473" width="28.5" customWidth="1"/>
    <col min="9474" max="9474" width="107.5" customWidth="1"/>
    <col min="9475" max="9475" width="32.6640625" customWidth="1"/>
    <col min="9729" max="9729" width="28.5" customWidth="1"/>
    <col min="9730" max="9730" width="107.5" customWidth="1"/>
    <col min="9731" max="9731" width="32.6640625" customWidth="1"/>
    <col min="9985" max="9985" width="28.5" customWidth="1"/>
    <col min="9986" max="9986" width="107.5" customWidth="1"/>
    <col min="9987" max="9987" width="32.6640625" customWidth="1"/>
    <col min="10241" max="10241" width="28.5" customWidth="1"/>
    <col min="10242" max="10242" width="107.5" customWidth="1"/>
    <col min="10243" max="10243" width="32.6640625" customWidth="1"/>
    <col min="10497" max="10497" width="28.5" customWidth="1"/>
    <col min="10498" max="10498" width="107.5" customWidth="1"/>
    <col min="10499" max="10499" width="32.6640625" customWidth="1"/>
    <col min="10753" max="10753" width="28.5" customWidth="1"/>
    <col min="10754" max="10754" width="107.5" customWidth="1"/>
    <col min="10755" max="10755" width="32.6640625" customWidth="1"/>
    <col min="11009" max="11009" width="28.5" customWidth="1"/>
    <col min="11010" max="11010" width="107.5" customWidth="1"/>
    <col min="11011" max="11011" width="32.6640625" customWidth="1"/>
    <col min="11265" max="11265" width="28.5" customWidth="1"/>
    <col min="11266" max="11266" width="107.5" customWidth="1"/>
    <col min="11267" max="11267" width="32.6640625" customWidth="1"/>
    <col min="11521" max="11521" width="28.5" customWidth="1"/>
    <col min="11522" max="11522" width="107.5" customWidth="1"/>
    <col min="11523" max="11523" width="32.6640625" customWidth="1"/>
    <col min="11777" max="11777" width="28.5" customWidth="1"/>
    <col min="11778" max="11778" width="107.5" customWidth="1"/>
    <col min="11779" max="11779" width="32.6640625" customWidth="1"/>
    <col min="12033" max="12033" width="28.5" customWidth="1"/>
    <col min="12034" max="12034" width="107.5" customWidth="1"/>
    <col min="12035" max="12035" width="32.6640625" customWidth="1"/>
    <col min="12289" max="12289" width="28.5" customWidth="1"/>
    <col min="12290" max="12290" width="107.5" customWidth="1"/>
    <col min="12291" max="12291" width="32.6640625" customWidth="1"/>
    <col min="12545" max="12545" width="28.5" customWidth="1"/>
    <col min="12546" max="12546" width="107.5" customWidth="1"/>
    <col min="12547" max="12547" width="32.6640625" customWidth="1"/>
    <col min="12801" max="12801" width="28.5" customWidth="1"/>
    <col min="12802" max="12802" width="107.5" customWidth="1"/>
    <col min="12803" max="12803" width="32.6640625" customWidth="1"/>
    <col min="13057" max="13057" width="28.5" customWidth="1"/>
    <col min="13058" max="13058" width="107.5" customWidth="1"/>
    <col min="13059" max="13059" width="32.6640625" customWidth="1"/>
    <col min="13313" max="13313" width="28.5" customWidth="1"/>
    <col min="13314" max="13314" width="107.5" customWidth="1"/>
    <col min="13315" max="13315" width="32.6640625" customWidth="1"/>
    <col min="13569" max="13569" width="28.5" customWidth="1"/>
    <col min="13570" max="13570" width="107.5" customWidth="1"/>
    <col min="13571" max="13571" width="32.6640625" customWidth="1"/>
    <col min="13825" max="13825" width="28.5" customWidth="1"/>
    <col min="13826" max="13826" width="107.5" customWidth="1"/>
    <col min="13827" max="13827" width="32.6640625" customWidth="1"/>
    <col min="14081" max="14081" width="28.5" customWidth="1"/>
    <col min="14082" max="14082" width="107.5" customWidth="1"/>
    <col min="14083" max="14083" width="32.6640625" customWidth="1"/>
    <col min="14337" max="14337" width="28.5" customWidth="1"/>
    <col min="14338" max="14338" width="107.5" customWidth="1"/>
    <col min="14339" max="14339" width="32.6640625" customWidth="1"/>
    <col min="14593" max="14593" width="28.5" customWidth="1"/>
    <col min="14594" max="14594" width="107.5" customWidth="1"/>
    <col min="14595" max="14595" width="32.6640625" customWidth="1"/>
    <col min="14849" max="14849" width="28.5" customWidth="1"/>
    <col min="14850" max="14850" width="107.5" customWidth="1"/>
    <col min="14851" max="14851" width="32.6640625" customWidth="1"/>
    <col min="15105" max="15105" width="28.5" customWidth="1"/>
    <col min="15106" max="15106" width="107.5" customWidth="1"/>
    <col min="15107" max="15107" width="32.6640625" customWidth="1"/>
    <col min="15361" max="15361" width="28.5" customWidth="1"/>
    <col min="15362" max="15362" width="107.5" customWidth="1"/>
    <col min="15363" max="15363" width="32.6640625" customWidth="1"/>
    <col min="15617" max="15617" width="28.5" customWidth="1"/>
    <col min="15618" max="15618" width="107.5" customWidth="1"/>
    <col min="15619" max="15619" width="32.6640625" customWidth="1"/>
    <col min="15873" max="15873" width="28.5" customWidth="1"/>
    <col min="15874" max="15874" width="107.5" customWidth="1"/>
    <col min="15875" max="15875" width="32.6640625" customWidth="1"/>
    <col min="16129" max="16129" width="28.5" customWidth="1"/>
    <col min="16130" max="16130" width="107.5" customWidth="1"/>
    <col min="16131" max="16131" width="32.6640625" customWidth="1"/>
  </cols>
  <sheetData>
    <row r="1" spans="1:3" x14ac:dyDescent="0.2">
      <c r="A1" s="1">
        <f>[1]TARTALOMJEGYZÉK!A1</f>
        <v>2020</v>
      </c>
    </row>
    <row r="2" spans="1:3" ht="18.75" x14ac:dyDescent="0.2">
      <c r="A2" s="2" t="s">
        <v>0</v>
      </c>
      <c r="B2" s="2"/>
      <c r="C2" s="2"/>
    </row>
    <row r="3" spans="1:3" ht="15" x14ac:dyDescent="0.25">
      <c r="A3" s="3"/>
      <c r="B3" s="4"/>
      <c r="C3" s="3"/>
    </row>
    <row r="4" spans="1:3" ht="14.25" x14ac:dyDescent="0.2">
      <c r="A4" s="5" t="s">
        <v>1</v>
      </c>
      <c r="B4" s="6" t="s">
        <v>2</v>
      </c>
      <c r="C4" s="5" t="s">
        <v>3</v>
      </c>
    </row>
    <row r="5" spans="1:3" x14ac:dyDescent="0.2">
      <c r="A5" s="7"/>
      <c r="B5" s="7"/>
      <c r="C5" s="7"/>
    </row>
    <row r="6" spans="1:3" ht="18.75" x14ac:dyDescent="0.3">
      <c r="A6" s="8" t="str">
        <f>CONCATENATE([1]KVI_MOD_ALAPADATOK!A9," SZ. MÓDOSÍTÁS UTÁNI KÖLTSÉGVETÉS ELŐIRÁNYZATAINAK ALAKULÁSÁRÓL")</f>
        <v>I. SZ. MÓDOSÍTÁS UTÁNI KÖLTSÉGVETÉS ELŐIRÁNYZATAINAK ALAKULÁSÁRÓL</v>
      </c>
      <c r="B6" s="8"/>
      <c r="C6" s="8"/>
    </row>
    <row r="7" spans="1:3" x14ac:dyDescent="0.2">
      <c r="A7" s="7" t="s">
        <v>4</v>
      </c>
      <c r="B7" s="7" t="s">
        <v>5</v>
      </c>
      <c r="C7" s="9" t="str">
        <f ca="1">HYPERLINK(SUBSTITUTE(CELL("address",[1]KVI_MOD_ALAPADATOK!A1),"'",""),SUBSTITUTE(MID(CELL("address",[1]KVI_MOD_ALAPADATOK!A1),SEARCH("]",CELL("address",[1]KVI_MOD_ALAPADATOK!A1),1)+1,LEN(CELL("address",[1]KVI_MOD_ALAPADATOK!A1))-SEARCH("]",CELL("address",[1]KVI_MOD_ALAPADATOK!A1),1)),"'",""))</f>
        <v>KVI_MOD_ALAPADATOK!$A$1</v>
      </c>
    </row>
    <row r="8" spans="1:3" x14ac:dyDescent="0.2">
      <c r="A8" s="7" t="s">
        <v>6</v>
      </c>
      <c r="B8" s="7" t="s">
        <v>7</v>
      </c>
      <c r="C8" s="9" t="str">
        <f ca="1">HYPERLINK(SUBSTITUTE(CELL("address",[1]KVI_MOD_ÖSSZEFÜGGÉSEK!A1),"'",""),SUBSTITUTE(MID(CELL("address",[1]KVI_MOD_ÖSSZEFÜGGÉSEK!A1),SEARCH("]",CELL("address",[1]KVI_MOD_ÖSSZEFÜGGÉSEK!A1),1)+1,LEN(CELL("address",[1]KVI_MOD_ÖSSZEFÜGGÉSEK!A1))-SEARCH("]",CELL("address",[1]KVI_MOD_ÖSSZEFÜGGÉSEK!A1),1)),"'",""))</f>
        <v>KVI_MOD_ÖSSZEFÜGGÉSEK!$A$1</v>
      </c>
    </row>
    <row r="9" spans="1:3" x14ac:dyDescent="0.2">
      <c r="A9" s="7" t="s">
        <v>8</v>
      </c>
      <c r="B9" s="7" t="str">
        <f>[1]KVI_MOD_1.1.sz.mell.!$A$4</f>
        <v>BEVÉTELEK, KIADÁSOK ÖSSZEVONT MÉRLEGE</v>
      </c>
      <c r="C9" s="9" t="str">
        <f ca="1">HYPERLINK(SUBSTITUTE(CELL("address",[1]KVI_MOD_1.1.sz.mell.!A1),"'",""),SUBSTITUTE(MID(CELL("address",[1]KVI_MOD_1.1.sz.mell.!A1),SEARCH("]",CELL("address",[1]KVI_MOD_1.1.sz.mell.!A1),1)+1,LEN(CELL("address",[1]KVI_MOD_1.1.sz.mell.!A1))-SEARCH("]",CELL("address",[1]KVI_MOD_1.1.sz.mell.!A1),1)),"'",""))</f>
        <v>KVI_MOD_1.1.sz.mell.!$A$1</v>
      </c>
    </row>
    <row r="10" spans="1:3" x14ac:dyDescent="0.2">
      <c r="A10" s="7" t="s">
        <v>9</v>
      </c>
      <c r="B10" s="7" t="str">
        <f>[1]KVI_MOD_1.2.sz.mell.!$A$4</f>
        <v>BEVÉTELEK, KIADÁSOK ÖSSZEVONT MÉRLEGE</v>
      </c>
      <c r="C10" s="9" t="str">
        <f ca="1">HYPERLINK(SUBSTITUTE(CELL("address",[1]KVI_MOD_1.2.sz.mell.!A1),"'",""),SUBSTITUTE(MID(CELL("address",[1]KVI_MOD_1.2.sz.mell.!A1),SEARCH("]",CELL("address",[1]KVI_MOD_1.2.sz.mell.!A1),1)+1,LEN(CELL("address",[1]KVI_MOD_1.2.sz.mell.!A1))-SEARCH("]",CELL("address",[1]KVI_MOD_1.2.sz.mell.!A1),1)),"'",""))</f>
        <v>KVI_MOD_1.2.sz.mell.!$A$1</v>
      </c>
    </row>
    <row r="11" spans="1:3" x14ac:dyDescent="0.2">
      <c r="A11" s="7" t="s">
        <v>10</v>
      </c>
      <c r="B11" s="7" t="str">
        <f>[1]KVI_MOD_1.3.sz.mell.!$A$4</f>
        <v>BEVÉTELEK, KIADÁSOK ÖSSZEVONT MÉRLEGE</v>
      </c>
      <c r="C11" s="9" t="str">
        <f ca="1">HYPERLINK(SUBSTITUTE(CELL("address",[1]KVI_MOD_1.3.sz.mell.!A1),"'",""),SUBSTITUTE(MID(CELL("address",[1]KVI_MOD_1.3.sz.mell.!A1),SEARCH("]",CELL("address",[1]KVI_MOD_1.3.sz.mell.!A1),1)+1,LEN(CELL("address",[1]KVI_MOD_1.3.sz.mell.!A1))-SEARCH("]",CELL("address",[1]KVI_MOD_1.3.sz.mell.!A1),1)),"'",""))</f>
        <v>KVI_MOD_1.3.sz.mell.!$A$1</v>
      </c>
    </row>
    <row r="12" spans="1:3" x14ac:dyDescent="0.2">
      <c r="A12" s="7" t="s">
        <v>11</v>
      </c>
      <c r="B12" s="7" t="str">
        <f>[1]KVI_MOD_1.4.sz.mell.!$A$4</f>
        <v>BEVÉTELEK, KIADÁSOK ÖSSZEVONT MÉRLEGE</v>
      </c>
      <c r="C12" s="9" t="str">
        <f ca="1">HYPERLINK(SUBSTITUTE(CELL("address",[1]KVI_MOD_1.4.sz.mell.!A1),"'",""),SUBSTITUTE(MID(CELL("address",[1]KVI_MOD_1.4.sz.mell.!A1),SEARCH("]",CELL("address",[1]KVI_MOD_1.4.sz.mell.!A1),1)+1,LEN(CELL("address",[1]KVI_MOD_1.4.sz.mell.!A1))-SEARCH("]",CELL("address",[1]KVI_MOD_1.4.sz.mell.!A1),1)),"'",""))</f>
        <v>KVI_MOD_1.4.sz.mell.!$A$1</v>
      </c>
    </row>
    <row r="13" spans="1:3" x14ac:dyDescent="0.2">
      <c r="A13" s="7" t="s">
        <v>12</v>
      </c>
      <c r="B13" s="7" t="s">
        <v>13</v>
      </c>
      <c r="C13" s="9" t="str">
        <f ca="1">HYPERLINK(SUBSTITUTE(CELL("address",[1]KVI_MOD_2.1.sz.mell!A1),"'",""),SUBSTITUTE(MID(CELL("address",[1]KVI_MOD_2.1.sz.mell!A1),SEARCH("]",CELL("address",[1]KVI_MOD_2.1.sz.mell!A1),1)+1,LEN(CELL("address",[1]KVI_MOD_2.1.sz.mell!A1))-SEARCH("]",CELL("address",[1]KVI_MOD_2.1.sz.mell!A1),1)),"'",""))</f>
        <v>KVI_MOD_2.1.sz.mell!$A$1</v>
      </c>
    </row>
    <row r="14" spans="1:3" x14ac:dyDescent="0.2">
      <c r="A14" s="7" t="s">
        <v>14</v>
      </c>
      <c r="B14" s="7" t="s">
        <v>15</v>
      </c>
      <c r="C14" s="9" t="str">
        <f ca="1">HYPERLINK(SUBSTITUTE(CELL("address",[1]KVI_MOD_2.2.sz.mell!A1),"'",""),SUBSTITUTE(MID(CELL("address",[1]KVI_MOD_2.2.sz.mell!A1),SEARCH("]",CELL("address",[1]KVI_MOD_2.2.sz.mell!A1),1)+1,LEN(CELL("address",[1]KVI_MOD_2.2.sz.mell!A1))-SEARCH("]",CELL("address",[1]KVI_MOD_2.2.sz.mell!A1),1)),"'",""))</f>
        <v>KVI_MOD_2.2.sz.mell!$A$1</v>
      </c>
    </row>
    <row r="15" spans="1:3" x14ac:dyDescent="0.2">
      <c r="A15" s="7" t="s">
        <v>16</v>
      </c>
      <c r="B15" s="7" t="s">
        <v>17</v>
      </c>
      <c r="C15" s="9" t="str">
        <f ca="1">HYPERLINK(SUBSTITUTE(CELL("address",[1]KVI_MOD_ELLENŐRZÉS!A1),"'",""),SUBSTITUTE(MID(CELL("address",[1]KVI_MOD_ELLENŐRZÉS!A1),SEARCH("]",CELL("address",[1]KVI_MOD_ELLENŐRZÉS!A1),1)+1,LEN(CELL("address",[1]KVI_MOD_ELLENŐRZÉS!A1))-SEARCH("]",CELL("address",[1]KVI_MOD_ELLENŐRZÉS!A1),1)),"'",""))</f>
        <v>KVI_MOD_ELLENŐRZÉS!$A$1</v>
      </c>
    </row>
    <row r="16" spans="1:3" x14ac:dyDescent="0.2">
      <c r="A16" s="7" t="s">
        <v>18</v>
      </c>
      <c r="B16" s="7" t="str">
        <f>[1]KVI_MOD_3.sz.mell.!$A$4</f>
        <v>Jánoshida Községi Önkormányzata adósságot keletkeztető ügyletekből és kezességvállalásokból fennálló kötelezettségei</v>
      </c>
      <c r="C16" s="9" t="str">
        <f ca="1">HYPERLINK(SUBSTITUTE(CELL("address",[1]KVI_MOD_3.sz.mell.!A1),"'",""),SUBSTITUTE(MID(CELL("address",[1]KVI_MOD_3.sz.mell.!A1),SEARCH("]",CELL("address",[1]KVI_MOD_3.sz.mell.!A1),1)+1,LEN(CELL("address",[1]KVI_MOD_3.sz.mell.!A1))-SEARCH("]",CELL("address",[1]KVI_MOD_3.sz.mell.!A1),1)),"'",""))</f>
        <v>KVI_MOD_3.sz.mell.!$A$1</v>
      </c>
    </row>
    <row r="17" spans="1:3" x14ac:dyDescent="0.2">
      <c r="A17" s="7" t="s">
        <v>19</v>
      </c>
      <c r="B17" s="7" t="str">
        <f>[1]KVI_MOD_4.sz.mell.!$A$4</f>
        <v>Jánoshida Községi Önkormányzata saját bevételeinek részletezése az adósságot keletkeztető ügyletből származó tárgyévi fizetési kötelezettség megállapításához</v>
      </c>
      <c r="C17" s="9" t="str">
        <f ca="1">HYPERLINK(SUBSTITUTE(CELL("address",[1]KVI_MOD_4.sz.mell.!A1),"'",""),SUBSTITUTE(MID(CELL("address",[1]KVI_MOD_4.sz.mell.!A1),SEARCH("]",CELL("address",[1]KVI_MOD_4.sz.mell.!A1),1)+1,LEN(CELL("address",[1]KVI_MOD_4.sz.mell.!A1))-SEARCH("]",CELL("address",[1]KVI_MOD_4.sz.mell.!A1),1)),"'",""))</f>
        <v>KVI_MOD_4.sz.mell.!$A$1</v>
      </c>
    </row>
    <row r="18" spans="1:3" x14ac:dyDescent="0.2">
      <c r="A18" s="7" t="s">
        <v>20</v>
      </c>
      <c r="B18" s="7" t="str">
        <f>[1]KVI_MOD_5.sz.mell.!$A$4</f>
        <v>Jánoshida Községi Önkormányzata 2020. évi adósságot keletkeztető fejlesztési céljai</v>
      </c>
      <c r="C18" s="9" t="str">
        <f ca="1">HYPERLINK(SUBSTITUTE(CELL("address",[1]KVI_MOD_5.sz.mell.!A1),"'",""),SUBSTITUTE(MID(CELL("address",[1]KVI_MOD_5.sz.mell.!A1),SEARCH("]",CELL("address",[1]KVI_MOD_5.sz.mell.!A1),1)+1,LEN(CELL("address",[1]KVI_MOD_5.sz.mell.!A1))-SEARCH("]",CELL("address",[1]KVI_MOD_5.sz.mell.!A1),1)),"'",""))</f>
        <v>KVI_MOD_5.sz.mell.!$A$1</v>
      </c>
    </row>
    <row r="19" spans="1:3" x14ac:dyDescent="0.2">
      <c r="A19" s="7" t="s">
        <v>21</v>
      </c>
      <c r="B19" s="7" t="str">
        <f>[1]KVI_MOD_6.sz.mell.!$A$3</f>
        <v>Beruházási (felhalmozási) kiadások előirányzata beruházásonként</v>
      </c>
      <c r="C19" s="9" t="str">
        <f ca="1">HYPERLINK(SUBSTITUTE(CELL("address",[1]KVI_MOD_6.sz.mell.!A4),"'",""),SUBSTITUTE(MID(CELL("address",[1]KVI_MOD_6.sz.mell.!A4),SEARCH("]",CELL("address",[1]KVI_MOD_6.sz.mell.!A4),1)+1,LEN(CELL("address",[1]KVI_MOD_6.sz.mell.!A4))-SEARCH("]",CELL("address",[1]KVI_MOD_6.sz.mell.!A4),1)),"'",""))</f>
        <v>KVI_MOD_6.sz.mell.!$A$4</v>
      </c>
    </row>
    <row r="20" spans="1:3" x14ac:dyDescent="0.2">
      <c r="A20" s="7" t="s">
        <v>22</v>
      </c>
      <c r="B20" s="7" t="str">
        <f>[1]KVI_MOD_7.sz.mell.!$A$3</f>
        <v>Felújítási kiadások előirányzata felújításonként</v>
      </c>
      <c r="C20" s="9" t="str">
        <f ca="1">HYPERLINK(SUBSTITUTE(CELL("address",[1]KVI_MOD_7.sz.mell.!A1),"'",""),SUBSTITUTE(MID(CELL("address",[1]KVI_MOD_7.sz.mell.!A1),SEARCH("]",CELL("address",[1]KVI_MOD_7.sz.mell.!A1),1)+1,LEN(CELL("address",[1]KVI_MOD_7.sz.mell.!A1))-SEARCH("]",CELL("address",[1]KVI_MOD_7.sz.mell.!A1),1)),"'",""))</f>
        <v>KVI_MOD_7.sz.mell.!$A$1</v>
      </c>
    </row>
    <row r="21" spans="1:3" x14ac:dyDescent="0.2">
      <c r="A21" s="7" t="s">
        <v>23</v>
      </c>
      <c r="B21" s="7" t="str">
        <f>[1]KVI_MOD_8.sz.mell.!$A$10</f>
        <v>Európai uniós támogatással megvalósuló projektek</v>
      </c>
      <c r="C21" s="9" t="str">
        <f ca="1">HYPERLINK(SUBSTITUTE(CELL("address",[1]KVI_MOD_8.sz.mell.!A1),"'",""),SUBSTITUTE(MID(CELL("address",[1]KVI_MOD_8.sz.mell.!A1),SEARCH("]",CELL("address",[1]KVI_MOD_8.sz.mell.!A1),1)+1,LEN(CELL("address",[1]KVI_MOD_8.sz.mell.!A1))-SEARCH("]",CELL("address",[1]KVI_MOD_8.sz.mell.!A1),1)),"'",""))</f>
        <v>KVI_MOD_8.sz.mell.!$A$1</v>
      </c>
    </row>
    <row r="22" spans="1:3" x14ac:dyDescent="0.2">
      <c r="A22" s="7" t="s">
        <v>24</v>
      </c>
      <c r="B22" s="7" t="s">
        <v>25</v>
      </c>
      <c r="C22" s="9" t="str">
        <f ca="1">HYPERLINK(SUBSTITUTE(CELL("address",[1]KVI_MOD_9.1.sz.mell!A1),"'",""),SUBSTITUTE(MID(CELL("address",[1]KVI_MOD_9.1.sz.mell!A1),SEARCH("]",CELL("address",[1]KVI_MOD_9.1.sz.mell!A1),1)+1,LEN(CELL("address",[1]KVI_MOD_9.1.sz.mell!A1))-SEARCH("]",CELL("address",[1]KVI_MOD_9.1.sz.mell!A1),1)),"'",""))</f>
        <v>KVI_MOD_9.1.sz.mell!$A$1</v>
      </c>
    </row>
    <row r="23" spans="1:3" x14ac:dyDescent="0.2">
      <c r="A23" s="7" t="s">
        <v>26</v>
      </c>
      <c r="B23" s="7" t="s">
        <v>27</v>
      </c>
      <c r="C23" s="9" t="str">
        <f ca="1">HYPERLINK(SUBSTITUTE(CELL("address",[1]KVI_MOD_9.1.1.sz.mell!A1),"'",""),SUBSTITUTE(MID(CELL("address",[1]KVI_MOD_9.1.1.sz.mell!A1),SEARCH("]",CELL("address",[1]KVI_MOD_9.1.1.sz.mell!A1),1)+1,LEN(CELL("address",[1]KVI_MOD_9.1.1.sz.mell!A1))-SEARCH("]",CELL("address",[1]KVI_MOD_9.1.1.sz.mell!A1),1)),"'",""))</f>
        <v>KVI_MOD_9.1.1.sz.mell!$A$1</v>
      </c>
    </row>
    <row r="24" spans="1:3" x14ac:dyDescent="0.2">
      <c r="A24" s="7" t="s">
        <v>28</v>
      </c>
      <c r="B24" s="7" t="s">
        <v>29</v>
      </c>
      <c r="C24" s="9" t="str">
        <f ca="1">HYPERLINK(SUBSTITUTE(CELL("address",[1]KVI_MOD_9.1.2.sz.mell!A1),"'",""),SUBSTITUTE(MID(CELL("address",[1]KVI_MOD_9.1.2.sz.mell!A1),SEARCH("]",CELL("address",[1]KVI_MOD_9.1.2.sz.mell!A1),1)+1,LEN(CELL("address",[1]KVI_MOD_9.1.2.sz.mell!A1))-SEARCH("]",CELL("address",[1]KVI_MOD_9.1.2.sz.mell!A1),1)),"'",""))</f>
        <v>KVI_MOD_9.1.2.sz.mell!$A$1</v>
      </c>
    </row>
    <row r="25" spans="1:3" x14ac:dyDescent="0.2">
      <c r="A25" s="7" t="s">
        <v>30</v>
      </c>
      <c r="B25" s="7" t="s">
        <v>31</v>
      </c>
      <c r="C25" s="9" t="str">
        <f ca="1">HYPERLINK(SUBSTITUTE(CELL("address",[1]KVI_MOD_9.1.3.sz.mell!A1),"'",""),SUBSTITUTE(MID(CELL("address",[1]KVI_MOD_9.1.3.sz.mell!A1),SEARCH("]",CELL("address",[1]KVI_MOD_9.1.3.sz.mell!A1),1)+1,LEN(CELL("address",[1]KVI_MOD_9.1.3.sz.mell!A1))-SEARCH("]",CELL("address",[1]KVI_MOD_9.1.3.sz.mell!A1),1)),"'",""))</f>
        <v>KVI_MOD_9.1.3.sz.mell!$A$1</v>
      </c>
    </row>
    <row r="26" spans="1:3" x14ac:dyDescent="0.2">
      <c r="A26" s="7" t="s">
        <v>32</v>
      </c>
      <c r="B26" s="7" t="str">
        <f>[1]KVI_MOD_ALAPADATOK!$A$12</f>
        <v>Jánoshidai Polgármesteri Hivatal</v>
      </c>
      <c r="C26" s="9" t="str">
        <f ca="1">HYPERLINK(SUBSTITUTE(CELL("address",[1]KVI_MOD_9.2.sz.mell!A1),"'",""),SUBSTITUTE(MID(CELL("address",[1]KVI_MOD_9.2.sz.mell!A1),SEARCH("]",CELL("address",[1]KVI_MOD_9.2.sz.mell!A1),1)+1,LEN(CELL("address",[1]KVI_MOD_9.2.sz.mell!A1))-SEARCH("]",CELL("address",[1]KVI_MOD_9.2.sz.mell!A1),1)),"'",""))</f>
        <v>KVI_MOD_9.2.sz.mell!$A$1</v>
      </c>
    </row>
    <row r="27" spans="1:3" x14ac:dyDescent="0.2">
      <c r="A27" s="7" t="s">
        <v>33</v>
      </c>
      <c r="B27" s="7" t="str">
        <f>[1]KVI_MOD_ALAPADATOK!$B$14</f>
        <v>Szent Norbert Idősek Klubja</v>
      </c>
      <c r="C27" s="9" t="str">
        <f ca="1">HYPERLINK(SUBSTITUTE(CELL("address",[1]KVI_MOD_9.3.sz.mell!A1),"'",""),SUBSTITUTE(MID(CELL("address",[1]KVI_MOD_9.3.sz.mell!A1),SEARCH("]",CELL("address",[1]KVI_MOD_9.3.sz.mell!A1),1)+1,LEN(CELL("address",[1]KVI_MOD_9.3.sz.mell!A1))-SEARCH("]",CELL("address",[1]KVI_MOD_9.3.sz.mell!A1),1)),"'",""))</f>
        <v>KVI_MOD_9.3.sz.mell!$A$1</v>
      </c>
    </row>
    <row r="28" spans="1:3" x14ac:dyDescent="0.2">
      <c r="A28" s="7" t="s">
        <v>34</v>
      </c>
      <c r="B28" s="7" t="str">
        <f>[1]KVI_MOD_ALAPADATOK!$B$16</f>
        <v>Jánoshidai Napsugár Óvoda és Mini Bölcsőde</v>
      </c>
      <c r="C28" s="9" t="str">
        <f ca="1">HYPERLINK(SUBSTITUTE(CELL("address",[1]KVI_MOD_9.4.sz.mell!A1),"'",""),SUBSTITUTE(MID(CELL("address",[1]KVI_MOD_9.4.sz.mell!A1),SEARCH("]",CELL("address",[1]KVI_MOD_9.4.sz.mell!A1),1)+1,LEN(CELL("address",[1]KVI_MOD_9.4.sz.mell!A1))-SEARCH("]",CELL("address",[1]KVI_MOD_9.4.sz.mell!A1),1)),"'",""))</f>
        <v>KVI_MOD_9.4.sz.mell!$A$1</v>
      </c>
    </row>
    <row r="29" spans="1:3" x14ac:dyDescent="0.2">
      <c r="A29" s="7" t="s">
        <v>35</v>
      </c>
      <c r="B29" s="7" t="str">
        <f>[1]KVI_MOD_ALAPADATOK!$B$18</f>
        <v>3 kvi név</v>
      </c>
      <c r="C29" s="9" t="e">
        <f ca="1">HYPERLINK(SUBSTITUTE(CELL("address",#REF!),"'",""),SUBSTITUTE(MID(CELL("address",#REF!),SEARCH("]",CELL("address",#REF!),1)+1,LEN(CELL("address",#REF!))-SEARCH("]",CELL("address",#REF!),1)),"'",""))</f>
        <v>#REF!</v>
      </c>
    </row>
    <row r="30" spans="1:3" x14ac:dyDescent="0.2">
      <c r="A30" s="7" t="s">
        <v>36</v>
      </c>
      <c r="B30" s="7" t="str">
        <f>[1]KVI_MOD_ALAPADATOK!$B$20</f>
        <v>4 kvi név</v>
      </c>
      <c r="C30" s="9" t="e">
        <f ca="1">HYPERLINK(SUBSTITUTE(CELL("address",#REF!),"'",""),SUBSTITUTE(MID(CELL("address",#REF!),SEARCH("]",CELL("address",#REF!),1)+1,LEN(CELL("address",#REF!))-SEARCH("]",CELL("address",#REF!),1)),"'",""))</f>
        <v>#REF!</v>
      </c>
    </row>
    <row r="31" spans="1:3" x14ac:dyDescent="0.2">
      <c r="A31" s="7" t="s">
        <v>37</v>
      </c>
      <c r="B31" s="7" t="str">
        <f>[1]KVI_MOD_ALAPADATOK!$B$22</f>
        <v>5 kvi név</v>
      </c>
      <c r="C31" s="9" t="e">
        <f ca="1">HYPERLINK(SUBSTITUTE(CELL("address",#REF!),"'",""),SUBSTITUTE(MID(CELL("address",#REF!),SEARCH("]",CELL("address",#REF!),1)+1,LEN(CELL("address",#REF!))-SEARCH("]",CELL("address",#REF!),1)),"'",""))</f>
        <v>#REF!</v>
      </c>
    </row>
    <row r="32" spans="1:3" x14ac:dyDescent="0.2">
      <c r="A32" s="7" t="s">
        <v>38</v>
      </c>
      <c r="B32" s="7" t="str">
        <f>[1]KVI_MOD_ALAPADATOK!$B$24</f>
        <v>6 kvi név</v>
      </c>
      <c r="C32" s="9" t="e">
        <f ca="1">HYPERLINK(SUBSTITUTE(CELL("address",#REF!),"'",""),SUBSTITUTE(MID(CELL("address",#REF!),SEARCH("]",CELL("address",#REF!),1)+1,LEN(CELL("address",#REF!))-SEARCH("]",CELL("address",#REF!),1)),"'",""))</f>
        <v>#REF!</v>
      </c>
    </row>
    <row r="33" spans="1:3" x14ac:dyDescent="0.2">
      <c r="A33" s="7" t="s">
        <v>39</v>
      </c>
      <c r="B33" s="7" t="str">
        <f>[1]KVI_MOD_ALAPADATOK!$B$26</f>
        <v>7 kvi név</v>
      </c>
      <c r="C33" s="9" t="e">
        <f ca="1">HYPERLINK(SUBSTITUTE(CELL("address",#REF!),"'",""),SUBSTITUTE(MID(CELL("address",#REF!),SEARCH("]",CELL("address",#REF!),1)+1,LEN(CELL("address",#REF!))-SEARCH("]",CELL("address",#REF!),1)),"'",""))</f>
        <v>#REF!</v>
      </c>
    </row>
    <row r="34" spans="1:3" x14ac:dyDescent="0.2">
      <c r="A34" s="7" t="s">
        <v>40</v>
      </c>
      <c r="B34" s="7" t="str">
        <f>[1]KVI_MOD_ALAPADATOK!$B$28</f>
        <v>8 kvi név</v>
      </c>
      <c r="C34" s="9" t="e">
        <f ca="1">HYPERLINK(SUBSTITUTE(CELL("address",#REF!),"'",""),SUBSTITUTE(MID(CELL("address",#REF!),SEARCH("]",CELL("address",#REF!),1)+1,LEN(CELL("address",#REF!))-SEARCH("]",CELL("address",#REF!),1)),"'",""))</f>
        <v>#REF!</v>
      </c>
    </row>
    <row r="35" spans="1:3" x14ac:dyDescent="0.2">
      <c r="A35" s="7" t="s">
        <v>41</v>
      </c>
      <c r="B35" s="7" t="str">
        <f>[1]KVI_MOD_ALAPADATOK!$B$30</f>
        <v>9 kvi név</v>
      </c>
      <c r="C35" s="9" t="e">
        <f ca="1">HYPERLINK(SUBSTITUTE(CELL("address",#REF!),"'",""),SUBSTITUTE(MID(CELL("address",#REF!),SEARCH("]",CELL("address",#REF!),1)+1,LEN(CELL("address",#REF!))-SEARCH("]",CELL("address",#REF!),1)),"'",""))</f>
        <v>#REF!</v>
      </c>
    </row>
    <row r="36" spans="1:3" x14ac:dyDescent="0.2">
      <c r="A36" s="7" t="s">
        <v>42</v>
      </c>
      <c r="B36" s="7" t="str">
        <f>[1]KVI_MOD_ALAPADATOK!$B$32</f>
        <v>10 kvi név</v>
      </c>
      <c r="C36" s="9" t="e">
        <f ca="1">HYPERLINK(SUBSTITUTE(CELL("address",#REF!),"'",""),SUBSTITUTE(MID(CELL("address",#REF!),SEARCH("]",CELL("address",#REF!),1)+1,LEN(CELL("address",#REF!))-SEARCH("]",CELL("address",#REF!),1)),"'",""))</f>
        <v>#REF!</v>
      </c>
    </row>
    <row r="37" spans="1:3" x14ac:dyDescent="0.2">
      <c r="A37" s="7" t="s">
        <v>43</v>
      </c>
      <c r="B37" t="str">
        <f>[1]KVI_MOD_10.sz.mell!$A$4</f>
        <v>Adatszolgáltatás 
az elismert tartozásállományról</v>
      </c>
      <c r="C37" s="9" t="str">
        <f ca="1">HYPERLINK(SUBSTITUTE(CELL("address",[1]KVI_MOD_10.sz.mell!$A$1),"'",""),SUBSTITUTE(MID(CELL("address",[1]KVI_MOD_10.sz.mell!$A$1),SEARCH("]",CELL("address",[1]KVI_MOD_10.sz.mell!$A$1),1)+1,LEN(CELL("address",[1]KVI_MOD_10.sz.mell!$A$1))-SEARCH("]",CELL("address",[1]KVI_MOD_10.sz.mell!$A$1),1)),"'",""))</f>
        <v>KVI_MOD_10.sz.mell!$A$1</v>
      </c>
    </row>
  </sheetData>
  <sheetProtection sheet="1"/>
  <mergeCells count="2">
    <mergeCell ref="A2:C2"/>
    <mergeCell ref="A6:C6"/>
  </mergeCells>
  <pageMargins left="0.70866141732283472" right="0.70866141732283472" top="0.74803149606299213" bottom="0.74803149606299213" header="0.31496062992125984" footer="0.31496062992125984"/>
  <pageSetup paperSize="9" scale="8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84FE-ECEB-4E17-A109-71B665DE84A6}">
  <sheetPr>
    <tabColor theme="3" tint="0.79998168889431442"/>
    <pageSetUpPr fitToPage="1"/>
  </sheetPr>
  <dimension ref="A1:E38"/>
  <sheetViews>
    <sheetView topLeftCell="A10" zoomScale="120" zoomScaleNormal="120" workbookViewId="0">
      <selection activeCell="J1" sqref="J1:J33"/>
    </sheetView>
  </sheetViews>
  <sheetFormatPr defaultRowHeight="12.75" x14ac:dyDescent="0.2"/>
  <cols>
    <col min="1" max="1" width="46.33203125" customWidth="1"/>
    <col min="2" max="2" width="13.83203125" customWidth="1"/>
    <col min="3" max="3" width="66.1640625" customWidth="1"/>
    <col min="4" max="5" width="13.83203125" customWidth="1"/>
    <col min="257" max="257" width="46.33203125" customWidth="1"/>
    <col min="258" max="258" width="13.83203125" customWidth="1"/>
    <col min="259" max="259" width="66.1640625" customWidth="1"/>
    <col min="260" max="261" width="13.83203125" customWidth="1"/>
    <col min="513" max="513" width="46.33203125" customWidth="1"/>
    <col min="514" max="514" width="13.83203125" customWidth="1"/>
    <col min="515" max="515" width="66.1640625" customWidth="1"/>
    <col min="516" max="517" width="13.83203125" customWidth="1"/>
    <col min="769" max="769" width="46.33203125" customWidth="1"/>
    <col min="770" max="770" width="13.83203125" customWidth="1"/>
    <col min="771" max="771" width="66.1640625" customWidth="1"/>
    <col min="772" max="773" width="13.83203125" customWidth="1"/>
    <col min="1025" max="1025" width="46.33203125" customWidth="1"/>
    <col min="1026" max="1026" width="13.83203125" customWidth="1"/>
    <col min="1027" max="1027" width="66.1640625" customWidth="1"/>
    <col min="1028" max="1029" width="13.83203125" customWidth="1"/>
    <col min="1281" max="1281" width="46.33203125" customWidth="1"/>
    <col min="1282" max="1282" width="13.83203125" customWidth="1"/>
    <col min="1283" max="1283" width="66.1640625" customWidth="1"/>
    <col min="1284" max="1285" width="13.83203125" customWidth="1"/>
    <col min="1537" max="1537" width="46.33203125" customWidth="1"/>
    <col min="1538" max="1538" width="13.83203125" customWidth="1"/>
    <col min="1539" max="1539" width="66.1640625" customWidth="1"/>
    <col min="1540" max="1541" width="13.83203125" customWidth="1"/>
    <col min="1793" max="1793" width="46.33203125" customWidth="1"/>
    <col min="1794" max="1794" width="13.83203125" customWidth="1"/>
    <col min="1795" max="1795" width="66.1640625" customWidth="1"/>
    <col min="1796" max="1797" width="13.83203125" customWidth="1"/>
    <col min="2049" max="2049" width="46.33203125" customWidth="1"/>
    <col min="2050" max="2050" width="13.83203125" customWidth="1"/>
    <col min="2051" max="2051" width="66.1640625" customWidth="1"/>
    <col min="2052" max="2053" width="13.83203125" customWidth="1"/>
    <col min="2305" max="2305" width="46.33203125" customWidth="1"/>
    <col min="2306" max="2306" width="13.83203125" customWidth="1"/>
    <col min="2307" max="2307" width="66.1640625" customWidth="1"/>
    <col min="2308" max="2309" width="13.83203125" customWidth="1"/>
    <col min="2561" max="2561" width="46.33203125" customWidth="1"/>
    <col min="2562" max="2562" width="13.83203125" customWidth="1"/>
    <col min="2563" max="2563" width="66.1640625" customWidth="1"/>
    <col min="2564" max="2565" width="13.83203125" customWidth="1"/>
    <col min="2817" max="2817" width="46.33203125" customWidth="1"/>
    <col min="2818" max="2818" width="13.83203125" customWidth="1"/>
    <col min="2819" max="2819" width="66.1640625" customWidth="1"/>
    <col min="2820" max="2821" width="13.83203125" customWidth="1"/>
    <col min="3073" max="3073" width="46.33203125" customWidth="1"/>
    <col min="3074" max="3074" width="13.83203125" customWidth="1"/>
    <col min="3075" max="3075" width="66.1640625" customWidth="1"/>
    <col min="3076" max="3077" width="13.83203125" customWidth="1"/>
    <col min="3329" max="3329" width="46.33203125" customWidth="1"/>
    <col min="3330" max="3330" width="13.83203125" customWidth="1"/>
    <col min="3331" max="3331" width="66.1640625" customWidth="1"/>
    <col min="3332" max="3333" width="13.83203125" customWidth="1"/>
    <col min="3585" max="3585" width="46.33203125" customWidth="1"/>
    <col min="3586" max="3586" width="13.83203125" customWidth="1"/>
    <col min="3587" max="3587" width="66.1640625" customWidth="1"/>
    <col min="3588" max="3589" width="13.83203125" customWidth="1"/>
    <col min="3841" max="3841" width="46.33203125" customWidth="1"/>
    <col min="3842" max="3842" width="13.83203125" customWidth="1"/>
    <col min="3843" max="3843" width="66.1640625" customWidth="1"/>
    <col min="3844" max="3845" width="13.83203125" customWidth="1"/>
    <col min="4097" max="4097" width="46.33203125" customWidth="1"/>
    <col min="4098" max="4098" width="13.83203125" customWidth="1"/>
    <col min="4099" max="4099" width="66.1640625" customWidth="1"/>
    <col min="4100" max="4101" width="13.83203125" customWidth="1"/>
    <col min="4353" max="4353" width="46.33203125" customWidth="1"/>
    <col min="4354" max="4354" width="13.83203125" customWidth="1"/>
    <col min="4355" max="4355" width="66.1640625" customWidth="1"/>
    <col min="4356" max="4357" width="13.83203125" customWidth="1"/>
    <col min="4609" max="4609" width="46.33203125" customWidth="1"/>
    <col min="4610" max="4610" width="13.83203125" customWidth="1"/>
    <col min="4611" max="4611" width="66.1640625" customWidth="1"/>
    <col min="4612" max="4613" width="13.83203125" customWidth="1"/>
    <col min="4865" max="4865" width="46.33203125" customWidth="1"/>
    <col min="4866" max="4866" width="13.83203125" customWidth="1"/>
    <col min="4867" max="4867" width="66.1640625" customWidth="1"/>
    <col min="4868" max="4869" width="13.83203125" customWidth="1"/>
    <col min="5121" max="5121" width="46.33203125" customWidth="1"/>
    <col min="5122" max="5122" width="13.83203125" customWidth="1"/>
    <col min="5123" max="5123" width="66.1640625" customWidth="1"/>
    <col min="5124" max="5125" width="13.83203125" customWidth="1"/>
    <col min="5377" max="5377" width="46.33203125" customWidth="1"/>
    <col min="5378" max="5378" width="13.83203125" customWidth="1"/>
    <col min="5379" max="5379" width="66.1640625" customWidth="1"/>
    <col min="5380" max="5381" width="13.83203125" customWidth="1"/>
    <col min="5633" max="5633" width="46.33203125" customWidth="1"/>
    <col min="5634" max="5634" width="13.83203125" customWidth="1"/>
    <col min="5635" max="5635" width="66.1640625" customWidth="1"/>
    <col min="5636" max="5637" width="13.83203125" customWidth="1"/>
    <col min="5889" max="5889" width="46.33203125" customWidth="1"/>
    <col min="5890" max="5890" width="13.83203125" customWidth="1"/>
    <col min="5891" max="5891" width="66.1640625" customWidth="1"/>
    <col min="5892" max="5893" width="13.83203125" customWidth="1"/>
    <col min="6145" max="6145" width="46.33203125" customWidth="1"/>
    <col min="6146" max="6146" width="13.83203125" customWidth="1"/>
    <col min="6147" max="6147" width="66.1640625" customWidth="1"/>
    <col min="6148" max="6149" width="13.83203125" customWidth="1"/>
    <col min="6401" max="6401" width="46.33203125" customWidth="1"/>
    <col min="6402" max="6402" width="13.83203125" customWidth="1"/>
    <col min="6403" max="6403" width="66.1640625" customWidth="1"/>
    <col min="6404" max="6405" width="13.83203125" customWidth="1"/>
    <col min="6657" max="6657" width="46.33203125" customWidth="1"/>
    <col min="6658" max="6658" width="13.83203125" customWidth="1"/>
    <col min="6659" max="6659" width="66.1640625" customWidth="1"/>
    <col min="6660" max="6661" width="13.83203125" customWidth="1"/>
    <col min="6913" max="6913" width="46.33203125" customWidth="1"/>
    <col min="6914" max="6914" width="13.83203125" customWidth="1"/>
    <col min="6915" max="6915" width="66.1640625" customWidth="1"/>
    <col min="6916" max="6917" width="13.83203125" customWidth="1"/>
    <col min="7169" max="7169" width="46.33203125" customWidth="1"/>
    <col min="7170" max="7170" width="13.83203125" customWidth="1"/>
    <col min="7171" max="7171" width="66.1640625" customWidth="1"/>
    <col min="7172" max="7173" width="13.83203125" customWidth="1"/>
    <col min="7425" max="7425" width="46.33203125" customWidth="1"/>
    <col min="7426" max="7426" width="13.83203125" customWidth="1"/>
    <col min="7427" max="7427" width="66.1640625" customWidth="1"/>
    <col min="7428" max="7429" width="13.83203125" customWidth="1"/>
    <col min="7681" max="7681" width="46.33203125" customWidth="1"/>
    <col min="7682" max="7682" width="13.83203125" customWidth="1"/>
    <col min="7683" max="7683" width="66.1640625" customWidth="1"/>
    <col min="7684" max="7685" width="13.83203125" customWidth="1"/>
    <col min="7937" max="7937" width="46.33203125" customWidth="1"/>
    <col min="7938" max="7938" width="13.83203125" customWidth="1"/>
    <col min="7939" max="7939" width="66.1640625" customWidth="1"/>
    <col min="7940" max="7941" width="13.83203125" customWidth="1"/>
    <col min="8193" max="8193" width="46.33203125" customWidth="1"/>
    <col min="8194" max="8194" width="13.83203125" customWidth="1"/>
    <col min="8195" max="8195" width="66.1640625" customWidth="1"/>
    <col min="8196" max="8197" width="13.83203125" customWidth="1"/>
    <col min="8449" max="8449" width="46.33203125" customWidth="1"/>
    <col min="8450" max="8450" width="13.83203125" customWidth="1"/>
    <col min="8451" max="8451" width="66.1640625" customWidth="1"/>
    <col min="8452" max="8453" width="13.83203125" customWidth="1"/>
    <col min="8705" max="8705" width="46.33203125" customWidth="1"/>
    <col min="8706" max="8706" width="13.83203125" customWidth="1"/>
    <col min="8707" max="8707" width="66.1640625" customWidth="1"/>
    <col min="8708" max="8709" width="13.83203125" customWidth="1"/>
    <col min="8961" max="8961" width="46.33203125" customWidth="1"/>
    <col min="8962" max="8962" width="13.83203125" customWidth="1"/>
    <col min="8963" max="8963" width="66.1640625" customWidth="1"/>
    <col min="8964" max="8965" width="13.83203125" customWidth="1"/>
    <col min="9217" max="9217" width="46.33203125" customWidth="1"/>
    <col min="9218" max="9218" width="13.83203125" customWidth="1"/>
    <col min="9219" max="9219" width="66.1640625" customWidth="1"/>
    <col min="9220" max="9221" width="13.83203125" customWidth="1"/>
    <col min="9473" max="9473" width="46.33203125" customWidth="1"/>
    <col min="9474" max="9474" width="13.83203125" customWidth="1"/>
    <col min="9475" max="9475" width="66.1640625" customWidth="1"/>
    <col min="9476" max="9477" width="13.83203125" customWidth="1"/>
    <col min="9729" max="9729" width="46.33203125" customWidth="1"/>
    <col min="9730" max="9730" width="13.83203125" customWidth="1"/>
    <col min="9731" max="9731" width="66.1640625" customWidth="1"/>
    <col min="9732" max="9733" width="13.83203125" customWidth="1"/>
    <col min="9985" max="9985" width="46.33203125" customWidth="1"/>
    <col min="9986" max="9986" width="13.83203125" customWidth="1"/>
    <col min="9987" max="9987" width="66.1640625" customWidth="1"/>
    <col min="9988" max="9989" width="13.83203125" customWidth="1"/>
    <col min="10241" max="10241" width="46.33203125" customWidth="1"/>
    <col min="10242" max="10242" width="13.83203125" customWidth="1"/>
    <col min="10243" max="10243" width="66.1640625" customWidth="1"/>
    <col min="10244" max="10245" width="13.83203125" customWidth="1"/>
    <col min="10497" max="10497" width="46.33203125" customWidth="1"/>
    <col min="10498" max="10498" width="13.83203125" customWidth="1"/>
    <col min="10499" max="10499" width="66.1640625" customWidth="1"/>
    <col min="10500" max="10501" width="13.83203125" customWidth="1"/>
    <col min="10753" max="10753" width="46.33203125" customWidth="1"/>
    <col min="10754" max="10754" width="13.83203125" customWidth="1"/>
    <col min="10755" max="10755" width="66.1640625" customWidth="1"/>
    <col min="10756" max="10757" width="13.83203125" customWidth="1"/>
    <col min="11009" max="11009" width="46.33203125" customWidth="1"/>
    <col min="11010" max="11010" width="13.83203125" customWidth="1"/>
    <col min="11011" max="11011" width="66.1640625" customWidth="1"/>
    <col min="11012" max="11013" width="13.83203125" customWidth="1"/>
    <col min="11265" max="11265" width="46.33203125" customWidth="1"/>
    <col min="11266" max="11266" width="13.83203125" customWidth="1"/>
    <col min="11267" max="11267" width="66.1640625" customWidth="1"/>
    <col min="11268" max="11269" width="13.83203125" customWidth="1"/>
    <col min="11521" max="11521" width="46.33203125" customWidth="1"/>
    <col min="11522" max="11522" width="13.83203125" customWidth="1"/>
    <col min="11523" max="11523" width="66.1640625" customWidth="1"/>
    <col min="11524" max="11525" width="13.83203125" customWidth="1"/>
    <col min="11777" max="11777" width="46.33203125" customWidth="1"/>
    <col min="11778" max="11778" width="13.83203125" customWidth="1"/>
    <col min="11779" max="11779" width="66.1640625" customWidth="1"/>
    <col min="11780" max="11781" width="13.83203125" customWidth="1"/>
    <col min="12033" max="12033" width="46.33203125" customWidth="1"/>
    <col min="12034" max="12034" width="13.83203125" customWidth="1"/>
    <col min="12035" max="12035" width="66.1640625" customWidth="1"/>
    <col min="12036" max="12037" width="13.83203125" customWidth="1"/>
    <col min="12289" max="12289" width="46.33203125" customWidth="1"/>
    <col min="12290" max="12290" width="13.83203125" customWidth="1"/>
    <col min="12291" max="12291" width="66.1640625" customWidth="1"/>
    <col min="12292" max="12293" width="13.83203125" customWidth="1"/>
    <col min="12545" max="12545" width="46.33203125" customWidth="1"/>
    <col min="12546" max="12546" width="13.83203125" customWidth="1"/>
    <col min="12547" max="12547" width="66.1640625" customWidth="1"/>
    <col min="12548" max="12549" width="13.83203125" customWidth="1"/>
    <col min="12801" max="12801" width="46.33203125" customWidth="1"/>
    <col min="12802" max="12802" width="13.83203125" customWidth="1"/>
    <col min="12803" max="12803" width="66.1640625" customWidth="1"/>
    <col min="12804" max="12805" width="13.83203125" customWidth="1"/>
    <col min="13057" max="13057" width="46.33203125" customWidth="1"/>
    <col min="13058" max="13058" width="13.83203125" customWidth="1"/>
    <col min="13059" max="13059" width="66.1640625" customWidth="1"/>
    <col min="13060" max="13061" width="13.83203125" customWidth="1"/>
    <col min="13313" max="13313" width="46.33203125" customWidth="1"/>
    <col min="13314" max="13314" width="13.83203125" customWidth="1"/>
    <col min="13315" max="13315" width="66.1640625" customWidth="1"/>
    <col min="13316" max="13317" width="13.83203125" customWidth="1"/>
    <col min="13569" max="13569" width="46.33203125" customWidth="1"/>
    <col min="13570" max="13570" width="13.83203125" customWidth="1"/>
    <col min="13571" max="13571" width="66.1640625" customWidth="1"/>
    <col min="13572" max="13573" width="13.83203125" customWidth="1"/>
    <col min="13825" max="13825" width="46.33203125" customWidth="1"/>
    <col min="13826" max="13826" width="13.83203125" customWidth="1"/>
    <col min="13827" max="13827" width="66.1640625" customWidth="1"/>
    <col min="13828" max="13829" width="13.83203125" customWidth="1"/>
    <col min="14081" max="14081" width="46.33203125" customWidth="1"/>
    <col min="14082" max="14082" width="13.83203125" customWidth="1"/>
    <col min="14083" max="14083" width="66.1640625" customWidth="1"/>
    <col min="14084" max="14085" width="13.83203125" customWidth="1"/>
    <col min="14337" max="14337" width="46.33203125" customWidth="1"/>
    <col min="14338" max="14338" width="13.83203125" customWidth="1"/>
    <col min="14339" max="14339" width="66.1640625" customWidth="1"/>
    <col min="14340" max="14341" width="13.83203125" customWidth="1"/>
    <col min="14593" max="14593" width="46.33203125" customWidth="1"/>
    <col min="14594" max="14594" width="13.83203125" customWidth="1"/>
    <col min="14595" max="14595" width="66.1640625" customWidth="1"/>
    <col min="14596" max="14597" width="13.83203125" customWidth="1"/>
    <col min="14849" max="14849" width="46.33203125" customWidth="1"/>
    <col min="14850" max="14850" width="13.83203125" customWidth="1"/>
    <col min="14851" max="14851" width="66.1640625" customWidth="1"/>
    <col min="14852" max="14853" width="13.83203125" customWidth="1"/>
    <col min="15105" max="15105" width="46.33203125" customWidth="1"/>
    <col min="15106" max="15106" width="13.83203125" customWidth="1"/>
    <col min="15107" max="15107" width="66.1640625" customWidth="1"/>
    <col min="15108" max="15109" width="13.83203125" customWidth="1"/>
    <col min="15361" max="15361" width="46.33203125" customWidth="1"/>
    <col min="15362" max="15362" width="13.83203125" customWidth="1"/>
    <col min="15363" max="15363" width="66.1640625" customWidth="1"/>
    <col min="15364" max="15365" width="13.83203125" customWidth="1"/>
    <col min="15617" max="15617" width="46.33203125" customWidth="1"/>
    <col min="15618" max="15618" width="13.83203125" customWidth="1"/>
    <col min="15619" max="15619" width="66.1640625" customWidth="1"/>
    <col min="15620" max="15621" width="13.83203125" customWidth="1"/>
    <col min="15873" max="15873" width="46.33203125" customWidth="1"/>
    <col min="15874" max="15874" width="13.83203125" customWidth="1"/>
    <col min="15875" max="15875" width="66.1640625" customWidth="1"/>
    <col min="15876" max="15877" width="13.83203125" customWidth="1"/>
    <col min="16129" max="16129" width="46.33203125" customWidth="1"/>
    <col min="16130" max="16130" width="13.83203125" customWidth="1"/>
    <col min="16131" max="16131" width="66.1640625" customWidth="1"/>
    <col min="16132" max="16133" width="13.83203125" customWidth="1"/>
  </cols>
  <sheetData>
    <row r="1" spans="1:5" ht="18.75" x14ac:dyDescent="0.3">
      <c r="A1" s="27" t="s">
        <v>477</v>
      </c>
      <c r="E1" s="247" t="s">
        <v>478</v>
      </c>
    </row>
    <row r="3" spans="1:5" x14ac:dyDescent="0.2">
      <c r="A3" s="28"/>
      <c r="B3" s="248"/>
      <c r="C3" s="28"/>
      <c r="D3" s="249"/>
      <c r="E3" s="248"/>
    </row>
    <row r="4" spans="1:5" ht="15.75" x14ac:dyDescent="0.25">
      <c r="A4" s="29" t="str">
        <f>[1]KVI_MOD_ÖSSZEFÜGGÉSEK!A6</f>
        <v>2020. évi eredeti előirányzat BEVÉTELEK</v>
      </c>
      <c r="B4" s="250"/>
      <c r="C4" s="30"/>
      <c r="D4" s="249"/>
      <c r="E4" s="248"/>
    </row>
    <row r="5" spans="1:5" x14ac:dyDescent="0.2">
      <c r="A5" s="28"/>
      <c r="B5" s="248"/>
      <c r="C5" s="28"/>
      <c r="D5" s="249"/>
      <c r="E5" s="248"/>
    </row>
    <row r="6" spans="1:5" x14ac:dyDescent="0.2">
      <c r="A6" s="28" t="s">
        <v>79</v>
      </c>
      <c r="B6" s="248">
        <f>+KVI_MOD_1.1.sz.mell.!C68</f>
        <v>862917036</v>
      </c>
      <c r="C6" s="28" t="s">
        <v>80</v>
      </c>
      <c r="D6" s="249">
        <f>+KVI_MOD_2.1.sz.mell!C18+KVI_MOD_2.2.sz.mell!C17</f>
        <v>862917036</v>
      </c>
      <c r="E6" s="248">
        <f>+B6-D6</f>
        <v>0</v>
      </c>
    </row>
    <row r="7" spans="1:5" x14ac:dyDescent="0.2">
      <c r="A7" s="28" t="s">
        <v>479</v>
      </c>
      <c r="B7" s="248">
        <f>+KVI_MOD_1.1.sz.mell.!C92</f>
        <v>422396153</v>
      </c>
      <c r="C7" s="28" t="s">
        <v>82</v>
      </c>
      <c r="D7" s="249">
        <f>+KVI_MOD_2.1.sz.mell!C29+KVI_MOD_2.2.sz.mell!C30</f>
        <v>422396153</v>
      </c>
      <c r="E7" s="248">
        <f>+B7-D7</f>
        <v>0</v>
      </c>
    </row>
    <row r="8" spans="1:5" x14ac:dyDescent="0.2">
      <c r="A8" s="28" t="s">
        <v>480</v>
      </c>
      <c r="B8" s="248">
        <f>+KVI_MOD_1.1.sz.mell.!C93</f>
        <v>1285313189</v>
      </c>
      <c r="C8" s="28" t="s">
        <v>84</v>
      </c>
      <c r="D8" s="249">
        <f>+KVI_MOD_2.1.sz.mell!C30+KVI_MOD_2.2.sz.mell!C31</f>
        <v>1285313189</v>
      </c>
      <c r="E8" s="248">
        <f>+B8-D8</f>
        <v>0</v>
      </c>
    </row>
    <row r="9" spans="1:5" x14ac:dyDescent="0.2">
      <c r="A9" s="28"/>
      <c r="B9" s="248"/>
      <c r="C9" s="28"/>
      <c r="D9" s="249"/>
      <c r="E9" s="248"/>
    </row>
    <row r="10" spans="1:5" ht="15.75" x14ac:dyDescent="0.25">
      <c r="A10" s="29" t="str">
        <f>+[1]KVI_MOD_ÖSSZEFÜGGÉSEK!A13</f>
        <v>2020. évi összes módosítás BEVÉTELEK</v>
      </c>
      <c r="B10" s="250"/>
      <c r="C10" s="30"/>
      <c r="D10" s="249"/>
      <c r="E10" s="248"/>
    </row>
    <row r="11" spans="1:5" x14ac:dyDescent="0.2">
      <c r="A11" s="28"/>
      <c r="B11" s="248"/>
      <c r="C11" s="28"/>
      <c r="D11" s="249"/>
      <c r="E11" s="248"/>
    </row>
    <row r="12" spans="1:5" x14ac:dyDescent="0.2">
      <c r="A12" s="28" t="s">
        <v>85</v>
      </c>
      <c r="B12" s="248">
        <f>+KVI_MOD_1.1.sz.mell.!D68</f>
        <v>6669072</v>
      </c>
      <c r="C12" s="28" t="s">
        <v>86</v>
      </c>
      <c r="D12" s="249">
        <f>+KVI_MOD_2.1.sz.mell!D18+KVI_MOD_2.2.sz.mell!D17</f>
        <v>6669072</v>
      </c>
      <c r="E12" s="248">
        <f>+B12-D12</f>
        <v>0</v>
      </c>
    </row>
    <row r="13" spans="1:5" x14ac:dyDescent="0.2">
      <c r="A13" s="28" t="s">
        <v>87</v>
      </c>
      <c r="B13" s="248">
        <f>+KVI_MOD_1.1.sz.mell.!D92</f>
        <v>18373946</v>
      </c>
      <c r="C13" s="28" t="s">
        <v>88</v>
      </c>
      <c r="D13" s="249">
        <f>+KVI_MOD_2.1.sz.mell!D29+KVI_MOD_2.2.sz.mell!D30</f>
        <v>18373946</v>
      </c>
      <c r="E13" s="248">
        <f>+B13-D13</f>
        <v>0</v>
      </c>
    </row>
    <row r="14" spans="1:5" x14ac:dyDescent="0.2">
      <c r="A14" s="28" t="s">
        <v>89</v>
      </c>
      <c r="B14" s="248">
        <f>+KVI_MOD_1.1.sz.mell.!D93</f>
        <v>25043018</v>
      </c>
      <c r="C14" s="28" t="s">
        <v>90</v>
      </c>
      <c r="D14" s="249">
        <f>+KVI_MOD_2.1.sz.mell!D30+KVI_MOD_2.2.sz.mell!D31</f>
        <v>25043018</v>
      </c>
      <c r="E14" s="248">
        <f>+B14-D14</f>
        <v>0</v>
      </c>
    </row>
    <row r="15" spans="1:5" x14ac:dyDescent="0.2">
      <c r="A15" s="28"/>
      <c r="B15" s="248"/>
      <c r="C15" s="28"/>
      <c r="D15" s="249"/>
      <c r="E15" s="248"/>
    </row>
    <row r="16" spans="1:5" ht="14.25" x14ac:dyDescent="0.2">
      <c r="A16" s="24" t="str">
        <f>+[1]KVI_MOD_ÖSSZEFÜGGÉSEK!A19</f>
        <v>2020. módosított előirányzat BEVÉTELEK</v>
      </c>
      <c r="C16" s="30"/>
      <c r="D16" s="249"/>
      <c r="E16" s="248"/>
    </row>
    <row r="17" spans="1:5" x14ac:dyDescent="0.2">
      <c r="A17" s="28"/>
      <c r="B17" s="248"/>
      <c r="C17" s="28"/>
      <c r="D17" s="249"/>
      <c r="E17" s="248"/>
    </row>
    <row r="18" spans="1:5" x14ac:dyDescent="0.2">
      <c r="A18" s="28" t="s">
        <v>91</v>
      </c>
      <c r="B18" s="248">
        <f>+KVI_MOD_1.1.sz.mell.!E68</f>
        <v>869586108</v>
      </c>
      <c r="C18" s="28" t="s">
        <v>92</v>
      </c>
      <c r="D18" s="249">
        <f>+KVI_MOD_2.1.sz.mell!E18+KVI_MOD_2.2.sz.mell!E17</f>
        <v>869586108</v>
      </c>
      <c r="E18" s="248">
        <f>+B18-D18</f>
        <v>0</v>
      </c>
    </row>
    <row r="19" spans="1:5" x14ac:dyDescent="0.2">
      <c r="A19" s="28" t="s">
        <v>93</v>
      </c>
      <c r="B19" s="248">
        <f>+KVI_MOD_1.1.sz.mell.!E92</f>
        <v>440770099</v>
      </c>
      <c r="C19" s="28" t="s">
        <v>94</v>
      </c>
      <c r="D19" s="249">
        <f>+KVI_MOD_2.1.sz.mell!E29+KVI_MOD_2.2.sz.mell!E30</f>
        <v>440770099</v>
      </c>
      <c r="E19" s="248">
        <f>+B19-D19</f>
        <v>0</v>
      </c>
    </row>
    <row r="20" spans="1:5" x14ac:dyDescent="0.2">
      <c r="A20" s="28" t="s">
        <v>95</v>
      </c>
      <c r="B20" s="248">
        <f>+KVI_MOD_1.1.sz.mell.!E93</f>
        <v>1310356207</v>
      </c>
      <c r="C20" s="28" t="s">
        <v>96</v>
      </c>
      <c r="D20" s="249">
        <f>+KVI_MOD_2.1.sz.mell!E30+KVI_MOD_2.2.sz.mell!E31</f>
        <v>1310356207</v>
      </c>
      <c r="E20" s="248">
        <f>+B20-D20</f>
        <v>0</v>
      </c>
    </row>
    <row r="21" spans="1:5" x14ac:dyDescent="0.2">
      <c r="A21" s="28"/>
      <c r="B21" s="248"/>
      <c r="C21" s="28"/>
      <c r="D21" s="249"/>
      <c r="E21" s="248"/>
    </row>
    <row r="22" spans="1:5" ht="15.75" x14ac:dyDescent="0.25">
      <c r="A22" s="29" t="str">
        <f>+[1]KVI_MOD_ÖSSZEFÜGGÉSEK!A25</f>
        <v>2020. évi eredeti előirányzat KIADÁSOK</v>
      </c>
      <c r="B22" s="250"/>
      <c r="C22" s="30"/>
      <c r="D22" s="249"/>
      <c r="E22" s="248"/>
    </row>
    <row r="23" spans="1:5" x14ac:dyDescent="0.2">
      <c r="A23" s="28"/>
      <c r="B23" s="248"/>
      <c r="C23" s="28"/>
      <c r="D23" s="249"/>
      <c r="E23" s="248"/>
    </row>
    <row r="24" spans="1:5" x14ac:dyDescent="0.2">
      <c r="A24" s="28" t="s">
        <v>481</v>
      </c>
      <c r="B24" s="248">
        <f>+KVI_MOD_1.1.sz.mell.!C135</f>
        <v>1166046208</v>
      </c>
      <c r="C24" s="28" t="s">
        <v>98</v>
      </c>
      <c r="D24" s="249">
        <f>+KVI_MOD_2.1.sz.mell!G18+KVI_MOD_2.2.sz.mell!G17</f>
        <v>1166046208</v>
      </c>
      <c r="E24" s="248">
        <f>+B24-D24</f>
        <v>0</v>
      </c>
    </row>
    <row r="25" spans="1:5" x14ac:dyDescent="0.2">
      <c r="A25" s="28" t="s">
        <v>99</v>
      </c>
      <c r="B25" s="248">
        <f>+KVI_MOD_1.1.sz.mell.!C160</f>
        <v>119266981</v>
      </c>
      <c r="C25" s="28" t="s">
        <v>100</v>
      </c>
      <c r="D25" s="249">
        <f>+KVI_MOD_2.1.sz.mell!G29+KVI_MOD_2.2.sz.mell!G30</f>
        <v>119266981</v>
      </c>
      <c r="E25" s="248">
        <f>+B25-D25</f>
        <v>0</v>
      </c>
    </row>
    <row r="26" spans="1:5" x14ac:dyDescent="0.2">
      <c r="A26" s="28" t="s">
        <v>101</v>
      </c>
      <c r="B26" s="248">
        <f>+KVI_MOD_1.1.sz.mell.!C161</f>
        <v>1285313189</v>
      </c>
      <c r="C26" s="28" t="s">
        <v>102</v>
      </c>
      <c r="D26" s="249">
        <f>+KVI_MOD_2.1.sz.mell!G30+KVI_MOD_2.2.sz.mell!G31</f>
        <v>1285313189</v>
      </c>
      <c r="E26" s="248">
        <f>+B26-D26</f>
        <v>0</v>
      </c>
    </row>
    <row r="27" spans="1:5" x14ac:dyDescent="0.2">
      <c r="A27" s="28"/>
      <c r="B27" s="248"/>
      <c r="C27" s="28"/>
      <c r="D27" s="249"/>
      <c r="E27" s="248"/>
    </row>
    <row r="28" spans="1:5" ht="15.75" x14ac:dyDescent="0.25">
      <c r="A28" s="29" t="str">
        <f>+[1]KVI_MOD_ÖSSZEFÜGGÉSEK!A31</f>
        <v>2020. évi Összes módosítás KIADÁSOK</v>
      </c>
      <c r="B28" s="250"/>
      <c r="C28" s="30"/>
      <c r="D28" s="249"/>
      <c r="E28" s="248"/>
    </row>
    <row r="29" spans="1:5" x14ac:dyDescent="0.2">
      <c r="A29" s="28"/>
      <c r="B29" s="248"/>
      <c r="C29" s="28"/>
      <c r="D29" s="249"/>
      <c r="E29" s="248"/>
    </row>
    <row r="30" spans="1:5" x14ac:dyDescent="0.2">
      <c r="A30" s="28" t="s">
        <v>103</v>
      </c>
      <c r="B30" s="248">
        <f>+KVI_MOD_1.1.sz.mell.!D135</f>
        <v>25043018</v>
      </c>
      <c r="C30" s="28" t="s">
        <v>104</v>
      </c>
      <c r="D30" s="249">
        <f>+KVI_MOD_2.1.sz.mell!H18+KVI_MOD_2.2.sz.mell!H17</f>
        <v>25043018</v>
      </c>
      <c r="E30" s="248">
        <f>+B30-D30</f>
        <v>0</v>
      </c>
    </row>
    <row r="31" spans="1:5" x14ac:dyDescent="0.2">
      <c r="A31" s="28" t="s">
        <v>105</v>
      </c>
      <c r="B31" s="248">
        <f>+KVI_MOD_1.1.sz.mell.!D160</f>
        <v>0</v>
      </c>
      <c r="C31" s="28" t="s">
        <v>106</v>
      </c>
      <c r="D31" s="249">
        <f>+KVI_MOD_2.1.sz.mell!H29+KVI_MOD_2.2.sz.mell!H30</f>
        <v>0</v>
      </c>
      <c r="E31" s="248">
        <f>+B31-D31</f>
        <v>0</v>
      </c>
    </row>
    <row r="32" spans="1:5" x14ac:dyDescent="0.2">
      <c r="A32" s="28" t="s">
        <v>107</v>
      </c>
      <c r="B32" s="248">
        <f>+KVI_MOD_1.1.sz.mell.!D161</f>
        <v>25043018</v>
      </c>
      <c r="C32" s="28" t="s">
        <v>108</v>
      </c>
      <c r="D32" s="249">
        <f>+KVI_MOD_2.1.sz.mell!H30+KVI_MOD_2.2.sz.mell!H31</f>
        <v>25043018</v>
      </c>
      <c r="E32" s="248">
        <f>+B32-D32</f>
        <v>0</v>
      </c>
    </row>
    <row r="33" spans="1:5" x14ac:dyDescent="0.2">
      <c r="A33" s="28"/>
      <c r="B33" s="248"/>
      <c r="C33" s="28"/>
      <c r="D33" s="249"/>
      <c r="E33" s="248"/>
    </row>
    <row r="34" spans="1:5" ht="15.75" x14ac:dyDescent="0.25">
      <c r="A34" s="29" t="str">
        <f>+[1]KVI_MOD_ÖSSZEFÜGGÉSEK!A37</f>
        <v>2020. módosított előirányzat KIADÁSOK</v>
      </c>
      <c r="B34" s="250"/>
      <c r="C34" s="30"/>
      <c r="D34" s="249"/>
      <c r="E34" s="248"/>
    </row>
    <row r="35" spans="1:5" x14ac:dyDescent="0.2">
      <c r="A35" s="28"/>
      <c r="B35" s="248"/>
      <c r="C35" s="28"/>
      <c r="D35" s="249"/>
      <c r="E35" s="248"/>
    </row>
    <row r="36" spans="1:5" x14ac:dyDescent="0.2">
      <c r="A36" s="28" t="s">
        <v>109</v>
      </c>
      <c r="B36" s="248">
        <f>+KVI_MOD_1.1.sz.mell.!E135</f>
        <v>1191089226</v>
      </c>
      <c r="C36" s="28" t="s">
        <v>110</v>
      </c>
      <c r="D36" s="249">
        <f>+KVI_MOD_2.1.sz.mell!I18+KVI_MOD_2.2.sz.mell!I17</f>
        <v>1191089226</v>
      </c>
      <c r="E36" s="248">
        <f>+B36-D36</f>
        <v>0</v>
      </c>
    </row>
    <row r="37" spans="1:5" x14ac:dyDescent="0.2">
      <c r="A37" s="28" t="s">
        <v>111</v>
      </c>
      <c r="B37" s="248">
        <f>+KVI_MOD_1.1.sz.mell.!E160</f>
        <v>119266981</v>
      </c>
      <c r="C37" s="28" t="s">
        <v>112</v>
      </c>
      <c r="D37" s="249">
        <f>+KVI_MOD_2.1.sz.mell!I29+KVI_MOD_2.2.sz.mell!I30</f>
        <v>119266981</v>
      </c>
      <c r="E37" s="248">
        <f>+B37-D37</f>
        <v>0</v>
      </c>
    </row>
    <row r="38" spans="1:5" x14ac:dyDescent="0.2">
      <c r="A38" s="28" t="s">
        <v>482</v>
      </c>
      <c r="B38" s="248">
        <f>+KVI_MOD_1.1.sz.mell.!E161</f>
        <v>1310356207</v>
      </c>
      <c r="C38" s="28" t="s">
        <v>114</v>
      </c>
      <c r="D38" s="249">
        <f>+KVI_MOD_2.1.sz.mell!I30+KVI_MOD_2.2.sz.mell!I31</f>
        <v>1310356207</v>
      </c>
      <c r="E38" s="248">
        <f>+B38-D38</f>
        <v>0</v>
      </c>
    </row>
  </sheetData>
  <sheetProtection sheet="1"/>
  <conditionalFormatting sqref="E3:E15">
    <cfRule type="cellIs" dxfId="1" priority="2" stopIfTrue="1" operator="notEqual">
      <formula>0</formula>
    </cfRule>
  </conditionalFormatting>
  <conditionalFormatting sqref="E3:E38">
    <cfRule type="cellIs" dxfId="0" priority="1" stopIfTrue="1" operator="notEqual">
      <formula>0</formula>
    </cfRule>
  </conditionalFormatting>
  <pageMargins left="0.79" right="0.56999999999999995" top="0.88" bottom="0.66" header="0.5" footer="0.5"/>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EADE-AE12-4581-A437-9D32BF513226}">
  <sheetPr>
    <tabColor theme="3" tint="0.79998168889431442"/>
  </sheetPr>
  <dimension ref="A2:G14"/>
  <sheetViews>
    <sheetView zoomScale="120" zoomScaleNormal="120" workbookViewId="0">
      <selection activeCell="J1" sqref="J1:J33"/>
    </sheetView>
  </sheetViews>
  <sheetFormatPr defaultRowHeight="15" x14ac:dyDescent="0.25"/>
  <cols>
    <col min="1" max="1" width="5.6640625" style="251" customWidth="1"/>
    <col min="2" max="2" width="35.6640625" style="251" customWidth="1"/>
    <col min="3" max="6" width="14" style="251" customWidth="1"/>
    <col min="7" max="256" width="9.33203125" style="251"/>
    <col min="257" max="257" width="5.6640625" style="251" customWidth="1"/>
    <col min="258" max="258" width="35.6640625" style="251" customWidth="1"/>
    <col min="259" max="262" width="14" style="251" customWidth="1"/>
    <col min="263" max="512" width="9.33203125" style="251"/>
    <col min="513" max="513" width="5.6640625" style="251" customWidth="1"/>
    <col min="514" max="514" width="35.6640625" style="251" customWidth="1"/>
    <col min="515" max="518" width="14" style="251" customWidth="1"/>
    <col min="519" max="768" width="9.33203125" style="251"/>
    <col min="769" max="769" width="5.6640625" style="251" customWidth="1"/>
    <col min="770" max="770" width="35.6640625" style="251" customWidth="1"/>
    <col min="771" max="774" width="14" style="251" customWidth="1"/>
    <col min="775" max="1024" width="9.33203125" style="251"/>
    <col min="1025" max="1025" width="5.6640625" style="251" customWidth="1"/>
    <col min="1026" max="1026" width="35.6640625" style="251" customWidth="1"/>
    <col min="1027" max="1030" width="14" style="251" customWidth="1"/>
    <col min="1031" max="1280" width="9.33203125" style="251"/>
    <col min="1281" max="1281" width="5.6640625" style="251" customWidth="1"/>
    <col min="1282" max="1282" width="35.6640625" style="251" customWidth="1"/>
    <col min="1283" max="1286" width="14" style="251" customWidth="1"/>
    <col min="1287" max="1536" width="9.33203125" style="251"/>
    <col min="1537" max="1537" width="5.6640625" style="251" customWidth="1"/>
    <col min="1538" max="1538" width="35.6640625" style="251" customWidth="1"/>
    <col min="1539" max="1542" width="14" style="251" customWidth="1"/>
    <col min="1543" max="1792" width="9.33203125" style="251"/>
    <col min="1793" max="1793" width="5.6640625" style="251" customWidth="1"/>
    <col min="1794" max="1794" width="35.6640625" style="251" customWidth="1"/>
    <col min="1795" max="1798" width="14" style="251" customWidth="1"/>
    <col min="1799" max="2048" width="9.33203125" style="251"/>
    <col min="2049" max="2049" width="5.6640625" style="251" customWidth="1"/>
    <col min="2050" max="2050" width="35.6640625" style="251" customWidth="1"/>
    <col min="2051" max="2054" width="14" style="251" customWidth="1"/>
    <col min="2055" max="2304" width="9.33203125" style="251"/>
    <col min="2305" max="2305" width="5.6640625" style="251" customWidth="1"/>
    <col min="2306" max="2306" width="35.6640625" style="251" customWidth="1"/>
    <col min="2307" max="2310" width="14" style="251" customWidth="1"/>
    <col min="2311" max="2560" width="9.33203125" style="251"/>
    <col min="2561" max="2561" width="5.6640625" style="251" customWidth="1"/>
    <col min="2562" max="2562" width="35.6640625" style="251" customWidth="1"/>
    <col min="2563" max="2566" width="14" style="251" customWidth="1"/>
    <col min="2567" max="2816" width="9.33203125" style="251"/>
    <col min="2817" max="2817" width="5.6640625" style="251" customWidth="1"/>
    <col min="2818" max="2818" width="35.6640625" style="251" customWidth="1"/>
    <col min="2819" max="2822" width="14" style="251" customWidth="1"/>
    <col min="2823" max="3072" width="9.33203125" style="251"/>
    <col min="3073" max="3073" width="5.6640625" style="251" customWidth="1"/>
    <col min="3074" max="3074" width="35.6640625" style="251" customWidth="1"/>
    <col min="3075" max="3078" width="14" style="251" customWidth="1"/>
    <col min="3079" max="3328" width="9.33203125" style="251"/>
    <col min="3329" max="3329" width="5.6640625" style="251" customWidth="1"/>
    <col min="3330" max="3330" width="35.6640625" style="251" customWidth="1"/>
    <col min="3331" max="3334" width="14" style="251" customWidth="1"/>
    <col min="3335" max="3584" width="9.33203125" style="251"/>
    <col min="3585" max="3585" width="5.6640625" style="251" customWidth="1"/>
    <col min="3586" max="3586" width="35.6640625" style="251" customWidth="1"/>
    <col min="3587" max="3590" width="14" style="251" customWidth="1"/>
    <col min="3591" max="3840" width="9.33203125" style="251"/>
    <col min="3841" max="3841" width="5.6640625" style="251" customWidth="1"/>
    <col min="3842" max="3842" width="35.6640625" style="251" customWidth="1"/>
    <col min="3843" max="3846" width="14" style="251" customWidth="1"/>
    <col min="3847" max="4096" width="9.33203125" style="251"/>
    <col min="4097" max="4097" width="5.6640625" style="251" customWidth="1"/>
    <col min="4098" max="4098" width="35.6640625" style="251" customWidth="1"/>
    <col min="4099" max="4102" width="14" style="251" customWidth="1"/>
    <col min="4103" max="4352" width="9.33203125" style="251"/>
    <col min="4353" max="4353" width="5.6640625" style="251" customWidth="1"/>
    <col min="4354" max="4354" width="35.6640625" style="251" customWidth="1"/>
    <col min="4355" max="4358" width="14" style="251" customWidth="1"/>
    <col min="4359" max="4608" width="9.33203125" style="251"/>
    <col min="4609" max="4609" width="5.6640625" style="251" customWidth="1"/>
    <col min="4610" max="4610" width="35.6640625" style="251" customWidth="1"/>
    <col min="4611" max="4614" width="14" style="251" customWidth="1"/>
    <col min="4615" max="4864" width="9.33203125" style="251"/>
    <col min="4865" max="4865" width="5.6640625" style="251" customWidth="1"/>
    <col min="4866" max="4866" width="35.6640625" style="251" customWidth="1"/>
    <col min="4867" max="4870" width="14" style="251" customWidth="1"/>
    <col min="4871" max="5120" width="9.33203125" style="251"/>
    <col min="5121" max="5121" width="5.6640625" style="251" customWidth="1"/>
    <col min="5122" max="5122" width="35.6640625" style="251" customWidth="1"/>
    <col min="5123" max="5126" width="14" style="251" customWidth="1"/>
    <col min="5127" max="5376" width="9.33203125" style="251"/>
    <col min="5377" max="5377" width="5.6640625" style="251" customWidth="1"/>
    <col min="5378" max="5378" width="35.6640625" style="251" customWidth="1"/>
    <col min="5379" max="5382" width="14" style="251" customWidth="1"/>
    <col min="5383" max="5632" width="9.33203125" style="251"/>
    <col min="5633" max="5633" width="5.6640625" style="251" customWidth="1"/>
    <col min="5634" max="5634" width="35.6640625" style="251" customWidth="1"/>
    <col min="5635" max="5638" width="14" style="251" customWidth="1"/>
    <col min="5639" max="5888" width="9.33203125" style="251"/>
    <col min="5889" max="5889" width="5.6640625" style="251" customWidth="1"/>
    <col min="5890" max="5890" width="35.6640625" style="251" customWidth="1"/>
    <col min="5891" max="5894" width="14" style="251" customWidth="1"/>
    <col min="5895" max="6144" width="9.33203125" style="251"/>
    <col min="6145" max="6145" width="5.6640625" style="251" customWidth="1"/>
    <col min="6146" max="6146" width="35.6640625" style="251" customWidth="1"/>
    <col min="6147" max="6150" width="14" style="251" customWidth="1"/>
    <col min="6151" max="6400" width="9.33203125" style="251"/>
    <col min="6401" max="6401" width="5.6640625" style="251" customWidth="1"/>
    <col min="6402" max="6402" width="35.6640625" style="251" customWidth="1"/>
    <col min="6403" max="6406" width="14" style="251" customWidth="1"/>
    <col min="6407" max="6656" width="9.33203125" style="251"/>
    <col min="6657" max="6657" width="5.6640625" style="251" customWidth="1"/>
    <col min="6658" max="6658" width="35.6640625" style="251" customWidth="1"/>
    <col min="6659" max="6662" width="14" style="251" customWidth="1"/>
    <col min="6663" max="6912" width="9.33203125" style="251"/>
    <col min="6913" max="6913" width="5.6640625" style="251" customWidth="1"/>
    <col min="6914" max="6914" width="35.6640625" style="251" customWidth="1"/>
    <col min="6915" max="6918" width="14" style="251" customWidth="1"/>
    <col min="6919" max="7168" width="9.33203125" style="251"/>
    <col min="7169" max="7169" width="5.6640625" style="251" customWidth="1"/>
    <col min="7170" max="7170" width="35.6640625" style="251" customWidth="1"/>
    <col min="7171" max="7174" width="14" style="251" customWidth="1"/>
    <col min="7175" max="7424" width="9.33203125" style="251"/>
    <col min="7425" max="7425" width="5.6640625" style="251" customWidth="1"/>
    <col min="7426" max="7426" width="35.6640625" style="251" customWidth="1"/>
    <col min="7427" max="7430" width="14" style="251" customWidth="1"/>
    <col min="7431" max="7680" width="9.33203125" style="251"/>
    <col min="7681" max="7681" width="5.6640625" style="251" customWidth="1"/>
    <col min="7682" max="7682" width="35.6640625" style="251" customWidth="1"/>
    <col min="7683" max="7686" width="14" style="251" customWidth="1"/>
    <col min="7687" max="7936" width="9.33203125" style="251"/>
    <col min="7937" max="7937" width="5.6640625" style="251" customWidth="1"/>
    <col min="7938" max="7938" width="35.6640625" style="251" customWidth="1"/>
    <col min="7939" max="7942" width="14" style="251" customWidth="1"/>
    <col min="7943" max="8192" width="9.33203125" style="251"/>
    <col min="8193" max="8193" width="5.6640625" style="251" customWidth="1"/>
    <col min="8194" max="8194" width="35.6640625" style="251" customWidth="1"/>
    <col min="8195" max="8198" width="14" style="251" customWidth="1"/>
    <col min="8199" max="8448" width="9.33203125" style="251"/>
    <col min="8449" max="8449" width="5.6640625" style="251" customWidth="1"/>
    <col min="8450" max="8450" width="35.6640625" style="251" customWidth="1"/>
    <col min="8451" max="8454" width="14" style="251" customWidth="1"/>
    <col min="8455" max="8704" width="9.33203125" style="251"/>
    <col min="8705" max="8705" width="5.6640625" style="251" customWidth="1"/>
    <col min="8706" max="8706" width="35.6640625" style="251" customWidth="1"/>
    <col min="8707" max="8710" width="14" style="251" customWidth="1"/>
    <col min="8711" max="8960" width="9.33203125" style="251"/>
    <col min="8961" max="8961" width="5.6640625" style="251" customWidth="1"/>
    <col min="8962" max="8962" width="35.6640625" style="251" customWidth="1"/>
    <col min="8963" max="8966" width="14" style="251" customWidth="1"/>
    <col min="8967" max="9216" width="9.33203125" style="251"/>
    <col min="9217" max="9217" width="5.6640625" style="251" customWidth="1"/>
    <col min="9218" max="9218" width="35.6640625" style="251" customWidth="1"/>
    <col min="9219" max="9222" width="14" style="251" customWidth="1"/>
    <col min="9223" max="9472" width="9.33203125" style="251"/>
    <col min="9473" max="9473" width="5.6640625" style="251" customWidth="1"/>
    <col min="9474" max="9474" width="35.6640625" style="251" customWidth="1"/>
    <col min="9475" max="9478" width="14" style="251" customWidth="1"/>
    <col min="9479" max="9728" width="9.33203125" style="251"/>
    <col min="9729" max="9729" width="5.6640625" style="251" customWidth="1"/>
    <col min="9730" max="9730" width="35.6640625" style="251" customWidth="1"/>
    <col min="9731" max="9734" width="14" style="251" customWidth="1"/>
    <col min="9735" max="9984" width="9.33203125" style="251"/>
    <col min="9985" max="9985" width="5.6640625" style="251" customWidth="1"/>
    <col min="9986" max="9986" width="35.6640625" style="251" customWidth="1"/>
    <col min="9987" max="9990" width="14" style="251" customWidth="1"/>
    <col min="9991" max="10240" width="9.33203125" style="251"/>
    <col min="10241" max="10241" width="5.6640625" style="251" customWidth="1"/>
    <col min="10242" max="10242" width="35.6640625" style="251" customWidth="1"/>
    <col min="10243" max="10246" width="14" style="251" customWidth="1"/>
    <col min="10247" max="10496" width="9.33203125" style="251"/>
    <col min="10497" max="10497" width="5.6640625" style="251" customWidth="1"/>
    <col min="10498" max="10498" width="35.6640625" style="251" customWidth="1"/>
    <col min="10499" max="10502" width="14" style="251" customWidth="1"/>
    <col min="10503" max="10752" width="9.33203125" style="251"/>
    <col min="10753" max="10753" width="5.6640625" style="251" customWidth="1"/>
    <col min="10754" max="10754" width="35.6640625" style="251" customWidth="1"/>
    <col min="10755" max="10758" width="14" style="251" customWidth="1"/>
    <col min="10759" max="11008" width="9.33203125" style="251"/>
    <col min="11009" max="11009" width="5.6640625" style="251" customWidth="1"/>
    <col min="11010" max="11010" width="35.6640625" style="251" customWidth="1"/>
    <col min="11011" max="11014" width="14" style="251" customWidth="1"/>
    <col min="11015" max="11264" width="9.33203125" style="251"/>
    <col min="11265" max="11265" width="5.6640625" style="251" customWidth="1"/>
    <col min="11266" max="11266" width="35.6640625" style="251" customWidth="1"/>
    <col min="11267" max="11270" width="14" style="251" customWidth="1"/>
    <col min="11271" max="11520" width="9.33203125" style="251"/>
    <col min="11521" max="11521" width="5.6640625" style="251" customWidth="1"/>
    <col min="11522" max="11522" width="35.6640625" style="251" customWidth="1"/>
    <col min="11523" max="11526" width="14" style="251" customWidth="1"/>
    <col min="11527" max="11776" width="9.33203125" style="251"/>
    <col min="11777" max="11777" width="5.6640625" style="251" customWidth="1"/>
    <col min="11778" max="11778" width="35.6640625" style="251" customWidth="1"/>
    <col min="11779" max="11782" width="14" style="251" customWidth="1"/>
    <col min="11783" max="12032" width="9.33203125" style="251"/>
    <col min="12033" max="12033" width="5.6640625" style="251" customWidth="1"/>
    <col min="12034" max="12034" width="35.6640625" style="251" customWidth="1"/>
    <col min="12035" max="12038" width="14" style="251" customWidth="1"/>
    <col min="12039" max="12288" width="9.33203125" style="251"/>
    <col min="12289" max="12289" width="5.6640625" style="251" customWidth="1"/>
    <col min="12290" max="12290" width="35.6640625" style="251" customWidth="1"/>
    <col min="12291" max="12294" width="14" style="251" customWidth="1"/>
    <col min="12295" max="12544" width="9.33203125" style="251"/>
    <col min="12545" max="12545" width="5.6640625" style="251" customWidth="1"/>
    <col min="12546" max="12546" width="35.6640625" style="251" customWidth="1"/>
    <col min="12547" max="12550" width="14" style="251" customWidth="1"/>
    <col min="12551" max="12800" width="9.33203125" style="251"/>
    <col min="12801" max="12801" width="5.6640625" style="251" customWidth="1"/>
    <col min="12802" max="12802" width="35.6640625" style="251" customWidth="1"/>
    <col min="12803" max="12806" width="14" style="251" customWidth="1"/>
    <col min="12807" max="13056" width="9.33203125" style="251"/>
    <col min="13057" max="13057" width="5.6640625" style="251" customWidth="1"/>
    <col min="13058" max="13058" width="35.6640625" style="251" customWidth="1"/>
    <col min="13059" max="13062" width="14" style="251" customWidth="1"/>
    <col min="13063" max="13312" width="9.33203125" style="251"/>
    <col min="13313" max="13313" width="5.6640625" style="251" customWidth="1"/>
    <col min="13314" max="13314" width="35.6640625" style="251" customWidth="1"/>
    <col min="13315" max="13318" width="14" style="251" customWidth="1"/>
    <col min="13319" max="13568" width="9.33203125" style="251"/>
    <col min="13569" max="13569" width="5.6640625" style="251" customWidth="1"/>
    <col min="13570" max="13570" width="35.6640625" style="251" customWidth="1"/>
    <col min="13571" max="13574" width="14" style="251" customWidth="1"/>
    <col min="13575" max="13824" width="9.33203125" style="251"/>
    <col min="13825" max="13825" width="5.6640625" style="251" customWidth="1"/>
    <col min="13826" max="13826" width="35.6640625" style="251" customWidth="1"/>
    <col min="13827" max="13830" width="14" style="251" customWidth="1"/>
    <col min="13831" max="14080" width="9.33203125" style="251"/>
    <col min="14081" max="14081" width="5.6640625" style="251" customWidth="1"/>
    <col min="14082" max="14082" width="35.6640625" style="251" customWidth="1"/>
    <col min="14083" max="14086" width="14" style="251" customWidth="1"/>
    <col min="14087" max="14336" width="9.33203125" style="251"/>
    <col min="14337" max="14337" width="5.6640625" style="251" customWidth="1"/>
    <col min="14338" max="14338" width="35.6640625" style="251" customWidth="1"/>
    <col min="14339" max="14342" width="14" style="251" customWidth="1"/>
    <col min="14343" max="14592" width="9.33203125" style="251"/>
    <col min="14593" max="14593" width="5.6640625" style="251" customWidth="1"/>
    <col min="14594" max="14594" width="35.6640625" style="251" customWidth="1"/>
    <col min="14595" max="14598" width="14" style="251" customWidth="1"/>
    <col min="14599" max="14848" width="9.33203125" style="251"/>
    <col min="14849" max="14849" width="5.6640625" style="251" customWidth="1"/>
    <col min="14850" max="14850" width="35.6640625" style="251" customWidth="1"/>
    <col min="14851" max="14854" width="14" style="251" customWidth="1"/>
    <col min="14855" max="15104" width="9.33203125" style="251"/>
    <col min="15105" max="15105" width="5.6640625" style="251" customWidth="1"/>
    <col min="15106" max="15106" width="35.6640625" style="251" customWidth="1"/>
    <col min="15107" max="15110" width="14" style="251" customWidth="1"/>
    <col min="15111" max="15360" width="9.33203125" style="251"/>
    <col min="15361" max="15361" width="5.6640625" style="251" customWidth="1"/>
    <col min="15362" max="15362" width="35.6640625" style="251" customWidth="1"/>
    <col min="15363" max="15366" width="14" style="251" customWidth="1"/>
    <col min="15367" max="15616" width="9.33203125" style="251"/>
    <col min="15617" max="15617" width="5.6640625" style="251" customWidth="1"/>
    <col min="15618" max="15618" width="35.6640625" style="251" customWidth="1"/>
    <col min="15619" max="15622" width="14" style="251" customWidth="1"/>
    <col min="15623" max="15872" width="9.33203125" style="251"/>
    <col min="15873" max="15873" width="5.6640625" style="251" customWidth="1"/>
    <col min="15874" max="15874" width="35.6640625" style="251" customWidth="1"/>
    <col min="15875" max="15878" width="14" style="251" customWidth="1"/>
    <col min="15879" max="16128" width="9.33203125" style="251"/>
    <col min="16129" max="16129" width="5.6640625" style="251" customWidth="1"/>
    <col min="16130" max="16130" width="35.6640625" style="251" customWidth="1"/>
    <col min="16131" max="16134" width="14" style="251" customWidth="1"/>
    <col min="16135" max="16384" width="9.33203125" style="251"/>
  </cols>
  <sheetData>
    <row r="2" spans="1:7" x14ac:dyDescent="0.25">
      <c r="B2" s="252" t="str">
        <f>CONCATENATE("3. melléklet ",[1]KVI_MOD_ALAPADATOK!A7," ",[1]KVI_MOD_ALAPADATOK!B7," ",[1]KVI_MOD_ALAPADATOK!C7," ",[1]KVI_MOD_ALAPADATOK!D7," ",[1]KVI_MOD_ALAPADATOK!E7," ",[1]KVI_MOD_ALAPADATOK!F7," ",[1]KVI_MOD_ALAPADATOK!G7," ",[1]KVI_MOD_ALAPADATOK!H7)</f>
        <v>3. melléklet a  / 2020 ( … ) önkormányzati rendelethez</v>
      </c>
      <c r="C2" s="252"/>
      <c r="D2" s="252"/>
      <c r="E2" s="252"/>
      <c r="F2" s="252"/>
    </row>
    <row r="4" spans="1:7" ht="33.200000000000003" customHeight="1" x14ac:dyDescent="0.25">
      <c r="A4" s="253" t="str">
        <f>CONCATENATE([1]ALAPADATOK!A3," adósságot keletkeztető ügyletekből és kezességvállalásokból fennálló kötelezettségei")</f>
        <v>Jánoshida Községi Önkormányzata adósságot keletkeztető ügyletekből és kezességvállalásokból fennálló kötelezettségei</v>
      </c>
      <c r="B4" s="253"/>
      <c r="C4" s="253"/>
      <c r="D4" s="253"/>
      <c r="E4" s="253"/>
      <c r="F4" s="253"/>
    </row>
    <row r="5" spans="1:7" ht="15.95" customHeight="1" thickBot="1" x14ac:dyDescent="0.3">
      <c r="A5" s="254"/>
      <c r="B5" s="254"/>
      <c r="C5" s="255"/>
      <c r="D5" s="255"/>
      <c r="E5" s="256" t="str">
        <f>'[1]KV_2.2.sz.mell.'!E2</f>
        <v>Forintban!</v>
      </c>
      <c r="F5" s="256"/>
      <c r="G5" s="257"/>
    </row>
    <row r="6" spans="1:7" ht="63.2" customHeight="1" x14ac:dyDescent="0.25">
      <c r="A6" s="258" t="s">
        <v>483</v>
      </c>
      <c r="B6" s="259" t="s">
        <v>484</v>
      </c>
      <c r="C6" s="259" t="s">
        <v>485</v>
      </c>
      <c r="D6" s="259"/>
      <c r="E6" s="259"/>
      <c r="F6" s="260" t="s">
        <v>486</v>
      </c>
    </row>
    <row r="7" spans="1:7" ht="15.75" thickBot="1" x14ac:dyDescent="0.3">
      <c r="A7" s="261"/>
      <c r="B7" s="262"/>
      <c r="C7" s="263">
        <f>+LEFT([1]KV_ÖSSZEFÜGGÉSEK!A5,4)+1</f>
        <v>2021</v>
      </c>
      <c r="D7" s="263">
        <f>+C7+1</f>
        <v>2022</v>
      </c>
      <c r="E7" s="263">
        <f>+D7+1</f>
        <v>2023</v>
      </c>
      <c r="F7" s="264"/>
    </row>
    <row r="8" spans="1:7" ht="15.75" thickBot="1" x14ac:dyDescent="0.3">
      <c r="A8" s="265"/>
      <c r="B8" s="266" t="s">
        <v>124</v>
      </c>
      <c r="C8" s="266" t="s">
        <v>125</v>
      </c>
      <c r="D8" s="266" t="s">
        <v>126</v>
      </c>
      <c r="E8" s="266" t="s">
        <v>127</v>
      </c>
      <c r="F8" s="267" t="s">
        <v>128</v>
      </c>
    </row>
    <row r="9" spans="1:7" x14ac:dyDescent="0.25">
      <c r="A9" s="268" t="s">
        <v>129</v>
      </c>
      <c r="B9" s="269">
        <f>'[1]KV_3.sz.mell.'!B9</f>
        <v>0</v>
      </c>
      <c r="C9" s="270">
        <f>'[1]KV_3.sz.mell.'!C9</f>
        <v>0</v>
      </c>
      <c r="D9" s="270">
        <f>'[1]KV_3.sz.mell.'!D9</f>
        <v>0</v>
      </c>
      <c r="E9" s="270">
        <f>'[1]KV_3.sz.mell.'!E9</f>
        <v>0</v>
      </c>
      <c r="F9" s="271">
        <f>'[1]KV_3.sz.mell.'!F9</f>
        <v>0</v>
      </c>
    </row>
    <row r="10" spans="1:7" x14ac:dyDescent="0.25">
      <c r="A10" s="272" t="s">
        <v>143</v>
      </c>
      <c r="B10" s="273">
        <f>'[1]KV_3.sz.mell.'!B10</f>
        <v>0</v>
      </c>
      <c r="C10" s="274">
        <f>'[1]KV_3.sz.mell.'!C10</f>
        <v>0</v>
      </c>
      <c r="D10" s="274">
        <f>'[1]KV_3.sz.mell.'!D10</f>
        <v>0</v>
      </c>
      <c r="E10" s="274">
        <f>'[1]KV_3.sz.mell.'!E10</f>
        <v>0</v>
      </c>
      <c r="F10" s="275">
        <f>'[1]KV_3.sz.mell.'!F10</f>
        <v>0</v>
      </c>
    </row>
    <row r="11" spans="1:7" x14ac:dyDescent="0.25">
      <c r="A11" s="272" t="s">
        <v>157</v>
      </c>
      <c r="B11" s="273">
        <f>'[1]KV_3.sz.mell.'!B11</f>
        <v>0</v>
      </c>
      <c r="C11" s="274">
        <f>'[1]KV_3.sz.mell.'!C11</f>
        <v>0</v>
      </c>
      <c r="D11" s="274">
        <f>'[1]KV_3.sz.mell.'!D11</f>
        <v>0</v>
      </c>
      <c r="E11" s="274">
        <f>'[1]KV_3.sz.mell.'!E11</f>
        <v>0</v>
      </c>
      <c r="F11" s="275">
        <f>'[1]KV_3.sz.mell.'!F11</f>
        <v>0</v>
      </c>
    </row>
    <row r="12" spans="1:7" x14ac:dyDescent="0.25">
      <c r="A12" s="272" t="s">
        <v>354</v>
      </c>
      <c r="B12" s="273">
        <f>'[1]KV_3.sz.mell.'!B12</f>
        <v>0</v>
      </c>
      <c r="C12" s="274">
        <f>'[1]KV_3.sz.mell.'!C12</f>
        <v>0</v>
      </c>
      <c r="D12" s="274">
        <f>'[1]KV_3.sz.mell.'!D12</f>
        <v>0</v>
      </c>
      <c r="E12" s="274">
        <f>'[1]KV_3.sz.mell.'!E12</f>
        <v>0</v>
      </c>
      <c r="F12" s="275">
        <f>'[1]KV_3.sz.mell.'!F12</f>
        <v>0</v>
      </c>
    </row>
    <row r="13" spans="1:7" ht="15.75" thickBot="1" x14ac:dyDescent="0.3">
      <c r="A13" s="276" t="s">
        <v>187</v>
      </c>
      <c r="B13" s="277">
        <f>'[1]KV_3.sz.mell.'!B13</f>
        <v>0</v>
      </c>
      <c r="C13" s="278">
        <f>'[1]KV_3.sz.mell.'!C13</f>
        <v>0</v>
      </c>
      <c r="D13" s="278">
        <f>'[1]KV_3.sz.mell.'!D13</f>
        <v>0</v>
      </c>
      <c r="E13" s="278">
        <f>'[1]KV_3.sz.mell.'!E13</f>
        <v>0</v>
      </c>
      <c r="F13" s="275">
        <f>'[1]KV_3.sz.mell.'!F13</f>
        <v>0</v>
      </c>
    </row>
    <row r="14" spans="1:7" s="283" customFormat="1" thickBot="1" x14ac:dyDescent="0.25">
      <c r="A14" s="279" t="s">
        <v>211</v>
      </c>
      <c r="B14" s="280" t="str">
        <f>'[1]KV_3.sz.mell.'!B14</f>
        <v>ÖSSZES KÖTELEZETTSÉG</v>
      </c>
      <c r="C14" s="281">
        <f>'[1]KV_3.sz.mell.'!C14</f>
        <v>0</v>
      </c>
      <c r="D14" s="281">
        <f>'[1]KV_3.sz.mell.'!D14</f>
        <v>0</v>
      </c>
      <c r="E14" s="281">
        <f>'[1]KV_3.sz.mell.'!E14</f>
        <v>0</v>
      </c>
      <c r="F14" s="282">
        <f>'[1]KV_3.sz.mell.'!F14</f>
        <v>0</v>
      </c>
    </row>
  </sheetData>
  <sheetProtection sheet="1"/>
  <mergeCells count="8">
    <mergeCell ref="B2:F2"/>
    <mergeCell ref="A4:F4"/>
    <mergeCell ref="C5:D5"/>
    <mergeCell ref="E5:F5"/>
    <mergeCell ref="A6:A7"/>
    <mergeCell ref="B6:B7"/>
    <mergeCell ref="C6:E6"/>
    <mergeCell ref="F6:F7"/>
  </mergeCells>
  <printOptions horizontalCentered="1"/>
  <pageMargins left="0.78740157480314965" right="0.78740157480314965" top="1.3779527559055118" bottom="0.98425196850393704" header="0.78740157480314965" footer="0.78740157480314965"/>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60E2-C363-4AE0-ADA2-3F5430B0AD89}">
  <sheetPr>
    <tabColor theme="3" tint="0.79998168889431442"/>
  </sheetPr>
  <dimension ref="A2:D15"/>
  <sheetViews>
    <sheetView zoomScale="120" zoomScaleNormal="120" workbookViewId="0">
      <selection activeCell="J1" sqref="J1:J33"/>
    </sheetView>
  </sheetViews>
  <sheetFormatPr defaultRowHeight="15" x14ac:dyDescent="0.25"/>
  <cols>
    <col min="1" max="1" width="5.6640625" style="251" customWidth="1"/>
    <col min="2" max="2" width="68.6640625" style="251" customWidth="1"/>
    <col min="3" max="3" width="19.5" style="251" customWidth="1"/>
    <col min="4" max="256" width="9.33203125" style="251"/>
    <col min="257" max="257" width="5.6640625" style="251" customWidth="1"/>
    <col min="258" max="258" width="68.6640625" style="251" customWidth="1"/>
    <col min="259" max="259" width="19.5" style="251" customWidth="1"/>
    <col min="260" max="512" width="9.33203125" style="251"/>
    <col min="513" max="513" width="5.6640625" style="251" customWidth="1"/>
    <col min="514" max="514" width="68.6640625" style="251" customWidth="1"/>
    <col min="515" max="515" width="19.5" style="251" customWidth="1"/>
    <col min="516" max="768" width="9.33203125" style="251"/>
    <col min="769" max="769" width="5.6640625" style="251" customWidth="1"/>
    <col min="770" max="770" width="68.6640625" style="251" customWidth="1"/>
    <col min="771" max="771" width="19.5" style="251" customWidth="1"/>
    <col min="772" max="1024" width="9.33203125" style="251"/>
    <col min="1025" max="1025" width="5.6640625" style="251" customWidth="1"/>
    <col min="1026" max="1026" width="68.6640625" style="251" customWidth="1"/>
    <col min="1027" max="1027" width="19.5" style="251" customWidth="1"/>
    <col min="1028" max="1280" width="9.33203125" style="251"/>
    <col min="1281" max="1281" width="5.6640625" style="251" customWidth="1"/>
    <col min="1282" max="1282" width="68.6640625" style="251" customWidth="1"/>
    <col min="1283" max="1283" width="19.5" style="251" customWidth="1"/>
    <col min="1284" max="1536" width="9.33203125" style="251"/>
    <col min="1537" max="1537" width="5.6640625" style="251" customWidth="1"/>
    <col min="1538" max="1538" width="68.6640625" style="251" customWidth="1"/>
    <col min="1539" max="1539" width="19.5" style="251" customWidth="1"/>
    <col min="1540" max="1792" width="9.33203125" style="251"/>
    <col min="1793" max="1793" width="5.6640625" style="251" customWidth="1"/>
    <col min="1794" max="1794" width="68.6640625" style="251" customWidth="1"/>
    <col min="1795" max="1795" width="19.5" style="251" customWidth="1"/>
    <col min="1796" max="2048" width="9.33203125" style="251"/>
    <col min="2049" max="2049" width="5.6640625" style="251" customWidth="1"/>
    <col min="2050" max="2050" width="68.6640625" style="251" customWidth="1"/>
    <col min="2051" max="2051" width="19.5" style="251" customWidth="1"/>
    <col min="2052" max="2304" width="9.33203125" style="251"/>
    <col min="2305" max="2305" width="5.6640625" style="251" customWidth="1"/>
    <col min="2306" max="2306" width="68.6640625" style="251" customWidth="1"/>
    <col min="2307" max="2307" width="19.5" style="251" customWidth="1"/>
    <col min="2308" max="2560" width="9.33203125" style="251"/>
    <col min="2561" max="2561" width="5.6640625" style="251" customWidth="1"/>
    <col min="2562" max="2562" width="68.6640625" style="251" customWidth="1"/>
    <col min="2563" max="2563" width="19.5" style="251" customWidth="1"/>
    <col min="2564" max="2816" width="9.33203125" style="251"/>
    <col min="2817" max="2817" width="5.6640625" style="251" customWidth="1"/>
    <col min="2818" max="2818" width="68.6640625" style="251" customWidth="1"/>
    <col min="2819" max="2819" width="19.5" style="251" customWidth="1"/>
    <col min="2820" max="3072" width="9.33203125" style="251"/>
    <col min="3073" max="3073" width="5.6640625" style="251" customWidth="1"/>
    <col min="3074" max="3074" width="68.6640625" style="251" customWidth="1"/>
    <col min="3075" max="3075" width="19.5" style="251" customWidth="1"/>
    <col min="3076" max="3328" width="9.33203125" style="251"/>
    <col min="3329" max="3329" width="5.6640625" style="251" customWidth="1"/>
    <col min="3330" max="3330" width="68.6640625" style="251" customWidth="1"/>
    <col min="3331" max="3331" width="19.5" style="251" customWidth="1"/>
    <col min="3332" max="3584" width="9.33203125" style="251"/>
    <col min="3585" max="3585" width="5.6640625" style="251" customWidth="1"/>
    <col min="3586" max="3586" width="68.6640625" style="251" customWidth="1"/>
    <col min="3587" max="3587" width="19.5" style="251" customWidth="1"/>
    <col min="3588" max="3840" width="9.33203125" style="251"/>
    <col min="3841" max="3841" width="5.6640625" style="251" customWidth="1"/>
    <col min="3842" max="3842" width="68.6640625" style="251" customWidth="1"/>
    <col min="3843" max="3843" width="19.5" style="251" customWidth="1"/>
    <col min="3844" max="4096" width="9.33203125" style="251"/>
    <col min="4097" max="4097" width="5.6640625" style="251" customWidth="1"/>
    <col min="4098" max="4098" width="68.6640625" style="251" customWidth="1"/>
    <col min="4099" max="4099" width="19.5" style="251" customWidth="1"/>
    <col min="4100" max="4352" width="9.33203125" style="251"/>
    <col min="4353" max="4353" width="5.6640625" style="251" customWidth="1"/>
    <col min="4354" max="4354" width="68.6640625" style="251" customWidth="1"/>
    <col min="4355" max="4355" width="19.5" style="251" customWidth="1"/>
    <col min="4356" max="4608" width="9.33203125" style="251"/>
    <col min="4609" max="4609" width="5.6640625" style="251" customWidth="1"/>
    <col min="4610" max="4610" width="68.6640625" style="251" customWidth="1"/>
    <col min="4611" max="4611" width="19.5" style="251" customWidth="1"/>
    <col min="4612" max="4864" width="9.33203125" style="251"/>
    <col min="4865" max="4865" width="5.6640625" style="251" customWidth="1"/>
    <col min="4866" max="4866" width="68.6640625" style="251" customWidth="1"/>
    <col min="4867" max="4867" width="19.5" style="251" customWidth="1"/>
    <col min="4868" max="5120" width="9.33203125" style="251"/>
    <col min="5121" max="5121" width="5.6640625" style="251" customWidth="1"/>
    <col min="5122" max="5122" width="68.6640625" style="251" customWidth="1"/>
    <col min="5123" max="5123" width="19.5" style="251" customWidth="1"/>
    <col min="5124" max="5376" width="9.33203125" style="251"/>
    <col min="5377" max="5377" width="5.6640625" style="251" customWidth="1"/>
    <col min="5378" max="5378" width="68.6640625" style="251" customWidth="1"/>
    <col min="5379" max="5379" width="19.5" style="251" customWidth="1"/>
    <col min="5380" max="5632" width="9.33203125" style="251"/>
    <col min="5633" max="5633" width="5.6640625" style="251" customWidth="1"/>
    <col min="5634" max="5634" width="68.6640625" style="251" customWidth="1"/>
    <col min="5635" max="5635" width="19.5" style="251" customWidth="1"/>
    <col min="5636" max="5888" width="9.33203125" style="251"/>
    <col min="5889" max="5889" width="5.6640625" style="251" customWidth="1"/>
    <col min="5890" max="5890" width="68.6640625" style="251" customWidth="1"/>
    <col min="5891" max="5891" width="19.5" style="251" customWidth="1"/>
    <col min="5892" max="6144" width="9.33203125" style="251"/>
    <col min="6145" max="6145" width="5.6640625" style="251" customWidth="1"/>
    <col min="6146" max="6146" width="68.6640625" style="251" customWidth="1"/>
    <col min="6147" max="6147" width="19.5" style="251" customWidth="1"/>
    <col min="6148" max="6400" width="9.33203125" style="251"/>
    <col min="6401" max="6401" width="5.6640625" style="251" customWidth="1"/>
    <col min="6402" max="6402" width="68.6640625" style="251" customWidth="1"/>
    <col min="6403" max="6403" width="19.5" style="251" customWidth="1"/>
    <col min="6404" max="6656" width="9.33203125" style="251"/>
    <col min="6657" max="6657" width="5.6640625" style="251" customWidth="1"/>
    <col min="6658" max="6658" width="68.6640625" style="251" customWidth="1"/>
    <col min="6659" max="6659" width="19.5" style="251" customWidth="1"/>
    <col min="6660" max="6912" width="9.33203125" style="251"/>
    <col min="6913" max="6913" width="5.6640625" style="251" customWidth="1"/>
    <col min="6914" max="6914" width="68.6640625" style="251" customWidth="1"/>
    <col min="6915" max="6915" width="19.5" style="251" customWidth="1"/>
    <col min="6916" max="7168" width="9.33203125" style="251"/>
    <col min="7169" max="7169" width="5.6640625" style="251" customWidth="1"/>
    <col min="7170" max="7170" width="68.6640625" style="251" customWidth="1"/>
    <col min="7171" max="7171" width="19.5" style="251" customWidth="1"/>
    <col min="7172" max="7424" width="9.33203125" style="251"/>
    <col min="7425" max="7425" width="5.6640625" style="251" customWidth="1"/>
    <col min="7426" max="7426" width="68.6640625" style="251" customWidth="1"/>
    <col min="7427" max="7427" width="19.5" style="251" customWidth="1"/>
    <col min="7428" max="7680" width="9.33203125" style="251"/>
    <col min="7681" max="7681" width="5.6640625" style="251" customWidth="1"/>
    <col min="7682" max="7682" width="68.6640625" style="251" customWidth="1"/>
    <col min="7683" max="7683" width="19.5" style="251" customWidth="1"/>
    <col min="7684" max="7936" width="9.33203125" style="251"/>
    <col min="7937" max="7937" width="5.6640625" style="251" customWidth="1"/>
    <col min="7938" max="7938" width="68.6640625" style="251" customWidth="1"/>
    <col min="7939" max="7939" width="19.5" style="251" customWidth="1"/>
    <col min="7940" max="8192" width="9.33203125" style="251"/>
    <col min="8193" max="8193" width="5.6640625" style="251" customWidth="1"/>
    <col min="8194" max="8194" width="68.6640625" style="251" customWidth="1"/>
    <col min="8195" max="8195" width="19.5" style="251" customWidth="1"/>
    <col min="8196" max="8448" width="9.33203125" style="251"/>
    <col min="8449" max="8449" width="5.6640625" style="251" customWidth="1"/>
    <col min="8450" max="8450" width="68.6640625" style="251" customWidth="1"/>
    <col min="8451" max="8451" width="19.5" style="251" customWidth="1"/>
    <col min="8452" max="8704" width="9.33203125" style="251"/>
    <col min="8705" max="8705" width="5.6640625" style="251" customWidth="1"/>
    <col min="8706" max="8706" width="68.6640625" style="251" customWidth="1"/>
    <col min="8707" max="8707" width="19.5" style="251" customWidth="1"/>
    <col min="8708" max="8960" width="9.33203125" style="251"/>
    <col min="8961" max="8961" width="5.6640625" style="251" customWidth="1"/>
    <col min="8962" max="8962" width="68.6640625" style="251" customWidth="1"/>
    <col min="8963" max="8963" width="19.5" style="251" customWidth="1"/>
    <col min="8964" max="9216" width="9.33203125" style="251"/>
    <col min="9217" max="9217" width="5.6640625" style="251" customWidth="1"/>
    <col min="9218" max="9218" width="68.6640625" style="251" customWidth="1"/>
    <col min="9219" max="9219" width="19.5" style="251" customWidth="1"/>
    <col min="9220" max="9472" width="9.33203125" style="251"/>
    <col min="9473" max="9473" width="5.6640625" style="251" customWidth="1"/>
    <col min="9474" max="9474" width="68.6640625" style="251" customWidth="1"/>
    <col min="9475" max="9475" width="19.5" style="251" customWidth="1"/>
    <col min="9476" max="9728" width="9.33203125" style="251"/>
    <col min="9729" max="9729" width="5.6640625" style="251" customWidth="1"/>
    <col min="9730" max="9730" width="68.6640625" style="251" customWidth="1"/>
    <col min="9731" max="9731" width="19.5" style="251" customWidth="1"/>
    <col min="9732" max="9984" width="9.33203125" style="251"/>
    <col min="9985" max="9985" width="5.6640625" style="251" customWidth="1"/>
    <col min="9986" max="9986" width="68.6640625" style="251" customWidth="1"/>
    <col min="9987" max="9987" width="19.5" style="251" customWidth="1"/>
    <col min="9988" max="10240" width="9.33203125" style="251"/>
    <col min="10241" max="10241" width="5.6640625" style="251" customWidth="1"/>
    <col min="10242" max="10242" width="68.6640625" style="251" customWidth="1"/>
    <col min="10243" max="10243" width="19.5" style="251" customWidth="1"/>
    <col min="10244" max="10496" width="9.33203125" style="251"/>
    <col min="10497" max="10497" width="5.6640625" style="251" customWidth="1"/>
    <col min="10498" max="10498" width="68.6640625" style="251" customWidth="1"/>
    <col min="10499" max="10499" width="19.5" style="251" customWidth="1"/>
    <col min="10500" max="10752" width="9.33203125" style="251"/>
    <col min="10753" max="10753" width="5.6640625" style="251" customWidth="1"/>
    <col min="10754" max="10754" width="68.6640625" style="251" customWidth="1"/>
    <col min="10755" max="10755" width="19.5" style="251" customWidth="1"/>
    <col min="10756" max="11008" width="9.33203125" style="251"/>
    <col min="11009" max="11009" width="5.6640625" style="251" customWidth="1"/>
    <col min="11010" max="11010" width="68.6640625" style="251" customWidth="1"/>
    <col min="11011" max="11011" width="19.5" style="251" customWidth="1"/>
    <col min="11012" max="11264" width="9.33203125" style="251"/>
    <col min="11265" max="11265" width="5.6640625" style="251" customWidth="1"/>
    <col min="11266" max="11266" width="68.6640625" style="251" customWidth="1"/>
    <col min="11267" max="11267" width="19.5" style="251" customWidth="1"/>
    <col min="11268" max="11520" width="9.33203125" style="251"/>
    <col min="11521" max="11521" width="5.6640625" style="251" customWidth="1"/>
    <col min="11522" max="11522" width="68.6640625" style="251" customWidth="1"/>
    <col min="11523" max="11523" width="19.5" style="251" customWidth="1"/>
    <col min="11524" max="11776" width="9.33203125" style="251"/>
    <col min="11777" max="11777" width="5.6640625" style="251" customWidth="1"/>
    <col min="11778" max="11778" width="68.6640625" style="251" customWidth="1"/>
    <col min="11779" max="11779" width="19.5" style="251" customWidth="1"/>
    <col min="11780" max="12032" width="9.33203125" style="251"/>
    <col min="12033" max="12033" width="5.6640625" style="251" customWidth="1"/>
    <col min="12034" max="12034" width="68.6640625" style="251" customWidth="1"/>
    <col min="12035" max="12035" width="19.5" style="251" customWidth="1"/>
    <col min="12036" max="12288" width="9.33203125" style="251"/>
    <col min="12289" max="12289" width="5.6640625" style="251" customWidth="1"/>
    <col min="12290" max="12290" width="68.6640625" style="251" customWidth="1"/>
    <col min="12291" max="12291" width="19.5" style="251" customWidth="1"/>
    <col min="12292" max="12544" width="9.33203125" style="251"/>
    <col min="12545" max="12545" width="5.6640625" style="251" customWidth="1"/>
    <col min="12546" max="12546" width="68.6640625" style="251" customWidth="1"/>
    <col min="12547" max="12547" width="19.5" style="251" customWidth="1"/>
    <col min="12548" max="12800" width="9.33203125" style="251"/>
    <col min="12801" max="12801" width="5.6640625" style="251" customWidth="1"/>
    <col min="12802" max="12802" width="68.6640625" style="251" customWidth="1"/>
    <col min="12803" max="12803" width="19.5" style="251" customWidth="1"/>
    <col min="12804" max="13056" width="9.33203125" style="251"/>
    <col min="13057" max="13057" width="5.6640625" style="251" customWidth="1"/>
    <col min="13058" max="13058" width="68.6640625" style="251" customWidth="1"/>
    <col min="13059" max="13059" width="19.5" style="251" customWidth="1"/>
    <col min="13060" max="13312" width="9.33203125" style="251"/>
    <col min="13313" max="13313" width="5.6640625" style="251" customWidth="1"/>
    <col min="13314" max="13314" width="68.6640625" style="251" customWidth="1"/>
    <col min="13315" max="13315" width="19.5" style="251" customWidth="1"/>
    <col min="13316" max="13568" width="9.33203125" style="251"/>
    <col min="13569" max="13569" width="5.6640625" style="251" customWidth="1"/>
    <col min="13570" max="13570" width="68.6640625" style="251" customWidth="1"/>
    <col min="13571" max="13571" width="19.5" style="251" customWidth="1"/>
    <col min="13572" max="13824" width="9.33203125" style="251"/>
    <col min="13825" max="13825" width="5.6640625" style="251" customWidth="1"/>
    <col min="13826" max="13826" width="68.6640625" style="251" customWidth="1"/>
    <col min="13827" max="13827" width="19.5" style="251" customWidth="1"/>
    <col min="13828" max="14080" width="9.33203125" style="251"/>
    <col min="14081" max="14081" width="5.6640625" style="251" customWidth="1"/>
    <col min="14082" max="14082" width="68.6640625" style="251" customWidth="1"/>
    <col min="14083" max="14083" width="19.5" style="251" customWidth="1"/>
    <col min="14084" max="14336" width="9.33203125" style="251"/>
    <col min="14337" max="14337" width="5.6640625" style="251" customWidth="1"/>
    <col min="14338" max="14338" width="68.6640625" style="251" customWidth="1"/>
    <col min="14339" max="14339" width="19.5" style="251" customWidth="1"/>
    <col min="14340" max="14592" width="9.33203125" style="251"/>
    <col min="14593" max="14593" width="5.6640625" style="251" customWidth="1"/>
    <col min="14594" max="14594" width="68.6640625" style="251" customWidth="1"/>
    <col min="14595" max="14595" width="19.5" style="251" customWidth="1"/>
    <col min="14596" max="14848" width="9.33203125" style="251"/>
    <col min="14849" max="14849" width="5.6640625" style="251" customWidth="1"/>
    <col min="14850" max="14850" width="68.6640625" style="251" customWidth="1"/>
    <col min="14851" max="14851" width="19.5" style="251" customWidth="1"/>
    <col min="14852" max="15104" width="9.33203125" style="251"/>
    <col min="15105" max="15105" width="5.6640625" style="251" customWidth="1"/>
    <col min="15106" max="15106" width="68.6640625" style="251" customWidth="1"/>
    <col min="15107" max="15107" width="19.5" style="251" customWidth="1"/>
    <col min="15108" max="15360" width="9.33203125" style="251"/>
    <col min="15361" max="15361" width="5.6640625" style="251" customWidth="1"/>
    <col min="15362" max="15362" width="68.6640625" style="251" customWidth="1"/>
    <col min="15363" max="15363" width="19.5" style="251" customWidth="1"/>
    <col min="15364" max="15616" width="9.33203125" style="251"/>
    <col min="15617" max="15617" width="5.6640625" style="251" customWidth="1"/>
    <col min="15618" max="15618" width="68.6640625" style="251" customWidth="1"/>
    <col min="15619" max="15619" width="19.5" style="251" customWidth="1"/>
    <col min="15620" max="15872" width="9.33203125" style="251"/>
    <col min="15873" max="15873" width="5.6640625" style="251" customWidth="1"/>
    <col min="15874" max="15874" width="68.6640625" style="251" customWidth="1"/>
    <col min="15875" max="15875" width="19.5" style="251" customWidth="1"/>
    <col min="15876" max="16128" width="9.33203125" style="251"/>
    <col min="16129" max="16129" width="5.6640625" style="251" customWidth="1"/>
    <col min="16130" max="16130" width="68.6640625" style="251" customWidth="1"/>
    <col min="16131" max="16131" width="19.5" style="251" customWidth="1"/>
    <col min="16132" max="16384" width="9.33203125" style="251"/>
  </cols>
  <sheetData>
    <row r="2" spans="1:4" x14ac:dyDescent="0.25">
      <c r="B2" s="252" t="str">
        <f>CONCATENATE("4. melléklet ",[1]KVI_MOD_ALAPADATOK!A7," ",[1]KVI_MOD_ALAPADATOK!B7," ",[1]KVI_MOD_ALAPADATOK!C7," ",[1]KVI_MOD_ALAPADATOK!D7," ",[1]KVI_MOD_ALAPADATOK!E7," ",[1]KVI_MOD_ALAPADATOK!F7," ",[1]KVI_MOD_ALAPADATOK!G7," ",[1]KVI_MOD_ALAPADATOK!H7)</f>
        <v>4. melléklet a  / 2020 ( … ) önkormányzati rendelethez</v>
      </c>
      <c r="C2" s="252"/>
    </row>
    <row r="4" spans="1:4" ht="48.75" customHeight="1" x14ac:dyDescent="0.25">
      <c r="A4" s="284" t="str">
        <f>CONCATENATE([1]ALAPADATOK!A3," saját bevételeinek részletezése az adósságot keletkeztető ügyletből származó tárgyévi fizetési kötelezettség megállapításához")</f>
        <v>Jánoshida Községi Önkormányzata saját bevételeinek részletezése az adósságot keletkeztető ügyletből származó tárgyévi fizetési kötelezettség megállapításához</v>
      </c>
      <c r="B4" s="284"/>
      <c r="C4" s="284"/>
    </row>
    <row r="5" spans="1:4" ht="15.95" customHeight="1" thickBot="1" x14ac:dyDescent="0.3">
      <c r="A5" s="254"/>
      <c r="B5" s="254"/>
      <c r="C5" s="285" t="str">
        <f>'[1]KV_2.2.sz.mell.'!E2</f>
        <v>Forintban!</v>
      </c>
      <c r="D5" s="257"/>
    </row>
    <row r="6" spans="1:4" ht="26.45" customHeight="1" thickBot="1" x14ac:dyDescent="0.3">
      <c r="A6" s="286" t="s">
        <v>483</v>
      </c>
      <c r="B6" s="287" t="s">
        <v>487</v>
      </c>
      <c r="C6" s="288" t="str">
        <f>+'[1]KV_1.1.sz.mell.'!C8</f>
        <v>2020. évi előirányzat</v>
      </c>
    </row>
    <row r="7" spans="1:4" ht="15.75" thickBot="1" x14ac:dyDescent="0.3">
      <c r="A7" s="289"/>
      <c r="B7" s="290" t="s">
        <v>124</v>
      </c>
      <c r="C7" s="291" t="s">
        <v>125</v>
      </c>
    </row>
    <row r="8" spans="1:4" x14ac:dyDescent="0.25">
      <c r="A8" s="292" t="s">
        <v>129</v>
      </c>
      <c r="B8" s="293" t="s">
        <v>488</v>
      </c>
      <c r="C8" s="294">
        <f>'[1]KV_4.sz.mell.'!C8</f>
        <v>42400000</v>
      </c>
    </row>
    <row r="9" spans="1:4" ht="24.75" x14ac:dyDescent="0.25">
      <c r="A9" s="295" t="s">
        <v>143</v>
      </c>
      <c r="B9" s="296" t="s">
        <v>489</v>
      </c>
      <c r="C9" s="297">
        <f>'[1]KV_4.sz.mell.'!C9</f>
        <v>0</v>
      </c>
    </row>
    <row r="10" spans="1:4" x14ac:dyDescent="0.25">
      <c r="A10" s="295" t="s">
        <v>157</v>
      </c>
      <c r="B10" s="298" t="s">
        <v>490</v>
      </c>
      <c r="C10" s="297">
        <f>'[1]KV_4.sz.mell.'!C10</f>
        <v>0</v>
      </c>
    </row>
    <row r="11" spans="1:4" ht="24.75" x14ac:dyDescent="0.25">
      <c r="A11" s="295" t="s">
        <v>354</v>
      </c>
      <c r="B11" s="298" t="s">
        <v>491</v>
      </c>
      <c r="C11" s="297">
        <f>'[1]KV_4.sz.mell.'!C11</f>
        <v>0</v>
      </c>
    </row>
    <row r="12" spans="1:4" x14ac:dyDescent="0.25">
      <c r="A12" s="299" t="s">
        <v>187</v>
      </c>
      <c r="B12" s="298" t="s">
        <v>492</v>
      </c>
      <c r="C12" s="300">
        <f>'[1]KV_4.sz.mell.'!C12</f>
        <v>500000</v>
      </c>
    </row>
    <row r="13" spans="1:4" ht="15.75" thickBot="1" x14ac:dyDescent="0.3">
      <c r="A13" s="295" t="s">
        <v>211</v>
      </c>
      <c r="B13" s="301" t="s">
        <v>493</v>
      </c>
      <c r="C13" s="297">
        <f>'[1]KV_4.sz.mell.'!C13</f>
        <v>0</v>
      </c>
    </row>
    <row r="14" spans="1:4" ht="15.75" thickBot="1" x14ac:dyDescent="0.3">
      <c r="A14" s="302" t="s">
        <v>494</v>
      </c>
      <c r="B14" s="303"/>
      <c r="C14" s="304">
        <f>'[1]KV_4.sz.mell.'!C14</f>
        <v>42900000</v>
      </c>
    </row>
    <row r="15" spans="1:4" ht="23.25" customHeight="1" x14ac:dyDescent="0.25">
      <c r="A15" s="305" t="s">
        <v>495</v>
      </c>
      <c r="B15" s="305"/>
      <c r="C15" s="305"/>
    </row>
  </sheetData>
  <sheetProtection sheet="1"/>
  <mergeCells count="4">
    <mergeCell ref="B2:C2"/>
    <mergeCell ref="A4:C4"/>
    <mergeCell ref="A14:B14"/>
    <mergeCell ref="A15:C15"/>
  </mergeCells>
  <printOptions horizontalCentered="1"/>
  <pageMargins left="0.78740157480314965" right="0.78740157480314965" top="1.3779527559055118" bottom="0.98425196850393704" header="0.78740157480314965" footer="0.78740157480314965"/>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435E-1669-4F8B-99E8-0CC30F235C8F}">
  <sheetPr>
    <tabColor theme="3" tint="0.79998168889431442"/>
  </sheetPr>
  <dimension ref="A2:D15"/>
  <sheetViews>
    <sheetView zoomScale="120" zoomScaleNormal="120" workbookViewId="0">
      <selection activeCell="J1" sqref="J1:J33"/>
    </sheetView>
  </sheetViews>
  <sheetFormatPr defaultRowHeight="15" x14ac:dyDescent="0.25"/>
  <cols>
    <col min="1" max="1" width="5.6640625" style="251" customWidth="1"/>
    <col min="2" max="2" width="66.83203125" style="251" customWidth="1"/>
    <col min="3" max="3" width="27" style="251" customWidth="1"/>
    <col min="4" max="256" width="9.33203125" style="251"/>
    <col min="257" max="257" width="5.6640625" style="251" customWidth="1"/>
    <col min="258" max="258" width="66.83203125" style="251" customWidth="1"/>
    <col min="259" max="259" width="27" style="251" customWidth="1"/>
    <col min="260" max="512" width="9.33203125" style="251"/>
    <col min="513" max="513" width="5.6640625" style="251" customWidth="1"/>
    <col min="514" max="514" width="66.83203125" style="251" customWidth="1"/>
    <col min="515" max="515" width="27" style="251" customWidth="1"/>
    <col min="516" max="768" width="9.33203125" style="251"/>
    <col min="769" max="769" width="5.6640625" style="251" customWidth="1"/>
    <col min="770" max="770" width="66.83203125" style="251" customWidth="1"/>
    <col min="771" max="771" width="27" style="251" customWidth="1"/>
    <col min="772" max="1024" width="9.33203125" style="251"/>
    <col min="1025" max="1025" width="5.6640625" style="251" customWidth="1"/>
    <col min="1026" max="1026" width="66.83203125" style="251" customWidth="1"/>
    <col min="1027" max="1027" width="27" style="251" customWidth="1"/>
    <col min="1028" max="1280" width="9.33203125" style="251"/>
    <col min="1281" max="1281" width="5.6640625" style="251" customWidth="1"/>
    <col min="1282" max="1282" width="66.83203125" style="251" customWidth="1"/>
    <col min="1283" max="1283" width="27" style="251" customWidth="1"/>
    <col min="1284" max="1536" width="9.33203125" style="251"/>
    <col min="1537" max="1537" width="5.6640625" style="251" customWidth="1"/>
    <col min="1538" max="1538" width="66.83203125" style="251" customWidth="1"/>
    <col min="1539" max="1539" width="27" style="251" customWidth="1"/>
    <col min="1540" max="1792" width="9.33203125" style="251"/>
    <col min="1793" max="1793" width="5.6640625" style="251" customWidth="1"/>
    <col min="1794" max="1794" width="66.83203125" style="251" customWidth="1"/>
    <col min="1795" max="1795" width="27" style="251" customWidth="1"/>
    <col min="1796" max="2048" width="9.33203125" style="251"/>
    <col min="2049" max="2049" width="5.6640625" style="251" customWidth="1"/>
    <col min="2050" max="2050" width="66.83203125" style="251" customWidth="1"/>
    <col min="2051" max="2051" width="27" style="251" customWidth="1"/>
    <col min="2052" max="2304" width="9.33203125" style="251"/>
    <col min="2305" max="2305" width="5.6640625" style="251" customWidth="1"/>
    <col min="2306" max="2306" width="66.83203125" style="251" customWidth="1"/>
    <col min="2307" max="2307" width="27" style="251" customWidth="1"/>
    <col min="2308" max="2560" width="9.33203125" style="251"/>
    <col min="2561" max="2561" width="5.6640625" style="251" customWidth="1"/>
    <col min="2562" max="2562" width="66.83203125" style="251" customWidth="1"/>
    <col min="2563" max="2563" width="27" style="251" customWidth="1"/>
    <col min="2564" max="2816" width="9.33203125" style="251"/>
    <col min="2817" max="2817" width="5.6640625" style="251" customWidth="1"/>
    <col min="2818" max="2818" width="66.83203125" style="251" customWidth="1"/>
    <col min="2819" max="2819" width="27" style="251" customWidth="1"/>
    <col min="2820" max="3072" width="9.33203125" style="251"/>
    <col min="3073" max="3073" width="5.6640625" style="251" customWidth="1"/>
    <col min="3074" max="3074" width="66.83203125" style="251" customWidth="1"/>
    <col min="3075" max="3075" width="27" style="251" customWidth="1"/>
    <col min="3076" max="3328" width="9.33203125" style="251"/>
    <col min="3329" max="3329" width="5.6640625" style="251" customWidth="1"/>
    <col min="3330" max="3330" width="66.83203125" style="251" customWidth="1"/>
    <col min="3331" max="3331" width="27" style="251" customWidth="1"/>
    <col min="3332" max="3584" width="9.33203125" style="251"/>
    <col min="3585" max="3585" width="5.6640625" style="251" customWidth="1"/>
    <col min="3586" max="3586" width="66.83203125" style="251" customWidth="1"/>
    <col min="3587" max="3587" width="27" style="251" customWidth="1"/>
    <col min="3588" max="3840" width="9.33203125" style="251"/>
    <col min="3841" max="3841" width="5.6640625" style="251" customWidth="1"/>
    <col min="3842" max="3842" width="66.83203125" style="251" customWidth="1"/>
    <col min="3843" max="3843" width="27" style="251" customWidth="1"/>
    <col min="3844" max="4096" width="9.33203125" style="251"/>
    <col min="4097" max="4097" width="5.6640625" style="251" customWidth="1"/>
    <col min="4098" max="4098" width="66.83203125" style="251" customWidth="1"/>
    <col min="4099" max="4099" width="27" style="251" customWidth="1"/>
    <col min="4100" max="4352" width="9.33203125" style="251"/>
    <col min="4353" max="4353" width="5.6640625" style="251" customWidth="1"/>
    <col min="4354" max="4354" width="66.83203125" style="251" customWidth="1"/>
    <col min="4355" max="4355" width="27" style="251" customWidth="1"/>
    <col min="4356" max="4608" width="9.33203125" style="251"/>
    <col min="4609" max="4609" width="5.6640625" style="251" customWidth="1"/>
    <col min="4610" max="4610" width="66.83203125" style="251" customWidth="1"/>
    <col min="4611" max="4611" width="27" style="251" customWidth="1"/>
    <col min="4612" max="4864" width="9.33203125" style="251"/>
    <col min="4865" max="4865" width="5.6640625" style="251" customWidth="1"/>
    <col min="4866" max="4866" width="66.83203125" style="251" customWidth="1"/>
    <col min="4867" max="4867" width="27" style="251" customWidth="1"/>
    <col min="4868" max="5120" width="9.33203125" style="251"/>
    <col min="5121" max="5121" width="5.6640625" style="251" customWidth="1"/>
    <col min="5122" max="5122" width="66.83203125" style="251" customWidth="1"/>
    <col min="5123" max="5123" width="27" style="251" customWidth="1"/>
    <col min="5124" max="5376" width="9.33203125" style="251"/>
    <col min="5377" max="5377" width="5.6640625" style="251" customWidth="1"/>
    <col min="5378" max="5378" width="66.83203125" style="251" customWidth="1"/>
    <col min="5379" max="5379" width="27" style="251" customWidth="1"/>
    <col min="5380" max="5632" width="9.33203125" style="251"/>
    <col min="5633" max="5633" width="5.6640625" style="251" customWidth="1"/>
    <col min="5634" max="5634" width="66.83203125" style="251" customWidth="1"/>
    <col min="5635" max="5635" width="27" style="251" customWidth="1"/>
    <col min="5636" max="5888" width="9.33203125" style="251"/>
    <col min="5889" max="5889" width="5.6640625" style="251" customWidth="1"/>
    <col min="5890" max="5890" width="66.83203125" style="251" customWidth="1"/>
    <col min="5891" max="5891" width="27" style="251" customWidth="1"/>
    <col min="5892" max="6144" width="9.33203125" style="251"/>
    <col min="6145" max="6145" width="5.6640625" style="251" customWidth="1"/>
    <col min="6146" max="6146" width="66.83203125" style="251" customWidth="1"/>
    <col min="6147" max="6147" width="27" style="251" customWidth="1"/>
    <col min="6148" max="6400" width="9.33203125" style="251"/>
    <col min="6401" max="6401" width="5.6640625" style="251" customWidth="1"/>
    <col min="6402" max="6402" width="66.83203125" style="251" customWidth="1"/>
    <col min="6403" max="6403" width="27" style="251" customWidth="1"/>
    <col min="6404" max="6656" width="9.33203125" style="251"/>
    <col min="6657" max="6657" width="5.6640625" style="251" customWidth="1"/>
    <col min="6658" max="6658" width="66.83203125" style="251" customWidth="1"/>
    <col min="6659" max="6659" width="27" style="251" customWidth="1"/>
    <col min="6660" max="6912" width="9.33203125" style="251"/>
    <col min="6913" max="6913" width="5.6640625" style="251" customWidth="1"/>
    <col min="6914" max="6914" width="66.83203125" style="251" customWidth="1"/>
    <col min="6915" max="6915" width="27" style="251" customWidth="1"/>
    <col min="6916" max="7168" width="9.33203125" style="251"/>
    <col min="7169" max="7169" width="5.6640625" style="251" customWidth="1"/>
    <col min="7170" max="7170" width="66.83203125" style="251" customWidth="1"/>
    <col min="7171" max="7171" width="27" style="251" customWidth="1"/>
    <col min="7172" max="7424" width="9.33203125" style="251"/>
    <col min="7425" max="7425" width="5.6640625" style="251" customWidth="1"/>
    <col min="7426" max="7426" width="66.83203125" style="251" customWidth="1"/>
    <col min="7427" max="7427" width="27" style="251" customWidth="1"/>
    <col min="7428" max="7680" width="9.33203125" style="251"/>
    <col min="7681" max="7681" width="5.6640625" style="251" customWidth="1"/>
    <col min="7682" max="7682" width="66.83203125" style="251" customWidth="1"/>
    <col min="7683" max="7683" width="27" style="251" customWidth="1"/>
    <col min="7684" max="7936" width="9.33203125" style="251"/>
    <col min="7937" max="7937" width="5.6640625" style="251" customWidth="1"/>
    <col min="7938" max="7938" width="66.83203125" style="251" customWidth="1"/>
    <col min="7939" max="7939" width="27" style="251" customWidth="1"/>
    <col min="7940" max="8192" width="9.33203125" style="251"/>
    <col min="8193" max="8193" width="5.6640625" style="251" customWidth="1"/>
    <col min="8194" max="8194" width="66.83203125" style="251" customWidth="1"/>
    <col min="8195" max="8195" width="27" style="251" customWidth="1"/>
    <col min="8196" max="8448" width="9.33203125" style="251"/>
    <col min="8449" max="8449" width="5.6640625" style="251" customWidth="1"/>
    <col min="8450" max="8450" width="66.83203125" style="251" customWidth="1"/>
    <col min="8451" max="8451" width="27" style="251" customWidth="1"/>
    <col min="8452" max="8704" width="9.33203125" style="251"/>
    <col min="8705" max="8705" width="5.6640625" style="251" customWidth="1"/>
    <col min="8706" max="8706" width="66.83203125" style="251" customWidth="1"/>
    <col min="8707" max="8707" width="27" style="251" customWidth="1"/>
    <col min="8708" max="8960" width="9.33203125" style="251"/>
    <col min="8961" max="8961" width="5.6640625" style="251" customWidth="1"/>
    <col min="8962" max="8962" width="66.83203125" style="251" customWidth="1"/>
    <col min="8963" max="8963" width="27" style="251" customWidth="1"/>
    <col min="8964" max="9216" width="9.33203125" style="251"/>
    <col min="9217" max="9217" width="5.6640625" style="251" customWidth="1"/>
    <col min="9218" max="9218" width="66.83203125" style="251" customWidth="1"/>
    <col min="9219" max="9219" width="27" style="251" customWidth="1"/>
    <col min="9220" max="9472" width="9.33203125" style="251"/>
    <col min="9473" max="9473" width="5.6640625" style="251" customWidth="1"/>
    <col min="9474" max="9474" width="66.83203125" style="251" customWidth="1"/>
    <col min="9475" max="9475" width="27" style="251" customWidth="1"/>
    <col min="9476" max="9728" width="9.33203125" style="251"/>
    <col min="9729" max="9729" width="5.6640625" style="251" customWidth="1"/>
    <col min="9730" max="9730" width="66.83203125" style="251" customWidth="1"/>
    <col min="9731" max="9731" width="27" style="251" customWidth="1"/>
    <col min="9732" max="9984" width="9.33203125" style="251"/>
    <col min="9985" max="9985" width="5.6640625" style="251" customWidth="1"/>
    <col min="9986" max="9986" width="66.83203125" style="251" customWidth="1"/>
    <col min="9987" max="9987" width="27" style="251" customWidth="1"/>
    <col min="9988" max="10240" width="9.33203125" style="251"/>
    <col min="10241" max="10241" width="5.6640625" style="251" customWidth="1"/>
    <col min="10242" max="10242" width="66.83203125" style="251" customWidth="1"/>
    <col min="10243" max="10243" width="27" style="251" customWidth="1"/>
    <col min="10244" max="10496" width="9.33203125" style="251"/>
    <col min="10497" max="10497" width="5.6640625" style="251" customWidth="1"/>
    <col min="10498" max="10498" width="66.83203125" style="251" customWidth="1"/>
    <col min="10499" max="10499" width="27" style="251" customWidth="1"/>
    <col min="10500" max="10752" width="9.33203125" style="251"/>
    <col min="10753" max="10753" width="5.6640625" style="251" customWidth="1"/>
    <col min="10754" max="10754" width="66.83203125" style="251" customWidth="1"/>
    <col min="10755" max="10755" width="27" style="251" customWidth="1"/>
    <col min="10756" max="11008" width="9.33203125" style="251"/>
    <col min="11009" max="11009" width="5.6640625" style="251" customWidth="1"/>
    <col min="11010" max="11010" width="66.83203125" style="251" customWidth="1"/>
    <col min="11011" max="11011" width="27" style="251" customWidth="1"/>
    <col min="11012" max="11264" width="9.33203125" style="251"/>
    <col min="11265" max="11265" width="5.6640625" style="251" customWidth="1"/>
    <col min="11266" max="11266" width="66.83203125" style="251" customWidth="1"/>
    <col min="11267" max="11267" width="27" style="251" customWidth="1"/>
    <col min="11268" max="11520" width="9.33203125" style="251"/>
    <col min="11521" max="11521" width="5.6640625" style="251" customWidth="1"/>
    <col min="11522" max="11522" width="66.83203125" style="251" customWidth="1"/>
    <col min="11523" max="11523" width="27" style="251" customWidth="1"/>
    <col min="11524" max="11776" width="9.33203125" style="251"/>
    <col min="11777" max="11777" width="5.6640625" style="251" customWidth="1"/>
    <col min="11778" max="11778" width="66.83203125" style="251" customWidth="1"/>
    <col min="11779" max="11779" width="27" style="251" customWidth="1"/>
    <col min="11780" max="12032" width="9.33203125" style="251"/>
    <col min="12033" max="12033" width="5.6640625" style="251" customWidth="1"/>
    <col min="12034" max="12034" width="66.83203125" style="251" customWidth="1"/>
    <col min="12035" max="12035" width="27" style="251" customWidth="1"/>
    <col min="12036" max="12288" width="9.33203125" style="251"/>
    <col min="12289" max="12289" width="5.6640625" style="251" customWidth="1"/>
    <col min="12290" max="12290" width="66.83203125" style="251" customWidth="1"/>
    <col min="12291" max="12291" width="27" style="251" customWidth="1"/>
    <col min="12292" max="12544" width="9.33203125" style="251"/>
    <col min="12545" max="12545" width="5.6640625" style="251" customWidth="1"/>
    <col min="12546" max="12546" width="66.83203125" style="251" customWidth="1"/>
    <col min="12547" max="12547" width="27" style="251" customWidth="1"/>
    <col min="12548" max="12800" width="9.33203125" style="251"/>
    <col min="12801" max="12801" width="5.6640625" style="251" customWidth="1"/>
    <col min="12802" max="12802" width="66.83203125" style="251" customWidth="1"/>
    <col min="12803" max="12803" width="27" style="251" customWidth="1"/>
    <col min="12804" max="13056" width="9.33203125" style="251"/>
    <col min="13057" max="13057" width="5.6640625" style="251" customWidth="1"/>
    <col min="13058" max="13058" width="66.83203125" style="251" customWidth="1"/>
    <col min="13059" max="13059" width="27" style="251" customWidth="1"/>
    <col min="13060" max="13312" width="9.33203125" style="251"/>
    <col min="13313" max="13313" width="5.6640625" style="251" customWidth="1"/>
    <col min="13314" max="13314" width="66.83203125" style="251" customWidth="1"/>
    <col min="13315" max="13315" width="27" style="251" customWidth="1"/>
    <col min="13316" max="13568" width="9.33203125" style="251"/>
    <col min="13569" max="13569" width="5.6640625" style="251" customWidth="1"/>
    <col min="13570" max="13570" width="66.83203125" style="251" customWidth="1"/>
    <col min="13571" max="13571" width="27" style="251" customWidth="1"/>
    <col min="13572" max="13824" width="9.33203125" style="251"/>
    <col min="13825" max="13825" width="5.6640625" style="251" customWidth="1"/>
    <col min="13826" max="13826" width="66.83203125" style="251" customWidth="1"/>
    <col min="13827" max="13827" width="27" style="251" customWidth="1"/>
    <col min="13828" max="14080" width="9.33203125" style="251"/>
    <col min="14081" max="14081" width="5.6640625" style="251" customWidth="1"/>
    <col min="14082" max="14082" width="66.83203125" style="251" customWidth="1"/>
    <col min="14083" max="14083" width="27" style="251" customWidth="1"/>
    <col min="14084" max="14336" width="9.33203125" style="251"/>
    <col min="14337" max="14337" width="5.6640625" style="251" customWidth="1"/>
    <col min="14338" max="14338" width="66.83203125" style="251" customWidth="1"/>
    <col min="14339" max="14339" width="27" style="251" customWidth="1"/>
    <col min="14340" max="14592" width="9.33203125" style="251"/>
    <col min="14593" max="14593" width="5.6640625" style="251" customWidth="1"/>
    <col min="14594" max="14594" width="66.83203125" style="251" customWidth="1"/>
    <col min="14595" max="14595" width="27" style="251" customWidth="1"/>
    <col min="14596" max="14848" width="9.33203125" style="251"/>
    <col min="14849" max="14849" width="5.6640625" style="251" customWidth="1"/>
    <col min="14850" max="14850" width="66.83203125" style="251" customWidth="1"/>
    <col min="14851" max="14851" width="27" style="251" customWidth="1"/>
    <col min="14852" max="15104" width="9.33203125" style="251"/>
    <col min="15105" max="15105" width="5.6640625" style="251" customWidth="1"/>
    <col min="15106" max="15106" width="66.83203125" style="251" customWidth="1"/>
    <col min="15107" max="15107" width="27" style="251" customWidth="1"/>
    <col min="15108" max="15360" width="9.33203125" style="251"/>
    <col min="15361" max="15361" width="5.6640625" style="251" customWidth="1"/>
    <col min="15362" max="15362" width="66.83203125" style="251" customWidth="1"/>
    <col min="15363" max="15363" width="27" style="251" customWidth="1"/>
    <col min="15364" max="15616" width="9.33203125" style="251"/>
    <col min="15617" max="15617" width="5.6640625" style="251" customWidth="1"/>
    <col min="15618" max="15618" width="66.83203125" style="251" customWidth="1"/>
    <col min="15619" max="15619" width="27" style="251" customWidth="1"/>
    <col min="15620" max="15872" width="9.33203125" style="251"/>
    <col min="15873" max="15873" width="5.6640625" style="251" customWidth="1"/>
    <col min="15874" max="15874" width="66.83203125" style="251" customWidth="1"/>
    <col min="15875" max="15875" width="27" style="251" customWidth="1"/>
    <col min="15876" max="16128" width="9.33203125" style="251"/>
    <col min="16129" max="16129" width="5.6640625" style="251" customWidth="1"/>
    <col min="16130" max="16130" width="66.83203125" style="251" customWidth="1"/>
    <col min="16131" max="16131" width="27" style="251" customWidth="1"/>
    <col min="16132" max="16384" width="9.33203125" style="251"/>
  </cols>
  <sheetData>
    <row r="2" spans="1:4" x14ac:dyDescent="0.25">
      <c r="B2" s="252" t="str">
        <f>CONCATENATE("5. melléklet ",[1]KVI_MOD_ALAPADATOK!A7," ",[1]KVI_MOD_ALAPADATOK!B7," ",[1]KVI_MOD_ALAPADATOK!C7," ",[1]KVI_MOD_ALAPADATOK!D7," ",[1]KVI_MOD_ALAPADATOK!E7," ",[1]KVI_MOD_ALAPADATOK!F7," ",[1]KVI_MOD_ALAPADATOK!G7," ",[1]KVI_MOD_ALAPADATOK!H7)</f>
        <v>5. melléklet a  / 2020 ( … ) önkormányzati rendelethez</v>
      </c>
      <c r="C2" s="252"/>
    </row>
    <row r="4" spans="1:4" ht="33.200000000000003" customHeight="1" x14ac:dyDescent="0.25">
      <c r="A4" s="284" t="str">
        <f>CONCATENATE([1]ALAPADATOK!A3," ",[1]ALAPADATOK!D7," évi adósságot keletkeztető fejlesztési céljai")</f>
        <v>Jánoshida Községi Önkormányzata 2020. évi adósságot keletkeztető fejlesztési céljai</v>
      </c>
      <c r="B4" s="284"/>
      <c r="C4" s="284"/>
    </row>
    <row r="5" spans="1:4" ht="15.95" customHeight="1" thickBot="1" x14ac:dyDescent="0.3">
      <c r="A5" s="254"/>
      <c r="B5" s="254"/>
      <c r="C5" s="285" t="str">
        <f>KVI_MOD_4.sz.mell.!C5</f>
        <v>Forintban!</v>
      </c>
      <c r="D5" s="257"/>
    </row>
    <row r="6" spans="1:4" ht="26.45" customHeight="1" thickBot="1" x14ac:dyDescent="0.3">
      <c r="A6" s="286" t="s">
        <v>483</v>
      </c>
      <c r="B6" s="287" t="s">
        <v>496</v>
      </c>
      <c r="C6" s="288" t="s">
        <v>497</v>
      </c>
    </row>
    <row r="7" spans="1:4" ht="15.75" thickBot="1" x14ac:dyDescent="0.3">
      <c r="A7" s="289"/>
      <c r="B7" s="290" t="s">
        <v>124</v>
      </c>
      <c r="C7" s="291" t="s">
        <v>125</v>
      </c>
    </row>
    <row r="8" spans="1:4" x14ac:dyDescent="0.25">
      <c r="A8" s="292" t="s">
        <v>129</v>
      </c>
      <c r="B8" s="306">
        <f>'[1]KV_5.sz.mell.'!B8</f>
        <v>0</v>
      </c>
      <c r="C8" s="307">
        <f>'[1]KV_5.sz.mell.'!C8</f>
        <v>0</v>
      </c>
    </row>
    <row r="9" spans="1:4" x14ac:dyDescent="0.25">
      <c r="A9" s="295" t="s">
        <v>143</v>
      </c>
      <c r="B9" s="308">
        <f>'[1]KV_5.sz.mell.'!B9</f>
        <v>0</v>
      </c>
      <c r="C9" s="309">
        <f>'[1]KV_5.sz.mell.'!C9</f>
        <v>0</v>
      </c>
    </row>
    <row r="10" spans="1:4" ht="15.75" thickBot="1" x14ac:dyDescent="0.3">
      <c r="A10" s="299" t="s">
        <v>157</v>
      </c>
      <c r="B10" s="310">
        <f>'[1]KV_5.sz.mell.'!B10</f>
        <v>0</v>
      </c>
      <c r="C10" s="311">
        <f>'[1]KV_5.sz.mell.'!C10</f>
        <v>0</v>
      </c>
    </row>
    <row r="11" spans="1:4" s="283" customFormat="1" ht="17.25" customHeight="1" thickBot="1" x14ac:dyDescent="0.25">
      <c r="A11" s="312" t="s">
        <v>354</v>
      </c>
      <c r="B11" s="313" t="str">
        <f>'[1]KV_5.sz.mell.'!B11</f>
        <v>ADÓSSÁGOT KELETKEZTETŐ ÜGYLETEK VÁRHATÓ EGYÜTTES ÖSSZEGE*</v>
      </c>
      <c r="C11" s="304">
        <f>'[1]KV_5.sz.mell.'!C11</f>
        <v>0</v>
      </c>
    </row>
    <row r="15" spans="1:4" ht="15.75" x14ac:dyDescent="0.25">
      <c r="B15" s="148"/>
    </row>
  </sheetData>
  <sheetProtection sheet="1"/>
  <mergeCells count="2">
    <mergeCell ref="B2:C2"/>
    <mergeCell ref="A4:C4"/>
  </mergeCells>
  <printOptions horizontalCentered="1"/>
  <pageMargins left="0.78740157480314965" right="0.78740157480314965" top="1.3779527559055118" bottom="0.98425196850393704" header="0.78740157480314965" footer="0.78740157480314965"/>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4D9F-5CD3-48D0-85E7-4315F71C7F6E}">
  <sheetPr>
    <tabColor theme="3" tint="0.79998168889431442"/>
  </sheetPr>
  <dimension ref="A1:G26"/>
  <sheetViews>
    <sheetView topLeftCell="A13" zoomScale="120" zoomScaleNormal="120" workbookViewId="0">
      <selection activeCell="J1" sqref="J1:J33"/>
    </sheetView>
  </sheetViews>
  <sheetFormatPr defaultRowHeight="12.75" x14ac:dyDescent="0.2"/>
  <cols>
    <col min="1" max="1" width="47.1640625" style="223" customWidth="1"/>
    <col min="2" max="2" width="15.6640625" style="164" customWidth="1"/>
    <col min="3" max="3" width="16.33203125" style="164" customWidth="1"/>
    <col min="4" max="5" width="18" style="164" customWidth="1"/>
    <col min="6" max="6" width="16.6640625" style="164" customWidth="1"/>
    <col min="7" max="7" width="18.83203125" style="164" customWidth="1"/>
    <col min="8" max="9" width="12.83203125" style="164" customWidth="1"/>
    <col min="10" max="10" width="13.83203125" style="164" customWidth="1"/>
    <col min="11" max="256" width="9.33203125" style="164"/>
    <col min="257" max="257" width="47.1640625" style="164" customWidth="1"/>
    <col min="258" max="258" width="15.6640625" style="164" customWidth="1"/>
    <col min="259" max="259" width="16.33203125" style="164" customWidth="1"/>
    <col min="260" max="261" width="18" style="164" customWidth="1"/>
    <col min="262" max="262" width="16.6640625" style="164" customWidth="1"/>
    <col min="263" max="263" width="18.83203125" style="164" customWidth="1"/>
    <col min="264" max="265" width="12.83203125" style="164" customWidth="1"/>
    <col min="266" max="266" width="13.83203125" style="164" customWidth="1"/>
    <col min="267" max="512" width="9.33203125" style="164"/>
    <col min="513" max="513" width="47.1640625" style="164" customWidth="1"/>
    <col min="514" max="514" width="15.6640625" style="164" customWidth="1"/>
    <col min="515" max="515" width="16.33203125" style="164" customWidth="1"/>
    <col min="516" max="517" width="18" style="164" customWidth="1"/>
    <col min="518" max="518" width="16.6640625" style="164" customWidth="1"/>
    <col min="519" max="519" width="18.83203125" style="164" customWidth="1"/>
    <col min="520" max="521" width="12.83203125" style="164" customWidth="1"/>
    <col min="522" max="522" width="13.83203125" style="164" customWidth="1"/>
    <col min="523" max="768" width="9.33203125" style="164"/>
    <col min="769" max="769" width="47.1640625" style="164" customWidth="1"/>
    <col min="770" max="770" width="15.6640625" style="164" customWidth="1"/>
    <col min="771" max="771" width="16.33203125" style="164" customWidth="1"/>
    <col min="772" max="773" width="18" style="164" customWidth="1"/>
    <col min="774" max="774" width="16.6640625" style="164" customWidth="1"/>
    <col min="775" max="775" width="18.83203125" style="164" customWidth="1"/>
    <col min="776" max="777" width="12.83203125" style="164" customWidth="1"/>
    <col min="778" max="778" width="13.83203125" style="164" customWidth="1"/>
    <col min="779" max="1024" width="9.33203125" style="164"/>
    <col min="1025" max="1025" width="47.1640625" style="164" customWidth="1"/>
    <col min="1026" max="1026" width="15.6640625" style="164" customWidth="1"/>
    <col min="1027" max="1027" width="16.33203125" style="164" customWidth="1"/>
    <col min="1028" max="1029" width="18" style="164" customWidth="1"/>
    <col min="1030" max="1030" width="16.6640625" style="164" customWidth="1"/>
    <col min="1031" max="1031" width="18.83203125" style="164" customWidth="1"/>
    <col min="1032" max="1033" width="12.83203125" style="164" customWidth="1"/>
    <col min="1034" max="1034" width="13.83203125" style="164" customWidth="1"/>
    <col min="1035" max="1280" width="9.33203125" style="164"/>
    <col min="1281" max="1281" width="47.1640625" style="164" customWidth="1"/>
    <col min="1282" max="1282" width="15.6640625" style="164" customWidth="1"/>
    <col min="1283" max="1283" width="16.33203125" style="164" customWidth="1"/>
    <col min="1284" max="1285" width="18" style="164" customWidth="1"/>
    <col min="1286" max="1286" width="16.6640625" style="164" customWidth="1"/>
    <col min="1287" max="1287" width="18.83203125" style="164" customWidth="1"/>
    <col min="1288" max="1289" width="12.83203125" style="164" customWidth="1"/>
    <col min="1290" max="1290" width="13.83203125" style="164" customWidth="1"/>
    <col min="1291" max="1536" width="9.33203125" style="164"/>
    <col min="1537" max="1537" width="47.1640625" style="164" customWidth="1"/>
    <col min="1538" max="1538" width="15.6640625" style="164" customWidth="1"/>
    <col min="1539" max="1539" width="16.33203125" style="164" customWidth="1"/>
    <col min="1540" max="1541" width="18" style="164" customWidth="1"/>
    <col min="1542" max="1542" width="16.6640625" style="164" customWidth="1"/>
    <col min="1543" max="1543" width="18.83203125" style="164" customWidth="1"/>
    <col min="1544" max="1545" width="12.83203125" style="164" customWidth="1"/>
    <col min="1546" max="1546" width="13.83203125" style="164" customWidth="1"/>
    <col min="1547" max="1792" width="9.33203125" style="164"/>
    <col min="1793" max="1793" width="47.1640625" style="164" customWidth="1"/>
    <col min="1794" max="1794" width="15.6640625" style="164" customWidth="1"/>
    <col min="1795" max="1795" width="16.33203125" style="164" customWidth="1"/>
    <col min="1796" max="1797" width="18" style="164" customWidth="1"/>
    <col min="1798" max="1798" width="16.6640625" style="164" customWidth="1"/>
    <col min="1799" max="1799" width="18.83203125" style="164" customWidth="1"/>
    <col min="1800" max="1801" width="12.83203125" style="164" customWidth="1"/>
    <col min="1802" max="1802" width="13.83203125" style="164" customWidth="1"/>
    <col min="1803" max="2048" width="9.33203125" style="164"/>
    <col min="2049" max="2049" width="47.1640625" style="164" customWidth="1"/>
    <col min="2050" max="2050" width="15.6640625" style="164" customWidth="1"/>
    <col min="2051" max="2051" width="16.33203125" style="164" customWidth="1"/>
    <col min="2052" max="2053" width="18" style="164" customWidth="1"/>
    <col min="2054" max="2054" width="16.6640625" style="164" customWidth="1"/>
    <col min="2055" max="2055" width="18.83203125" style="164" customWidth="1"/>
    <col min="2056" max="2057" width="12.83203125" style="164" customWidth="1"/>
    <col min="2058" max="2058" width="13.83203125" style="164" customWidth="1"/>
    <col min="2059" max="2304" width="9.33203125" style="164"/>
    <col min="2305" max="2305" width="47.1640625" style="164" customWidth="1"/>
    <col min="2306" max="2306" width="15.6640625" style="164" customWidth="1"/>
    <col min="2307" max="2307" width="16.33203125" style="164" customWidth="1"/>
    <col min="2308" max="2309" width="18" style="164" customWidth="1"/>
    <col min="2310" max="2310" width="16.6640625" style="164" customWidth="1"/>
    <col min="2311" max="2311" width="18.83203125" style="164" customWidth="1"/>
    <col min="2312" max="2313" width="12.83203125" style="164" customWidth="1"/>
    <col min="2314" max="2314" width="13.83203125" style="164" customWidth="1"/>
    <col min="2315" max="2560" width="9.33203125" style="164"/>
    <col min="2561" max="2561" width="47.1640625" style="164" customWidth="1"/>
    <col min="2562" max="2562" width="15.6640625" style="164" customWidth="1"/>
    <col min="2563" max="2563" width="16.33203125" style="164" customWidth="1"/>
    <col min="2564" max="2565" width="18" style="164" customWidth="1"/>
    <col min="2566" max="2566" width="16.6640625" style="164" customWidth="1"/>
    <col min="2567" max="2567" width="18.83203125" style="164" customWidth="1"/>
    <col min="2568" max="2569" width="12.83203125" style="164" customWidth="1"/>
    <col min="2570" max="2570" width="13.83203125" style="164" customWidth="1"/>
    <col min="2571" max="2816" width="9.33203125" style="164"/>
    <col min="2817" max="2817" width="47.1640625" style="164" customWidth="1"/>
    <col min="2818" max="2818" width="15.6640625" style="164" customWidth="1"/>
    <col min="2819" max="2819" width="16.33203125" style="164" customWidth="1"/>
    <col min="2820" max="2821" width="18" style="164" customWidth="1"/>
    <col min="2822" max="2822" width="16.6640625" style="164" customWidth="1"/>
    <col min="2823" max="2823" width="18.83203125" style="164" customWidth="1"/>
    <col min="2824" max="2825" width="12.83203125" style="164" customWidth="1"/>
    <col min="2826" max="2826" width="13.83203125" style="164" customWidth="1"/>
    <col min="2827" max="3072" width="9.33203125" style="164"/>
    <col min="3073" max="3073" width="47.1640625" style="164" customWidth="1"/>
    <col min="3074" max="3074" width="15.6640625" style="164" customWidth="1"/>
    <col min="3075" max="3075" width="16.33203125" style="164" customWidth="1"/>
    <col min="3076" max="3077" width="18" style="164" customWidth="1"/>
    <col min="3078" max="3078" width="16.6640625" style="164" customWidth="1"/>
    <col min="3079" max="3079" width="18.83203125" style="164" customWidth="1"/>
    <col min="3080" max="3081" width="12.83203125" style="164" customWidth="1"/>
    <col min="3082" max="3082" width="13.83203125" style="164" customWidth="1"/>
    <col min="3083" max="3328" width="9.33203125" style="164"/>
    <col min="3329" max="3329" width="47.1640625" style="164" customWidth="1"/>
    <col min="3330" max="3330" width="15.6640625" style="164" customWidth="1"/>
    <col min="3331" max="3331" width="16.33203125" style="164" customWidth="1"/>
    <col min="3332" max="3333" width="18" style="164" customWidth="1"/>
    <col min="3334" max="3334" width="16.6640625" style="164" customWidth="1"/>
    <col min="3335" max="3335" width="18.83203125" style="164" customWidth="1"/>
    <col min="3336" max="3337" width="12.83203125" style="164" customWidth="1"/>
    <col min="3338" max="3338" width="13.83203125" style="164" customWidth="1"/>
    <col min="3339" max="3584" width="9.33203125" style="164"/>
    <col min="3585" max="3585" width="47.1640625" style="164" customWidth="1"/>
    <col min="3586" max="3586" width="15.6640625" style="164" customWidth="1"/>
    <col min="3587" max="3587" width="16.33203125" style="164" customWidth="1"/>
    <col min="3588" max="3589" width="18" style="164" customWidth="1"/>
    <col min="3590" max="3590" width="16.6640625" style="164" customWidth="1"/>
    <col min="3591" max="3591" width="18.83203125" style="164" customWidth="1"/>
    <col min="3592" max="3593" width="12.83203125" style="164" customWidth="1"/>
    <col min="3594" max="3594" width="13.83203125" style="164" customWidth="1"/>
    <col min="3595" max="3840" width="9.33203125" style="164"/>
    <col min="3841" max="3841" width="47.1640625" style="164" customWidth="1"/>
    <col min="3842" max="3842" width="15.6640625" style="164" customWidth="1"/>
    <col min="3843" max="3843" width="16.33203125" style="164" customWidth="1"/>
    <col min="3844" max="3845" width="18" style="164" customWidth="1"/>
    <col min="3846" max="3846" width="16.6640625" style="164" customWidth="1"/>
    <col min="3847" max="3847" width="18.83203125" style="164" customWidth="1"/>
    <col min="3848" max="3849" width="12.83203125" style="164" customWidth="1"/>
    <col min="3850" max="3850" width="13.83203125" style="164" customWidth="1"/>
    <col min="3851" max="4096" width="9.33203125" style="164"/>
    <col min="4097" max="4097" width="47.1640625" style="164" customWidth="1"/>
    <col min="4098" max="4098" width="15.6640625" style="164" customWidth="1"/>
    <col min="4099" max="4099" width="16.33203125" style="164" customWidth="1"/>
    <col min="4100" max="4101" width="18" style="164" customWidth="1"/>
    <col min="4102" max="4102" width="16.6640625" style="164" customWidth="1"/>
    <col min="4103" max="4103" width="18.83203125" style="164" customWidth="1"/>
    <col min="4104" max="4105" width="12.83203125" style="164" customWidth="1"/>
    <col min="4106" max="4106" width="13.83203125" style="164" customWidth="1"/>
    <col min="4107" max="4352" width="9.33203125" style="164"/>
    <col min="4353" max="4353" width="47.1640625" style="164" customWidth="1"/>
    <col min="4354" max="4354" width="15.6640625" style="164" customWidth="1"/>
    <col min="4355" max="4355" width="16.33203125" style="164" customWidth="1"/>
    <col min="4356" max="4357" width="18" style="164" customWidth="1"/>
    <col min="4358" max="4358" width="16.6640625" style="164" customWidth="1"/>
    <col min="4359" max="4359" width="18.83203125" style="164" customWidth="1"/>
    <col min="4360" max="4361" width="12.83203125" style="164" customWidth="1"/>
    <col min="4362" max="4362" width="13.83203125" style="164" customWidth="1"/>
    <col min="4363" max="4608" width="9.33203125" style="164"/>
    <col min="4609" max="4609" width="47.1640625" style="164" customWidth="1"/>
    <col min="4610" max="4610" width="15.6640625" style="164" customWidth="1"/>
    <col min="4611" max="4611" width="16.33203125" style="164" customWidth="1"/>
    <col min="4612" max="4613" width="18" style="164" customWidth="1"/>
    <col min="4614" max="4614" width="16.6640625" style="164" customWidth="1"/>
    <col min="4615" max="4615" width="18.83203125" style="164" customWidth="1"/>
    <col min="4616" max="4617" width="12.83203125" style="164" customWidth="1"/>
    <col min="4618" max="4618" width="13.83203125" style="164" customWidth="1"/>
    <col min="4619" max="4864" width="9.33203125" style="164"/>
    <col min="4865" max="4865" width="47.1640625" style="164" customWidth="1"/>
    <col min="4866" max="4866" width="15.6640625" style="164" customWidth="1"/>
    <col min="4867" max="4867" width="16.33203125" style="164" customWidth="1"/>
    <col min="4868" max="4869" width="18" style="164" customWidth="1"/>
    <col min="4870" max="4870" width="16.6640625" style="164" customWidth="1"/>
    <col min="4871" max="4871" width="18.83203125" style="164" customWidth="1"/>
    <col min="4872" max="4873" width="12.83203125" style="164" customWidth="1"/>
    <col min="4874" max="4874" width="13.83203125" style="164" customWidth="1"/>
    <col min="4875" max="5120" width="9.33203125" style="164"/>
    <col min="5121" max="5121" width="47.1640625" style="164" customWidth="1"/>
    <col min="5122" max="5122" width="15.6640625" style="164" customWidth="1"/>
    <col min="5123" max="5123" width="16.33203125" style="164" customWidth="1"/>
    <col min="5124" max="5125" width="18" style="164" customWidth="1"/>
    <col min="5126" max="5126" width="16.6640625" style="164" customWidth="1"/>
    <col min="5127" max="5127" width="18.83203125" style="164" customWidth="1"/>
    <col min="5128" max="5129" width="12.83203125" style="164" customWidth="1"/>
    <col min="5130" max="5130" width="13.83203125" style="164" customWidth="1"/>
    <col min="5131" max="5376" width="9.33203125" style="164"/>
    <col min="5377" max="5377" width="47.1640625" style="164" customWidth="1"/>
    <col min="5378" max="5378" width="15.6640625" style="164" customWidth="1"/>
    <col min="5379" max="5379" width="16.33203125" style="164" customWidth="1"/>
    <col min="5380" max="5381" width="18" style="164" customWidth="1"/>
    <col min="5382" max="5382" width="16.6640625" style="164" customWidth="1"/>
    <col min="5383" max="5383" width="18.83203125" style="164" customWidth="1"/>
    <col min="5384" max="5385" width="12.83203125" style="164" customWidth="1"/>
    <col min="5386" max="5386" width="13.83203125" style="164" customWidth="1"/>
    <col min="5387" max="5632" width="9.33203125" style="164"/>
    <col min="5633" max="5633" width="47.1640625" style="164" customWidth="1"/>
    <col min="5634" max="5634" width="15.6640625" style="164" customWidth="1"/>
    <col min="5635" max="5635" width="16.33203125" style="164" customWidth="1"/>
    <col min="5636" max="5637" width="18" style="164" customWidth="1"/>
    <col min="5638" max="5638" width="16.6640625" style="164" customWidth="1"/>
    <col min="5639" max="5639" width="18.83203125" style="164" customWidth="1"/>
    <col min="5640" max="5641" width="12.83203125" style="164" customWidth="1"/>
    <col min="5642" max="5642" width="13.83203125" style="164" customWidth="1"/>
    <col min="5643" max="5888" width="9.33203125" style="164"/>
    <col min="5889" max="5889" width="47.1640625" style="164" customWidth="1"/>
    <col min="5890" max="5890" width="15.6640625" style="164" customWidth="1"/>
    <col min="5891" max="5891" width="16.33203125" style="164" customWidth="1"/>
    <col min="5892" max="5893" width="18" style="164" customWidth="1"/>
    <col min="5894" max="5894" width="16.6640625" style="164" customWidth="1"/>
    <col min="5895" max="5895" width="18.83203125" style="164" customWidth="1"/>
    <col min="5896" max="5897" width="12.83203125" style="164" customWidth="1"/>
    <col min="5898" max="5898" width="13.83203125" style="164" customWidth="1"/>
    <col min="5899" max="6144" width="9.33203125" style="164"/>
    <col min="6145" max="6145" width="47.1640625" style="164" customWidth="1"/>
    <col min="6146" max="6146" width="15.6640625" style="164" customWidth="1"/>
    <col min="6147" max="6147" width="16.33203125" style="164" customWidth="1"/>
    <col min="6148" max="6149" width="18" style="164" customWidth="1"/>
    <col min="6150" max="6150" width="16.6640625" style="164" customWidth="1"/>
    <col min="6151" max="6151" width="18.83203125" style="164" customWidth="1"/>
    <col min="6152" max="6153" width="12.83203125" style="164" customWidth="1"/>
    <col min="6154" max="6154" width="13.83203125" style="164" customWidth="1"/>
    <col min="6155" max="6400" width="9.33203125" style="164"/>
    <col min="6401" max="6401" width="47.1640625" style="164" customWidth="1"/>
    <col min="6402" max="6402" width="15.6640625" style="164" customWidth="1"/>
    <col min="6403" max="6403" width="16.33203125" style="164" customWidth="1"/>
    <col min="6404" max="6405" width="18" style="164" customWidth="1"/>
    <col min="6406" max="6406" width="16.6640625" style="164" customWidth="1"/>
    <col min="6407" max="6407" width="18.83203125" style="164" customWidth="1"/>
    <col min="6408" max="6409" width="12.83203125" style="164" customWidth="1"/>
    <col min="6410" max="6410" width="13.83203125" style="164" customWidth="1"/>
    <col min="6411" max="6656" width="9.33203125" style="164"/>
    <col min="6657" max="6657" width="47.1640625" style="164" customWidth="1"/>
    <col min="6658" max="6658" width="15.6640625" style="164" customWidth="1"/>
    <col min="6659" max="6659" width="16.33203125" style="164" customWidth="1"/>
    <col min="6660" max="6661" width="18" style="164" customWidth="1"/>
    <col min="6662" max="6662" width="16.6640625" style="164" customWidth="1"/>
    <col min="6663" max="6663" width="18.83203125" style="164" customWidth="1"/>
    <col min="6664" max="6665" width="12.83203125" style="164" customWidth="1"/>
    <col min="6666" max="6666" width="13.83203125" style="164" customWidth="1"/>
    <col min="6667" max="6912" width="9.33203125" style="164"/>
    <col min="6913" max="6913" width="47.1640625" style="164" customWidth="1"/>
    <col min="6914" max="6914" width="15.6640625" style="164" customWidth="1"/>
    <col min="6915" max="6915" width="16.33203125" style="164" customWidth="1"/>
    <col min="6916" max="6917" width="18" style="164" customWidth="1"/>
    <col min="6918" max="6918" width="16.6640625" style="164" customWidth="1"/>
    <col min="6919" max="6919" width="18.83203125" style="164" customWidth="1"/>
    <col min="6920" max="6921" width="12.83203125" style="164" customWidth="1"/>
    <col min="6922" max="6922" width="13.83203125" style="164" customWidth="1"/>
    <col min="6923" max="7168" width="9.33203125" style="164"/>
    <col min="7169" max="7169" width="47.1640625" style="164" customWidth="1"/>
    <col min="7170" max="7170" width="15.6640625" style="164" customWidth="1"/>
    <col min="7171" max="7171" width="16.33203125" style="164" customWidth="1"/>
    <col min="7172" max="7173" width="18" style="164" customWidth="1"/>
    <col min="7174" max="7174" width="16.6640625" style="164" customWidth="1"/>
    <col min="7175" max="7175" width="18.83203125" style="164" customWidth="1"/>
    <col min="7176" max="7177" width="12.83203125" style="164" customWidth="1"/>
    <col min="7178" max="7178" width="13.83203125" style="164" customWidth="1"/>
    <col min="7179" max="7424" width="9.33203125" style="164"/>
    <col min="7425" max="7425" width="47.1640625" style="164" customWidth="1"/>
    <col min="7426" max="7426" width="15.6640625" style="164" customWidth="1"/>
    <col min="7427" max="7427" width="16.33203125" style="164" customWidth="1"/>
    <col min="7428" max="7429" width="18" style="164" customWidth="1"/>
    <col min="7430" max="7430" width="16.6640625" style="164" customWidth="1"/>
    <col min="7431" max="7431" width="18.83203125" style="164" customWidth="1"/>
    <col min="7432" max="7433" width="12.83203125" style="164" customWidth="1"/>
    <col min="7434" max="7434" width="13.83203125" style="164" customWidth="1"/>
    <col min="7435" max="7680" width="9.33203125" style="164"/>
    <col min="7681" max="7681" width="47.1640625" style="164" customWidth="1"/>
    <col min="7682" max="7682" width="15.6640625" style="164" customWidth="1"/>
    <col min="7683" max="7683" width="16.33203125" style="164" customWidth="1"/>
    <col min="7684" max="7685" width="18" style="164" customWidth="1"/>
    <col min="7686" max="7686" width="16.6640625" style="164" customWidth="1"/>
    <col min="7687" max="7687" width="18.83203125" style="164" customWidth="1"/>
    <col min="7688" max="7689" width="12.83203125" style="164" customWidth="1"/>
    <col min="7690" max="7690" width="13.83203125" style="164" customWidth="1"/>
    <col min="7691" max="7936" width="9.33203125" style="164"/>
    <col min="7937" max="7937" width="47.1640625" style="164" customWidth="1"/>
    <col min="7938" max="7938" width="15.6640625" style="164" customWidth="1"/>
    <col min="7939" max="7939" width="16.33203125" style="164" customWidth="1"/>
    <col min="7940" max="7941" width="18" style="164" customWidth="1"/>
    <col min="7942" max="7942" width="16.6640625" style="164" customWidth="1"/>
    <col min="7943" max="7943" width="18.83203125" style="164" customWidth="1"/>
    <col min="7944" max="7945" width="12.83203125" style="164" customWidth="1"/>
    <col min="7946" max="7946" width="13.83203125" style="164" customWidth="1"/>
    <col min="7947" max="8192" width="9.33203125" style="164"/>
    <col min="8193" max="8193" width="47.1640625" style="164" customWidth="1"/>
    <col min="8194" max="8194" width="15.6640625" style="164" customWidth="1"/>
    <col min="8195" max="8195" width="16.33203125" style="164" customWidth="1"/>
    <col min="8196" max="8197" width="18" style="164" customWidth="1"/>
    <col min="8198" max="8198" width="16.6640625" style="164" customWidth="1"/>
    <col min="8199" max="8199" width="18.83203125" style="164" customWidth="1"/>
    <col min="8200" max="8201" width="12.83203125" style="164" customWidth="1"/>
    <col min="8202" max="8202" width="13.83203125" style="164" customWidth="1"/>
    <col min="8203" max="8448" width="9.33203125" style="164"/>
    <col min="8449" max="8449" width="47.1640625" style="164" customWidth="1"/>
    <col min="8450" max="8450" width="15.6640625" style="164" customWidth="1"/>
    <col min="8451" max="8451" width="16.33203125" style="164" customWidth="1"/>
    <col min="8452" max="8453" width="18" style="164" customWidth="1"/>
    <col min="8454" max="8454" width="16.6640625" style="164" customWidth="1"/>
    <col min="8455" max="8455" width="18.83203125" style="164" customWidth="1"/>
    <col min="8456" max="8457" width="12.83203125" style="164" customWidth="1"/>
    <col min="8458" max="8458" width="13.83203125" style="164" customWidth="1"/>
    <col min="8459" max="8704" width="9.33203125" style="164"/>
    <col min="8705" max="8705" width="47.1640625" style="164" customWidth="1"/>
    <col min="8706" max="8706" width="15.6640625" style="164" customWidth="1"/>
    <col min="8707" max="8707" width="16.33203125" style="164" customWidth="1"/>
    <col min="8708" max="8709" width="18" style="164" customWidth="1"/>
    <col min="8710" max="8710" width="16.6640625" style="164" customWidth="1"/>
    <col min="8711" max="8711" width="18.83203125" style="164" customWidth="1"/>
    <col min="8712" max="8713" width="12.83203125" style="164" customWidth="1"/>
    <col min="8714" max="8714" width="13.83203125" style="164" customWidth="1"/>
    <col min="8715" max="8960" width="9.33203125" style="164"/>
    <col min="8961" max="8961" width="47.1640625" style="164" customWidth="1"/>
    <col min="8962" max="8962" width="15.6640625" style="164" customWidth="1"/>
    <col min="8963" max="8963" width="16.33203125" style="164" customWidth="1"/>
    <col min="8964" max="8965" width="18" style="164" customWidth="1"/>
    <col min="8966" max="8966" width="16.6640625" style="164" customWidth="1"/>
    <col min="8967" max="8967" width="18.83203125" style="164" customWidth="1"/>
    <col min="8968" max="8969" width="12.83203125" style="164" customWidth="1"/>
    <col min="8970" max="8970" width="13.83203125" style="164" customWidth="1"/>
    <col min="8971" max="9216" width="9.33203125" style="164"/>
    <col min="9217" max="9217" width="47.1640625" style="164" customWidth="1"/>
    <col min="9218" max="9218" width="15.6640625" style="164" customWidth="1"/>
    <col min="9219" max="9219" width="16.33203125" style="164" customWidth="1"/>
    <col min="9220" max="9221" width="18" style="164" customWidth="1"/>
    <col min="9222" max="9222" width="16.6640625" style="164" customWidth="1"/>
    <col min="9223" max="9223" width="18.83203125" style="164" customWidth="1"/>
    <col min="9224" max="9225" width="12.83203125" style="164" customWidth="1"/>
    <col min="9226" max="9226" width="13.83203125" style="164" customWidth="1"/>
    <col min="9227" max="9472" width="9.33203125" style="164"/>
    <col min="9473" max="9473" width="47.1640625" style="164" customWidth="1"/>
    <col min="9474" max="9474" width="15.6640625" style="164" customWidth="1"/>
    <col min="9475" max="9475" width="16.33203125" style="164" customWidth="1"/>
    <col min="9476" max="9477" width="18" style="164" customWidth="1"/>
    <col min="9478" max="9478" width="16.6640625" style="164" customWidth="1"/>
    <col min="9479" max="9479" width="18.83203125" style="164" customWidth="1"/>
    <col min="9480" max="9481" width="12.83203125" style="164" customWidth="1"/>
    <col min="9482" max="9482" width="13.83203125" style="164" customWidth="1"/>
    <col min="9483" max="9728" width="9.33203125" style="164"/>
    <col min="9729" max="9729" width="47.1640625" style="164" customWidth="1"/>
    <col min="9730" max="9730" width="15.6640625" style="164" customWidth="1"/>
    <col min="9731" max="9731" width="16.33203125" style="164" customWidth="1"/>
    <col min="9732" max="9733" width="18" style="164" customWidth="1"/>
    <col min="9734" max="9734" width="16.6640625" style="164" customWidth="1"/>
    <col min="9735" max="9735" width="18.83203125" style="164" customWidth="1"/>
    <col min="9736" max="9737" width="12.83203125" style="164" customWidth="1"/>
    <col min="9738" max="9738" width="13.83203125" style="164" customWidth="1"/>
    <col min="9739" max="9984" width="9.33203125" style="164"/>
    <col min="9985" max="9985" width="47.1640625" style="164" customWidth="1"/>
    <col min="9986" max="9986" width="15.6640625" style="164" customWidth="1"/>
    <col min="9987" max="9987" width="16.33203125" style="164" customWidth="1"/>
    <col min="9988" max="9989" width="18" style="164" customWidth="1"/>
    <col min="9990" max="9990" width="16.6640625" style="164" customWidth="1"/>
    <col min="9991" max="9991" width="18.83203125" style="164" customWidth="1"/>
    <col min="9992" max="9993" width="12.83203125" style="164" customWidth="1"/>
    <col min="9994" max="9994" width="13.83203125" style="164" customWidth="1"/>
    <col min="9995" max="10240" width="9.33203125" style="164"/>
    <col min="10241" max="10241" width="47.1640625" style="164" customWidth="1"/>
    <col min="10242" max="10242" width="15.6640625" style="164" customWidth="1"/>
    <col min="10243" max="10243" width="16.33203125" style="164" customWidth="1"/>
    <col min="10244" max="10245" width="18" style="164" customWidth="1"/>
    <col min="10246" max="10246" width="16.6640625" style="164" customWidth="1"/>
    <col min="10247" max="10247" width="18.83203125" style="164" customWidth="1"/>
    <col min="10248" max="10249" width="12.83203125" style="164" customWidth="1"/>
    <col min="10250" max="10250" width="13.83203125" style="164" customWidth="1"/>
    <col min="10251" max="10496" width="9.33203125" style="164"/>
    <col min="10497" max="10497" width="47.1640625" style="164" customWidth="1"/>
    <col min="10498" max="10498" width="15.6640625" style="164" customWidth="1"/>
    <col min="10499" max="10499" width="16.33203125" style="164" customWidth="1"/>
    <col min="10500" max="10501" width="18" style="164" customWidth="1"/>
    <col min="10502" max="10502" width="16.6640625" style="164" customWidth="1"/>
    <col min="10503" max="10503" width="18.83203125" style="164" customWidth="1"/>
    <col min="10504" max="10505" width="12.83203125" style="164" customWidth="1"/>
    <col min="10506" max="10506" width="13.83203125" style="164" customWidth="1"/>
    <col min="10507" max="10752" width="9.33203125" style="164"/>
    <col min="10753" max="10753" width="47.1640625" style="164" customWidth="1"/>
    <col min="10754" max="10754" width="15.6640625" style="164" customWidth="1"/>
    <col min="10755" max="10755" width="16.33203125" style="164" customWidth="1"/>
    <col min="10756" max="10757" width="18" style="164" customWidth="1"/>
    <col min="10758" max="10758" width="16.6640625" style="164" customWidth="1"/>
    <col min="10759" max="10759" width="18.83203125" style="164" customWidth="1"/>
    <col min="10760" max="10761" width="12.83203125" style="164" customWidth="1"/>
    <col min="10762" max="10762" width="13.83203125" style="164" customWidth="1"/>
    <col min="10763" max="11008" width="9.33203125" style="164"/>
    <col min="11009" max="11009" width="47.1640625" style="164" customWidth="1"/>
    <col min="11010" max="11010" width="15.6640625" style="164" customWidth="1"/>
    <col min="11011" max="11011" width="16.33203125" style="164" customWidth="1"/>
    <col min="11012" max="11013" width="18" style="164" customWidth="1"/>
    <col min="11014" max="11014" width="16.6640625" style="164" customWidth="1"/>
    <col min="11015" max="11015" width="18.83203125" style="164" customWidth="1"/>
    <col min="11016" max="11017" width="12.83203125" style="164" customWidth="1"/>
    <col min="11018" max="11018" width="13.83203125" style="164" customWidth="1"/>
    <col min="11019" max="11264" width="9.33203125" style="164"/>
    <col min="11265" max="11265" width="47.1640625" style="164" customWidth="1"/>
    <col min="11266" max="11266" width="15.6640625" style="164" customWidth="1"/>
    <col min="11267" max="11267" width="16.33203125" style="164" customWidth="1"/>
    <col min="11268" max="11269" width="18" style="164" customWidth="1"/>
    <col min="11270" max="11270" width="16.6640625" style="164" customWidth="1"/>
    <col min="11271" max="11271" width="18.83203125" style="164" customWidth="1"/>
    <col min="11272" max="11273" width="12.83203125" style="164" customWidth="1"/>
    <col min="11274" max="11274" width="13.83203125" style="164" customWidth="1"/>
    <col min="11275" max="11520" width="9.33203125" style="164"/>
    <col min="11521" max="11521" width="47.1640625" style="164" customWidth="1"/>
    <col min="11522" max="11522" width="15.6640625" style="164" customWidth="1"/>
    <col min="11523" max="11523" width="16.33203125" style="164" customWidth="1"/>
    <col min="11524" max="11525" width="18" style="164" customWidth="1"/>
    <col min="11526" max="11526" width="16.6640625" style="164" customWidth="1"/>
    <col min="11527" max="11527" width="18.83203125" style="164" customWidth="1"/>
    <col min="11528" max="11529" width="12.83203125" style="164" customWidth="1"/>
    <col min="11530" max="11530" width="13.83203125" style="164" customWidth="1"/>
    <col min="11531" max="11776" width="9.33203125" style="164"/>
    <col min="11777" max="11777" width="47.1640625" style="164" customWidth="1"/>
    <col min="11778" max="11778" width="15.6640625" style="164" customWidth="1"/>
    <col min="11779" max="11779" width="16.33203125" style="164" customWidth="1"/>
    <col min="11780" max="11781" width="18" style="164" customWidth="1"/>
    <col min="11782" max="11782" width="16.6640625" style="164" customWidth="1"/>
    <col min="11783" max="11783" width="18.83203125" style="164" customWidth="1"/>
    <col min="11784" max="11785" width="12.83203125" style="164" customWidth="1"/>
    <col min="11786" max="11786" width="13.83203125" style="164" customWidth="1"/>
    <col min="11787" max="12032" width="9.33203125" style="164"/>
    <col min="12033" max="12033" width="47.1640625" style="164" customWidth="1"/>
    <col min="12034" max="12034" width="15.6640625" style="164" customWidth="1"/>
    <col min="12035" max="12035" width="16.33203125" style="164" customWidth="1"/>
    <col min="12036" max="12037" width="18" style="164" customWidth="1"/>
    <col min="12038" max="12038" width="16.6640625" style="164" customWidth="1"/>
    <col min="12039" max="12039" width="18.83203125" style="164" customWidth="1"/>
    <col min="12040" max="12041" width="12.83203125" style="164" customWidth="1"/>
    <col min="12042" max="12042" width="13.83203125" style="164" customWidth="1"/>
    <col min="12043" max="12288" width="9.33203125" style="164"/>
    <col min="12289" max="12289" width="47.1640625" style="164" customWidth="1"/>
    <col min="12290" max="12290" width="15.6640625" style="164" customWidth="1"/>
    <col min="12291" max="12291" width="16.33203125" style="164" customWidth="1"/>
    <col min="12292" max="12293" width="18" style="164" customWidth="1"/>
    <col min="12294" max="12294" width="16.6640625" style="164" customWidth="1"/>
    <col min="12295" max="12295" width="18.83203125" style="164" customWidth="1"/>
    <col min="12296" max="12297" width="12.83203125" style="164" customWidth="1"/>
    <col min="12298" max="12298" width="13.83203125" style="164" customWidth="1"/>
    <col min="12299" max="12544" width="9.33203125" style="164"/>
    <col min="12545" max="12545" width="47.1640625" style="164" customWidth="1"/>
    <col min="12546" max="12546" width="15.6640625" style="164" customWidth="1"/>
    <col min="12547" max="12547" width="16.33203125" style="164" customWidth="1"/>
    <col min="12548" max="12549" width="18" style="164" customWidth="1"/>
    <col min="12550" max="12550" width="16.6640625" style="164" customWidth="1"/>
    <col min="12551" max="12551" width="18.83203125" style="164" customWidth="1"/>
    <col min="12552" max="12553" width="12.83203125" style="164" customWidth="1"/>
    <col min="12554" max="12554" width="13.83203125" style="164" customWidth="1"/>
    <col min="12555" max="12800" width="9.33203125" style="164"/>
    <col min="12801" max="12801" width="47.1640625" style="164" customWidth="1"/>
    <col min="12802" max="12802" width="15.6640625" style="164" customWidth="1"/>
    <col min="12803" max="12803" width="16.33203125" style="164" customWidth="1"/>
    <col min="12804" max="12805" width="18" style="164" customWidth="1"/>
    <col min="12806" max="12806" width="16.6640625" style="164" customWidth="1"/>
    <col min="12807" max="12807" width="18.83203125" style="164" customWidth="1"/>
    <col min="12808" max="12809" width="12.83203125" style="164" customWidth="1"/>
    <col min="12810" max="12810" width="13.83203125" style="164" customWidth="1"/>
    <col min="12811" max="13056" width="9.33203125" style="164"/>
    <col min="13057" max="13057" width="47.1640625" style="164" customWidth="1"/>
    <col min="13058" max="13058" width="15.6640625" style="164" customWidth="1"/>
    <col min="13059" max="13059" width="16.33203125" style="164" customWidth="1"/>
    <col min="13060" max="13061" width="18" style="164" customWidth="1"/>
    <col min="13062" max="13062" width="16.6640625" style="164" customWidth="1"/>
    <col min="13063" max="13063" width="18.83203125" style="164" customWidth="1"/>
    <col min="13064" max="13065" width="12.83203125" style="164" customWidth="1"/>
    <col min="13066" max="13066" width="13.83203125" style="164" customWidth="1"/>
    <col min="13067" max="13312" width="9.33203125" style="164"/>
    <col min="13313" max="13313" width="47.1640625" style="164" customWidth="1"/>
    <col min="13314" max="13314" width="15.6640625" style="164" customWidth="1"/>
    <col min="13315" max="13315" width="16.33203125" style="164" customWidth="1"/>
    <col min="13316" max="13317" width="18" style="164" customWidth="1"/>
    <col min="13318" max="13318" width="16.6640625" style="164" customWidth="1"/>
    <col min="13319" max="13319" width="18.83203125" style="164" customWidth="1"/>
    <col min="13320" max="13321" width="12.83203125" style="164" customWidth="1"/>
    <col min="13322" max="13322" width="13.83203125" style="164" customWidth="1"/>
    <col min="13323" max="13568" width="9.33203125" style="164"/>
    <col min="13569" max="13569" width="47.1640625" style="164" customWidth="1"/>
    <col min="13570" max="13570" width="15.6640625" style="164" customWidth="1"/>
    <col min="13571" max="13571" width="16.33203125" style="164" customWidth="1"/>
    <col min="13572" max="13573" width="18" style="164" customWidth="1"/>
    <col min="13574" max="13574" width="16.6640625" style="164" customWidth="1"/>
    <col min="13575" max="13575" width="18.83203125" style="164" customWidth="1"/>
    <col min="13576" max="13577" width="12.83203125" style="164" customWidth="1"/>
    <col min="13578" max="13578" width="13.83203125" style="164" customWidth="1"/>
    <col min="13579" max="13824" width="9.33203125" style="164"/>
    <col min="13825" max="13825" width="47.1640625" style="164" customWidth="1"/>
    <col min="13826" max="13826" width="15.6640625" style="164" customWidth="1"/>
    <col min="13827" max="13827" width="16.33203125" style="164" customWidth="1"/>
    <col min="13828" max="13829" width="18" style="164" customWidth="1"/>
    <col min="13830" max="13830" width="16.6640625" style="164" customWidth="1"/>
    <col min="13831" max="13831" width="18.83203125" style="164" customWidth="1"/>
    <col min="13832" max="13833" width="12.83203125" style="164" customWidth="1"/>
    <col min="13834" max="13834" width="13.83203125" style="164" customWidth="1"/>
    <col min="13835" max="14080" width="9.33203125" style="164"/>
    <col min="14081" max="14081" width="47.1640625" style="164" customWidth="1"/>
    <col min="14082" max="14082" width="15.6640625" style="164" customWidth="1"/>
    <col min="14083" max="14083" width="16.33203125" style="164" customWidth="1"/>
    <col min="14084" max="14085" width="18" style="164" customWidth="1"/>
    <col min="14086" max="14086" width="16.6640625" style="164" customWidth="1"/>
    <col min="14087" max="14087" width="18.83203125" style="164" customWidth="1"/>
    <col min="14088" max="14089" width="12.83203125" style="164" customWidth="1"/>
    <col min="14090" max="14090" width="13.83203125" style="164" customWidth="1"/>
    <col min="14091" max="14336" width="9.33203125" style="164"/>
    <col min="14337" max="14337" width="47.1640625" style="164" customWidth="1"/>
    <col min="14338" max="14338" width="15.6640625" style="164" customWidth="1"/>
    <col min="14339" max="14339" width="16.33203125" style="164" customWidth="1"/>
    <col min="14340" max="14341" width="18" style="164" customWidth="1"/>
    <col min="14342" max="14342" width="16.6640625" style="164" customWidth="1"/>
    <col min="14343" max="14343" width="18.83203125" style="164" customWidth="1"/>
    <col min="14344" max="14345" width="12.83203125" style="164" customWidth="1"/>
    <col min="14346" max="14346" width="13.83203125" style="164" customWidth="1"/>
    <col min="14347" max="14592" width="9.33203125" style="164"/>
    <col min="14593" max="14593" width="47.1640625" style="164" customWidth="1"/>
    <col min="14594" max="14594" width="15.6640625" style="164" customWidth="1"/>
    <col min="14595" max="14595" width="16.33203125" style="164" customWidth="1"/>
    <col min="14596" max="14597" width="18" style="164" customWidth="1"/>
    <col min="14598" max="14598" width="16.6640625" style="164" customWidth="1"/>
    <col min="14599" max="14599" width="18.83203125" style="164" customWidth="1"/>
    <col min="14600" max="14601" width="12.83203125" style="164" customWidth="1"/>
    <col min="14602" max="14602" width="13.83203125" style="164" customWidth="1"/>
    <col min="14603" max="14848" width="9.33203125" style="164"/>
    <col min="14849" max="14849" width="47.1640625" style="164" customWidth="1"/>
    <col min="14850" max="14850" width="15.6640625" style="164" customWidth="1"/>
    <col min="14851" max="14851" width="16.33203125" style="164" customWidth="1"/>
    <col min="14852" max="14853" width="18" style="164" customWidth="1"/>
    <col min="14854" max="14854" width="16.6640625" style="164" customWidth="1"/>
    <col min="14855" max="14855" width="18.83203125" style="164" customWidth="1"/>
    <col min="14856" max="14857" width="12.83203125" style="164" customWidth="1"/>
    <col min="14858" max="14858" width="13.83203125" style="164" customWidth="1"/>
    <col min="14859" max="15104" width="9.33203125" style="164"/>
    <col min="15105" max="15105" width="47.1640625" style="164" customWidth="1"/>
    <col min="15106" max="15106" width="15.6640625" style="164" customWidth="1"/>
    <col min="15107" max="15107" width="16.33203125" style="164" customWidth="1"/>
    <col min="15108" max="15109" width="18" style="164" customWidth="1"/>
    <col min="15110" max="15110" width="16.6640625" style="164" customWidth="1"/>
    <col min="15111" max="15111" width="18.83203125" style="164" customWidth="1"/>
    <col min="15112" max="15113" width="12.83203125" style="164" customWidth="1"/>
    <col min="15114" max="15114" width="13.83203125" style="164" customWidth="1"/>
    <col min="15115" max="15360" width="9.33203125" style="164"/>
    <col min="15361" max="15361" width="47.1640625" style="164" customWidth="1"/>
    <col min="15362" max="15362" width="15.6640625" style="164" customWidth="1"/>
    <col min="15363" max="15363" width="16.33203125" style="164" customWidth="1"/>
    <col min="15364" max="15365" width="18" style="164" customWidth="1"/>
    <col min="15366" max="15366" width="16.6640625" style="164" customWidth="1"/>
    <col min="15367" max="15367" width="18.83203125" style="164" customWidth="1"/>
    <col min="15368" max="15369" width="12.83203125" style="164" customWidth="1"/>
    <col min="15370" max="15370" width="13.83203125" style="164" customWidth="1"/>
    <col min="15371" max="15616" width="9.33203125" style="164"/>
    <col min="15617" max="15617" width="47.1640625" style="164" customWidth="1"/>
    <col min="15618" max="15618" width="15.6640625" style="164" customWidth="1"/>
    <col min="15619" max="15619" width="16.33203125" style="164" customWidth="1"/>
    <col min="15620" max="15621" width="18" style="164" customWidth="1"/>
    <col min="15622" max="15622" width="16.6640625" style="164" customWidth="1"/>
    <col min="15623" max="15623" width="18.83203125" style="164" customWidth="1"/>
    <col min="15624" max="15625" width="12.83203125" style="164" customWidth="1"/>
    <col min="15626" max="15626" width="13.83203125" style="164" customWidth="1"/>
    <col min="15627" max="15872" width="9.33203125" style="164"/>
    <col min="15873" max="15873" width="47.1640625" style="164" customWidth="1"/>
    <col min="15874" max="15874" width="15.6640625" style="164" customWidth="1"/>
    <col min="15875" max="15875" width="16.33203125" style="164" customWidth="1"/>
    <col min="15876" max="15877" width="18" style="164" customWidth="1"/>
    <col min="15878" max="15878" width="16.6640625" style="164" customWidth="1"/>
    <col min="15879" max="15879" width="18.83203125" style="164" customWidth="1"/>
    <col min="15880" max="15881" width="12.83203125" style="164" customWidth="1"/>
    <col min="15882" max="15882" width="13.83203125" style="164" customWidth="1"/>
    <col min="15883" max="16128" width="9.33203125" style="164"/>
    <col min="16129" max="16129" width="47.1640625" style="164" customWidth="1"/>
    <col min="16130" max="16130" width="15.6640625" style="164" customWidth="1"/>
    <col min="16131" max="16131" width="16.33203125" style="164" customWidth="1"/>
    <col min="16132" max="16133" width="18" style="164" customWidth="1"/>
    <col min="16134" max="16134" width="16.6640625" style="164" customWidth="1"/>
    <col min="16135" max="16135" width="18.83203125" style="164" customWidth="1"/>
    <col min="16136" max="16137" width="12.83203125" style="164" customWidth="1"/>
    <col min="16138" max="16138" width="13.83203125" style="164" customWidth="1"/>
    <col min="16139" max="16384" width="9.33203125" style="164"/>
  </cols>
  <sheetData>
    <row r="1" spans="1:7" ht="21.75" customHeight="1" x14ac:dyDescent="0.2">
      <c r="A1" s="165"/>
      <c r="B1" s="314" t="str">
        <f>CONCATENATE("6. melléklet ",[1]KVI_MOD_ALAPADATOK!A7," ",[1]KVI_MOD_ALAPADATOK!B7," ",[1]KVI_MOD_ALAPADATOK!C7," ",[1]KVI_MOD_ALAPADATOK!D7," ",[1]KVI_MOD_ALAPADATOK!E7," ",[1]KVI_MOD_ALAPADATOK!F7," ",[1]KVI_MOD_ALAPADATOK!G7," ",[1]KVI_MOD_ALAPADATOK!H7)</f>
        <v>6. melléklet a  / 2020 ( … ) önkormányzati rendelethez</v>
      </c>
      <c r="C1" s="315"/>
      <c r="D1" s="315"/>
      <c r="E1" s="315"/>
      <c r="F1" s="315"/>
      <c r="G1" s="315"/>
    </row>
    <row r="2" spans="1:7" x14ac:dyDescent="0.2">
      <c r="A2" s="165"/>
      <c r="B2" s="160"/>
      <c r="C2" s="160"/>
      <c r="D2" s="160"/>
      <c r="E2" s="160"/>
      <c r="F2" s="160"/>
      <c r="G2" s="160"/>
    </row>
    <row r="3" spans="1:7" ht="25.5" customHeight="1" x14ac:dyDescent="0.2">
      <c r="A3" s="316" t="s">
        <v>498</v>
      </c>
      <c r="B3" s="316"/>
      <c r="C3" s="316"/>
      <c r="D3" s="316"/>
      <c r="E3" s="316"/>
      <c r="F3" s="316"/>
      <c r="G3" s="316"/>
    </row>
    <row r="4" spans="1:7" ht="22.5" customHeight="1" thickBot="1" x14ac:dyDescent="0.3">
      <c r="A4" s="165"/>
      <c r="B4" s="160"/>
      <c r="C4" s="160"/>
      <c r="D4" s="160"/>
      <c r="E4" s="160"/>
      <c r="F4" s="160"/>
      <c r="G4" s="317" t="e">
        <f>#REF!</f>
        <v>#REF!</v>
      </c>
    </row>
    <row r="5" spans="1:7" s="178" customFormat="1" ht="44.45" customHeight="1" thickBot="1" x14ac:dyDescent="0.25">
      <c r="A5" s="318" t="s">
        <v>499</v>
      </c>
      <c r="B5" s="319" t="s">
        <v>500</v>
      </c>
      <c r="C5" s="319" t="s">
        <v>501</v>
      </c>
      <c r="D5" s="319" t="str">
        <f>+CONCATENATE("Felhasználás   ",LEFT([1]KVI_MOD_ALAPADATOK!D1,4)-1,". XII. 31-ig")</f>
        <v>Felhasználás   2019. XII. 31-ig</v>
      </c>
      <c r="E5" s="319" t="str">
        <f>CONCATENATE([1]KVI_MOD_ALAPADATOK!D1,". évi eredeti előirányzat")</f>
        <v>2020. évi eredeti előirányzat</v>
      </c>
      <c r="F5" s="319" t="s">
        <v>502</v>
      </c>
      <c r="G5" s="320" t="s">
        <v>123</v>
      </c>
    </row>
    <row r="6" spans="1:7" ht="12" customHeight="1" thickBot="1" x14ac:dyDescent="0.25">
      <c r="A6" s="321" t="s">
        <v>124</v>
      </c>
      <c r="B6" s="322" t="s">
        <v>125</v>
      </c>
      <c r="C6" s="322" t="s">
        <v>126</v>
      </c>
      <c r="D6" s="322" t="s">
        <v>127</v>
      </c>
      <c r="E6" s="322" t="s">
        <v>128</v>
      </c>
      <c r="F6" s="322" t="s">
        <v>447</v>
      </c>
      <c r="G6" s="323" t="s">
        <v>503</v>
      </c>
    </row>
    <row r="7" spans="1:7" ht="15.95" customHeight="1" x14ac:dyDescent="0.2">
      <c r="A7" s="324" t="str">
        <f>'[1]RM_3.sz.mell.'!A7</f>
        <v>piac napelem beruházása és egyéb gép berendezés beszerzése</v>
      </c>
      <c r="B7" s="325">
        <f>'[1]RM_3.sz.mell.'!B7</f>
        <v>3263500</v>
      </c>
      <c r="C7" s="326" t="str">
        <f>'[1]RM_3.sz.mell.'!C7</f>
        <v>2020</v>
      </c>
      <c r="D7" s="325">
        <f>'[1]RM_3.sz.mell.'!D7</f>
        <v>0</v>
      </c>
      <c r="E7" s="325">
        <f>'[1]RM_3.sz.mell.'!E7</f>
        <v>3263500</v>
      </c>
      <c r="F7" s="325">
        <f>'[1]RM_3.sz.mell.'!H7</f>
        <v>0</v>
      </c>
      <c r="G7" s="327">
        <f>'[1]RM_3.sz.mell.'!I7</f>
        <v>3263500</v>
      </c>
    </row>
    <row r="8" spans="1:7" ht="15.95" customHeight="1" x14ac:dyDescent="0.2">
      <c r="A8" s="324" t="str">
        <f>'[1]RM_3.sz.mell.'!A8</f>
        <v>kastély eszköz beszerzése</v>
      </c>
      <c r="B8" s="325">
        <f>'[1]RM_3.sz.mell.'!B8</f>
        <v>29200000</v>
      </c>
      <c r="C8" s="326" t="str">
        <f>'[1]RM_3.sz.mell.'!C8</f>
        <v>2020</v>
      </c>
      <c r="D8" s="325">
        <f>'[1]RM_3.sz.mell.'!D8</f>
        <v>0</v>
      </c>
      <c r="E8" s="325">
        <f>'[1]RM_3.sz.mell.'!E8</f>
        <v>29200000</v>
      </c>
      <c r="F8" s="325">
        <f>'[1]RM_3.sz.mell.'!H8</f>
        <v>0</v>
      </c>
      <c r="G8" s="327">
        <f>'[1]RM_3.sz.mell.'!I8</f>
        <v>29200000</v>
      </c>
    </row>
    <row r="9" spans="1:7" ht="15.95" customHeight="1" x14ac:dyDescent="0.2">
      <c r="A9" s="324" t="str">
        <f>'[1]RM_3.sz.mell.'!A9</f>
        <v>EFOp-2.4.1 Szegregált élethelyzetek felszámolása ERFA gép, berendezés beszerzése</v>
      </c>
      <c r="B9" s="325">
        <f>'[1]RM_3.sz.mell.'!B9</f>
        <v>6464522</v>
      </c>
      <c r="C9" s="326" t="str">
        <f>'[1]RM_3.sz.mell.'!C9</f>
        <v>2020</v>
      </c>
      <c r="D9" s="325">
        <f>'[1]RM_3.sz.mell.'!D9</f>
        <v>3999000</v>
      </c>
      <c r="E9" s="325">
        <f>'[1]RM_3.sz.mell.'!E9</f>
        <v>2465522</v>
      </c>
      <c r="F9" s="325">
        <f>'[1]RM_3.sz.mell.'!H9</f>
        <v>0</v>
      </c>
      <c r="G9" s="327">
        <f>'[1]RM_3.sz.mell.'!I9</f>
        <v>2465522</v>
      </c>
    </row>
    <row r="10" spans="1:7" ht="15.95" customHeight="1" x14ac:dyDescent="0.2">
      <c r="A10" s="328" t="str">
        <f>'[1]RM_3.sz.mell.'!A10</f>
        <v>EFOP-3.9.2 humán kapacitások projekt kisértékű gép, berendezés</v>
      </c>
      <c r="B10" s="325">
        <f>'[1]RM_3.sz.mell.'!B10</f>
        <v>801000</v>
      </c>
      <c r="C10" s="326" t="str">
        <f>'[1]RM_3.sz.mell.'!C10</f>
        <v>2020</v>
      </c>
      <c r="D10" s="325">
        <f>'[1]RM_3.sz.mell.'!D10</f>
        <v>0</v>
      </c>
      <c r="E10" s="325">
        <f>'[1]RM_3.sz.mell.'!E10</f>
        <v>801000</v>
      </c>
      <c r="F10" s="325">
        <f>'[1]RM_3.sz.mell.'!H10</f>
        <v>0</v>
      </c>
      <c r="G10" s="327">
        <f>'[1]RM_3.sz.mell.'!I10</f>
        <v>801000</v>
      </c>
    </row>
    <row r="11" spans="1:7" ht="15.95" customHeight="1" x14ac:dyDescent="0.2">
      <c r="A11" s="324" t="str">
        <f>'[1]RM_3.sz.mell.'!A11</f>
        <v>EFOP-1.5.3 humán szolgáltatások fejlesztése - gép, berendezés</v>
      </c>
      <c r="B11" s="325">
        <f>'[1]RM_3.sz.mell.'!B11</f>
        <v>1988737</v>
      </c>
      <c r="C11" s="326" t="str">
        <f>'[1]RM_3.sz.mell.'!C11</f>
        <v>2020</v>
      </c>
      <c r="D11" s="325">
        <f>'[1]RM_3.sz.mell.'!D11</f>
        <v>0</v>
      </c>
      <c r="E11" s="325">
        <f>'[1]RM_3.sz.mell.'!E11</f>
        <v>1988737</v>
      </c>
      <c r="F11" s="325">
        <f>'[1]RM_3.sz.mell.'!H11</f>
        <v>0</v>
      </c>
      <c r="G11" s="327">
        <f>'[1]RM_3.sz.mell.'!I11</f>
        <v>1988737</v>
      </c>
    </row>
    <row r="12" spans="1:7" ht="15.95" customHeight="1" x14ac:dyDescent="0.2">
      <c r="A12" s="328" t="str">
        <f>'[1]RM_3.sz.mell.'!A12</f>
        <v>TOP-5.3.1 helyi identitás projekt kisértékű gép</v>
      </c>
      <c r="B12" s="325">
        <f>'[1]RM_3.sz.mell.'!B12</f>
        <v>156300</v>
      </c>
      <c r="C12" s="326" t="str">
        <f>'[1]RM_3.sz.mell.'!C12</f>
        <v>2020</v>
      </c>
      <c r="D12" s="325">
        <f>'[1]RM_3.sz.mell.'!D12</f>
        <v>0</v>
      </c>
      <c r="E12" s="325">
        <f>'[1]RM_3.sz.mell.'!E12</f>
        <v>156300</v>
      </c>
      <c r="F12" s="325">
        <f>'[1]RM_3.sz.mell.'!H12</f>
        <v>0</v>
      </c>
      <c r="G12" s="327">
        <f>'[1]RM_3.sz.mell.'!I12</f>
        <v>156300</v>
      </c>
    </row>
    <row r="13" spans="1:7" ht="15.95" customHeight="1" x14ac:dyDescent="0.2">
      <c r="A13" s="324" t="str">
        <f>'[1]RM_3.sz.mell.'!A13</f>
        <v>Malom- egyéb gép, berendezés beszerzése</v>
      </c>
      <c r="B13" s="325">
        <f>'[1]RM_3.sz.mell.'!B13</f>
        <v>1270000</v>
      </c>
      <c r="C13" s="326" t="str">
        <f>'[1]RM_3.sz.mell.'!C13</f>
        <v>2020</v>
      </c>
      <c r="D13" s="325">
        <f>'[1]RM_3.sz.mell.'!D13</f>
        <v>0</v>
      </c>
      <c r="E13" s="325">
        <f>'[1]RM_3.sz.mell.'!E13</f>
        <v>1270000</v>
      </c>
      <c r="F13" s="325">
        <f>'[1]RM_3.sz.mell.'!H13</f>
        <v>0</v>
      </c>
      <c r="G13" s="327">
        <f>'[1]RM_3.sz.mell.'!I13</f>
        <v>1270000</v>
      </c>
    </row>
    <row r="14" spans="1:7" ht="15.95" customHeight="1" x14ac:dyDescent="0.2">
      <c r="A14" s="324" t="str">
        <f>'[1]RM_3.sz.mell.'!A14</f>
        <v>START szociális jell. Program - kisértékű gép, berendezés</v>
      </c>
      <c r="B14" s="325">
        <f>'[1]RM_3.sz.mell.'!B14</f>
        <v>304800</v>
      </c>
      <c r="C14" s="326" t="str">
        <f>'[1]RM_3.sz.mell.'!C14</f>
        <v>2020</v>
      </c>
      <c r="D14" s="325">
        <f>'[1]RM_3.sz.mell.'!D14</f>
        <v>0</v>
      </c>
      <c r="E14" s="325">
        <f>'[1]RM_3.sz.mell.'!E14</f>
        <v>304800</v>
      </c>
      <c r="F14" s="325">
        <f>'[1]RM_3.sz.mell.'!H14</f>
        <v>0</v>
      </c>
      <c r="G14" s="327">
        <f>'[1]RM_3.sz.mell.'!I14</f>
        <v>304800</v>
      </c>
    </row>
    <row r="15" spans="1:7" ht="15.95" customHeight="1" x14ac:dyDescent="0.2">
      <c r="A15" s="324" t="str">
        <f>'[1]RM_3.sz.mell.'!A15</f>
        <v>sportlétestmény üzemeltetése - gép, berendezés beszerzés</v>
      </c>
      <c r="B15" s="325">
        <f>'[1]RM_3.sz.mell.'!B15</f>
        <v>63500</v>
      </c>
      <c r="C15" s="326" t="str">
        <f>'[1]RM_3.sz.mell.'!C15</f>
        <v>2020</v>
      </c>
      <c r="D15" s="325">
        <f>'[1]RM_3.sz.mell.'!D15</f>
        <v>0</v>
      </c>
      <c r="E15" s="325">
        <f>'[1]RM_3.sz.mell.'!E15</f>
        <v>63500</v>
      </c>
      <c r="F15" s="325">
        <f>'[1]RM_3.sz.mell.'!H15</f>
        <v>0</v>
      </c>
      <c r="G15" s="327">
        <f>'[1]RM_3.sz.mell.'!I15</f>
        <v>63500</v>
      </c>
    </row>
    <row r="16" spans="1:7" ht="15.95" customHeight="1" x14ac:dyDescent="0.2">
      <c r="A16" s="324" t="str">
        <f>'[1]RM_3.sz.mell.'!A16</f>
        <v>víztermelés, kezelés, egyéb gép, berendezés</v>
      </c>
      <c r="B16" s="325">
        <f>'[1]RM_3.sz.mell.'!B16</f>
        <v>7516804</v>
      </c>
      <c r="C16" s="326" t="str">
        <f>'[1]RM_3.sz.mell.'!C16</f>
        <v>2020</v>
      </c>
      <c r="D16" s="325">
        <f>'[1]RM_3.sz.mell.'!D16</f>
        <v>0</v>
      </c>
      <c r="E16" s="325">
        <f>'[1]RM_3.sz.mell.'!E16</f>
        <v>7516804</v>
      </c>
      <c r="F16" s="325">
        <f>'[1]RM_3.sz.mell.'!H16</f>
        <v>-5517460</v>
      </c>
      <c r="G16" s="327">
        <f>'[1]RM_3.sz.mell.'!I16</f>
        <v>1999344</v>
      </c>
    </row>
    <row r="17" spans="1:7" ht="15.95" customHeight="1" x14ac:dyDescent="0.2">
      <c r="A17" s="324" t="str">
        <f>'[1]RM_3.sz.mell.'!A17</f>
        <v>közvilágítás - egyéb gép, berendezés beszerzés</v>
      </c>
      <c r="B17" s="325">
        <f>'[1]RM_3.sz.mell.'!B17</f>
        <v>305500</v>
      </c>
      <c r="C17" s="326" t="str">
        <f>'[1]RM_3.sz.mell.'!C17</f>
        <v>2020</v>
      </c>
      <c r="D17" s="325">
        <f>'[1]RM_3.sz.mell.'!D17</f>
        <v>0</v>
      </c>
      <c r="E17" s="325">
        <f>'[1]RM_3.sz.mell.'!E17</f>
        <v>305500</v>
      </c>
      <c r="F17" s="325">
        <f>'[1]RM_3.sz.mell.'!H17</f>
        <v>0</v>
      </c>
      <c r="G17" s="327">
        <f>'[1]RM_3.sz.mell.'!I17</f>
        <v>305500</v>
      </c>
    </row>
    <row r="18" spans="1:7" ht="15.95" customHeight="1" x14ac:dyDescent="0.2">
      <c r="A18" s="324" t="str">
        <f>'[1]RM_3.sz.mell.'!A18</f>
        <v>zöldterület kezelés, lakóépület  - egyéb gép, berendezés beszerzés</v>
      </c>
      <c r="B18" s="325">
        <f>'[1]RM_3.sz.mell.'!B18</f>
        <v>1298500</v>
      </c>
      <c r="C18" s="326" t="str">
        <f>'[1]RM_3.sz.mell.'!C18</f>
        <v>2020</v>
      </c>
      <c r="D18" s="325">
        <f>'[1]RM_3.sz.mell.'!D18</f>
        <v>0</v>
      </c>
      <c r="E18" s="325">
        <f>'[1]RM_3.sz.mell.'!E18</f>
        <v>1298500</v>
      </c>
      <c r="F18" s="325">
        <f>'[1]RM_3.sz.mell.'!H18</f>
        <v>0</v>
      </c>
      <c r="G18" s="327">
        <f>'[1]RM_3.sz.mell.'!I18</f>
        <v>1298500</v>
      </c>
    </row>
    <row r="19" spans="1:7" ht="15.95" customHeight="1" x14ac:dyDescent="0.2">
      <c r="A19" s="324" t="str">
        <f>'[1]RM_3.sz.mell.'!A19</f>
        <v>építményüzemeltetés - egyéb gép, berendezés beszerzés</v>
      </c>
      <c r="B19" s="325">
        <f>'[1]RM_3.sz.mell.'!B19</f>
        <v>254000</v>
      </c>
      <c r="C19" s="326" t="str">
        <f>'[1]RM_3.sz.mell.'!C19</f>
        <v>2020</v>
      </c>
      <c r="D19" s="325">
        <f>'[1]RM_3.sz.mell.'!D19</f>
        <v>0</v>
      </c>
      <c r="E19" s="325">
        <f>'[1]RM_3.sz.mell.'!E19</f>
        <v>254000</v>
      </c>
      <c r="F19" s="325">
        <f>'[1]RM_3.sz.mell.'!H19</f>
        <v>-17638</v>
      </c>
      <c r="G19" s="327">
        <f>'[1]RM_3.sz.mell.'!I19</f>
        <v>236362</v>
      </c>
    </row>
    <row r="20" spans="1:7" ht="15.95" customHeight="1" x14ac:dyDescent="0.2">
      <c r="A20" s="324" t="str">
        <f>'[1]RM_3.sz.mell.'!A20</f>
        <v>gépjármű üzemeltetés - egyéb gép berendezés beszerzés</v>
      </c>
      <c r="B20" s="325">
        <f>'[1]RM_3.sz.mell.'!B20</f>
        <v>254000</v>
      </c>
      <c r="C20" s="326" t="str">
        <f>'[1]RM_3.sz.mell.'!C20</f>
        <v>2020</v>
      </c>
      <c r="D20" s="325">
        <f>'[1]RM_3.sz.mell.'!D20</f>
        <v>0</v>
      </c>
      <c r="E20" s="325">
        <f>'[1]RM_3.sz.mell.'!E20</f>
        <v>254000</v>
      </c>
      <c r="F20" s="325">
        <f>'[1]RM_3.sz.mell.'!H20</f>
        <v>-88071</v>
      </c>
      <c r="G20" s="327">
        <f>'[1]RM_3.sz.mell.'!I20</f>
        <v>165929</v>
      </c>
    </row>
    <row r="21" spans="1:7" ht="15.95" customHeight="1" x14ac:dyDescent="0.2">
      <c r="A21" s="324" t="str">
        <f>'[1]RM_3.sz.mell.'!A21</f>
        <v>eü - fogorvos, védőnő gép berendezés beszerzés</v>
      </c>
      <c r="B21" s="325">
        <f>'[1]RM_3.sz.mell.'!B21</f>
        <v>698500</v>
      </c>
      <c r="C21" s="326" t="str">
        <f>'[1]RM_3.sz.mell.'!C21</f>
        <v>2020</v>
      </c>
      <c r="D21" s="325">
        <f>'[1]RM_3.sz.mell.'!D21</f>
        <v>0</v>
      </c>
      <c r="E21" s="325">
        <f>'[1]RM_3.sz.mell.'!E21</f>
        <v>698500</v>
      </c>
      <c r="F21" s="325">
        <f>'[1]RM_3.sz.mell.'!H21</f>
        <v>0</v>
      </c>
      <c r="G21" s="327">
        <f>'[1]RM_3.sz.mell.'!I21</f>
        <v>698500</v>
      </c>
    </row>
    <row r="22" spans="1:7" ht="15.95" customHeight="1" x14ac:dyDescent="0.2">
      <c r="A22" s="324" t="str">
        <f>'[1]RM_3.sz.mell.'!A22</f>
        <v>ingatlan beszerzés, létesítés</v>
      </c>
      <c r="B22" s="325">
        <f>'[1]RM_3.sz.mell.'!B22</f>
        <v>3500000</v>
      </c>
      <c r="C22" s="326" t="str">
        <f>'[1]RM_3.sz.mell.'!C22</f>
        <v>2020</v>
      </c>
      <c r="D22" s="325">
        <f>'[1]RM_3.sz.mell.'!D22</f>
        <v>0</v>
      </c>
      <c r="E22" s="325">
        <f>'[1]RM_3.sz.mell.'!E22</f>
        <v>3500000</v>
      </c>
      <c r="F22" s="325">
        <f>'[1]RM_3.sz.mell.'!H22</f>
        <v>0</v>
      </c>
      <c r="G22" s="327">
        <f>'[1]RM_3.sz.mell.'!I22</f>
        <v>3500000</v>
      </c>
    </row>
    <row r="23" spans="1:7" ht="15.95" customHeight="1" x14ac:dyDescent="0.2">
      <c r="A23" s="324" t="s">
        <v>504</v>
      </c>
      <c r="B23" s="325"/>
      <c r="C23" s="326" t="s">
        <v>505</v>
      </c>
      <c r="D23" s="325"/>
      <c r="E23" s="325"/>
      <c r="F23" s="325">
        <v>250000</v>
      </c>
      <c r="G23" s="327">
        <f>'[1]RM_3.sz.mell.'!I23</f>
        <v>250000</v>
      </c>
    </row>
    <row r="24" spans="1:7" ht="15.95" customHeight="1" x14ac:dyDescent="0.2">
      <c r="A24" s="324" t="str">
        <f>'[1]RM_3.sz.mell.'!A24</f>
        <v>egyéb tárgyieszköz beszerzése SZIK</v>
      </c>
      <c r="B24" s="325">
        <f>'[1]RM_3.sz.mell.'!B24</f>
        <v>0</v>
      </c>
      <c r="C24" s="326">
        <f>'[1]RM_3.sz.mell.'!C24</f>
        <v>2020</v>
      </c>
      <c r="D24" s="325">
        <f>'[1]RM_3.sz.mell.'!D24</f>
        <v>0</v>
      </c>
      <c r="E24" s="325">
        <f>'[1]RM_3.sz.mell.'!E24</f>
        <v>0</v>
      </c>
      <c r="F24" s="325">
        <f>'[1]RM_3.sz.mell.'!H24</f>
        <v>97500</v>
      </c>
      <c r="G24" s="327">
        <f>'[1]RM_3.sz.mell.'!I24</f>
        <v>97500</v>
      </c>
    </row>
    <row r="25" spans="1:7" ht="15.95" customHeight="1" thickBot="1" x14ac:dyDescent="0.25">
      <c r="A25" s="329" t="str">
        <f>'[1]RM_3.sz.mell.'!A25</f>
        <v>egyéb tárgyieszköz beszerzése Napsugár Óvoda</v>
      </c>
      <c r="B25" s="330">
        <f>'[1]RM_3.sz.mell.'!B25</f>
        <v>0</v>
      </c>
      <c r="C25" s="331" t="str">
        <f>'[1]RM_3.sz.mell.'!C25</f>
        <v>2020</v>
      </c>
      <c r="D25" s="330">
        <f>'[1]RM_3.sz.mell.'!D25</f>
        <v>0</v>
      </c>
      <c r="E25" s="330">
        <f>'[1]RM_3.sz.mell.'!E25</f>
        <v>0</v>
      </c>
      <c r="F25" s="330">
        <f>'[1]RM_3.sz.mell.'!H25</f>
        <v>2480000</v>
      </c>
      <c r="G25" s="332">
        <f>'[1]RM_3.sz.mell.'!I25</f>
        <v>2480000</v>
      </c>
    </row>
    <row r="26" spans="1:7" s="337" customFormat="1" ht="18" customHeight="1" thickBot="1" x14ac:dyDescent="0.25">
      <c r="A26" s="333" t="s">
        <v>506</v>
      </c>
      <c r="B26" s="334">
        <f>SUM(B7:B25)</f>
        <v>57339663</v>
      </c>
      <c r="C26" s="335"/>
      <c r="D26" s="334">
        <f>SUM(D7:D25)</f>
        <v>3999000</v>
      </c>
      <c r="E26" s="334"/>
      <c r="F26" s="334">
        <f>SUM(F7:F25)</f>
        <v>-2795669</v>
      </c>
      <c r="G26" s="336">
        <f>SUM(G7:G25)</f>
        <v>50544994</v>
      </c>
    </row>
  </sheetData>
  <mergeCells count="2">
    <mergeCell ref="B1:G1"/>
    <mergeCell ref="A3:G3"/>
  </mergeCells>
  <printOptions horizontalCentered="1"/>
  <pageMargins left="0.61" right="0.52" top="1.02" bottom="0.98425196850393704" header="0.78740157480314965" footer="0.78740157480314965"/>
  <pageSetup paperSize="9" scale="96" orientation="landscape" horizontalDpi="300" verticalDpi="300" r:id="rId1"/>
  <headerFooter alignWithMargins="0">
    <oddHeader xml:space="preserve">&amp;R&amp;"Times New Roman CE,Félkövér dőlt"&amp;11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BEAEE-3C39-4B20-A5CA-615308A43452}">
  <sheetPr>
    <tabColor theme="3" tint="0.79998168889431442"/>
  </sheetPr>
  <dimension ref="A1:I25"/>
  <sheetViews>
    <sheetView zoomScale="120" zoomScaleNormal="120" workbookViewId="0">
      <selection activeCell="J1" sqref="J1:J33"/>
    </sheetView>
  </sheetViews>
  <sheetFormatPr defaultRowHeight="12.75" x14ac:dyDescent="0.2"/>
  <cols>
    <col min="1" max="1" width="54.1640625" style="223" customWidth="1"/>
    <col min="2" max="2" width="15.6640625" style="164" customWidth="1"/>
    <col min="3" max="3" width="16.33203125" style="164" customWidth="1"/>
    <col min="4" max="5" width="18" style="164" customWidth="1"/>
    <col min="6" max="6" width="16.6640625" style="164" customWidth="1"/>
    <col min="7" max="7" width="18.83203125" style="164" customWidth="1"/>
    <col min="8" max="9" width="12.83203125" style="164" customWidth="1"/>
    <col min="10" max="10" width="13.83203125" style="164" customWidth="1"/>
    <col min="11" max="256" width="9.33203125" style="164"/>
    <col min="257" max="257" width="54.1640625" style="164" customWidth="1"/>
    <col min="258" max="258" width="15.6640625" style="164" customWidth="1"/>
    <col min="259" max="259" width="16.33203125" style="164" customWidth="1"/>
    <col min="260" max="261" width="18" style="164" customWidth="1"/>
    <col min="262" max="262" width="16.6640625" style="164" customWidth="1"/>
    <col min="263" max="263" width="18.83203125" style="164" customWidth="1"/>
    <col min="264" max="265" width="12.83203125" style="164" customWidth="1"/>
    <col min="266" max="266" width="13.83203125" style="164" customWidth="1"/>
    <col min="267" max="512" width="9.33203125" style="164"/>
    <col min="513" max="513" width="54.1640625" style="164" customWidth="1"/>
    <col min="514" max="514" width="15.6640625" style="164" customWidth="1"/>
    <col min="515" max="515" width="16.33203125" style="164" customWidth="1"/>
    <col min="516" max="517" width="18" style="164" customWidth="1"/>
    <col min="518" max="518" width="16.6640625" style="164" customWidth="1"/>
    <col min="519" max="519" width="18.83203125" style="164" customWidth="1"/>
    <col min="520" max="521" width="12.83203125" style="164" customWidth="1"/>
    <col min="522" max="522" width="13.83203125" style="164" customWidth="1"/>
    <col min="523" max="768" width="9.33203125" style="164"/>
    <col min="769" max="769" width="54.1640625" style="164" customWidth="1"/>
    <col min="770" max="770" width="15.6640625" style="164" customWidth="1"/>
    <col min="771" max="771" width="16.33203125" style="164" customWidth="1"/>
    <col min="772" max="773" width="18" style="164" customWidth="1"/>
    <col min="774" max="774" width="16.6640625" style="164" customWidth="1"/>
    <col min="775" max="775" width="18.83203125" style="164" customWidth="1"/>
    <col min="776" max="777" width="12.83203125" style="164" customWidth="1"/>
    <col min="778" max="778" width="13.83203125" style="164" customWidth="1"/>
    <col min="779" max="1024" width="9.33203125" style="164"/>
    <col min="1025" max="1025" width="54.1640625" style="164" customWidth="1"/>
    <col min="1026" max="1026" width="15.6640625" style="164" customWidth="1"/>
    <col min="1027" max="1027" width="16.33203125" style="164" customWidth="1"/>
    <col min="1028" max="1029" width="18" style="164" customWidth="1"/>
    <col min="1030" max="1030" width="16.6640625" style="164" customWidth="1"/>
    <col min="1031" max="1031" width="18.83203125" style="164" customWidth="1"/>
    <col min="1032" max="1033" width="12.83203125" style="164" customWidth="1"/>
    <col min="1034" max="1034" width="13.83203125" style="164" customWidth="1"/>
    <col min="1035" max="1280" width="9.33203125" style="164"/>
    <col min="1281" max="1281" width="54.1640625" style="164" customWidth="1"/>
    <col min="1282" max="1282" width="15.6640625" style="164" customWidth="1"/>
    <col min="1283" max="1283" width="16.33203125" style="164" customWidth="1"/>
    <col min="1284" max="1285" width="18" style="164" customWidth="1"/>
    <col min="1286" max="1286" width="16.6640625" style="164" customWidth="1"/>
    <col min="1287" max="1287" width="18.83203125" style="164" customWidth="1"/>
    <col min="1288" max="1289" width="12.83203125" style="164" customWidth="1"/>
    <col min="1290" max="1290" width="13.83203125" style="164" customWidth="1"/>
    <col min="1291" max="1536" width="9.33203125" style="164"/>
    <col min="1537" max="1537" width="54.1640625" style="164" customWidth="1"/>
    <col min="1538" max="1538" width="15.6640625" style="164" customWidth="1"/>
    <col min="1539" max="1539" width="16.33203125" style="164" customWidth="1"/>
    <col min="1540" max="1541" width="18" style="164" customWidth="1"/>
    <col min="1542" max="1542" width="16.6640625" style="164" customWidth="1"/>
    <col min="1543" max="1543" width="18.83203125" style="164" customWidth="1"/>
    <col min="1544" max="1545" width="12.83203125" style="164" customWidth="1"/>
    <col min="1546" max="1546" width="13.83203125" style="164" customWidth="1"/>
    <col min="1547" max="1792" width="9.33203125" style="164"/>
    <col min="1793" max="1793" width="54.1640625" style="164" customWidth="1"/>
    <col min="1794" max="1794" width="15.6640625" style="164" customWidth="1"/>
    <col min="1795" max="1795" width="16.33203125" style="164" customWidth="1"/>
    <col min="1796" max="1797" width="18" style="164" customWidth="1"/>
    <col min="1798" max="1798" width="16.6640625" style="164" customWidth="1"/>
    <col min="1799" max="1799" width="18.83203125" style="164" customWidth="1"/>
    <col min="1800" max="1801" width="12.83203125" style="164" customWidth="1"/>
    <col min="1802" max="1802" width="13.83203125" style="164" customWidth="1"/>
    <col min="1803" max="2048" width="9.33203125" style="164"/>
    <col min="2049" max="2049" width="54.1640625" style="164" customWidth="1"/>
    <col min="2050" max="2050" width="15.6640625" style="164" customWidth="1"/>
    <col min="2051" max="2051" width="16.33203125" style="164" customWidth="1"/>
    <col min="2052" max="2053" width="18" style="164" customWidth="1"/>
    <col min="2054" max="2054" width="16.6640625" style="164" customWidth="1"/>
    <col min="2055" max="2055" width="18.83203125" style="164" customWidth="1"/>
    <col min="2056" max="2057" width="12.83203125" style="164" customWidth="1"/>
    <col min="2058" max="2058" width="13.83203125" style="164" customWidth="1"/>
    <col min="2059" max="2304" width="9.33203125" style="164"/>
    <col min="2305" max="2305" width="54.1640625" style="164" customWidth="1"/>
    <col min="2306" max="2306" width="15.6640625" style="164" customWidth="1"/>
    <col min="2307" max="2307" width="16.33203125" style="164" customWidth="1"/>
    <col min="2308" max="2309" width="18" style="164" customWidth="1"/>
    <col min="2310" max="2310" width="16.6640625" style="164" customWidth="1"/>
    <col min="2311" max="2311" width="18.83203125" style="164" customWidth="1"/>
    <col min="2312" max="2313" width="12.83203125" style="164" customWidth="1"/>
    <col min="2314" max="2314" width="13.83203125" style="164" customWidth="1"/>
    <col min="2315" max="2560" width="9.33203125" style="164"/>
    <col min="2561" max="2561" width="54.1640625" style="164" customWidth="1"/>
    <col min="2562" max="2562" width="15.6640625" style="164" customWidth="1"/>
    <col min="2563" max="2563" width="16.33203125" style="164" customWidth="1"/>
    <col min="2564" max="2565" width="18" style="164" customWidth="1"/>
    <col min="2566" max="2566" width="16.6640625" style="164" customWidth="1"/>
    <col min="2567" max="2567" width="18.83203125" style="164" customWidth="1"/>
    <col min="2568" max="2569" width="12.83203125" style="164" customWidth="1"/>
    <col min="2570" max="2570" width="13.83203125" style="164" customWidth="1"/>
    <col min="2571" max="2816" width="9.33203125" style="164"/>
    <col min="2817" max="2817" width="54.1640625" style="164" customWidth="1"/>
    <col min="2818" max="2818" width="15.6640625" style="164" customWidth="1"/>
    <col min="2819" max="2819" width="16.33203125" style="164" customWidth="1"/>
    <col min="2820" max="2821" width="18" style="164" customWidth="1"/>
    <col min="2822" max="2822" width="16.6640625" style="164" customWidth="1"/>
    <col min="2823" max="2823" width="18.83203125" style="164" customWidth="1"/>
    <col min="2824" max="2825" width="12.83203125" style="164" customWidth="1"/>
    <col min="2826" max="2826" width="13.83203125" style="164" customWidth="1"/>
    <col min="2827" max="3072" width="9.33203125" style="164"/>
    <col min="3073" max="3073" width="54.1640625" style="164" customWidth="1"/>
    <col min="3074" max="3074" width="15.6640625" style="164" customWidth="1"/>
    <col min="3075" max="3075" width="16.33203125" style="164" customWidth="1"/>
    <col min="3076" max="3077" width="18" style="164" customWidth="1"/>
    <col min="3078" max="3078" width="16.6640625" style="164" customWidth="1"/>
    <col min="3079" max="3079" width="18.83203125" style="164" customWidth="1"/>
    <col min="3080" max="3081" width="12.83203125" style="164" customWidth="1"/>
    <col min="3082" max="3082" width="13.83203125" style="164" customWidth="1"/>
    <col min="3083" max="3328" width="9.33203125" style="164"/>
    <col min="3329" max="3329" width="54.1640625" style="164" customWidth="1"/>
    <col min="3330" max="3330" width="15.6640625" style="164" customWidth="1"/>
    <col min="3331" max="3331" width="16.33203125" style="164" customWidth="1"/>
    <col min="3332" max="3333" width="18" style="164" customWidth="1"/>
    <col min="3334" max="3334" width="16.6640625" style="164" customWidth="1"/>
    <col min="3335" max="3335" width="18.83203125" style="164" customWidth="1"/>
    <col min="3336" max="3337" width="12.83203125" style="164" customWidth="1"/>
    <col min="3338" max="3338" width="13.83203125" style="164" customWidth="1"/>
    <col min="3339" max="3584" width="9.33203125" style="164"/>
    <col min="3585" max="3585" width="54.1640625" style="164" customWidth="1"/>
    <col min="3586" max="3586" width="15.6640625" style="164" customWidth="1"/>
    <col min="3587" max="3587" width="16.33203125" style="164" customWidth="1"/>
    <col min="3588" max="3589" width="18" style="164" customWidth="1"/>
    <col min="3590" max="3590" width="16.6640625" style="164" customWidth="1"/>
    <col min="3591" max="3591" width="18.83203125" style="164" customWidth="1"/>
    <col min="3592" max="3593" width="12.83203125" style="164" customWidth="1"/>
    <col min="3594" max="3594" width="13.83203125" style="164" customWidth="1"/>
    <col min="3595" max="3840" width="9.33203125" style="164"/>
    <col min="3841" max="3841" width="54.1640625" style="164" customWidth="1"/>
    <col min="3842" max="3842" width="15.6640625" style="164" customWidth="1"/>
    <col min="3843" max="3843" width="16.33203125" style="164" customWidth="1"/>
    <col min="3844" max="3845" width="18" style="164" customWidth="1"/>
    <col min="3846" max="3846" width="16.6640625" style="164" customWidth="1"/>
    <col min="3847" max="3847" width="18.83203125" style="164" customWidth="1"/>
    <col min="3848" max="3849" width="12.83203125" style="164" customWidth="1"/>
    <col min="3850" max="3850" width="13.83203125" style="164" customWidth="1"/>
    <col min="3851" max="4096" width="9.33203125" style="164"/>
    <col min="4097" max="4097" width="54.1640625" style="164" customWidth="1"/>
    <col min="4098" max="4098" width="15.6640625" style="164" customWidth="1"/>
    <col min="4099" max="4099" width="16.33203125" style="164" customWidth="1"/>
    <col min="4100" max="4101" width="18" style="164" customWidth="1"/>
    <col min="4102" max="4102" width="16.6640625" style="164" customWidth="1"/>
    <col min="4103" max="4103" width="18.83203125" style="164" customWidth="1"/>
    <col min="4104" max="4105" width="12.83203125" style="164" customWidth="1"/>
    <col min="4106" max="4106" width="13.83203125" style="164" customWidth="1"/>
    <col min="4107" max="4352" width="9.33203125" style="164"/>
    <col min="4353" max="4353" width="54.1640625" style="164" customWidth="1"/>
    <col min="4354" max="4354" width="15.6640625" style="164" customWidth="1"/>
    <col min="4355" max="4355" width="16.33203125" style="164" customWidth="1"/>
    <col min="4356" max="4357" width="18" style="164" customWidth="1"/>
    <col min="4358" max="4358" width="16.6640625" style="164" customWidth="1"/>
    <col min="4359" max="4359" width="18.83203125" style="164" customWidth="1"/>
    <col min="4360" max="4361" width="12.83203125" style="164" customWidth="1"/>
    <col min="4362" max="4362" width="13.83203125" style="164" customWidth="1"/>
    <col min="4363" max="4608" width="9.33203125" style="164"/>
    <col min="4609" max="4609" width="54.1640625" style="164" customWidth="1"/>
    <col min="4610" max="4610" width="15.6640625" style="164" customWidth="1"/>
    <col min="4611" max="4611" width="16.33203125" style="164" customWidth="1"/>
    <col min="4612" max="4613" width="18" style="164" customWidth="1"/>
    <col min="4614" max="4614" width="16.6640625" style="164" customWidth="1"/>
    <col min="4615" max="4615" width="18.83203125" style="164" customWidth="1"/>
    <col min="4616" max="4617" width="12.83203125" style="164" customWidth="1"/>
    <col min="4618" max="4618" width="13.83203125" style="164" customWidth="1"/>
    <col min="4619" max="4864" width="9.33203125" style="164"/>
    <col min="4865" max="4865" width="54.1640625" style="164" customWidth="1"/>
    <col min="4866" max="4866" width="15.6640625" style="164" customWidth="1"/>
    <col min="4867" max="4867" width="16.33203125" style="164" customWidth="1"/>
    <col min="4868" max="4869" width="18" style="164" customWidth="1"/>
    <col min="4870" max="4870" width="16.6640625" style="164" customWidth="1"/>
    <col min="4871" max="4871" width="18.83203125" style="164" customWidth="1"/>
    <col min="4872" max="4873" width="12.83203125" style="164" customWidth="1"/>
    <col min="4874" max="4874" width="13.83203125" style="164" customWidth="1"/>
    <col min="4875" max="5120" width="9.33203125" style="164"/>
    <col min="5121" max="5121" width="54.1640625" style="164" customWidth="1"/>
    <col min="5122" max="5122" width="15.6640625" style="164" customWidth="1"/>
    <col min="5123" max="5123" width="16.33203125" style="164" customWidth="1"/>
    <col min="5124" max="5125" width="18" style="164" customWidth="1"/>
    <col min="5126" max="5126" width="16.6640625" style="164" customWidth="1"/>
    <col min="5127" max="5127" width="18.83203125" style="164" customWidth="1"/>
    <col min="5128" max="5129" width="12.83203125" style="164" customWidth="1"/>
    <col min="5130" max="5130" width="13.83203125" style="164" customWidth="1"/>
    <col min="5131" max="5376" width="9.33203125" style="164"/>
    <col min="5377" max="5377" width="54.1640625" style="164" customWidth="1"/>
    <col min="5378" max="5378" width="15.6640625" style="164" customWidth="1"/>
    <col min="5379" max="5379" width="16.33203125" style="164" customWidth="1"/>
    <col min="5380" max="5381" width="18" style="164" customWidth="1"/>
    <col min="5382" max="5382" width="16.6640625" style="164" customWidth="1"/>
    <col min="5383" max="5383" width="18.83203125" style="164" customWidth="1"/>
    <col min="5384" max="5385" width="12.83203125" style="164" customWidth="1"/>
    <col min="5386" max="5386" width="13.83203125" style="164" customWidth="1"/>
    <col min="5387" max="5632" width="9.33203125" style="164"/>
    <col min="5633" max="5633" width="54.1640625" style="164" customWidth="1"/>
    <col min="5634" max="5634" width="15.6640625" style="164" customWidth="1"/>
    <col min="5635" max="5635" width="16.33203125" style="164" customWidth="1"/>
    <col min="5636" max="5637" width="18" style="164" customWidth="1"/>
    <col min="5638" max="5638" width="16.6640625" style="164" customWidth="1"/>
    <col min="5639" max="5639" width="18.83203125" style="164" customWidth="1"/>
    <col min="5640" max="5641" width="12.83203125" style="164" customWidth="1"/>
    <col min="5642" max="5642" width="13.83203125" style="164" customWidth="1"/>
    <col min="5643" max="5888" width="9.33203125" style="164"/>
    <col min="5889" max="5889" width="54.1640625" style="164" customWidth="1"/>
    <col min="5890" max="5890" width="15.6640625" style="164" customWidth="1"/>
    <col min="5891" max="5891" width="16.33203125" style="164" customWidth="1"/>
    <col min="5892" max="5893" width="18" style="164" customWidth="1"/>
    <col min="5894" max="5894" width="16.6640625" style="164" customWidth="1"/>
    <col min="5895" max="5895" width="18.83203125" style="164" customWidth="1"/>
    <col min="5896" max="5897" width="12.83203125" style="164" customWidth="1"/>
    <col min="5898" max="5898" width="13.83203125" style="164" customWidth="1"/>
    <col min="5899" max="6144" width="9.33203125" style="164"/>
    <col min="6145" max="6145" width="54.1640625" style="164" customWidth="1"/>
    <col min="6146" max="6146" width="15.6640625" style="164" customWidth="1"/>
    <col min="6147" max="6147" width="16.33203125" style="164" customWidth="1"/>
    <col min="6148" max="6149" width="18" style="164" customWidth="1"/>
    <col min="6150" max="6150" width="16.6640625" style="164" customWidth="1"/>
    <col min="6151" max="6151" width="18.83203125" style="164" customWidth="1"/>
    <col min="6152" max="6153" width="12.83203125" style="164" customWidth="1"/>
    <col min="6154" max="6154" width="13.83203125" style="164" customWidth="1"/>
    <col min="6155" max="6400" width="9.33203125" style="164"/>
    <col min="6401" max="6401" width="54.1640625" style="164" customWidth="1"/>
    <col min="6402" max="6402" width="15.6640625" style="164" customWidth="1"/>
    <col min="6403" max="6403" width="16.33203125" style="164" customWidth="1"/>
    <col min="6404" max="6405" width="18" style="164" customWidth="1"/>
    <col min="6406" max="6406" width="16.6640625" style="164" customWidth="1"/>
    <col min="6407" max="6407" width="18.83203125" style="164" customWidth="1"/>
    <col min="6408" max="6409" width="12.83203125" style="164" customWidth="1"/>
    <col min="6410" max="6410" width="13.83203125" style="164" customWidth="1"/>
    <col min="6411" max="6656" width="9.33203125" style="164"/>
    <col min="6657" max="6657" width="54.1640625" style="164" customWidth="1"/>
    <col min="6658" max="6658" width="15.6640625" style="164" customWidth="1"/>
    <col min="6659" max="6659" width="16.33203125" style="164" customWidth="1"/>
    <col min="6660" max="6661" width="18" style="164" customWidth="1"/>
    <col min="6662" max="6662" width="16.6640625" style="164" customWidth="1"/>
    <col min="6663" max="6663" width="18.83203125" style="164" customWidth="1"/>
    <col min="6664" max="6665" width="12.83203125" style="164" customWidth="1"/>
    <col min="6666" max="6666" width="13.83203125" style="164" customWidth="1"/>
    <col min="6667" max="6912" width="9.33203125" style="164"/>
    <col min="6913" max="6913" width="54.1640625" style="164" customWidth="1"/>
    <col min="6914" max="6914" width="15.6640625" style="164" customWidth="1"/>
    <col min="6915" max="6915" width="16.33203125" style="164" customWidth="1"/>
    <col min="6916" max="6917" width="18" style="164" customWidth="1"/>
    <col min="6918" max="6918" width="16.6640625" style="164" customWidth="1"/>
    <col min="6919" max="6919" width="18.83203125" style="164" customWidth="1"/>
    <col min="6920" max="6921" width="12.83203125" style="164" customWidth="1"/>
    <col min="6922" max="6922" width="13.83203125" style="164" customWidth="1"/>
    <col min="6923" max="7168" width="9.33203125" style="164"/>
    <col min="7169" max="7169" width="54.1640625" style="164" customWidth="1"/>
    <col min="7170" max="7170" width="15.6640625" style="164" customWidth="1"/>
    <col min="7171" max="7171" width="16.33203125" style="164" customWidth="1"/>
    <col min="7172" max="7173" width="18" style="164" customWidth="1"/>
    <col min="7174" max="7174" width="16.6640625" style="164" customWidth="1"/>
    <col min="7175" max="7175" width="18.83203125" style="164" customWidth="1"/>
    <col min="7176" max="7177" width="12.83203125" style="164" customWidth="1"/>
    <col min="7178" max="7178" width="13.83203125" style="164" customWidth="1"/>
    <col min="7179" max="7424" width="9.33203125" style="164"/>
    <col min="7425" max="7425" width="54.1640625" style="164" customWidth="1"/>
    <col min="7426" max="7426" width="15.6640625" style="164" customWidth="1"/>
    <col min="7427" max="7427" width="16.33203125" style="164" customWidth="1"/>
    <col min="7428" max="7429" width="18" style="164" customWidth="1"/>
    <col min="7430" max="7430" width="16.6640625" style="164" customWidth="1"/>
    <col min="7431" max="7431" width="18.83203125" style="164" customWidth="1"/>
    <col min="7432" max="7433" width="12.83203125" style="164" customWidth="1"/>
    <col min="7434" max="7434" width="13.83203125" style="164" customWidth="1"/>
    <col min="7435" max="7680" width="9.33203125" style="164"/>
    <col min="7681" max="7681" width="54.1640625" style="164" customWidth="1"/>
    <col min="7682" max="7682" width="15.6640625" style="164" customWidth="1"/>
    <col min="7683" max="7683" width="16.33203125" style="164" customWidth="1"/>
    <col min="7684" max="7685" width="18" style="164" customWidth="1"/>
    <col min="7686" max="7686" width="16.6640625" style="164" customWidth="1"/>
    <col min="7687" max="7687" width="18.83203125" style="164" customWidth="1"/>
    <col min="7688" max="7689" width="12.83203125" style="164" customWidth="1"/>
    <col min="7690" max="7690" width="13.83203125" style="164" customWidth="1"/>
    <col min="7691" max="7936" width="9.33203125" style="164"/>
    <col min="7937" max="7937" width="54.1640625" style="164" customWidth="1"/>
    <col min="7938" max="7938" width="15.6640625" style="164" customWidth="1"/>
    <col min="7939" max="7939" width="16.33203125" style="164" customWidth="1"/>
    <col min="7940" max="7941" width="18" style="164" customWidth="1"/>
    <col min="7942" max="7942" width="16.6640625" style="164" customWidth="1"/>
    <col min="7943" max="7943" width="18.83203125" style="164" customWidth="1"/>
    <col min="7944" max="7945" width="12.83203125" style="164" customWidth="1"/>
    <col min="7946" max="7946" width="13.83203125" style="164" customWidth="1"/>
    <col min="7947" max="8192" width="9.33203125" style="164"/>
    <col min="8193" max="8193" width="54.1640625" style="164" customWidth="1"/>
    <col min="8194" max="8194" width="15.6640625" style="164" customWidth="1"/>
    <col min="8195" max="8195" width="16.33203125" style="164" customWidth="1"/>
    <col min="8196" max="8197" width="18" style="164" customWidth="1"/>
    <col min="8198" max="8198" width="16.6640625" style="164" customWidth="1"/>
    <col min="8199" max="8199" width="18.83203125" style="164" customWidth="1"/>
    <col min="8200" max="8201" width="12.83203125" style="164" customWidth="1"/>
    <col min="8202" max="8202" width="13.83203125" style="164" customWidth="1"/>
    <col min="8203" max="8448" width="9.33203125" style="164"/>
    <col min="8449" max="8449" width="54.1640625" style="164" customWidth="1"/>
    <col min="8450" max="8450" width="15.6640625" style="164" customWidth="1"/>
    <col min="8451" max="8451" width="16.33203125" style="164" customWidth="1"/>
    <col min="8452" max="8453" width="18" style="164" customWidth="1"/>
    <col min="8454" max="8454" width="16.6640625" style="164" customWidth="1"/>
    <col min="8455" max="8455" width="18.83203125" style="164" customWidth="1"/>
    <col min="8456" max="8457" width="12.83203125" style="164" customWidth="1"/>
    <col min="8458" max="8458" width="13.83203125" style="164" customWidth="1"/>
    <col min="8459" max="8704" width="9.33203125" style="164"/>
    <col min="8705" max="8705" width="54.1640625" style="164" customWidth="1"/>
    <col min="8706" max="8706" width="15.6640625" style="164" customWidth="1"/>
    <col min="8707" max="8707" width="16.33203125" style="164" customWidth="1"/>
    <col min="8708" max="8709" width="18" style="164" customWidth="1"/>
    <col min="8710" max="8710" width="16.6640625" style="164" customWidth="1"/>
    <col min="8711" max="8711" width="18.83203125" style="164" customWidth="1"/>
    <col min="8712" max="8713" width="12.83203125" style="164" customWidth="1"/>
    <col min="8714" max="8714" width="13.83203125" style="164" customWidth="1"/>
    <col min="8715" max="8960" width="9.33203125" style="164"/>
    <col min="8961" max="8961" width="54.1640625" style="164" customWidth="1"/>
    <col min="8962" max="8962" width="15.6640625" style="164" customWidth="1"/>
    <col min="8963" max="8963" width="16.33203125" style="164" customWidth="1"/>
    <col min="8964" max="8965" width="18" style="164" customWidth="1"/>
    <col min="8966" max="8966" width="16.6640625" style="164" customWidth="1"/>
    <col min="8967" max="8967" width="18.83203125" style="164" customWidth="1"/>
    <col min="8968" max="8969" width="12.83203125" style="164" customWidth="1"/>
    <col min="8970" max="8970" width="13.83203125" style="164" customWidth="1"/>
    <col min="8971" max="9216" width="9.33203125" style="164"/>
    <col min="9217" max="9217" width="54.1640625" style="164" customWidth="1"/>
    <col min="9218" max="9218" width="15.6640625" style="164" customWidth="1"/>
    <col min="9219" max="9219" width="16.33203125" style="164" customWidth="1"/>
    <col min="9220" max="9221" width="18" style="164" customWidth="1"/>
    <col min="9222" max="9222" width="16.6640625" style="164" customWidth="1"/>
    <col min="9223" max="9223" width="18.83203125" style="164" customWidth="1"/>
    <col min="9224" max="9225" width="12.83203125" style="164" customWidth="1"/>
    <col min="9226" max="9226" width="13.83203125" style="164" customWidth="1"/>
    <col min="9227" max="9472" width="9.33203125" style="164"/>
    <col min="9473" max="9473" width="54.1640625" style="164" customWidth="1"/>
    <col min="9474" max="9474" width="15.6640625" style="164" customWidth="1"/>
    <col min="9475" max="9475" width="16.33203125" style="164" customWidth="1"/>
    <col min="9476" max="9477" width="18" style="164" customWidth="1"/>
    <col min="9478" max="9478" width="16.6640625" style="164" customWidth="1"/>
    <col min="9479" max="9479" width="18.83203125" style="164" customWidth="1"/>
    <col min="9480" max="9481" width="12.83203125" style="164" customWidth="1"/>
    <col min="9482" max="9482" width="13.83203125" style="164" customWidth="1"/>
    <col min="9483" max="9728" width="9.33203125" style="164"/>
    <col min="9729" max="9729" width="54.1640625" style="164" customWidth="1"/>
    <col min="9730" max="9730" width="15.6640625" style="164" customWidth="1"/>
    <col min="9731" max="9731" width="16.33203125" style="164" customWidth="1"/>
    <col min="9732" max="9733" width="18" style="164" customWidth="1"/>
    <col min="9734" max="9734" width="16.6640625" style="164" customWidth="1"/>
    <col min="9735" max="9735" width="18.83203125" style="164" customWidth="1"/>
    <col min="9736" max="9737" width="12.83203125" style="164" customWidth="1"/>
    <col min="9738" max="9738" width="13.83203125" style="164" customWidth="1"/>
    <col min="9739" max="9984" width="9.33203125" style="164"/>
    <col min="9985" max="9985" width="54.1640625" style="164" customWidth="1"/>
    <col min="9986" max="9986" width="15.6640625" style="164" customWidth="1"/>
    <col min="9987" max="9987" width="16.33203125" style="164" customWidth="1"/>
    <col min="9988" max="9989" width="18" style="164" customWidth="1"/>
    <col min="9990" max="9990" width="16.6640625" style="164" customWidth="1"/>
    <col min="9991" max="9991" width="18.83203125" style="164" customWidth="1"/>
    <col min="9992" max="9993" width="12.83203125" style="164" customWidth="1"/>
    <col min="9994" max="9994" width="13.83203125" style="164" customWidth="1"/>
    <col min="9995" max="10240" width="9.33203125" style="164"/>
    <col min="10241" max="10241" width="54.1640625" style="164" customWidth="1"/>
    <col min="10242" max="10242" width="15.6640625" style="164" customWidth="1"/>
    <col min="10243" max="10243" width="16.33203125" style="164" customWidth="1"/>
    <col min="10244" max="10245" width="18" style="164" customWidth="1"/>
    <col min="10246" max="10246" width="16.6640625" style="164" customWidth="1"/>
    <col min="10247" max="10247" width="18.83203125" style="164" customWidth="1"/>
    <col min="10248" max="10249" width="12.83203125" style="164" customWidth="1"/>
    <col min="10250" max="10250" width="13.83203125" style="164" customWidth="1"/>
    <col min="10251" max="10496" width="9.33203125" style="164"/>
    <col min="10497" max="10497" width="54.1640625" style="164" customWidth="1"/>
    <col min="10498" max="10498" width="15.6640625" style="164" customWidth="1"/>
    <col min="10499" max="10499" width="16.33203125" style="164" customWidth="1"/>
    <col min="10500" max="10501" width="18" style="164" customWidth="1"/>
    <col min="10502" max="10502" width="16.6640625" style="164" customWidth="1"/>
    <col min="10503" max="10503" width="18.83203125" style="164" customWidth="1"/>
    <col min="10504" max="10505" width="12.83203125" style="164" customWidth="1"/>
    <col min="10506" max="10506" width="13.83203125" style="164" customWidth="1"/>
    <col min="10507" max="10752" width="9.33203125" style="164"/>
    <col min="10753" max="10753" width="54.1640625" style="164" customWidth="1"/>
    <col min="10754" max="10754" width="15.6640625" style="164" customWidth="1"/>
    <col min="10755" max="10755" width="16.33203125" style="164" customWidth="1"/>
    <col min="10756" max="10757" width="18" style="164" customWidth="1"/>
    <col min="10758" max="10758" width="16.6640625" style="164" customWidth="1"/>
    <col min="10759" max="10759" width="18.83203125" style="164" customWidth="1"/>
    <col min="10760" max="10761" width="12.83203125" style="164" customWidth="1"/>
    <col min="10762" max="10762" width="13.83203125" style="164" customWidth="1"/>
    <col min="10763" max="11008" width="9.33203125" style="164"/>
    <col min="11009" max="11009" width="54.1640625" style="164" customWidth="1"/>
    <col min="11010" max="11010" width="15.6640625" style="164" customWidth="1"/>
    <col min="11011" max="11011" width="16.33203125" style="164" customWidth="1"/>
    <col min="11012" max="11013" width="18" style="164" customWidth="1"/>
    <col min="11014" max="11014" width="16.6640625" style="164" customWidth="1"/>
    <col min="11015" max="11015" width="18.83203125" style="164" customWidth="1"/>
    <col min="11016" max="11017" width="12.83203125" style="164" customWidth="1"/>
    <col min="11018" max="11018" width="13.83203125" style="164" customWidth="1"/>
    <col min="11019" max="11264" width="9.33203125" style="164"/>
    <col min="11265" max="11265" width="54.1640625" style="164" customWidth="1"/>
    <col min="11266" max="11266" width="15.6640625" style="164" customWidth="1"/>
    <col min="11267" max="11267" width="16.33203125" style="164" customWidth="1"/>
    <col min="11268" max="11269" width="18" style="164" customWidth="1"/>
    <col min="11270" max="11270" width="16.6640625" style="164" customWidth="1"/>
    <col min="11271" max="11271" width="18.83203125" style="164" customWidth="1"/>
    <col min="11272" max="11273" width="12.83203125" style="164" customWidth="1"/>
    <col min="11274" max="11274" width="13.83203125" style="164" customWidth="1"/>
    <col min="11275" max="11520" width="9.33203125" style="164"/>
    <col min="11521" max="11521" width="54.1640625" style="164" customWidth="1"/>
    <col min="11522" max="11522" width="15.6640625" style="164" customWidth="1"/>
    <col min="11523" max="11523" width="16.33203125" style="164" customWidth="1"/>
    <col min="11524" max="11525" width="18" style="164" customWidth="1"/>
    <col min="11526" max="11526" width="16.6640625" style="164" customWidth="1"/>
    <col min="11527" max="11527" width="18.83203125" style="164" customWidth="1"/>
    <col min="11528" max="11529" width="12.83203125" style="164" customWidth="1"/>
    <col min="11530" max="11530" width="13.83203125" style="164" customWidth="1"/>
    <col min="11531" max="11776" width="9.33203125" style="164"/>
    <col min="11777" max="11777" width="54.1640625" style="164" customWidth="1"/>
    <col min="11778" max="11778" width="15.6640625" style="164" customWidth="1"/>
    <col min="11779" max="11779" width="16.33203125" style="164" customWidth="1"/>
    <col min="11780" max="11781" width="18" style="164" customWidth="1"/>
    <col min="11782" max="11782" width="16.6640625" style="164" customWidth="1"/>
    <col min="11783" max="11783" width="18.83203125" style="164" customWidth="1"/>
    <col min="11784" max="11785" width="12.83203125" style="164" customWidth="1"/>
    <col min="11786" max="11786" width="13.83203125" style="164" customWidth="1"/>
    <col min="11787" max="12032" width="9.33203125" style="164"/>
    <col min="12033" max="12033" width="54.1640625" style="164" customWidth="1"/>
    <col min="12034" max="12034" width="15.6640625" style="164" customWidth="1"/>
    <col min="12035" max="12035" width="16.33203125" style="164" customWidth="1"/>
    <col min="12036" max="12037" width="18" style="164" customWidth="1"/>
    <col min="12038" max="12038" width="16.6640625" style="164" customWidth="1"/>
    <col min="12039" max="12039" width="18.83203125" style="164" customWidth="1"/>
    <col min="12040" max="12041" width="12.83203125" style="164" customWidth="1"/>
    <col min="12042" max="12042" width="13.83203125" style="164" customWidth="1"/>
    <col min="12043" max="12288" width="9.33203125" style="164"/>
    <col min="12289" max="12289" width="54.1640625" style="164" customWidth="1"/>
    <col min="12290" max="12290" width="15.6640625" style="164" customWidth="1"/>
    <col min="12291" max="12291" width="16.33203125" style="164" customWidth="1"/>
    <col min="12292" max="12293" width="18" style="164" customWidth="1"/>
    <col min="12294" max="12294" width="16.6640625" style="164" customWidth="1"/>
    <col min="12295" max="12295" width="18.83203125" style="164" customWidth="1"/>
    <col min="12296" max="12297" width="12.83203125" style="164" customWidth="1"/>
    <col min="12298" max="12298" width="13.83203125" style="164" customWidth="1"/>
    <col min="12299" max="12544" width="9.33203125" style="164"/>
    <col min="12545" max="12545" width="54.1640625" style="164" customWidth="1"/>
    <col min="12546" max="12546" width="15.6640625" style="164" customWidth="1"/>
    <col min="12547" max="12547" width="16.33203125" style="164" customWidth="1"/>
    <col min="12548" max="12549" width="18" style="164" customWidth="1"/>
    <col min="12550" max="12550" width="16.6640625" style="164" customWidth="1"/>
    <col min="12551" max="12551" width="18.83203125" style="164" customWidth="1"/>
    <col min="12552" max="12553" width="12.83203125" style="164" customWidth="1"/>
    <col min="12554" max="12554" width="13.83203125" style="164" customWidth="1"/>
    <col min="12555" max="12800" width="9.33203125" style="164"/>
    <col min="12801" max="12801" width="54.1640625" style="164" customWidth="1"/>
    <col min="12802" max="12802" width="15.6640625" style="164" customWidth="1"/>
    <col min="12803" max="12803" width="16.33203125" style="164" customWidth="1"/>
    <col min="12804" max="12805" width="18" style="164" customWidth="1"/>
    <col min="12806" max="12806" width="16.6640625" style="164" customWidth="1"/>
    <col min="12807" max="12807" width="18.83203125" style="164" customWidth="1"/>
    <col min="12808" max="12809" width="12.83203125" style="164" customWidth="1"/>
    <col min="12810" max="12810" width="13.83203125" style="164" customWidth="1"/>
    <col min="12811" max="13056" width="9.33203125" style="164"/>
    <col min="13057" max="13057" width="54.1640625" style="164" customWidth="1"/>
    <col min="13058" max="13058" width="15.6640625" style="164" customWidth="1"/>
    <col min="13059" max="13059" width="16.33203125" style="164" customWidth="1"/>
    <col min="13060" max="13061" width="18" style="164" customWidth="1"/>
    <col min="13062" max="13062" width="16.6640625" style="164" customWidth="1"/>
    <col min="13063" max="13063" width="18.83203125" style="164" customWidth="1"/>
    <col min="13064" max="13065" width="12.83203125" style="164" customWidth="1"/>
    <col min="13066" max="13066" width="13.83203125" style="164" customWidth="1"/>
    <col min="13067" max="13312" width="9.33203125" style="164"/>
    <col min="13313" max="13313" width="54.1640625" style="164" customWidth="1"/>
    <col min="13314" max="13314" width="15.6640625" style="164" customWidth="1"/>
    <col min="13315" max="13315" width="16.33203125" style="164" customWidth="1"/>
    <col min="13316" max="13317" width="18" style="164" customWidth="1"/>
    <col min="13318" max="13318" width="16.6640625" style="164" customWidth="1"/>
    <col min="13319" max="13319" width="18.83203125" style="164" customWidth="1"/>
    <col min="13320" max="13321" width="12.83203125" style="164" customWidth="1"/>
    <col min="13322" max="13322" width="13.83203125" style="164" customWidth="1"/>
    <col min="13323" max="13568" width="9.33203125" style="164"/>
    <col min="13569" max="13569" width="54.1640625" style="164" customWidth="1"/>
    <col min="13570" max="13570" width="15.6640625" style="164" customWidth="1"/>
    <col min="13571" max="13571" width="16.33203125" style="164" customWidth="1"/>
    <col min="13572" max="13573" width="18" style="164" customWidth="1"/>
    <col min="13574" max="13574" width="16.6640625" style="164" customWidth="1"/>
    <col min="13575" max="13575" width="18.83203125" style="164" customWidth="1"/>
    <col min="13576" max="13577" width="12.83203125" style="164" customWidth="1"/>
    <col min="13578" max="13578" width="13.83203125" style="164" customWidth="1"/>
    <col min="13579" max="13824" width="9.33203125" style="164"/>
    <col min="13825" max="13825" width="54.1640625" style="164" customWidth="1"/>
    <col min="13826" max="13826" width="15.6640625" style="164" customWidth="1"/>
    <col min="13827" max="13827" width="16.33203125" style="164" customWidth="1"/>
    <col min="13828" max="13829" width="18" style="164" customWidth="1"/>
    <col min="13830" max="13830" width="16.6640625" style="164" customWidth="1"/>
    <col min="13831" max="13831" width="18.83203125" style="164" customWidth="1"/>
    <col min="13832" max="13833" width="12.83203125" style="164" customWidth="1"/>
    <col min="13834" max="13834" width="13.83203125" style="164" customWidth="1"/>
    <col min="13835" max="14080" width="9.33203125" style="164"/>
    <col min="14081" max="14081" width="54.1640625" style="164" customWidth="1"/>
    <col min="14082" max="14082" width="15.6640625" style="164" customWidth="1"/>
    <col min="14083" max="14083" width="16.33203125" style="164" customWidth="1"/>
    <col min="14084" max="14085" width="18" style="164" customWidth="1"/>
    <col min="14086" max="14086" width="16.6640625" style="164" customWidth="1"/>
    <col min="14087" max="14087" width="18.83203125" style="164" customWidth="1"/>
    <col min="14088" max="14089" width="12.83203125" style="164" customWidth="1"/>
    <col min="14090" max="14090" width="13.83203125" style="164" customWidth="1"/>
    <col min="14091" max="14336" width="9.33203125" style="164"/>
    <col min="14337" max="14337" width="54.1640625" style="164" customWidth="1"/>
    <col min="14338" max="14338" width="15.6640625" style="164" customWidth="1"/>
    <col min="14339" max="14339" width="16.33203125" style="164" customWidth="1"/>
    <col min="14340" max="14341" width="18" style="164" customWidth="1"/>
    <col min="14342" max="14342" width="16.6640625" style="164" customWidth="1"/>
    <col min="14343" max="14343" width="18.83203125" style="164" customWidth="1"/>
    <col min="14344" max="14345" width="12.83203125" style="164" customWidth="1"/>
    <col min="14346" max="14346" width="13.83203125" style="164" customWidth="1"/>
    <col min="14347" max="14592" width="9.33203125" style="164"/>
    <col min="14593" max="14593" width="54.1640625" style="164" customWidth="1"/>
    <col min="14594" max="14594" width="15.6640625" style="164" customWidth="1"/>
    <col min="14595" max="14595" width="16.33203125" style="164" customWidth="1"/>
    <col min="14596" max="14597" width="18" style="164" customWidth="1"/>
    <col min="14598" max="14598" width="16.6640625" style="164" customWidth="1"/>
    <col min="14599" max="14599" width="18.83203125" style="164" customWidth="1"/>
    <col min="14600" max="14601" width="12.83203125" style="164" customWidth="1"/>
    <col min="14602" max="14602" width="13.83203125" style="164" customWidth="1"/>
    <col min="14603" max="14848" width="9.33203125" style="164"/>
    <col min="14849" max="14849" width="54.1640625" style="164" customWidth="1"/>
    <col min="14850" max="14850" width="15.6640625" style="164" customWidth="1"/>
    <col min="14851" max="14851" width="16.33203125" style="164" customWidth="1"/>
    <col min="14852" max="14853" width="18" style="164" customWidth="1"/>
    <col min="14854" max="14854" width="16.6640625" style="164" customWidth="1"/>
    <col min="14855" max="14855" width="18.83203125" style="164" customWidth="1"/>
    <col min="14856" max="14857" width="12.83203125" style="164" customWidth="1"/>
    <col min="14858" max="14858" width="13.83203125" style="164" customWidth="1"/>
    <col min="14859" max="15104" width="9.33203125" style="164"/>
    <col min="15105" max="15105" width="54.1640625" style="164" customWidth="1"/>
    <col min="15106" max="15106" width="15.6640625" style="164" customWidth="1"/>
    <col min="15107" max="15107" width="16.33203125" style="164" customWidth="1"/>
    <col min="15108" max="15109" width="18" style="164" customWidth="1"/>
    <col min="15110" max="15110" width="16.6640625" style="164" customWidth="1"/>
    <col min="15111" max="15111" width="18.83203125" style="164" customWidth="1"/>
    <col min="15112" max="15113" width="12.83203125" style="164" customWidth="1"/>
    <col min="15114" max="15114" width="13.83203125" style="164" customWidth="1"/>
    <col min="15115" max="15360" width="9.33203125" style="164"/>
    <col min="15361" max="15361" width="54.1640625" style="164" customWidth="1"/>
    <col min="15362" max="15362" width="15.6640625" style="164" customWidth="1"/>
    <col min="15363" max="15363" width="16.33203125" style="164" customWidth="1"/>
    <col min="15364" max="15365" width="18" style="164" customWidth="1"/>
    <col min="15366" max="15366" width="16.6640625" style="164" customWidth="1"/>
    <col min="15367" max="15367" width="18.83203125" style="164" customWidth="1"/>
    <col min="15368" max="15369" width="12.83203125" style="164" customWidth="1"/>
    <col min="15370" max="15370" width="13.83203125" style="164" customWidth="1"/>
    <col min="15371" max="15616" width="9.33203125" style="164"/>
    <col min="15617" max="15617" width="54.1640625" style="164" customWidth="1"/>
    <col min="15618" max="15618" width="15.6640625" style="164" customWidth="1"/>
    <col min="15619" max="15619" width="16.33203125" style="164" customWidth="1"/>
    <col min="15620" max="15621" width="18" style="164" customWidth="1"/>
    <col min="15622" max="15622" width="16.6640625" style="164" customWidth="1"/>
    <col min="15623" max="15623" width="18.83203125" style="164" customWidth="1"/>
    <col min="15624" max="15625" width="12.83203125" style="164" customWidth="1"/>
    <col min="15626" max="15626" width="13.83203125" style="164" customWidth="1"/>
    <col min="15627" max="15872" width="9.33203125" style="164"/>
    <col min="15873" max="15873" width="54.1640625" style="164" customWidth="1"/>
    <col min="15874" max="15874" width="15.6640625" style="164" customWidth="1"/>
    <col min="15875" max="15875" width="16.33203125" style="164" customWidth="1"/>
    <col min="15876" max="15877" width="18" style="164" customWidth="1"/>
    <col min="15878" max="15878" width="16.6640625" style="164" customWidth="1"/>
    <col min="15879" max="15879" width="18.83203125" style="164" customWidth="1"/>
    <col min="15880" max="15881" width="12.83203125" style="164" customWidth="1"/>
    <col min="15882" max="15882" width="13.83203125" style="164" customWidth="1"/>
    <col min="15883" max="16128" width="9.33203125" style="164"/>
    <col min="16129" max="16129" width="54.1640625" style="164" customWidth="1"/>
    <col min="16130" max="16130" width="15.6640625" style="164" customWidth="1"/>
    <col min="16131" max="16131" width="16.33203125" style="164" customWidth="1"/>
    <col min="16132" max="16133" width="18" style="164" customWidth="1"/>
    <col min="16134" max="16134" width="16.6640625" style="164" customWidth="1"/>
    <col min="16135" max="16135" width="18.83203125" style="164" customWidth="1"/>
    <col min="16136" max="16137" width="12.83203125" style="164" customWidth="1"/>
    <col min="16138" max="16138" width="13.83203125" style="164" customWidth="1"/>
    <col min="16139" max="16384" width="9.33203125" style="164"/>
  </cols>
  <sheetData>
    <row r="1" spans="1:9" ht="20.45" customHeight="1" x14ac:dyDescent="0.2">
      <c r="A1" s="165"/>
      <c r="B1" s="314" t="str">
        <f>CONCATENATE("7. melléklet ",[1]KVI_MOD_ALAPADATOK!A7," ",[1]KVI_MOD_ALAPADATOK!B7," ",[1]KVI_MOD_ALAPADATOK!C7," ",[1]KVI_MOD_ALAPADATOK!D7," ",[1]KVI_MOD_ALAPADATOK!E7," ",[1]KVI_MOD_ALAPADATOK!F7," ",[1]KVI_MOD_ALAPADATOK!G7," ",[1]KVI_MOD_ALAPADATOK!H7)</f>
        <v>7. melléklet a  / 2020 ( … ) önkormányzati rendelethez</v>
      </c>
      <c r="C1" s="314"/>
      <c r="D1" s="314"/>
      <c r="E1" s="314"/>
      <c r="F1" s="314"/>
      <c r="G1" s="314"/>
    </row>
    <row r="2" spans="1:9" x14ac:dyDescent="0.2">
      <c r="A2" s="165"/>
      <c r="B2" s="160"/>
      <c r="C2" s="160"/>
      <c r="D2" s="160"/>
      <c r="E2" s="160"/>
      <c r="F2" s="160"/>
      <c r="G2" s="160"/>
    </row>
    <row r="3" spans="1:9" ht="24.75" customHeight="1" x14ac:dyDescent="0.2">
      <c r="A3" s="316" t="s">
        <v>507</v>
      </c>
      <c r="B3" s="316"/>
      <c r="C3" s="316"/>
      <c r="D3" s="316"/>
      <c r="E3" s="316"/>
      <c r="F3" s="316"/>
      <c r="G3" s="316"/>
    </row>
    <row r="4" spans="1:9" ht="23.25" customHeight="1" thickBot="1" x14ac:dyDescent="0.3">
      <c r="A4" s="165"/>
      <c r="B4" s="160"/>
      <c r="C4" s="160"/>
      <c r="D4" s="160"/>
      <c r="E4" s="160"/>
      <c r="F4" s="160"/>
      <c r="G4" s="317" t="e">
        <f>KVI_MOD_6.sz.mell.!G4</f>
        <v>#REF!</v>
      </c>
    </row>
    <row r="5" spans="1:9" s="178" customFormat="1" ht="48.75" customHeight="1" thickBot="1" x14ac:dyDescent="0.25">
      <c r="A5" s="318" t="s">
        <v>508</v>
      </c>
      <c r="B5" s="319" t="s">
        <v>500</v>
      </c>
      <c r="C5" s="319" t="s">
        <v>501</v>
      </c>
      <c r="D5" s="319" t="str">
        <f>+KVI_MOD_6.sz.mell.!D5</f>
        <v>Felhasználás   2019. XII. 31-ig</v>
      </c>
      <c r="E5" s="319" t="str">
        <f>KVI_MOD_6.sz.mell.!E5</f>
        <v>2020. évi eredeti előirányzat</v>
      </c>
      <c r="F5" s="319" t="str">
        <f>KVI_MOD_6.sz.mell.!F5</f>
        <v>Összes 
módosítás</v>
      </c>
      <c r="G5" s="320" t="str">
        <f>KVI_MOD_6.sz.mell.!G5</f>
        <v>Módosított előirányzat</v>
      </c>
    </row>
    <row r="6" spans="1:9" ht="15.2" customHeight="1" thickBot="1" x14ac:dyDescent="0.25">
      <c r="A6" s="321" t="s">
        <v>124</v>
      </c>
      <c r="B6" s="322" t="s">
        <v>125</v>
      </c>
      <c r="C6" s="322" t="s">
        <v>126</v>
      </c>
      <c r="D6" s="322" t="s">
        <v>127</v>
      </c>
      <c r="E6" s="322" t="s">
        <v>128</v>
      </c>
      <c r="F6" s="322" t="s">
        <v>447</v>
      </c>
      <c r="G6" s="323" t="s">
        <v>509</v>
      </c>
    </row>
    <row r="7" spans="1:9" ht="15.95" customHeight="1" x14ac:dyDescent="0.2">
      <c r="A7" s="324">
        <f>'[1]RM_4.sz.mell.'!A7</f>
        <v>0</v>
      </c>
      <c r="B7" s="325">
        <f>'[1]RM_4.sz.mell.'!B7</f>
        <v>47347605</v>
      </c>
      <c r="C7" s="326" t="str">
        <f>'[1]RM_4.sz.mell.'!C7</f>
        <v>2019-2020</v>
      </c>
      <c r="D7" s="325">
        <f>'[1]RM_4.sz.mell.'!D7</f>
        <v>0</v>
      </c>
      <c r="E7" s="325">
        <f>'[1]RM_4.sz.mell.'!E7</f>
        <v>47347605</v>
      </c>
      <c r="F7" s="325">
        <f>'[1]RM_4.sz.mell.'!H7</f>
        <v>0</v>
      </c>
      <c r="G7" s="327">
        <f>'[1]RM_4.sz.mell.'!I7</f>
        <v>47347605</v>
      </c>
    </row>
    <row r="8" spans="1:9" ht="15.95" customHeight="1" x14ac:dyDescent="0.2">
      <c r="A8" s="324" t="str">
        <f>'[1]RM_4.sz.mell.'!A8</f>
        <v>Kastély felújítása</v>
      </c>
      <c r="B8" s="325">
        <f>'[1]RM_4.sz.mell.'!B8</f>
        <v>318915744</v>
      </c>
      <c r="C8" s="326" t="str">
        <f>'[1]RM_4.sz.mell.'!C8</f>
        <v>2019-2020</v>
      </c>
      <c r="D8" s="325">
        <f>'[1]RM_4.sz.mell.'!D8</f>
        <v>51206306</v>
      </c>
      <c r="E8" s="325">
        <f>'[1]RM_4.sz.mell.'!E8</f>
        <v>267709438</v>
      </c>
      <c r="F8" s="325">
        <f>'[1]RM_4.sz.mell.'!H8</f>
        <v>0</v>
      </c>
      <c r="G8" s="327">
        <f>'[1]RM_4.sz.mell.'!I8</f>
        <v>267709438</v>
      </c>
      <c r="I8" s="338"/>
    </row>
    <row r="9" spans="1:9" ht="15.95" customHeight="1" x14ac:dyDescent="0.2">
      <c r="A9" s="324" t="str">
        <f>'[1]RM_4.sz.mell.'!A9</f>
        <v>EFOP-2.4.1 Szegregált élethelyzetek felszámolása ERFA - felújítás</v>
      </c>
      <c r="B9" s="325">
        <f>'[1]RM_4.sz.mell.'!B9</f>
        <v>176719095</v>
      </c>
      <c r="C9" s="326" t="str">
        <f>'[1]RM_4.sz.mell.'!C9</f>
        <v>2020</v>
      </c>
      <c r="D9" s="325">
        <f>'[1]RM_4.sz.mell.'!D9</f>
        <v>5080000</v>
      </c>
      <c r="E9" s="325">
        <f>'[1]RM_4.sz.mell.'!E9</f>
        <v>171639095</v>
      </c>
      <c r="F9" s="325">
        <f>'[1]RM_4.sz.mell.'!H9</f>
        <v>0</v>
      </c>
      <c r="G9" s="327">
        <f>'[1]RM_4.sz.mell.'!I9</f>
        <v>171639095</v>
      </c>
    </row>
    <row r="10" spans="1:9" ht="15.95" customHeight="1" x14ac:dyDescent="0.2">
      <c r="A10" s="328" t="str">
        <f>'[1]RM_4.sz.mell.'!A10</f>
        <v>START program helyi sajátosságok - egyéb épületek felújítása</v>
      </c>
      <c r="B10" s="325">
        <f>'[1]RM_4.sz.mell.'!B10</f>
        <v>6138799</v>
      </c>
      <c r="C10" s="326" t="str">
        <f>'[1]RM_4.sz.mell.'!C10</f>
        <v>2020</v>
      </c>
      <c r="D10" s="325">
        <f>'[1]RM_4.sz.mell.'!D10</f>
        <v>0</v>
      </c>
      <c r="E10" s="325">
        <f>'[1]RM_4.sz.mell.'!E10</f>
        <v>6138799</v>
      </c>
      <c r="F10" s="325">
        <f>'[1]RM_4.sz.mell.'!H10</f>
        <v>7963427</v>
      </c>
      <c r="G10" s="327">
        <f>'[1]RM_4.sz.mell.'!I10</f>
        <v>14102226</v>
      </c>
    </row>
    <row r="11" spans="1:9" ht="15.95" customHeight="1" x14ac:dyDescent="0.2">
      <c r="A11" s="324" t="str">
        <f>'[1]RM_4.sz.mell.'!A11</f>
        <v>START program mezőgazdaság- egyéb épületek felújítása</v>
      </c>
      <c r="B11" s="325">
        <f>'[1]RM_4.sz.mell.'!B11</f>
        <v>3123184</v>
      </c>
      <c r="C11" s="326" t="str">
        <f>'[1]RM_4.sz.mell.'!C11</f>
        <v>2020</v>
      </c>
      <c r="D11" s="325">
        <f>'[1]RM_4.sz.mell.'!D11</f>
        <v>0</v>
      </c>
      <c r="E11" s="325">
        <f>'[1]RM_4.sz.mell.'!E11</f>
        <v>3123184</v>
      </c>
      <c r="F11" s="325">
        <f>'[1]RM_4.sz.mell.'!H11</f>
        <v>6006814</v>
      </c>
      <c r="G11" s="327">
        <f>'[1]RM_4.sz.mell.'!I11</f>
        <v>9129998</v>
      </c>
    </row>
    <row r="12" spans="1:9" ht="15.95" customHeight="1" x14ac:dyDescent="0.2">
      <c r="A12" s="328" t="str">
        <f>'[1]RM_4.sz.mell.'!A12</f>
        <v>START szociális jell. Program - egyéb felújítás</v>
      </c>
      <c r="B12" s="325">
        <f>'[1]RM_4.sz.mell.'!B12</f>
        <v>941019</v>
      </c>
      <c r="C12" s="326" t="str">
        <f>'[1]RM_4.sz.mell.'!C12</f>
        <v>2020</v>
      </c>
      <c r="D12" s="325">
        <f>'[1]RM_4.sz.mell.'!D12</f>
        <v>0</v>
      </c>
      <c r="E12" s="325">
        <f>'[1]RM_4.sz.mell.'!E12</f>
        <v>941019</v>
      </c>
      <c r="F12" s="325">
        <f>'[1]RM_4.sz.mell.'!H12</f>
        <v>3771965</v>
      </c>
      <c r="G12" s="327">
        <f>'[1]RM_4.sz.mell.'!I12</f>
        <v>4712984</v>
      </c>
    </row>
    <row r="13" spans="1:9" ht="15.95" customHeight="1" x14ac:dyDescent="0.2">
      <c r="A13" s="324" t="str">
        <f>'[1]RM_4.sz.mell.'!A13</f>
        <v>PH mosdófelújítás</v>
      </c>
      <c r="B13" s="325">
        <f>'[1]RM_4.sz.mell.'!B13</f>
        <v>1270000</v>
      </c>
      <c r="C13" s="326" t="str">
        <f>'[1]RM_4.sz.mell.'!C13</f>
        <v>2020</v>
      </c>
      <c r="D13" s="325">
        <f>'[1]RM_4.sz.mell.'!D13</f>
        <v>0</v>
      </c>
      <c r="E13" s="325">
        <f>'[1]RM_4.sz.mell.'!E13</f>
        <v>1270000</v>
      </c>
      <c r="F13" s="325">
        <f>'[1]RM_4.sz.mell.'!H13</f>
        <v>0</v>
      </c>
      <c r="G13" s="327">
        <f>'[1]RM_4.sz.mell.'!I13</f>
        <v>1270000</v>
      </c>
    </row>
    <row r="14" spans="1:9" ht="15.95" customHeight="1" x14ac:dyDescent="0.2">
      <c r="A14" s="324" t="str">
        <f>'[1]RM_4.sz.mell.'!A14</f>
        <v>Óvoda felújítás</v>
      </c>
      <c r="B14" s="325">
        <f>'[1]RM_4.sz.mell.'!B14</f>
        <v>825500</v>
      </c>
      <c r="C14" s="326" t="str">
        <f>'[1]RM_4.sz.mell.'!C14</f>
        <v>2020</v>
      </c>
      <c r="D14" s="325">
        <f>'[1]RM_4.sz.mell.'!D14</f>
        <v>0</v>
      </c>
      <c r="E14" s="325">
        <f>'[1]RM_4.sz.mell.'!E14</f>
        <v>825500</v>
      </c>
      <c r="F14" s="325">
        <f>'[1]RM_4.sz.mell.'!H14</f>
        <v>0</v>
      </c>
      <c r="G14" s="327">
        <f>'[1]RM_4.sz.mell.'!I14</f>
        <v>825500</v>
      </c>
    </row>
    <row r="15" spans="1:9" ht="15.95" customHeight="1" x14ac:dyDescent="0.2">
      <c r="A15" s="324">
        <f>'[1]RM_4.sz.mell.'!A15</f>
        <v>0</v>
      </c>
      <c r="B15" s="325">
        <f>'[1]RM_4.sz.mell.'!B15</f>
        <v>0</v>
      </c>
      <c r="C15" s="326">
        <f>'[1]RM_4.sz.mell.'!C15</f>
        <v>0</v>
      </c>
      <c r="D15" s="325">
        <f>'[1]RM_4.sz.mell.'!D15</f>
        <v>0</v>
      </c>
      <c r="E15" s="325">
        <f>'[1]RM_4.sz.mell.'!E15</f>
        <v>0</v>
      </c>
      <c r="F15" s="325">
        <f>'[1]RM_4.sz.mell.'!H15</f>
        <v>0</v>
      </c>
      <c r="G15" s="327">
        <f>'[1]RM_4.sz.mell.'!I15</f>
        <v>0</v>
      </c>
    </row>
    <row r="16" spans="1:9" ht="15.95" customHeight="1" x14ac:dyDescent="0.2">
      <c r="A16" s="324">
        <f>'[1]RM_4.sz.mell.'!A16</f>
        <v>0</v>
      </c>
      <c r="B16" s="325">
        <f>'[1]RM_4.sz.mell.'!B16</f>
        <v>0</v>
      </c>
      <c r="C16" s="326">
        <f>'[1]RM_4.sz.mell.'!C16</f>
        <v>0</v>
      </c>
      <c r="D16" s="325">
        <f>'[1]RM_4.sz.mell.'!D16</f>
        <v>0</v>
      </c>
      <c r="E16" s="325">
        <f>'[1]RM_4.sz.mell.'!E16</f>
        <v>0</v>
      </c>
      <c r="F16" s="325">
        <f>'[1]RM_4.sz.mell.'!H16</f>
        <v>0</v>
      </c>
      <c r="G16" s="327">
        <f>'[1]RM_4.sz.mell.'!I16</f>
        <v>0</v>
      </c>
    </row>
    <row r="17" spans="1:7" ht="15.95" customHeight="1" x14ac:dyDescent="0.2">
      <c r="A17" s="324">
        <f>'[1]RM_4.sz.mell.'!A17</f>
        <v>0</v>
      </c>
      <c r="B17" s="325">
        <f>'[1]RM_4.sz.mell.'!B17</f>
        <v>0</v>
      </c>
      <c r="C17" s="326">
        <f>'[1]RM_4.sz.mell.'!C17</f>
        <v>0</v>
      </c>
      <c r="D17" s="325">
        <f>'[1]RM_4.sz.mell.'!D17</f>
        <v>0</v>
      </c>
      <c r="E17" s="325">
        <f>'[1]RM_4.sz.mell.'!E17</f>
        <v>0</v>
      </c>
      <c r="F17" s="325">
        <f>'[1]RM_4.sz.mell.'!H17</f>
        <v>0</v>
      </c>
      <c r="G17" s="327">
        <f>'[1]RM_4.sz.mell.'!I17</f>
        <v>0</v>
      </c>
    </row>
    <row r="18" spans="1:7" ht="15.95" customHeight="1" x14ac:dyDescent="0.2">
      <c r="A18" s="324">
        <f>'[1]RM_4.sz.mell.'!A18</f>
        <v>0</v>
      </c>
      <c r="B18" s="325">
        <f>'[1]RM_4.sz.mell.'!B18</f>
        <v>0</v>
      </c>
      <c r="C18" s="326">
        <f>'[1]RM_4.sz.mell.'!C18</f>
        <v>0</v>
      </c>
      <c r="D18" s="325">
        <f>'[1]RM_4.sz.mell.'!D18</f>
        <v>0</v>
      </c>
      <c r="E18" s="325">
        <f>'[1]RM_4.sz.mell.'!E18</f>
        <v>0</v>
      </c>
      <c r="F18" s="325">
        <f>'[1]RM_4.sz.mell.'!H18</f>
        <v>0</v>
      </c>
      <c r="G18" s="327">
        <f>'[1]RM_4.sz.mell.'!I18</f>
        <v>0</v>
      </c>
    </row>
    <row r="19" spans="1:7" ht="15.95" customHeight="1" x14ac:dyDescent="0.2">
      <c r="A19" s="324">
        <f>'[1]RM_4.sz.mell.'!A19</f>
        <v>0</v>
      </c>
      <c r="B19" s="325">
        <f>'[1]RM_4.sz.mell.'!B19</f>
        <v>0</v>
      </c>
      <c r="C19" s="326">
        <f>'[1]RM_4.sz.mell.'!C19</f>
        <v>0</v>
      </c>
      <c r="D19" s="325">
        <f>'[1]RM_4.sz.mell.'!D19</f>
        <v>0</v>
      </c>
      <c r="E19" s="325">
        <f>'[1]RM_4.sz.mell.'!E19</f>
        <v>0</v>
      </c>
      <c r="F19" s="325">
        <f>'[1]RM_4.sz.mell.'!H19</f>
        <v>0</v>
      </c>
      <c r="G19" s="327">
        <f>'[1]RM_4.sz.mell.'!I19</f>
        <v>0</v>
      </c>
    </row>
    <row r="20" spans="1:7" ht="15.95" customHeight="1" x14ac:dyDescent="0.2">
      <c r="A20" s="324">
        <f>'[1]RM_4.sz.mell.'!A20</f>
        <v>0</v>
      </c>
      <c r="B20" s="325">
        <f>'[1]RM_4.sz.mell.'!B20</f>
        <v>0</v>
      </c>
      <c r="C20" s="326">
        <f>'[1]RM_4.sz.mell.'!C20</f>
        <v>0</v>
      </c>
      <c r="D20" s="325">
        <f>'[1]RM_4.sz.mell.'!D20</f>
        <v>0</v>
      </c>
      <c r="E20" s="325">
        <f>'[1]RM_4.sz.mell.'!E20</f>
        <v>0</v>
      </c>
      <c r="F20" s="325">
        <f>'[1]RM_4.sz.mell.'!H20</f>
        <v>0</v>
      </c>
      <c r="G20" s="327">
        <f>'[1]RM_4.sz.mell.'!I20</f>
        <v>0</v>
      </c>
    </row>
    <row r="21" spans="1:7" ht="15.95" customHeight="1" x14ac:dyDescent="0.2">
      <c r="A21" s="324">
        <f>'[1]RM_4.sz.mell.'!A21</f>
        <v>0</v>
      </c>
      <c r="B21" s="325">
        <f>'[1]RM_4.sz.mell.'!B21</f>
        <v>0</v>
      </c>
      <c r="C21" s="326">
        <f>'[1]RM_4.sz.mell.'!C21</f>
        <v>0</v>
      </c>
      <c r="D21" s="325">
        <f>'[1]RM_4.sz.mell.'!D21</f>
        <v>0</v>
      </c>
      <c r="E21" s="325">
        <f>'[1]RM_4.sz.mell.'!E21</f>
        <v>0</v>
      </c>
      <c r="F21" s="325">
        <f>'[1]RM_4.sz.mell.'!H21</f>
        <v>0</v>
      </c>
      <c r="G21" s="327">
        <f>'[1]RM_4.sz.mell.'!I21</f>
        <v>0</v>
      </c>
    </row>
    <row r="22" spans="1:7" ht="15.95" customHeight="1" x14ac:dyDescent="0.2">
      <c r="A22" s="324">
        <f>'[1]RM_4.sz.mell.'!A22</f>
        <v>0</v>
      </c>
      <c r="B22" s="325">
        <f>'[1]RM_4.sz.mell.'!B22</f>
        <v>0</v>
      </c>
      <c r="C22" s="326">
        <f>'[1]RM_4.sz.mell.'!C22</f>
        <v>0</v>
      </c>
      <c r="D22" s="325">
        <f>'[1]RM_4.sz.mell.'!D22</f>
        <v>0</v>
      </c>
      <c r="E22" s="325">
        <f>'[1]RM_4.sz.mell.'!E22</f>
        <v>0</v>
      </c>
      <c r="F22" s="325">
        <f>'[1]RM_4.sz.mell.'!H22</f>
        <v>0</v>
      </c>
      <c r="G22" s="327">
        <f>'[1]RM_4.sz.mell.'!I22</f>
        <v>0</v>
      </c>
    </row>
    <row r="23" spans="1:7" ht="15.95" customHeight="1" x14ac:dyDescent="0.2">
      <c r="A23" s="324">
        <f>'[1]RM_4.sz.mell.'!A23</f>
        <v>0</v>
      </c>
      <c r="B23" s="325">
        <f>'[1]RM_4.sz.mell.'!B23</f>
        <v>0</v>
      </c>
      <c r="C23" s="326">
        <f>'[1]RM_4.sz.mell.'!C23</f>
        <v>0</v>
      </c>
      <c r="D23" s="325">
        <f>'[1]RM_4.sz.mell.'!D23</f>
        <v>0</v>
      </c>
      <c r="E23" s="325">
        <f>'[1]RM_4.sz.mell.'!E23</f>
        <v>0</v>
      </c>
      <c r="F23" s="325">
        <f>'[1]RM_4.sz.mell.'!H23</f>
        <v>0</v>
      </c>
      <c r="G23" s="327">
        <f>'[1]RM_4.sz.mell.'!I23</f>
        <v>0</v>
      </c>
    </row>
    <row r="24" spans="1:7" ht="15.95" customHeight="1" thickBot="1" x14ac:dyDescent="0.25">
      <c r="A24" s="329">
        <f>'[1]RM_4.sz.mell.'!A24</f>
        <v>0</v>
      </c>
      <c r="B24" s="330">
        <f>'[1]RM_4.sz.mell.'!B24</f>
        <v>0</v>
      </c>
      <c r="C24" s="331">
        <f>'[1]RM_4.sz.mell.'!C24</f>
        <v>0</v>
      </c>
      <c r="D24" s="330">
        <f>'[1]RM_4.sz.mell.'!D24</f>
        <v>0</v>
      </c>
      <c r="E24" s="330">
        <f>'[1]RM_4.sz.mell.'!E24</f>
        <v>0</v>
      </c>
      <c r="F24" s="330">
        <f>'[1]RM_4.sz.mell.'!H24</f>
        <v>0</v>
      </c>
      <c r="G24" s="332">
        <f>'[1]RM_4.sz.mell.'!I24</f>
        <v>0</v>
      </c>
    </row>
    <row r="25" spans="1:7" s="337" customFormat="1" ht="18" customHeight="1" thickBot="1" x14ac:dyDescent="0.25">
      <c r="A25" s="333" t="s">
        <v>506</v>
      </c>
      <c r="B25" s="339">
        <f>SUM(B7:B24)</f>
        <v>555280946</v>
      </c>
      <c r="C25" s="340"/>
      <c r="D25" s="339">
        <f>SUM(D7:D24)</f>
        <v>56286306</v>
      </c>
      <c r="E25" s="339"/>
      <c r="F25" s="339">
        <f>SUM(F7:F24)</f>
        <v>17742206</v>
      </c>
      <c r="G25" s="341">
        <f>SUM(G7:G24)</f>
        <v>516736846</v>
      </c>
    </row>
  </sheetData>
  <sheetProtection sheet="1"/>
  <mergeCells count="2">
    <mergeCell ref="B1:G1"/>
    <mergeCell ref="A3:G3"/>
  </mergeCells>
  <printOptions horizontalCentered="1"/>
  <pageMargins left="0.65" right="0.78740157480314965" top="1.2369791666666667" bottom="0.98425196850393704" header="0.78740157480314965" footer="0.78740157480314965"/>
  <pageSetup paperSize="9" scale="91" orientation="landscape" horizontalDpi="300" verticalDpi="300" r:id="rId1"/>
  <headerFooter alignWithMargins="0">
    <oddHeader xml:space="preserve">&amp;R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DB73-A2B7-4219-96DB-109AFB2C4930}">
  <sheetPr>
    <tabColor theme="3" tint="0.79998168889431442"/>
  </sheetPr>
  <dimension ref="A1:J232"/>
  <sheetViews>
    <sheetView topLeftCell="A7" zoomScale="120" zoomScaleNormal="120" zoomScaleSheetLayoutView="100" workbookViewId="0">
      <selection activeCell="J1" sqref="J1:J33"/>
    </sheetView>
  </sheetViews>
  <sheetFormatPr defaultRowHeight="12.75" x14ac:dyDescent="0.2"/>
  <cols>
    <col min="1" max="1" width="28.5" customWidth="1"/>
    <col min="2" max="4" width="13.83203125" customWidth="1"/>
    <col min="5" max="5" width="12.83203125" customWidth="1"/>
    <col min="6" max="7" width="13.83203125" customWidth="1"/>
    <col min="8" max="8" width="12.83203125" customWidth="1"/>
    <col min="9" max="9" width="13.83203125" customWidth="1"/>
    <col min="10" max="10" width="7.33203125" customWidth="1"/>
    <col min="11" max="11" width="11.33203125" customWidth="1"/>
    <col min="12" max="12" width="4" customWidth="1"/>
    <col min="257" max="257" width="28.5" customWidth="1"/>
    <col min="258" max="260" width="13.83203125" customWidth="1"/>
    <col min="261" max="261" width="12.83203125" customWidth="1"/>
    <col min="262" max="263" width="13.83203125" customWidth="1"/>
    <col min="264" max="264" width="12.83203125" customWidth="1"/>
    <col min="265" max="265" width="13.83203125" customWidth="1"/>
    <col min="266" max="266" width="7.33203125" customWidth="1"/>
    <col min="267" max="267" width="11.33203125" customWidth="1"/>
    <col min="268" max="268" width="4" customWidth="1"/>
    <col min="513" max="513" width="28.5" customWidth="1"/>
    <col min="514" max="516" width="13.83203125" customWidth="1"/>
    <col min="517" max="517" width="12.83203125" customWidth="1"/>
    <col min="518" max="519" width="13.83203125" customWidth="1"/>
    <col min="520" max="520" width="12.83203125" customWidth="1"/>
    <col min="521" max="521" width="13.83203125" customWidth="1"/>
    <col min="522" max="522" width="7.33203125" customWidth="1"/>
    <col min="523" max="523" width="11.33203125" customWidth="1"/>
    <col min="524" max="524" width="4" customWidth="1"/>
    <col min="769" max="769" width="28.5" customWidth="1"/>
    <col min="770" max="772" width="13.83203125" customWidth="1"/>
    <col min="773" max="773" width="12.83203125" customWidth="1"/>
    <col min="774" max="775" width="13.83203125" customWidth="1"/>
    <col min="776" max="776" width="12.83203125" customWidth="1"/>
    <col min="777" max="777" width="13.83203125" customWidth="1"/>
    <col min="778" max="778" width="7.33203125" customWidth="1"/>
    <col min="779" max="779" width="11.33203125" customWidth="1"/>
    <col min="780" max="780" width="4" customWidth="1"/>
    <col min="1025" max="1025" width="28.5" customWidth="1"/>
    <col min="1026" max="1028" width="13.83203125" customWidth="1"/>
    <col min="1029" max="1029" width="12.83203125" customWidth="1"/>
    <col min="1030" max="1031" width="13.83203125" customWidth="1"/>
    <col min="1032" max="1032" width="12.83203125" customWidth="1"/>
    <col min="1033" max="1033" width="13.83203125" customWidth="1"/>
    <col min="1034" max="1034" width="7.33203125" customWidth="1"/>
    <col min="1035" max="1035" width="11.33203125" customWidth="1"/>
    <col min="1036" max="1036" width="4" customWidth="1"/>
    <col min="1281" max="1281" width="28.5" customWidth="1"/>
    <col min="1282" max="1284" width="13.83203125" customWidth="1"/>
    <col min="1285" max="1285" width="12.83203125" customWidth="1"/>
    <col min="1286" max="1287" width="13.83203125" customWidth="1"/>
    <col min="1288" max="1288" width="12.83203125" customWidth="1"/>
    <col min="1289" max="1289" width="13.83203125" customWidth="1"/>
    <col min="1290" max="1290" width="7.33203125" customWidth="1"/>
    <col min="1291" max="1291" width="11.33203125" customWidth="1"/>
    <col min="1292" max="1292" width="4" customWidth="1"/>
    <col min="1537" max="1537" width="28.5" customWidth="1"/>
    <col min="1538" max="1540" width="13.83203125" customWidth="1"/>
    <col min="1541" max="1541" width="12.83203125" customWidth="1"/>
    <col min="1542" max="1543" width="13.83203125" customWidth="1"/>
    <col min="1544" max="1544" width="12.83203125" customWidth="1"/>
    <col min="1545" max="1545" width="13.83203125" customWidth="1"/>
    <col min="1546" max="1546" width="7.33203125" customWidth="1"/>
    <col min="1547" max="1547" width="11.33203125" customWidth="1"/>
    <col min="1548" max="1548" width="4" customWidth="1"/>
    <col min="1793" max="1793" width="28.5" customWidth="1"/>
    <col min="1794" max="1796" width="13.83203125" customWidth="1"/>
    <col min="1797" max="1797" width="12.83203125" customWidth="1"/>
    <col min="1798" max="1799" width="13.83203125" customWidth="1"/>
    <col min="1800" max="1800" width="12.83203125" customWidth="1"/>
    <col min="1801" max="1801" width="13.83203125" customWidth="1"/>
    <col min="1802" max="1802" width="7.33203125" customWidth="1"/>
    <col min="1803" max="1803" width="11.33203125" customWidth="1"/>
    <col min="1804" max="1804" width="4" customWidth="1"/>
    <col min="2049" max="2049" width="28.5" customWidth="1"/>
    <col min="2050" max="2052" width="13.83203125" customWidth="1"/>
    <col min="2053" max="2053" width="12.83203125" customWidth="1"/>
    <col min="2054" max="2055" width="13.83203125" customWidth="1"/>
    <col min="2056" max="2056" width="12.83203125" customWidth="1"/>
    <col min="2057" max="2057" width="13.83203125" customWidth="1"/>
    <col min="2058" max="2058" width="7.33203125" customWidth="1"/>
    <col min="2059" max="2059" width="11.33203125" customWidth="1"/>
    <col min="2060" max="2060" width="4" customWidth="1"/>
    <col min="2305" max="2305" width="28.5" customWidth="1"/>
    <col min="2306" max="2308" width="13.83203125" customWidth="1"/>
    <col min="2309" max="2309" width="12.83203125" customWidth="1"/>
    <col min="2310" max="2311" width="13.83203125" customWidth="1"/>
    <col min="2312" max="2312" width="12.83203125" customWidth="1"/>
    <col min="2313" max="2313" width="13.83203125" customWidth="1"/>
    <col min="2314" max="2314" width="7.33203125" customWidth="1"/>
    <col min="2315" max="2315" width="11.33203125" customWidth="1"/>
    <col min="2316" max="2316" width="4" customWidth="1"/>
    <col min="2561" max="2561" width="28.5" customWidth="1"/>
    <col min="2562" max="2564" width="13.83203125" customWidth="1"/>
    <col min="2565" max="2565" width="12.83203125" customWidth="1"/>
    <col min="2566" max="2567" width="13.83203125" customWidth="1"/>
    <col min="2568" max="2568" width="12.83203125" customWidth="1"/>
    <col min="2569" max="2569" width="13.83203125" customWidth="1"/>
    <col min="2570" max="2570" width="7.33203125" customWidth="1"/>
    <col min="2571" max="2571" width="11.33203125" customWidth="1"/>
    <col min="2572" max="2572" width="4" customWidth="1"/>
    <col min="2817" max="2817" width="28.5" customWidth="1"/>
    <col min="2818" max="2820" width="13.83203125" customWidth="1"/>
    <col min="2821" max="2821" width="12.83203125" customWidth="1"/>
    <col min="2822" max="2823" width="13.83203125" customWidth="1"/>
    <col min="2824" max="2824" width="12.83203125" customWidth="1"/>
    <col min="2825" max="2825" width="13.83203125" customWidth="1"/>
    <col min="2826" max="2826" width="7.33203125" customWidth="1"/>
    <col min="2827" max="2827" width="11.33203125" customWidth="1"/>
    <col min="2828" max="2828" width="4" customWidth="1"/>
    <col min="3073" max="3073" width="28.5" customWidth="1"/>
    <col min="3074" max="3076" width="13.83203125" customWidth="1"/>
    <col min="3077" max="3077" width="12.83203125" customWidth="1"/>
    <col min="3078" max="3079" width="13.83203125" customWidth="1"/>
    <col min="3080" max="3080" width="12.83203125" customWidth="1"/>
    <col min="3081" max="3081" width="13.83203125" customWidth="1"/>
    <col min="3082" max="3082" width="7.33203125" customWidth="1"/>
    <col min="3083" max="3083" width="11.33203125" customWidth="1"/>
    <col min="3084" max="3084" width="4" customWidth="1"/>
    <col min="3329" max="3329" width="28.5" customWidth="1"/>
    <col min="3330" max="3332" width="13.83203125" customWidth="1"/>
    <col min="3333" max="3333" width="12.83203125" customWidth="1"/>
    <col min="3334" max="3335" width="13.83203125" customWidth="1"/>
    <col min="3336" max="3336" width="12.83203125" customWidth="1"/>
    <col min="3337" max="3337" width="13.83203125" customWidth="1"/>
    <col min="3338" max="3338" width="7.33203125" customWidth="1"/>
    <col min="3339" max="3339" width="11.33203125" customWidth="1"/>
    <col min="3340" max="3340" width="4" customWidth="1"/>
    <col min="3585" max="3585" width="28.5" customWidth="1"/>
    <col min="3586" max="3588" width="13.83203125" customWidth="1"/>
    <col min="3589" max="3589" width="12.83203125" customWidth="1"/>
    <col min="3590" max="3591" width="13.83203125" customWidth="1"/>
    <col min="3592" max="3592" width="12.83203125" customWidth="1"/>
    <col min="3593" max="3593" width="13.83203125" customWidth="1"/>
    <col min="3594" max="3594" width="7.33203125" customWidth="1"/>
    <col min="3595" max="3595" width="11.33203125" customWidth="1"/>
    <col min="3596" max="3596" width="4" customWidth="1"/>
    <col min="3841" max="3841" width="28.5" customWidth="1"/>
    <col min="3842" max="3844" width="13.83203125" customWidth="1"/>
    <col min="3845" max="3845" width="12.83203125" customWidth="1"/>
    <col min="3846" max="3847" width="13.83203125" customWidth="1"/>
    <col min="3848" max="3848" width="12.83203125" customWidth="1"/>
    <col min="3849" max="3849" width="13.83203125" customWidth="1"/>
    <col min="3850" max="3850" width="7.33203125" customWidth="1"/>
    <col min="3851" max="3851" width="11.33203125" customWidth="1"/>
    <col min="3852" max="3852" width="4" customWidth="1"/>
    <col min="4097" max="4097" width="28.5" customWidth="1"/>
    <col min="4098" max="4100" width="13.83203125" customWidth="1"/>
    <col min="4101" max="4101" width="12.83203125" customWidth="1"/>
    <col min="4102" max="4103" width="13.83203125" customWidth="1"/>
    <col min="4104" max="4104" width="12.83203125" customWidth="1"/>
    <col min="4105" max="4105" width="13.83203125" customWidth="1"/>
    <col min="4106" max="4106" width="7.33203125" customWidth="1"/>
    <col min="4107" max="4107" width="11.33203125" customWidth="1"/>
    <col min="4108" max="4108" width="4" customWidth="1"/>
    <col min="4353" max="4353" width="28.5" customWidth="1"/>
    <col min="4354" max="4356" width="13.83203125" customWidth="1"/>
    <col min="4357" max="4357" width="12.83203125" customWidth="1"/>
    <col min="4358" max="4359" width="13.83203125" customWidth="1"/>
    <col min="4360" max="4360" width="12.83203125" customWidth="1"/>
    <col min="4361" max="4361" width="13.83203125" customWidth="1"/>
    <col min="4362" max="4362" width="7.33203125" customWidth="1"/>
    <col min="4363" max="4363" width="11.33203125" customWidth="1"/>
    <col min="4364" max="4364" width="4" customWidth="1"/>
    <col min="4609" max="4609" width="28.5" customWidth="1"/>
    <col min="4610" max="4612" width="13.83203125" customWidth="1"/>
    <col min="4613" max="4613" width="12.83203125" customWidth="1"/>
    <col min="4614" max="4615" width="13.83203125" customWidth="1"/>
    <col min="4616" max="4616" width="12.83203125" customWidth="1"/>
    <col min="4617" max="4617" width="13.83203125" customWidth="1"/>
    <col min="4618" max="4618" width="7.33203125" customWidth="1"/>
    <col min="4619" max="4619" width="11.33203125" customWidth="1"/>
    <col min="4620" max="4620" width="4" customWidth="1"/>
    <col min="4865" max="4865" width="28.5" customWidth="1"/>
    <col min="4866" max="4868" width="13.83203125" customWidth="1"/>
    <col min="4869" max="4869" width="12.83203125" customWidth="1"/>
    <col min="4870" max="4871" width="13.83203125" customWidth="1"/>
    <col min="4872" max="4872" width="12.83203125" customWidth="1"/>
    <col min="4873" max="4873" width="13.83203125" customWidth="1"/>
    <col min="4874" max="4874" width="7.33203125" customWidth="1"/>
    <col min="4875" max="4875" width="11.33203125" customWidth="1"/>
    <col min="4876" max="4876" width="4" customWidth="1"/>
    <col min="5121" max="5121" width="28.5" customWidth="1"/>
    <col min="5122" max="5124" width="13.83203125" customWidth="1"/>
    <col min="5125" max="5125" width="12.83203125" customWidth="1"/>
    <col min="5126" max="5127" width="13.83203125" customWidth="1"/>
    <col min="5128" max="5128" width="12.83203125" customWidth="1"/>
    <col min="5129" max="5129" width="13.83203125" customWidth="1"/>
    <col min="5130" max="5130" width="7.33203125" customWidth="1"/>
    <col min="5131" max="5131" width="11.33203125" customWidth="1"/>
    <col min="5132" max="5132" width="4" customWidth="1"/>
    <col min="5377" max="5377" width="28.5" customWidth="1"/>
    <col min="5378" max="5380" width="13.83203125" customWidth="1"/>
    <col min="5381" max="5381" width="12.83203125" customWidth="1"/>
    <col min="5382" max="5383" width="13.83203125" customWidth="1"/>
    <col min="5384" max="5384" width="12.83203125" customWidth="1"/>
    <col min="5385" max="5385" width="13.83203125" customWidth="1"/>
    <col min="5386" max="5386" width="7.33203125" customWidth="1"/>
    <col min="5387" max="5387" width="11.33203125" customWidth="1"/>
    <col min="5388" max="5388" width="4" customWidth="1"/>
    <col min="5633" max="5633" width="28.5" customWidth="1"/>
    <col min="5634" max="5636" width="13.83203125" customWidth="1"/>
    <col min="5637" max="5637" width="12.83203125" customWidth="1"/>
    <col min="5638" max="5639" width="13.83203125" customWidth="1"/>
    <col min="5640" max="5640" width="12.83203125" customWidth="1"/>
    <col min="5641" max="5641" width="13.83203125" customWidth="1"/>
    <col min="5642" max="5642" width="7.33203125" customWidth="1"/>
    <col min="5643" max="5643" width="11.33203125" customWidth="1"/>
    <col min="5644" max="5644" width="4" customWidth="1"/>
    <col min="5889" max="5889" width="28.5" customWidth="1"/>
    <col min="5890" max="5892" width="13.83203125" customWidth="1"/>
    <col min="5893" max="5893" width="12.83203125" customWidth="1"/>
    <col min="5894" max="5895" width="13.83203125" customWidth="1"/>
    <col min="5896" max="5896" width="12.83203125" customWidth="1"/>
    <col min="5897" max="5897" width="13.83203125" customWidth="1"/>
    <col min="5898" max="5898" width="7.33203125" customWidth="1"/>
    <col min="5899" max="5899" width="11.33203125" customWidth="1"/>
    <col min="5900" max="5900" width="4" customWidth="1"/>
    <col min="6145" max="6145" width="28.5" customWidth="1"/>
    <col min="6146" max="6148" width="13.83203125" customWidth="1"/>
    <col min="6149" max="6149" width="12.83203125" customWidth="1"/>
    <col min="6150" max="6151" width="13.83203125" customWidth="1"/>
    <col min="6152" max="6152" width="12.83203125" customWidth="1"/>
    <col min="6153" max="6153" width="13.83203125" customWidth="1"/>
    <col min="6154" max="6154" width="7.33203125" customWidth="1"/>
    <col min="6155" max="6155" width="11.33203125" customWidth="1"/>
    <col min="6156" max="6156" width="4" customWidth="1"/>
    <col min="6401" max="6401" width="28.5" customWidth="1"/>
    <col min="6402" max="6404" width="13.83203125" customWidth="1"/>
    <col min="6405" max="6405" width="12.83203125" customWidth="1"/>
    <col min="6406" max="6407" width="13.83203125" customWidth="1"/>
    <col min="6408" max="6408" width="12.83203125" customWidth="1"/>
    <col min="6409" max="6409" width="13.83203125" customWidth="1"/>
    <col min="6410" max="6410" width="7.33203125" customWidth="1"/>
    <col min="6411" max="6411" width="11.33203125" customWidth="1"/>
    <col min="6412" max="6412" width="4" customWidth="1"/>
    <col min="6657" max="6657" width="28.5" customWidth="1"/>
    <col min="6658" max="6660" width="13.83203125" customWidth="1"/>
    <col min="6661" max="6661" width="12.83203125" customWidth="1"/>
    <col min="6662" max="6663" width="13.83203125" customWidth="1"/>
    <col min="6664" max="6664" width="12.83203125" customWidth="1"/>
    <col min="6665" max="6665" width="13.83203125" customWidth="1"/>
    <col min="6666" max="6666" width="7.33203125" customWidth="1"/>
    <col min="6667" max="6667" width="11.33203125" customWidth="1"/>
    <col min="6668" max="6668" width="4" customWidth="1"/>
    <col min="6913" max="6913" width="28.5" customWidth="1"/>
    <col min="6914" max="6916" width="13.83203125" customWidth="1"/>
    <col min="6917" max="6917" width="12.83203125" customWidth="1"/>
    <col min="6918" max="6919" width="13.83203125" customWidth="1"/>
    <col min="6920" max="6920" width="12.83203125" customWidth="1"/>
    <col min="6921" max="6921" width="13.83203125" customWidth="1"/>
    <col min="6922" max="6922" width="7.33203125" customWidth="1"/>
    <col min="6923" max="6923" width="11.33203125" customWidth="1"/>
    <col min="6924" max="6924" width="4" customWidth="1"/>
    <col min="7169" max="7169" width="28.5" customWidth="1"/>
    <col min="7170" max="7172" width="13.83203125" customWidth="1"/>
    <col min="7173" max="7173" width="12.83203125" customWidth="1"/>
    <col min="7174" max="7175" width="13.83203125" customWidth="1"/>
    <col min="7176" max="7176" width="12.83203125" customWidth="1"/>
    <col min="7177" max="7177" width="13.83203125" customWidth="1"/>
    <col min="7178" max="7178" width="7.33203125" customWidth="1"/>
    <col min="7179" max="7179" width="11.33203125" customWidth="1"/>
    <col min="7180" max="7180" width="4" customWidth="1"/>
    <col min="7425" max="7425" width="28.5" customWidth="1"/>
    <col min="7426" max="7428" width="13.83203125" customWidth="1"/>
    <col min="7429" max="7429" width="12.83203125" customWidth="1"/>
    <col min="7430" max="7431" width="13.83203125" customWidth="1"/>
    <col min="7432" max="7432" width="12.83203125" customWidth="1"/>
    <col min="7433" max="7433" width="13.83203125" customWidth="1"/>
    <col min="7434" max="7434" width="7.33203125" customWidth="1"/>
    <col min="7435" max="7435" width="11.33203125" customWidth="1"/>
    <col min="7436" max="7436" width="4" customWidth="1"/>
    <col min="7681" max="7681" width="28.5" customWidth="1"/>
    <col min="7682" max="7684" width="13.83203125" customWidth="1"/>
    <col min="7685" max="7685" width="12.83203125" customWidth="1"/>
    <col min="7686" max="7687" width="13.83203125" customWidth="1"/>
    <col min="7688" max="7688" width="12.83203125" customWidth="1"/>
    <col min="7689" max="7689" width="13.83203125" customWidth="1"/>
    <col min="7690" max="7690" width="7.33203125" customWidth="1"/>
    <col min="7691" max="7691" width="11.33203125" customWidth="1"/>
    <col min="7692" max="7692" width="4" customWidth="1"/>
    <col min="7937" max="7937" width="28.5" customWidth="1"/>
    <col min="7938" max="7940" width="13.83203125" customWidth="1"/>
    <col min="7941" max="7941" width="12.83203125" customWidth="1"/>
    <col min="7942" max="7943" width="13.83203125" customWidth="1"/>
    <col min="7944" max="7944" width="12.83203125" customWidth="1"/>
    <col min="7945" max="7945" width="13.83203125" customWidth="1"/>
    <col min="7946" max="7946" width="7.33203125" customWidth="1"/>
    <col min="7947" max="7947" width="11.33203125" customWidth="1"/>
    <col min="7948" max="7948" width="4" customWidth="1"/>
    <col min="8193" max="8193" width="28.5" customWidth="1"/>
    <col min="8194" max="8196" width="13.83203125" customWidth="1"/>
    <col min="8197" max="8197" width="12.83203125" customWidth="1"/>
    <col min="8198" max="8199" width="13.83203125" customWidth="1"/>
    <col min="8200" max="8200" width="12.83203125" customWidth="1"/>
    <col min="8201" max="8201" width="13.83203125" customWidth="1"/>
    <col min="8202" max="8202" width="7.33203125" customWidth="1"/>
    <col min="8203" max="8203" width="11.33203125" customWidth="1"/>
    <col min="8204" max="8204" width="4" customWidth="1"/>
    <col min="8449" max="8449" width="28.5" customWidth="1"/>
    <col min="8450" max="8452" width="13.83203125" customWidth="1"/>
    <col min="8453" max="8453" width="12.83203125" customWidth="1"/>
    <col min="8454" max="8455" width="13.83203125" customWidth="1"/>
    <col min="8456" max="8456" width="12.83203125" customWidth="1"/>
    <col min="8457" max="8457" width="13.83203125" customWidth="1"/>
    <col min="8458" max="8458" width="7.33203125" customWidth="1"/>
    <col min="8459" max="8459" width="11.33203125" customWidth="1"/>
    <col min="8460" max="8460" width="4" customWidth="1"/>
    <col min="8705" max="8705" width="28.5" customWidth="1"/>
    <col min="8706" max="8708" width="13.83203125" customWidth="1"/>
    <col min="8709" max="8709" width="12.83203125" customWidth="1"/>
    <col min="8710" max="8711" width="13.83203125" customWidth="1"/>
    <col min="8712" max="8712" width="12.83203125" customWidth="1"/>
    <col min="8713" max="8713" width="13.83203125" customWidth="1"/>
    <col min="8714" max="8714" width="7.33203125" customWidth="1"/>
    <col min="8715" max="8715" width="11.33203125" customWidth="1"/>
    <col min="8716" max="8716" width="4" customWidth="1"/>
    <col min="8961" max="8961" width="28.5" customWidth="1"/>
    <col min="8962" max="8964" width="13.83203125" customWidth="1"/>
    <col min="8965" max="8965" width="12.83203125" customWidth="1"/>
    <col min="8966" max="8967" width="13.83203125" customWidth="1"/>
    <col min="8968" max="8968" width="12.83203125" customWidth="1"/>
    <col min="8969" max="8969" width="13.83203125" customWidth="1"/>
    <col min="8970" max="8970" width="7.33203125" customWidth="1"/>
    <col min="8971" max="8971" width="11.33203125" customWidth="1"/>
    <col min="8972" max="8972" width="4" customWidth="1"/>
    <col min="9217" max="9217" width="28.5" customWidth="1"/>
    <col min="9218" max="9220" width="13.83203125" customWidth="1"/>
    <col min="9221" max="9221" width="12.83203125" customWidth="1"/>
    <col min="9222" max="9223" width="13.83203125" customWidth="1"/>
    <col min="9224" max="9224" width="12.83203125" customWidth="1"/>
    <col min="9225" max="9225" width="13.83203125" customWidth="1"/>
    <col min="9226" max="9226" width="7.33203125" customWidth="1"/>
    <col min="9227" max="9227" width="11.33203125" customWidth="1"/>
    <col min="9228" max="9228" width="4" customWidth="1"/>
    <col min="9473" max="9473" width="28.5" customWidth="1"/>
    <col min="9474" max="9476" width="13.83203125" customWidth="1"/>
    <col min="9477" max="9477" width="12.83203125" customWidth="1"/>
    <col min="9478" max="9479" width="13.83203125" customWidth="1"/>
    <col min="9480" max="9480" width="12.83203125" customWidth="1"/>
    <col min="9481" max="9481" width="13.83203125" customWidth="1"/>
    <col min="9482" max="9482" width="7.33203125" customWidth="1"/>
    <col min="9483" max="9483" width="11.33203125" customWidth="1"/>
    <col min="9484" max="9484" width="4" customWidth="1"/>
    <col min="9729" max="9729" width="28.5" customWidth="1"/>
    <col min="9730" max="9732" width="13.83203125" customWidth="1"/>
    <col min="9733" max="9733" width="12.83203125" customWidth="1"/>
    <col min="9734" max="9735" width="13.83203125" customWidth="1"/>
    <col min="9736" max="9736" width="12.83203125" customWidth="1"/>
    <col min="9737" max="9737" width="13.83203125" customWidth="1"/>
    <col min="9738" max="9738" width="7.33203125" customWidth="1"/>
    <col min="9739" max="9739" width="11.33203125" customWidth="1"/>
    <col min="9740" max="9740" width="4" customWidth="1"/>
    <col min="9985" max="9985" width="28.5" customWidth="1"/>
    <col min="9986" max="9988" width="13.83203125" customWidth="1"/>
    <col min="9989" max="9989" width="12.83203125" customWidth="1"/>
    <col min="9990" max="9991" width="13.83203125" customWidth="1"/>
    <col min="9992" max="9992" width="12.83203125" customWidth="1"/>
    <col min="9993" max="9993" width="13.83203125" customWidth="1"/>
    <col min="9994" max="9994" width="7.33203125" customWidth="1"/>
    <col min="9995" max="9995" width="11.33203125" customWidth="1"/>
    <col min="9996" max="9996" width="4" customWidth="1"/>
    <col min="10241" max="10241" width="28.5" customWidth="1"/>
    <col min="10242" max="10244" width="13.83203125" customWidth="1"/>
    <col min="10245" max="10245" width="12.83203125" customWidth="1"/>
    <col min="10246" max="10247" width="13.83203125" customWidth="1"/>
    <col min="10248" max="10248" width="12.83203125" customWidth="1"/>
    <col min="10249" max="10249" width="13.83203125" customWidth="1"/>
    <col min="10250" max="10250" width="7.33203125" customWidth="1"/>
    <col min="10251" max="10251" width="11.33203125" customWidth="1"/>
    <col min="10252" max="10252" width="4" customWidth="1"/>
    <col min="10497" max="10497" width="28.5" customWidth="1"/>
    <col min="10498" max="10500" width="13.83203125" customWidth="1"/>
    <col min="10501" max="10501" width="12.83203125" customWidth="1"/>
    <col min="10502" max="10503" width="13.83203125" customWidth="1"/>
    <col min="10504" max="10504" width="12.83203125" customWidth="1"/>
    <col min="10505" max="10505" width="13.83203125" customWidth="1"/>
    <col min="10506" max="10506" width="7.33203125" customWidth="1"/>
    <col min="10507" max="10507" width="11.33203125" customWidth="1"/>
    <col min="10508" max="10508" width="4" customWidth="1"/>
    <col min="10753" max="10753" width="28.5" customWidth="1"/>
    <col min="10754" max="10756" width="13.83203125" customWidth="1"/>
    <col min="10757" max="10757" width="12.83203125" customWidth="1"/>
    <col min="10758" max="10759" width="13.83203125" customWidth="1"/>
    <col min="10760" max="10760" width="12.83203125" customWidth="1"/>
    <col min="10761" max="10761" width="13.83203125" customWidth="1"/>
    <col min="10762" max="10762" width="7.33203125" customWidth="1"/>
    <col min="10763" max="10763" width="11.33203125" customWidth="1"/>
    <col min="10764" max="10764" width="4" customWidth="1"/>
    <col min="11009" max="11009" width="28.5" customWidth="1"/>
    <col min="11010" max="11012" width="13.83203125" customWidth="1"/>
    <col min="11013" max="11013" width="12.83203125" customWidth="1"/>
    <col min="11014" max="11015" width="13.83203125" customWidth="1"/>
    <col min="11016" max="11016" width="12.83203125" customWidth="1"/>
    <col min="11017" max="11017" width="13.83203125" customWidth="1"/>
    <col min="11018" max="11018" width="7.33203125" customWidth="1"/>
    <col min="11019" max="11019" width="11.33203125" customWidth="1"/>
    <col min="11020" max="11020" width="4" customWidth="1"/>
    <col min="11265" max="11265" width="28.5" customWidth="1"/>
    <col min="11266" max="11268" width="13.83203125" customWidth="1"/>
    <col min="11269" max="11269" width="12.83203125" customWidth="1"/>
    <col min="11270" max="11271" width="13.83203125" customWidth="1"/>
    <col min="11272" max="11272" width="12.83203125" customWidth="1"/>
    <col min="11273" max="11273" width="13.83203125" customWidth="1"/>
    <col min="11274" max="11274" width="7.33203125" customWidth="1"/>
    <col min="11275" max="11275" width="11.33203125" customWidth="1"/>
    <col min="11276" max="11276" width="4" customWidth="1"/>
    <col min="11521" max="11521" width="28.5" customWidth="1"/>
    <col min="11522" max="11524" width="13.83203125" customWidth="1"/>
    <col min="11525" max="11525" width="12.83203125" customWidth="1"/>
    <col min="11526" max="11527" width="13.83203125" customWidth="1"/>
    <col min="11528" max="11528" width="12.83203125" customWidth="1"/>
    <col min="11529" max="11529" width="13.83203125" customWidth="1"/>
    <col min="11530" max="11530" width="7.33203125" customWidth="1"/>
    <col min="11531" max="11531" width="11.33203125" customWidth="1"/>
    <col min="11532" max="11532" width="4" customWidth="1"/>
    <col min="11777" max="11777" width="28.5" customWidth="1"/>
    <col min="11778" max="11780" width="13.83203125" customWidth="1"/>
    <col min="11781" max="11781" width="12.83203125" customWidth="1"/>
    <col min="11782" max="11783" width="13.83203125" customWidth="1"/>
    <col min="11784" max="11784" width="12.83203125" customWidth="1"/>
    <col min="11785" max="11785" width="13.83203125" customWidth="1"/>
    <col min="11786" max="11786" width="7.33203125" customWidth="1"/>
    <col min="11787" max="11787" width="11.33203125" customWidth="1"/>
    <col min="11788" max="11788" width="4" customWidth="1"/>
    <col min="12033" max="12033" width="28.5" customWidth="1"/>
    <col min="12034" max="12036" width="13.83203125" customWidth="1"/>
    <col min="12037" max="12037" width="12.83203125" customWidth="1"/>
    <col min="12038" max="12039" width="13.83203125" customWidth="1"/>
    <col min="12040" max="12040" width="12.83203125" customWidth="1"/>
    <col min="12041" max="12041" width="13.83203125" customWidth="1"/>
    <col min="12042" max="12042" width="7.33203125" customWidth="1"/>
    <col min="12043" max="12043" width="11.33203125" customWidth="1"/>
    <col min="12044" max="12044" width="4" customWidth="1"/>
    <col min="12289" max="12289" width="28.5" customWidth="1"/>
    <col min="12290" max="12292" width="13.83203125" customWidth="1"/>
    <col min="12293" max="12293" width="12.83203125" customWidth="1"/>
    <col min="12294" max="12295" width="13.83203125" customWidth="1"/>
    <col min="12296" max="12296" width="12.83203125" customWidth="1"/>
    <col min="12297" max="12297" width="13.83203125" customWidth="1"/>
    <col min="12298" max="12298" width="7.33203125" customWidth="1"/>
    <col min="12299" max="12299" width="11.33203125" customWidth="1"/>
    <col min="12300" max="12300" width="4" customWidth="1"/>
    <col min="12545" max="12545" width="28.5" customWidth="1"/>
    <col min="12546" max="12548" width="13.83203125" customWidth="1"/>
    <col min="12549" max="12549" width="12.83203125" customWidth="1"/>
    <col min="12550" max="12551" width="13.83203125" customWidth="1"/>
    <col min="12552" max="12552" width="12.83203125" customWidth="1"/>
    <col min="12553" max="12553" width="13.83203125" customWidth="1"/>
    <col min="12554" max="12554" width="7.33203125" customWidth="1"/>
    <col min="12555" max="12555" width="11.33203125" customWidth="1"/>
    <col min="12556" max="12556" width="4" customWidth="1"/>
    <col min="12801" max="12801" width="28.5" customWidth="1"/>
    <col min="12802" max="12804" width="13.83203125" customWidth="1"/>
    <col min="12805" max="12805" width="12.83203125" customWidth="1"/>
    <col min="12806" max="12807" width="13.83203125" customWidth="1"/>
    <col min="12808" max="12808" width="12.83203125" customWidth="1"/>
    <col min="12809" max="12809" width="13.83203125" customWidth="1"/>
    <col min="12810" max="12810" width="7.33203125" customWidth="1"/>
    <col min="12811" max="12811" width="11.33203125" customWidth="1"/>
    <col min="12812" max="12812" width="4" customWidth="1"/>
    <col min="13057" max="13057" width="28.5" customWidth="1"/>
    <col min="13058" max="13060" width="13.83203125" customWidth="1"/>
    <col min="13061" max="13061" width="12.83203125" customWidth="1"/>
    <col min="13062" max="13063" width="13.83203125" customWidth="1"/>
    <col min="13064" max="13064" width="12.83203125" customWidth="1"/>
    <col min="13065" max="13065" width="13.83203125" customWidth="1"/>
    <col min="13066" max="13066" width="7.33203125" customWidth="1"/>
    <col min="13067" max="13067" width="11.33203125" customWidth="1"/>
    <col min="13068" max="13068" width="4" customWidth="1"/>
    <col min="13313" max="13313" width="28.5" customWidth="1"/>
    <col min="13314" max="13316" width="13.83203125" customWidth="1"/>
    <col min="13317" max="13317" width="12.83203125" customWidth="1"/>
    <col min="13318" max="13319" width="13.83203125" customWidth="1"/>
    <col min="13320" max="13320" width="12.83203125" customWidth="1"/>
    <col min="13321" max="13321" width="13.83203125" customWidth="1"/>
    <col min="13322" max="13322" width="7.33203125" customWidth="1"/>
    <col min="13323" max="13323" width="11.33203125" customWidth="1"/>
    <col min="13324" max="13324" width="4" customWidth="1"/>
    <col min="13569" max="13569" width="28.5" customWidth="1"/>
    <col min="13570" max="13572" width="13.83203125" customWidth="1"/>
    <col min="13573" max="13573" width="12.83203125" customWidth="1"/>
    <col min="13574" max="13575" width="13.83203125" customWidth="1"/>
    <col min="13576" max="13576" width="12.83203125" customWidth="1"/>
    <col min="13577" max="13577" width="13.83203125" customWidth="1"/>
    <col min="13578" max="13578" width="7.33203125" customWidth="1"/>
    <col min="13579" max="13579" width="11.33203125" customWidth="1"/>
    <col min="13580" max="13580" width="4" customWidth="1"/>
    <col min="13825" max="13825" width="28.5" customWidth="1"/>
    <col min="13826" max="13828" width="13.83203125" customWidth="1"/>
    <col min="13829" max="13829" width="12.83203125" customWidth="1"/>
    <col min="13830" max="13831" width="13.83203125" customWidth="1"/>
    <col min="13832" max="13832" width="12.83203125" customWidth="1"/>
    <col min="13833" max="13833" width="13.83203125" customWidth="1"/>
    <col min="13834" max="13834" width="7.33203125" customWidth="1"/>
    <col min="13835" max="13835" width="11.33203125" customWidth="1"/>
    <col min="13836" max="13836" width="4" customWidth="1"/>
    <col min="14081" max="14081" width="28.5" customWidth="1"/>
    <col min="14082" max="14084" width="13.83203125" customWidth="1"/>
    <col min="14085" max="14085" width="12.83203125" customWidth="1"/>
    <col min="14086" max="14087" width="13.83203125" customWidth="1"/>
    <col min="14088" max="14088" width="12.83203125" customWidth="1"/>
    <col min="14089" max="14089" width="13.83203125" customWidth="1"/>
    <col min="14090" max="14090" width="7.33203125" customWidth="1"/>
    <col min="14091" max="14091" width="11.33203125" customWidth="1"/>
    <col min="14092" max="14092" width="4" customWidth="1"/>
    <col min="14337" max="14337" width="28.5" customWidth="1"/>
    <col min="14338" max="14340" width="13.83203125" customWidth="1"/>
    <col min="14341" max="14341" width="12.83203125" customWidth="1"/>
    <col min="14342" max="14343" width="13.83203125" customWidth="1"/>
    <col min="14344" max="14344" width="12.83203125" customWidth="1"/>
    <col min="14345" max="14345" width="13.83203125" customWidth="1"/>
    <col min="14346" max="14346" width="7.33203125" customWidth="1"/>
    <col min="14347" max="14347" width="11.33203125" customWidth="1"/>
    <col min="14348" max="14348" width="4" customWidth="1"/>
    <col min="14593" max="14593" width="28.5" customWidth="1"/>
    <col min="14594" max="14596" width="13.83203125" customWidth="1"/>
    <col min="14597" max="14597" width="12.83203125" customWidth="1"/>
    <col min="14598" max="14599" width="13.83203125" customWidth="1"/>
    <col min="14600" max="14600" width="12.83203125" customWidth="1"/>
    <col min="14601" max="14601" width="13.83203125" customWidth="1"/>
    <col min="14602" max="14602" width="7.33203125" customWidth="1"/>
    <col min="14603" max="14603" width="11.33203125" customWidth="1"/>
    <col min="14604" max="14604" width="4" customWidth="1"/>
    <col min="14849" max="14849" width="28.5" customWidth="1"/>
    <col min="14850" max="14852" width="13.83203125" customWidth="1"/>
    <col min="14853" max="14853" width="12.83203125" customWidth="1"/>
    <col min="14854" max="14855" width="13.83203125" customWidth="1"/>
    <col min="14856" max="14856" width="12.83203125" customWidth="1"/>
    <col min="14857" max="14857" width="13.83203125" customWidth="1"/>
    <col min="14858" max="14858" width="7.33203125" customWidth="1"/>
    <col min="14859" max="14859" width="11.33203125" customWidth="1"/>
    <col min="14860" max="14860" width="4" customWidth="1"/>
    <col min="15105" max="15105" width="28.5" customWidth="1"/>
    <col min="15106" max="15108" width="13.83203125" customWidth="1"/>
    <col min="15109" max="15109" width="12.83203125" customWidth="1"/>
    <col min="15110" max="15111" width="13.83203125" customWidth="1"/>
    <col min="15112" max="15112" width="12.83203125" customWidth="1"/>
    <col min="15113" max="15113" width="13.83203125" customWidth="1"/>
    <col min="15114" max="15114" width="7.33203125" customWidth="1"/>
    <col min="15115" max="15115" width="11.33203125" customWidth="1"/>
    <col min="15116" max="15116" width="4" customWidth="1"/>
    <col min="15361" max="15361" width="28.5" customWidth="1"/>
    <col min="15362" max="15364" width="13.83203125" customWidth="1"/>
    <col min="15365" max="15365" width="12.83203125" customWidth="1"/>
    <col min="15366" max="15367" width="13.83203125" customWidth="1"/>
    <col min="15368" max="15368" width="12.83203125" customWidth="1"/>
    <col min="15369" max="15369" width="13.83203125" customWidth="1"/>
    <col min="15370" max="15370" width="7.33203125" customWidth="1"/>
    <col min="15371" max="15371" width="11.33203125" customWidth="1"/>
    <col min="15372" max="15372" width="4" customWidth="1"/>
    <col min="15617" max="15617" width="28.5" customWidth="1"/>
    <col min="15618" max="15620" width="13.83203125" customWidth="1"/>
    <col min="15621" max="15621" width="12.83203125" customWidth="1"/>
    <col min="15622" max="15623" width="13.83203125" customWidth="1"/>
    <col min="15624" max="15624" width="12.83203125" customWidth="1"/>
    <col min="15625" max="15625" width="13.83203125" customWidth="1"/>
    <col min="15626" max="15626" width="7.33203125" customWidth="1"/>
    <col min="15627" max="15627" width="11.33203125" customWidth="1"/>
    <col min="15628" max="15628" width="4" customWidth="1"/>
    <col min="15873" max="15873" width="28.5" customWidth="1"/>
    <col min="15874" max="15876" width="13.83203125" customWidth="1"/>
    <col min="15877" max="15877" width="12.83203125" customWidth="1"/>
    <col min="15878" max="15879" width="13.83203125" customWidth="1"/>
    <col min="15880" max="15880" width="12.83203125" customWidth="1"/>
    <col min="15881" max="15881" width="13.83203125" customWidth="1"/>
    <col min="15882" max="15882" width="7.33203125" customWidth="1"/>
    <col min="15883" max="15883" width="11.33203125" customWidth="1"/>
    <col min="15884" max="15884" width="4" customWidth="1"/>
    <col min="16129" max="16129" width="28.5" customWidth="1"/>
    <col min="16130" max="16132" width="13.83203125" customWidth="1"/>
    <col min="16133" max="16133" width="12.83203125" customWidth="1"/>
    <col min="16134" max="16135" width="13.83203125" customWidth="1"/>
    <col min="16136" max="16136" width="12.83203125" customWidth="1"/>
    <col min="16137" max="16137" width="13.83203125" customWidth="1"/>
    <col min="16138" max="16138" width="7.33203125" customWidth="1"/>
    <col min="16139" max="16139" width="11.33203125" customWidth="1"/>
    <col min="16140" max="16140" width="4" customWidth="1"/>
  </cols>
  <sheetData>
    <row r="1" spans="1:10" ht="15" customHeight="1" x14ac:dyDescent="0.2">
      <c r="A1" s="342"/>
      <c r="B1" s="342"/>
      <c r="C1" s="342"/>
      <c r="D1" s="342"/>
      <c r="E1" s="342"/>
      <c r="F1" s="342"/>
      <c r="G1" s="342"/>
      <c r="H1" s="342"/>
      <c r="I1" s="342"/>
      <c r="J1" s="343" t="str">
        <f>CONCATENATE("8. melléklet ",[1]KVI_MOD_ALAPADATOK!$A$7," ",[1]KVI_MOD_ALAPADATOK!$B$7," ",[1]KVI_MOD_ALAPADATOK!$C$7," ",[1]KVI_MOD_ALAPADATOK!$D$7," ",[1]KVI_MOD_ALAPADATOK!$E$7," ",[1]KVI_MOD_ALAPADATOK!$F$7," ",[1]KVI_MOD_ALAPADATOK!$G$7," ",[1]KVI_MOD_ALAPADATOK!$H$7)</f>
        <v>8. melléklet a  / 2020 ( … ) önkormányzati rendelethez</v>
      </c>
    </row>
    <row r="2" spans="1:10" ht="15.75" x14ac:dyDescent="0.2">
      <c r="A2" s="344" t="s">
        <v>510</v>
      </c>
      <c r="B2" s="344"/>
      <c r="C2" s="344"/>
      <c r="D2" s="344"/>
      <c r="E2" s="344"/>
      <c r="F2" s="344"/>
      <c r="G2" s="344"/>
      <c r="H2" s="344"/>
      <c r="I2" s="344"/>
      <c r="J2" s="343"/>
    </row>
    <row r="3" spans="1:10" ht="14.25" thickBot="1" x14ac:dyDescent="0.25">
      <c r="A3" s="345"/>
      <c r="B3" s="345"/>
      <c r="C3" s="345"/>
      <c r="D3" s="345"/>
      <c r="E3" s="345"/>
      <c r="F3" s="345"/>
      <c r="G3" s="345"/>
      <c r="H3" s="346" t="str">
        <f>H14</f>
        <v>Forintban!</v>
      </c>
      <c r="I3" s="346"/>
      <c r="J3" s="343"/>
    </row>
    <row r="4" spans="1:10" ht="13.5" thickBot="1" x14ac:dyDescent="0.25">
      <c r="A4" s="347" t="s">
        <v>511</v>
      </c>
      <c r="B4" s="348"/>
      <c r="C4" s="348"/>
      <c r="D4" s="348"/>
      <c r="E4" s="348"/>
      <c r="F4" s="349"/>
      <c r="G4" s="350" t="s">
        <v>512</v>
      </c>
      <c r="H4" s="350" t="s">
        <v>513</v>
      </c>
      <c r="I4" s="350" t="s">
        <v>514</v>
      </c>
      <c r="J4" s="343"/>
    </row>
    <row r="5" spans="1:10" x14ac:dyDescent="0.2">
      <c r="A5" s="351">
        <f>'[1]RM_5.sz.mell.'!A4</f>
        <v>0</v>
      </c>
      <c r="B5" s="352"/>
      <c r="C5" s="352"/>
      <c r="D5" s="352"/>
      <c r="E5" s="352"/>
      <c r="F5" s="353"/>
      <c r="G5" s="354">
        <f>'[1]RM_5.sz.mell.'!G4</f>
        <v>0</v>
      </c>
      <c r="H5" s="355">
        <f>'[1]RM_5.sz.mell.'!H4</f>
        <v>0</v>
      </c>
      <c r="I5" s="355">
        <f>'[1]RM_5.sz.mell.'!I4</f>
        <v>0</v>
      </c>
      <c r="J5" s="343"/>
    </row>
    <row r="6" spans="1:10" ht="13.5" thickBot="1" x14ac:dyDescent="0.25">
      <c r="A6" s="356"/>
      <c r="B6" s="357"/>
      <c r="C6" s="357"/>
      <c r="D6" s="357"/>
      <c r="E6" s="357"/>
      <c r="F6" s="358"/>
      <c r="G6" s="359">
        <f>'[1]RM_5.sz.mell.'!G5</f>
        <v>0</v>
      </c>
      <c r="H6" s="360">
        <f>'[1]RM_5.sz.mell.'!H5</f>
        <v>0</v>
      </c>
      <c r="I6" s="360">
        <f>'[1]RM_5.sz.mell.'!I5</f>
        <v>0</v>
      </c>
      <c r="J6" s="343"/>
    </row>
    <row r="7" spans="1:10" ht="13.5" thickBot="1" x14ac:dyDescent="0.25">
      <c r="A7" s="361" t="s">
        <v>515</v>
      </c>
      <c r="B7" s="362"/>
      <c r="C7" s="362"/>
      <c r="D7" s="362"/>
      <c r="E7" s="362"/>
      <c r="F7" s="363"/>
      <c r="G7" s="364">
        <f>SUM(G5:G6)</f>
        <v>0</v>
      </c>
      <c r="H7" s="364">
        <f>SUM(H5:H6)</f>
        <v>0</v>
      </c>
      <c r="I7" s="364">
        <f>SUM(I5:I6)</f>
        <v>0</v>
      </c>
      <c r="J7" s="343"/>
    </row>
    <row r="8" spans="1:10" ht="15.75" x14ac:dyDescent="0.2">
      <c r="A8" s="365"/>
      <c r="B8" s="366"/>
      <c r="C8" s="366"/>
      <c r="D8" s="366"/>
      <c r="E8" s="366"/>
      <c r="F8" s="366"/>
      <c r="G8" s="366"/>
      <c r="H8" s="366"/>
      <c r="I8" s="366"/>
      <c r="J8" s="343"/>
    </row>
    <row r="9" spans="1:10" ht="15.75" x14ac:dyDescent="0.2">
      <c r="A9" s="365"/>
      <c r="B9" s="366"/>
      <c r="C9" s="366"/>
      <c r="D9" s="366"/>
      <c r="E9" s="366"/>
      <c r="F9" s="366"/>
      <c r="G9" s="366"/>
      <c r="H9" s="366"/>
      <c r="I9" s="366"/>
      <c r="J9" s="343"/>
    </row>
    <row r="10" spans="1:10" ht="15.75" x14ac:dyDescent="0.2">
      <c r="A10" s="367" t="s">
        <v>516</v>
      </c>
      <c r="B10" s="367"/>
      <c r="C10" s="367"/>
      <c r="D10" s="367"/>
      <c r="E10" s="367"/>
      <c r="F10" s="367"/>
      <c r="G10" s="367"/>
      <c r="H10" s="367"/>
      <c r="I10" s="367"/>
      <c r="J10" s="343"/>
    </row>
    <row r="11" spans="1:10" ht="15.75" x14ac:dyDescent="0.2">
      <c r="A11" s="368" t="s">
        <v>517</v>
      </c>
      <c r="B11" s="367"/>
      <c r="C11" s="367"/>
      <c r="D11" s="367"/>
      <c r="E11" s="367"/>
      <c r="F11" s="367"/>
      <c r="G11" s="367"/>
      <c r="H11" s="367"/>
      <c r="I11" s="367"/>
      <c r="J11" s="343"/>
    </row>
    <row r="12" spans="1:10" ht="15.75" x14ac:dyDescent="0.2">
      <c r="A12" s="365"/>
      <c r="B12" s="366"/>
      <c r="C12" s="366"/>
      <c r="D12" s="366"/>
      <c r="E12" s="366"/>
      <c r="F12" s="366"/>
      <c r="G12" s="366"/>
      <c r="H12" s="366"/>
      <c r="I12" s="366"/>
      <c r="J12" s="343"/>
    </row>
    <row r="13" spans="1:10" ht="14.25" x14ac:dyDescent="0.2">
      <c r="A13" s="369" t="s">
        <v>518</v>
      </c>
      <c r="B13" s="369"/>
      <c r="C13" s="370" t="s">
        <v>519</v>
      </c>
      <c r="D13" s="371"/>
      <c r="E13" s="371"/>
      <c r="F13" s="371"/>
      <c r="G13" s="371"/>
      <c r="H13" s="371"/>
      <c r="I13" s="371"/>
      <c r="J13" s="343"/>
    </row>
    <row r="14" spans="1:10" ht="15.75" thickBot="1" x14ac:dyDescent="0.25">
      <c r="A14" s="372"/>
      <c r="B14" s="372"/>
      <c r="C14" s="372"/>
      <c r="D14" s="372"/>
      <c r="E14" s="372"/>
      <c r="F14" s="372"/>
      <c r="G14" s="372"/>
      <c r="H14" s="373" t="s">
        <v>520</v>
      </c>
      <c r="I14" s="373"/>
      <c r="J14" s="343"/>
    </row>
    <row r="15" spans="1:10" ht="13.5" thickBot="1" x14ac:dyDescent="0.25">
      <c r="A15" s="374" t="s">
        <v>521</v>
      </c>
      <c r="B15" s="375" t="s">
        <v>522</v>
      </c>
      <c r="C15" s="376"/>
      <c r="D15" s="376"/>
      <c r="E15" s="376"/>
      <c r="F15" s="377"/>
      <c r="G15" s="377"/>
      <c r="H15" s="377"/>
      <c r="I15" s="378"/>
      <c r="J15" s="343"/>
    </row>
    <row r="16" spans="1:10" ht="13.5" thickBot="1" x14ac:dyDescent="0.25">
      <c r="A16" s="379"/>
      <c r="B16" s="380" t="s">
        <v>523</v>
      </c>
      <c r="C16" s="381" t="s">
        <v>524</v>
      </c>
      <c r="D16" s="382"/>
      <c r="E16" s="382"/>
      <c r="F16" s="382"/>
      <c r="G16" s="382"/>
      <c r="H16" s="382"/>
      <c r="I16" s="383"/>
      <c r="J16" s="343"/>
    </row>
    <row r="17" spans="1:10" ht="13.5" thickBot="1" x14ac:dyDescent="0.25">
      <c r="A17" s="379"/>
      <c r="B17" s="384"/>
      <c r="C17" s="385" t="str">
        <f>CONCATENATE([1]KVI_MOD_ALAPADATOK!$D$1,". előtti forrás, kiadás")</f>
        <v>2020. előtti forrás, kiadás</v>
      </c>
      <c r="D17" s="386" t="s">
        <v>525</v>
      </c>
      <c r="E17" s="386" t="s">
        <v>513</v>
      </c>
      <c r="F17" s="387" t="s">
        <v>514</v>
      </c>
      <c r="G17" s="387" t="s">
        <v>525</v>
      </c>
      <c r="H17" s="387" t="s">
        <v>513</v>
      </c>
      <c r="I17" s="387" t="s">
        <v>514</v>
      </c>
      <c r="J17" s="343"/>
    </row>
    <row r="18" spans="1:10" ht="25.5" customHeight="1" thickBot="1" x14ac:dyDescent="0.25">
      <c r="A18" s="388"/>
      <c r="B18" s="389"/>
      <c r="C18" s="390"/>
      <c r="D18" s="391" t="str">
        <f>CONCATENATE([1]KVI_MOD_ALAPADATOK!$D$1,". évi")</f>
        <v>2020. évi</v>
      </c>
      <c r="E18" s="392"/>
      <c r="F18" s="393"/>
      <c r="G18" s="391" t="str">
        <f>CONCATENATE([1]KVI_MOD_ALAPADATOK!$D$1,". után")</f>
        <v>2020. után</v>
      </c>
      <c r="H18" s="394"/>
      <c r="I18" s="393"/>
      <c r="J18" s="343"/>
    </row>
    <row r="19" spans="1:10" ht="13.5" thickBot="1" x14ac:dyDescent="0.25">
      <c r="A19" s="395" t="s">
        <v>124</v>
      </c>
      <c r="B19" s="396" t="s">
        <v>526</v>
      </c>
      <c r="C19" s="397" t="s">
        <v>126</v>
      </c>
      <c r="D19" s="398" t="s">
        <v>127</v>
      </c>
      <c r="E19" s="398" t="s">
        <v>128</v>
      </c>
      <c r="F19" s="397" t="s">
        <v>527</v>
      </c>
      <c r="G19" s="397" t="s">
        <v>394</v>
      </c>
      <c r="H19" s="397" t="s">
        <v>395</v>
      </c>
      <c r="I19" s="399" t="s">
        <v>528</v>
      </c>
      <c r="J19" s="343"/>
    </row>
    <row r="20" spans="1:10" x14ac:dyDescent="0.2">
      <c r="A20" s="400" t="s">
        <v>529</v>
      </c>
      <c r="B20" s="401">
        <f>'[1]RM_5.sz.mell.'!B17</f>
        <v>1198009</v>
      </c>
      <c r="C20" s="401">
        <f>'[1]RM_5.sz.mell.'!C17</f>
        <v>0</v>
      </c>
      <c r="D20" s="402">
        <f>'[1]RM_5.sz.mell.'!D17</f>
        <v>1198009</v>
      </c>
      <c r="E20" s="402">
        <f>'[1]RM_5.sz.mell.'!E17</f>
        <v>0</v>
      </c>
      <c r="F20" s="403">
        <f>'[1]RM_5.sz.mell.'!F17</f>
        <v>1198009</v>
      </c>
      <c r="G20" s="402">
        <f>'[1]RM_5.sz.mell.'!G17</f>
        <v>0</v>
      </c>
      <c r="H20" s="404">
        <f>'[1]RM_5.sz.mell.'!H17</f>
        <v>0</v>
      </c>
      <c r="I20" s="405">
        <f>'[1]RM_5.sz.mell.'!I17</f>
        <v>0</v>
      </c>
      <c r="J20" s="343"/>
    </row>
    <row r="21" spans="1:10" x14ac:dyDescent="0.2">
      <c r="A21" s="406" t="s">
        <v>530</v>
      </c>
      <c r="B21" s="407">
        <f>'[1]RM_5.sz.mell.'!B18</f>
        <v>0</v>
      </c>
      <c r="C21" s="408">
        <f>'[1]RM_5.sz.mell.'!C18</f>
        <v>0</v>
      </c>
      <c r="D21" s="408">
        <f>'[1]RM_5.sz.mell.'!D18</f>
        <v>0</v>
      </c>
      <c r="E21" s="408">
        <f>'[1]RM_5.sz.mell.'!E18</f>
        <v>0</v>
      </c>
      <c r="F21" s="409">
        <f>'[1]RM_5.sz.mell.'!F18</f>
        <v>0</v>
      </c>
      <c r="G21" s="408">
        <f>'[1]RM_5.sz.mell.'!G18</f>
        <v>0</v>
      </c>
      <c r="H21" s="410">
        <f>'[1]RM_5.sz.mell.'!H18</f>
        <v>0</v>
      </c>
      <c r="I21" s="411">
        <f>'[1]RM_5.sz.mell.'!I18</f>
        <v>0</v>
      </c>
      <c r="J21" s="343"/>
    </row>
    <row r="22" spans="1:10" x14ac:dyDescent="0.2">
      <c r="A22" s="412" t="s">
        <v>531</v>
      </c>
      <c r="B22" s="413">
        <f>'[1]RM_5.sz.mell.'!B19</f>
        <v>49908269</v>
      </c>
      <c r="C22" s="410">
        <f>'[1]RM_5.sz.mell.'!C19</f>
        <v>0</v>
      </c>
      <c r="D22" s="410">
        <f>'[1]RM_5.sz.mell.'!D19</f>
        <v>49908269</v>
      </c>
      <c r="E22" s="408">
        <f>'[1]RM_5.sz.mell.'!E19</f>
        <v>0</v>
      </c>
      <c r="F22" s="411">
        <f>'[1]RM_5.sz.mell.'!F19</f>
        <v>49908269</v>
      </c>
      <c r="G22" s="410">
        <f>'[1]RM_5.sz.mell.'!G19</f>
        <v>0</v>
      </c>
      <c r="H22" s="410">
        <f>'[1]RM_5.sz.mell.'!H19</f>
        <v>0</v>
      </c>
      <c r="I22" s="411">
        <f>'[1]RM_5.sz.mell.'!I19</f>
        <v>0</v>
      </c>
      <c r="J22" s="343"/>
    </row>
    <row r="23" spans="1:10" x14ac:dyDescent="0.2">
      <c r="A23" s="412" t="s">
        <v>532</v>
      </c>
      <c r="B23" s="413">
        <f>'[1]RM_5.sz.mell.'!B20</f>
        <v>0</v>
      </c>
      <c r="C23" s="410">
        <f>'[1]RM_5.sz.mell.'!C20</f>
        <v>0</v>
      </c>
      <c r="D23" s="410">
        <f>'[1]RM_5.sz.mell.'!D20</f>
        <v>0</v>
      </c>
      <c r="E23" s="408">
        <f>'[1]RM_5.sz.mell.'!E20</f>
        <v>0</v>
      </c>
      <c r="F23" s="411">
        <f>'[1]RM_5.sz.mell.'!F20</f>
        <v>0</v>
      </c>
      <c r="G23" s="410">
        <f>'[1]RM_5.sz.mell.'!G20</f>
        <v>0</v>
      </c>
      <c r="H23" s="410">
        <f>'[1]RM_5.sz.mell.'!H20</f>
        <v>0</v>
      </c>
      <c r="I23" s="411">
        <f>'[1]RM_5.sz.mell.'!I20</f>
        <v>0</v>
      </c>
      <c r="J23" s="343"/>
    </row>
    <row r="24" spans="1:10" x14ac:dyDescent="0.2">
      <c r="A24" s="412" t="s">
        <v>533</v>
      </c>
      <c r="B24" s="413">
        <f>'[1]RM_5.sz.mell.'!B21</f>
        <v>0</v>
      </c>
      <c r="C24" s="410">
        <f>'[1]RM_5.sz.mell.'!C21</f>
        <v>0</v>
      </c>
      <c r="D24" s="410">
        <f>'[1]RM_5.sz.mell.'!D21</f>
        <v>0</v>
      </c>
      <c r="E24" s="408">
        <f>'[1]RM_5.sz.mell.'!E21</f>
        <v>0</v>
      </c>
      <c r="F24" s="411">
        <f>'[1]RM_5.sz.mell.'!F21</f>
        <v>0</v>
      </c>
      <c r="G24" s="410">
        <f>'[1]RM_5.sz.mell.'!G21</f>
        <v>0</v>
      </c>
      <c r="H24" s="410">
        <f>'[1]RM_5.sz.mell.'!H21</f>
        <v>0</v>
      </c>
      <c r="I24" s="411">
        <f>'[1]RM_5.sz.mell.'!I21</f>
        <v>0</v>
      </c>
      <c r="J24" s="343"/>
    </row>
    <row r="25" spans="1:10" ht="13.5" thickBot="1" x14ac:dyDescent="0.25">
      <c r="A25" s="412" t="s">
        <v>534</v>
      </c>
      <c r="B25" s="413">
        <f>'[1]RM_5.sz.mell.'!B22</f>
        <v>0</v>
      </c>
      <c r="C25" s="410">
        <f>'[1]RM_5.sz.mell.'!C22</f>
        <v>0</v>
      </c>
      <c r="D25" s="410">
        <f>'[1]RM_5.sz.mell.'!D22</f>
        <v>0</v>
      </c>
      <c r="E25" s="408">
        <f>'[1]RM_5.sz.mell.'!E22</f>
        <v>0</v>
      </c>
      <c r="F25" s="411">
        <f>'[1]RM_5.sz.mell.'!F22</f>
        <v>0</v>
      </c>
      <c r="G25" s="410">
        <f>'[1]RM_5.sz.mell.'!G22</f>
        <v>0</v>
      </c>
      <c r="H25" s="410">
        <f>'[1]RM_5.sz.mell.'!H22</f>
        <v>0</v>
      </c>
      <c r="I25" s="411">
        <f>'[1]RM_5.sz.mell.'!I22</f>
        <v>0</v>
      </c>
      <c r="J25" s="343"/>
    </row>
    <row r="26" spans="1:10" ht="13.5" thickBot="1" x14ac:dyDescent="0.25">
      <c r="A26" s="414" t="s">
        <v>535</v>
      </c>
      <c r="B26" s="415">
        <f>'[1]RM_5.sz.mell.'!B23</f>
        <v>51106278</v>
      </c>
      <c r="C26" s="415">
        <f>'[1]RM_5.sz.mell.'!C23</f>
        <v>0</v>
      </c>
      <c r="D26" s="415">
        <f>'[1]RM_5.sz.mell.'!D23</f>
        <v>51106278</v>
      </c>
      <c r="E26" s="415">
        <f>'[1]RM_5.sz.mell.'!E23</f>
        <v>0</v>
      </c>
      <c r="F26" s="415">
        <f>'[1]RM_5.sz.mell.'!F23</f>
        <v>51106278</v>
      </c>
      <c r="G26" s="415">
        <f>'[1]RM_5.sz.mell.'!G23</f>
        <v>0</v>
      </c>
      <c r="H26" s="415">
        <f>'[1]RM_5.sz.mell.'!H23</f>
        <v>0</v>
      </c>
      <c r="I26" s="416">
        <f>'[1]RM_5.sz.mell.'!I23</f>
        <v>0</v>
      </c>
      <c r="J26" s="343"/>
    </row>
    <row r="27" spans="1:10" x14ac:dyDescent="0.2">
      <c r="A27" s="417" t="s">
        <v>536</v>
      </c>
      <c r="B27" s="401">
        <f>'[1]RM_5.sz.mell.'!B24</f>
        <v>0</v>
      </c>
      <c r="C27" s="402">
        <f>'[1]RM_5.sz.mell.'!C24</f>
        <v>0</v>
      </c>
      <c r="D27" s="402">
        <f>'[1]RM_5.sz.mell.'!D24</f>
        <v>0</v>
      </c>
      <c r="E27" s="402">
        <f>'[1]RM_5.sz.mell.'!E24</f>
        <v>0</v>
      </c>
      <c r="F27" s="402">
        <f>'[1]RM_5.sz.mell.'!F24</f>
        <v>0</v>
      </c>
      <c r="G27" s="402">
        <f>'[1]RM_5.sz.mell.'!G24</f>
        <v>0</v>
      </c>
      <c r="H27" s="402">
        <f>'[1]RM_5.sz.mell.'!H24</f>
        <v>0</v>
      </c>
      <c r="I27" s="405">
        <f>'[1]RM_5.sz.mell.'!I24</f>
        <v>0</v>
      </c>
      <c r="J27" s="343"/>
    </row>
    <row r="28" spans="1:10" x14ac:dyDescent="0.2">
      <c r="A28" s="418" t="s">
        <v>537</v>
      </c>
      <c r="B28" s="407">
        <f>'[1]RM_5.sz.mell.'!B25</f>
        <v>50547605</v>
      </c>
      <c r="C28" s="410">
        <f>'[1]RM_5.sz.mell.'!C25</f>
        <v>0</v>
      </c>
      <c r="D28" s="410">
        <f>'[1]RM_5.sz.mell.'!D25</f>
        <v>50547605</v>
      </c>
      <c r="E28" s="410">
        <f>'[1]RM_5.sz.mell.'!E25</f>
        <v>0</v>
      </c>
      <c r="F28" s="410">
        <f>'[1]RM_5.sz.mell.'!F25</f>
        <v>50547605</v>
      </c>
      <c r="G28" s="410">
        <f>'[1]RM_5.sz.mell.'!G25</f>
        <v>0</v>
      </c>
      <c r="H28" s="410">
        <f>'[1]RM_5.sz.mell.'!H25</f>
        <v>0</v>
      </c>
      <c r="I28" s="411">
        <f>'[1]RM_5.sz.mell.'!I25</f>
        <v>0</v>
      </c>
      <c r="J28" s="343"/>
    </row>
    <row r="29" spans="1:10" x14ac:dyDescent="0.2">
      <c r="A29" s="418" t="s">
        <v>538</v>
      </c>
      <c r="B29" s="413">
        <f>'[1]RM_5.sz.mell.'!B26</f>
        <v>558673</v>
      </c>
      <c r="C29" s="410">
        <f>'[1]RM_5.sz.mell.'!C26</f>
        <v>0</v>
      </c>
      <c r="D29" s="410">
        <f>'[1]RM_5.sz.mell.'!D26</f>
        <v>558673</v>
      </c>
      <c r="E29" s="410">
        <f>'[1]RM_5.sz.mell.'!E26</f>
        <v>0</v>
      </c>
      <c r="F29" s="410">
        <f>'[1]RM_5.sz.mell.'!F26</f>
        <v>558673</v>
      </c>
      <c r="G29" s="410">
        <f>'[1]RM_5.sz.mell.'!G26</f>
        <v>0</v>
      </c>
      <c r="H29" s="410">
        <f>'[1]RM_5.sz.mell.'!H26</f>
        <v>0</v>
      </c>
      <c r="I29" s="411">
        <f>'[1]RM_5.sz.mell.'!I26</f>
        <v>0</v>
      </c>
      <c r="J29" s="343"/>
    </row>
    <row r="30" spans="1:10" x14ac:dyDescent="0.2">
      <c r="A30" s="418" t="s">
        <v>539</v>
      </c>
      <c r="B30" s="413">
        <f>'[1]RM_5.sz.mell.'!B27</f>
        <v>0</v>
      </c>
      <c r="C30" s="410">
        <f>'[1]RM_5.sz.mell.'!C27</f>
        <v>0</v>
      </c>
      <c r="D30" s="410">
        <f>'[1]RM_5.sz.mell.'!D27</f>
        <v>0</v>
      </c>
      <c r="E30" s="410">
        <f>'[1]RM_5.sz.mell.'!E27</f>
        <v>0</v>
      </c>
      <c r="F30" s="410">
        <f>'[1]RM_5.sz.mell.'!F27</f>
        <v>0</v>
      </c>
      <c r="G30" s="410">
        <f>'[1]RM_5.sz.mell.'!G27</f>
        <v>0</v>
      </c>
      <c r="H30" s="410">
        <f>'[1]RM_5.sz.mell.'!H27</f>
        <v>0</v>
      </c>
      <c r="I30" s="411">
        <f>'[1]RM_5.sz.mell.'!I27</f>
        <v>0</v>
      </c>
      <c r="J30" s="343"/>
    </row>
    <row r="31" spans="1:10" ht="13.5" thickBot="1" x14ac:dyDescent="0.25">
      <c r="A31" s="419"/>
      <c r="B31" s="420">
        <f>'[1]RM_5.sz.mell.'!B28</f>
        <v>0</v>
      </c>
      <c r="C31" s="421">
        <f>'[1]RM_5.sz.mell.'!C28</f>
        <v>0</v>
      </c>
      <c r="D31" s="421">
        <f>'[1]RM_5.sz.mell.'!D28</f>
        <v>0</v>
      </c>
      <c r="E31" s="410">
        <f>'[1]RM_5.sz.mell.'!E28</f>
        <v>0</v>
      </c>
      <c r="F31" s="421">
        <f>'[1]RM_5.sz.mell.'!F28</f>
        <v>0</v>
      </c>
      <c r="G31" s="421">
        <f>'[1]RM_5.sz.mell.'!G28</f>
        <v>0</v>
      </c>
      <c r="H31" s="410">
        <f>'[1]RM_5.sz.mell.'!H28</f>
        <v>0</v>
      </c>
      <c r="I31" s="422">
        <f>'[1]RM_5.sz.mell.'!I28</f>
        <v>0</v>
      </c>
      <c r="J31" s="343"/>
    </row>
    <row r="32" spans="1:10" ht="13.5" thickBot="1" x14ac:dyDescent="0.25">
      <c r="A32" s="423" t="s">
        <v>540</v>
      </c>
      <c r="B32" s="415">
        <f>'[1]RM_5.sz.mell.'!B29</f>
        <v>51106278</v>
      </c>
      <c r="C32" s="415">
        <f>'[1]RM_5.sz.mell.'!C29</f>
        <v>0</v>
      </c>
      <c r="D32" s="415">
        <f>'[1]RM_5.sz.mell.'!D29</f>
        <v>51106278</v>
      </c>
      <c r="E32" s="415">
        <f>'[1]RM_5.sz.mell.'!E29</f>
        <v>0</v>
      </c>
      <c r="F32" s="415">
        <f>'[1]RM_5.sz.mell.'!F29</f>
        <v>51106278</v>
      </c>
      <c r="G32" s="415">
        <f>'[1]RM_5.sz.mell.'!G29</f>
        <v>0</v>
      </c>
      <c r="H32" s="415">
        <f>'[1]RM_5.sz.mell.'!H29</f>
        <v>0</v>
      </c>
      <c r="I32" s="416">
        <f>'[1]RM_5.sz.mell.'!I29</f>
        <v>0</v>
      </c>
      <c r="J32" s="343"/>
    </row>
    <row r="33" spans="1:10" x14ac:dyDescent="0.2">
      <c r="A33" s="424" t="s">
        <v>541</v>
      </c>
      <c r="B33" s="424"/>
      <c r="C33" s="424"/>
      <c r="D33" s="424"/>
      <c r="E33" s="424"/>
      <c r="F33" s="424"/>
      <c r="G33" s="424"/>
      <c r="H33" s="424"/>
      <c r="I33" s="424"/>
      <c r="J33" s="425"/>
    </row>
    <row r="34" spans="1:10" x14ac:dyDescent="0.2">
      <c r="A34" s="426"/>
      <c r="B34" s="426"/>
      <c r="C34" s="426"/>
      <c r="D34" s="426"/>
      <c r="E34" s="426"/>
      <c r="F34" s="426"/>
      <c r="G34" s="426"/>
      <c r="H34" s="426"/>
      <c r="I34" s="426"/>
      <c r="J34" s="425"/>
    </row>
    <row r="35" spans="1:10" ht="14.25" customHeight="1" x14ac:dyDescent="0.2">
      <c r="A35" s="369" t="s">
        <v>542</v>
      </c>
      <c r="B35" s="369"/>
      <c r="C35" s="370" t="s">
        <v>543</v>
      </c>
      <c r="D35" s="371"/>
      <c r="E35" s="371"/>
      <c r="F35" s="371"/>
      <c r="G35" s="371"/>
      <c r="H35" s="371"/>
      <c r="I35" s="371"/>
      <c r="J35" s="343"/>
    </row>
    <row r="36" spans="1:10" ht="15.75" thickBot="1" x14ac:dyDescent="0.25">
      <c r="A36" s="372"/>
      <c r="B36" s="372"/>
      <c r="C36" s="372"/>
      <c r="D36" s="372"/>
      <c r="E36" s="372"/>
      <c r="F36" s="372"/>
      <c r="G36" s="372"/>
      <c r="H36" s="373" t="s">
        <v>520</v>
      </c>
      <c r="I36" s="373"/>
      <c r="J36" s="343"/>
    </row>
    <row r="37" spans="1:10" ht="13.5" customHeight="1" thickBot="1" x14ac:dyDescent="0.25">
      <c r="A37" s="374" t="s">
        <v>521</v>
      </c>
      <c r="B37" s="375" t="s">
        <v>522</v>
      </c>
      <c r="C37" s="376"/>
      <c r="D37" s="376"/>
      <c r="E37" s="376"/>
      <c r="F37" s="377"/>
      <c r="G37" s="377"/>
      <c r="H37" s="377"/>
      <c r="I37" s="378"/>
      <c r="J37" s="343"/>
    </row>
    <row r="38" spans="1:10" ht="13.5" customHeight="1" thickBot="1" x14ac:dyDescent="0.25">
      <c r="A38" s="379"/>
      <c r="B38" s="380" t="s">
        <v>523</v>
      </c>
      <c r="C38" s="381" t="s">
        <v>524</v>
      </c>
      <c r="D38" s="382"/>
      <c r="E38" s="382"/>
      <c r="F38" s="382"/>
      <c r="G38" s="382"/>
      <c r="H38" s="382"/>
      <c r="I38" s="383"/>
      <c r="J38" s="343"/>
    </row>
    <row r="39" spans="1:10" ht="13.5" customHeight="1" thickBot="1" x14ac:dyDescent="0.25">
      <c r="A39" s="379"/>
      <c r="B39" s="384"/>
      <c r="C39" s="385" t="str">
        <f>CONCATENATE([1]KVI_MOD_ALAPADATOK!$D$1,". előtti forrás, kiadás")</f>
        <v>2020. előtti forrás, kiadás</v>
      </c>
      <c r="D39" s="386" t="s">
        <v>525</v>
      </c>
      <c r="E39" s="386" t="s">
        <v>513</v>
      </c>
      <c r="F39" s="387" t="s">
        <v>514</v>
      </c>
      <c r="G39" s="387" t="s">
        <v>525</v>
      </c>
      <c r="H39" s="387" t="s">
        <v>513</v>
      </c>
      <c r="I39" s="387" t="s">
        <v>514</v>
      </c>
      <c r="J39" s="343"/>
    </row>
    <row r="40" spans="1:10" ht="25.5" customHeight="1" thickBot="1" x14ac:dyDescent="0.25">
      <c r="A40" s="388"/>
      <c r="B40" s="389"/>
      <c r="C40" s="390"/>
      <c r="D40" s="391" t="str">
        <f>CONCATENATE([1]KVI_MOD_ALAPADATOK!$D$1,". évi")</f>
        <v>2020. évi</v>
      </c>
      <c r="E40" s="392"/>
      <c r="F40" s="393"/>
      <c r="G40" s="391" t="str">
        <f>CONCATENATE([1]KVI_MOD_ALAPADATOK!$D$1,". után")</f>
        <v>2020. után</v>
      </c>
      <c r="H40" s="394"/>
      <c r="I40" s="393"/>
      <c r="J40" s="343"/>
    </row>
    <row r="41" spans="1:10" ht="13.5" thickBot="1" x14ac:dyDescent="0.25">
      <c r="A41" s="395" t="s">
        <v>124</v>
      </c>
      <c r="B41" s="396" t="s">
        <v>526</v>
      </c>
      <c r="C41" s="397" t="s">
        <v>126</v>
      </c>
      <c r="D41" s="398" t="s">
        <v>127</v>
      </c>
      <c r="E41" s="398" t="s">
        <v>128</v>
      </c>
      <c r="F41" s="397" t="s">
        <v>527</v>
      </c>
      <c r="G41" s="397" t="s">
        <v>394</v>
      </c>
      <c r="H41" s="397" t="s">
        <v>395</v>
      </c>
      <c r="I41" s="399" t="s">
        <v>528</v>
      </c>
      <c r="J41" s="343"/>
    </row>
    <row r="42" spans="1:10" x14ac:dyDescent="0.2">
      <c r="A42" s="400" t="s">
        <v>529</v>
      </c>
      <c r="B42" s="401">
        <f>'[1]RM_5.sz.mell.'!B72</f>
        <v>65891023</v>
      </c>
      <c r="C42" s="401">
        <f>'[1]RM_5.sz.mell.'!C72</f>
        <v>0</v>
      </c>
      <c r="D42" s="402">
        <f>'[1]RM_5.sz.mell.'!D72</f>
        <v>65891023</v>
      </c>
      <c r="E42" s="402">
        <f>'[1]RM_5.sz.mell.'!E72</f>
        <v>0</v>
      </c>
      <c r="F42" s="403">
        <f>'[1]RM_5.sz.mell.'!F72</f>
        <v>65891023</v>
      </c>
      <c r="G42" s="402">
        <f>'[1]RM_5.sz.mell.'!G72</f>
        <v>0</v>
      </c>
      <c r="H42" s="404">
        <f>'[1]RM_5.sz.mell.'!H72</f>
        <v>0</v>
      </c>
      <c r="I42" s="405">
        <f>'[1]RM_5.sz.mell.'!I72</f>
        <v>0</v>
      </c>
      <c r="J42" s="343"/>
    </row>
    <row r="43" spans="1:10" x14ac:dyDescent="0.2">
      <c r="A43" s="406" t="s">
        <v>530</v>
      </c>
      <c r="B43" s="407">
        <f>'[1]RM_5.sz.mell.'!B73</f>
        <v>0</v>
      </c>
      <c r="C43" s="408">
        <f>'[1]RM_5.sz.mell.'!C73</f>
        <v>0</v>
      </c>
      <c r="D43" s="408">
        <f>'[1]RM_5.sz.mell.'!D73</f>
        <v>0</v>
      </c>
      <c r="E43" s="408">
        <f>'[1]RM_5.sz.mell.'!E73</f>
        <v>0</v>
      </c>
      <c r="F43" s="409">
        <f>'[1]RM_5.sz.mell.'!F73</f>
        <v>0</v>
      </c>
      <c r="G43" s="408">
        <f>'[1]RM_5.sz.mell.'!G73</f>
        <v>0</v>
      </c>
      <c r="H43" s="410">
        <f>'[1]RM_5.sz.mell.'!H73</f>
        <v>0</v>
      </c>
      <c r="I43" s="411">
        <f>'[1]RM_5.sz.mell.'!I73</f>
        <v>0</v>
      </c>
      <c r="J43" s="343"/>
    </row>
    <row r="44" spans="1:10" x14ac:dyDescent="0.2">
      <c r="A44" s="412" t="s">
        <v>531</v>
      </c>
      <c r="B44" s="413">
        <f>'[1]RM_5.sz.mell.'!B74</f>
        <v>307679180</v>
      </c>
      <c r="C44" s="410">
        <f>'[1]RM_5.sz.mell.'!C74</f>
        <v>307679180</v>
      </c>
      <c r="D44" s="410">
        <f>'[1]RM_5.sz.mell.'!D74</f>
        <v>0</v>
      </c>
      <c r="E44" s="408">
        <f>'[1]RM_5.sz.mell.'!E74</f>
        <v>0</v>
      </c>
      <c r="F44" s="411">
        <f>'[1]RM_5.sz.mell.'!F74</f>
        <v>0</v>
      </c>
      <c r="G44" s="410">
        <f>'[1]RM_5.sz.mell.'!G74</f>
        <v>0</v>
      </c>
      <c r="H44" s="410">
        <f>'[1]RM_5.sz.mell.'!H74</f>
        <v>0</v>
      </c>
      <c r="I44" s="411">
        <f>'[1]RM_5.sz.mell.'!I74</f>
        <v>0</v>
      </c>
      <c r="J44" s="343"/>
    </row>
    <row r="45" spans="1:10" x14ac:dyDescent="0.2">
      <c r="A45" s="412" t="s">
        <v>532</v>
      </c>
      <c r="B45" s="413">
        <f>'[1]RM_5.sz.mell.'!B75</f>
        <v>0</v>
      </c>
      <c r="C45" s="410">
        <f>'[1]RM_5.sz.mell.'!C75</f>
        <v>0</v>
      </c>
      <c r="D45" s="410">
        <f>'[1]RM_5.sz.mell.'!D75</f>
        <v>0</v>
      </c>
      <c r="E45" s="408">
        <f>'[1]RM_5.sz.mell.'!E75</f>
        <v>0</v>
      </c>
      <c r="F45" s="411">
        <f>'[1]RM_5.sz.mell.'!F75</f>
        <v>0</v>
      </c>
      <c r="G45" s="410">
        <f>'[1]RM_5.sz.mell.'!G75</f>
        <v>0</v>
      </c>
      <c r="H45" s="410">
        <f>'[1]RM_5.sz.mell.'!H75</f>
        <v>0</v>
      </c>
      <c r="I45" s="411">
        <f>'[1]RM_5.sz.mell.'!I75</f>
        <v>0</v>
      </c>
      <c r="J45" s="343"/>
    </row>
    <row r="46" spans="1:10" x14ac:dyDescent="0.2">
      <c r="A46" s="412" t="s">
        <v>533</v>
      </c>
      <c r="B46" s="413">
        <f>'[1]RM_5.sz.mell.'!B76</f>
        <v>0</v>
      </c>
      <c r="C46" s="410">
        <f>'[1]RM_5.sz.mell.'!C76</f>
        <v>0</v>
      </c>
      <c r="D46" s="410">
        <f>'[1]RM_5.sz.mell.'!D76</f>
        <v>0</v>
      </c>
      <c r="E46" s="408">
        <f>'[1]RM_5.sz.mell.'!E76</f>
        <v>0</v>
      </c>
      <c r="F46" s="411">
        <f>'[1]RM_5.sz.mell.'!F76</f>
        <v>0</v>
      </c>
      <c r="G46" s="410">
        <f>'[1]RM_5.sz.mell.'!G76</f>
        <v>0</v>
      </c>
      <c r="H46" s="410">
        <f>'[1]RM_5.sz.mell.'!H76</f>
        <v>0</v>
      </c>
      <c r="I46" s="411">
        <f>'[1]RM_5.sz.mell.'!I76</f>
        <v>0</v>
      </c>
      <c r="J46" s="343"/>
    </row>
    <row r="47" spans="1:10" ht="13.5" thickBot="1" x14ac:dyDescent="0.25">
      <c r="A47" s="412" t="s">
        <v>534</v>
      </c>
      <c r="B47" s="413">
        <f>'[1]RM_5.sz.mell.'!B77</f>
        <v>0</v>
      </c>
      <c r="C47" s="410">
        <f>'[1]RM_5.sz.mell.'!C77</f>
        <v>0</v>
      </c>
      <c r="D47" s="410">
        <f>'[1]RM_5.sz.mell.'!D77</f>
        <v>0</v>
      </c>
      <c r="E47" s="408">
        <f>'[1]RM_5.sz.mell.'!E77</f>
        <v>0</v>
      </c>
      <c r="F47" s="411">
        <f>'[1]RM_5.sz.mell.'!F77</f>
        <v>0</v>
      </c>
      <c r="G47" s="410">
        <f>'[1]RM_5.sz.mell.'!G77</f>
        <v>0</v>
      </c>
      <c r="H47" s="410">
        <f>'[1]RM_5.sz.mell.'!H77</f>
        <v>0</v>
      </c>
      <c r="I47" s="411">
        <f>'[1]RM_5.sz.mell.'!I77</f>
        <v>0</v>
      </c>
      <c r="J47" s="343"/>
    </row>
    <row r="48" spans="1:10" ht="13.5" thickBot="1" x14ac:dyDescent="0.25">
      <c r="A48" s="414" t="s">
        <v>535</v>
      </c>
      <c r="B48" s="415">
        <f>'[1]RM_5.sz.mell.'!B78</f>
        <v>373570203</v>
      </c>
      <c r="C48" s="415">
        <f>'[1]RM_5.sz.mell.'!C78</f>
        <v>307679180</v>
      </c>
      <c r="D48" s="415">
        <f>'[1]RM_5.sz.mell.'!D78</f>
        <v>65891023</v>
      </c>
      <c r="E48" s="415">
        <f>'[1]RM_5.sz.mell.'!E78</f>
        <v>0</v>
      </c>
      <c r="F48" s="415">
        <f>'[1]RM_5.sz.mell.'!F78</f>
        <v>65891023</v>
      </c>
      <c r="G48" s="415">
        <f>'[1]RM_5.sz.mell.'!G78</f>
        <v>0</v>
      </c>
      <c r="H48" s="415">
        <f>'[1]RM_5.sz.mell.'!H78</f>
        <v>0</v>
      </c>
      <c r="I48" s="416">
        <f>'[1]RM_5.sz.mell.'!I78</f>
        <v>0</v>
      </c>
      <c r="J48" s="343"/>
    </row>
    <row r="49" spans="1:10" x14ac:dyDescent="0.2">
      <c r="A49" s="417" t="s">
        <v>536</v>
      </c>
      <c r="B49" s="401">
        <f>'[1]RM_5.sz.mell.'!B79</f>
        <v>0</v>
      </c>
      <c r="C49" s="402">
        <f>'[1]RM_5.sz.mell.'!C79</f>
        <v>0</v>
      </c>
      <c r="D49" s="402">
        <f>'[1]RM_5.sz.mell.'!D79</f>
        <v>0</v>
      </c>
      <c r="E49" s="402">
        <f>'[1]RM_5.sz.mell.'!E79</f>
        <v>0</v>
      </c>
      <c r="F49" s="402">
        <f>'[1]RM_5.sz.mell.'!F79</f>
        <v>0</v>
      </c>
      <c r="G49" s="402">
        <f>'[1]RM_5.sz.mell.'!G79</f>
        <v>0</v>
      </c>
      <c r="H49" s="402">
        <f>'[1]RM_5.sz.mell.'!H79</f>
        <v>0</v>
      </c>
      <c r="I49" s="405">
        <f>'[1]RM_5.sz.mell.'!I79</f>
        <v>0</v>
      </c>
      <c r="J49" s="343"/>
    </row>
    <row r="50" spans="1:10" x14ac:dyDescent="0.2">
      <c r="A50" s="418" t="s">
        <v>537</v>
      </c>
      <c r="B50" s="407">
        <f>'[1]RM_5.sz.mell.'!B80</f>
        <v>342439170</v>
      </c>
      <c r="C50" s="410">
        <f>'[1]RM_5.sz.mell.'!C80</f>
        <v>32828429</v>
      </c>
      <c r="D50" s="410">
        <f>'[1]RM_5.sz.mell.'!D80</f>
        <v>309610741</v>
      </c>
      <c r="E50" s="410">
        <f>'[1]RM_5.sz.mell.'!E80</f>
        <v>0</v>
      </c>
      <c r="F50" s="410">
        <f>'[1]RM_5.sz.mell.'!F80</f>
        <v>309610741</v>
      </c>
      <c r="G50" s="410">
        <f>'[1]RM_5.sz.mell.'!G80</f>
        <v>0</v>
      </c>
      <c r="H50" s="410">
        <f>'[1]RM_5.sz.mell.'!H80</f>
        <v>0</v>
      </c>
      <c r="I50" s="411">
        <f>'[1]RM_5.sz.mell.'!I80</f>
        <v>0</v>
      </c>
      <c r="J50" s="343"/>
    </row>
    <row r="51" spans="1:10" x14ac:dyDescent="0.2">
      <c r="A51" s="418" t="s">
        <v>538</v>
      </c>
      <c r="B51" s="413">
        <f>'[1]RM_5.sz.mell.'!B81</f>
        <v>31131033</v>
      </c>
      <c r="C51" s="410">
        <f>'[1]RM_5.sz.mell.'!C81</f>
        <v>20717304</v>
      </c>
      <c r="D51" s="410">
        <f>'[1]RM_5.sz.mell.'!D81</f>
        <v>10413729</v>
      </c>
      <c r="E51" s="410">
        <f>'[1]RM_5.sz.mell.'!E81</f>
        <v>0</v>
      </c>
      <c r="F51" s="410">
        <f>'[1]RM_5.sz.mell.'!F81</f>
        <v>10413729</v>
      </c>
      <c r="G51" s="410">
        <f>'[1]RM_5.sz.mell.'!G81</f>
        <v>0</v>
      </c>
      <c r="H51" s="410">
        <f>'[1]RM_5.sz.mell.'!H81</f>
        <v>0</v>
      </c>
      <c r="I51" s="411">
        <f>'[1]RM_5.sz.mell.'!I81</f>
        <v>0</v>
      </c>
      <c r="J51" s="343"/>
    </row>
    <row r="52" spans="1:10" x14ac:dyDescent="0.2">
      <c r="A52" s="418" t="s">
        <v>539</v>
      </c>
      <c r="B52" s="413">
        <f>'[1]RM_5.sz.mell.'!B82</f>
        <v>0</v>
      </c>
      <c r="C52" s="410">
        <f>'[1]RM_5.sz.mell.'!C82</f>
        <v>0</v>
      </c>
      <c r="D52" s="410">
        <f>'[1]RM_5.sz.mell.'!D82</f>
        <v>0</v>
      </c>
      <c r="E52" s="410">
        <f>'[1]RM_5.sz.mell.'!E82</f>
        <v>0</v>
      </c>
      <c r="F52" s="410">
        <f>'[1]RM_5.sz.mell.'!F82</f>
        <v>0</v>
      </c>
      <c r="G52" s="410">
        <f>'[1]RM_5.sz.mell.'!G82</f>
        <v>0</v>
      </c>
      <c r="H52" s="410">
        <f>'[1]RM_5.sz.mell.'!H82</f>
        <v>0</v>
      </c>
      <c r="I52" s="411">
        <f>'[1]RM_5.sz.mell.'!I82</f>
        <v>0</v>
      </c>
      <c r="J52" s="343"/>
    </row>
    <row r="53" spans="1:10" ht="13.5" thickBot="1" x14ac:dyDescent="0.25">
      <c r="A53" s="419"/>
      <c r="B53" s="420">
        <f>'[1]RM_5.sz.mell.'!B83</f>
        <v>0</v>
      </c>
      <c r="C53" s="421">
        <f>'[1]RM_5.sz.mell.'!C83</f>
        <v>0</v>
      </c>
      <c r="D53" s="421">
        <f>'[1]RM_5.sz.mell.'!D83</f>
        <v>0</v>
      </c>
      <c r="E53" s="410">
        <f>'[1]RM_5.sz.mell.'!E83</f>
        <v>0</v>
      </c>
      <c r="F53" s="421">
        <f>'[1]RM_5.sz.mell.'!F83</f>
        <v>0</v>
      </c>
      <c r="G53" s="421">
        <f>'[1]RM_5.sz.mell.'!G83</f>
        <v>0</v>
      </c>
      <c r="H53" s="410">
        <f>'[1]RM_5.sz.mell.'!H83</f>
        <v>0</v>
      </c>
      <c r="I53" s="422">
        <f>'[1]RM_5.sz.mell.'!I83</f>
        <v>0</v>
      </c>
      <c r="J53" s="343"/>
    </row>
    <row r="54" spans="1:10" ht="13.5" thickBot="1" x14ac:dyDescent="0.25">
      <c r="A54" s="423" t="s">
        <v>540</v>
      </c>
      <c r="B54" s="415">
        <f>'[1]RM_5.sz.mell.'!B84</f>
        <v>373570203</v>
      </c>
      <c r="C54" s="415">
        <f>'[1]RM_5.sz.mell.'!C84</f>
        <v>53545733</v>
      </c>
      <c r="D54" s="415">
        <f>'[1]RM_5.sz.mell.'!D84</f>
        <v>320024470</v>
      </c>
      <c r="E54" s="415">
        <f>'[1]RM_5.sz.mell.'!E84</f>
        <v>0</v>
      </c>
      <c r="F54" s="415">
        <f>'[1]RM_5.sz.mell.'!F84</f>
        <v>320024470</v>
      </c>
      <c r="G54" s="415">
        <f>'[1]RM_5.sz.mell.'!G84</f>
        <v>0</v>
      </c>
      <c r="H54" s="415">
        <f>'[1]RM_5.sz.mell.'!H84</f>
        <v>0</v>
      </c>
      <c r="I54" s="416">
        <f>'[1]RM_5.sz.mell.'!I84</f>
        <v>0</v>
      </c>
      <c r="J54" s="343"/>
    </row>
    <row r="55" spans="1:10" x14ac:dyDescent="0.2">
      <c r="J55" s="343"/>
    </row>
    <row r="56" spans="1:10" x14ac:dyDescent="0.2">
      <c r="J56" s="343"/>
    </row>
    <row r="57" spans="1:10" ht="14.25" x14ac:dyDescent="0.2">
      <c r="A57" s="369" t="s">
        <v>542</v>
      </c>
      <c r="B57" s="369"/>
      <c r="C57" s="370" t="s">
        <v>544</v>
      </c>
      <c r="D57" s="371"/>
      <c r="E57" s="371"/>
      <c r="F57" s="371"/>
      <c r="G57" s="371"/>
      <c r="H57" s="371"/>
      <c r="I57" s="371"/>
      <c r="J57" s="343"/>
    </row>
    <row r="58" spans="1:10" ht="15.75" thickBot="1" x14ac:dyDescent="0.25">
      <c r="A58" s="372"/>
      <c r="B58" s="372"/>
      <c r="C58" s="372"/>
      <c r="D58" s="372"/>
      <c r="E58" s="372"/>
      <c r="F58" s="372"/>
      <c r="G58" s="372"/>
      <c r="H58" s="373" t="s">
        <v>520</v>
      </c>
      <c r="I58" s="373"/>
      <c r="J58" s="343"/>
    </row>
    <row r="59" spans="1:10" ht="13.5" thickBot="1" x14ac:dyDescent="0.25">
      <c r="A59" s="374" t="s">
        <v>521</v>
      </c>
      <c r="B59" s="375" t="s">
        <v>522</v>
      </c>
      <c r="C59" s="376"/>
      <c r="D59" s="376"/>
      <c r="E59" s="376"/>
      <c r="F59" s="377"/>
      <c r="G59" s="377"/>
      <c r="H59" s="377"/>
      <c r="I59" s="378"/>
      <c r="J59" s="343"/>
    </row>
    <row r="60" spans="1:10" ht="13.5" thickBot="1" x14ac:dyDescent="0.25">
      <c r="A60" s="379"/>
      <c r="B60" s="380" t="s">
        <v>523</v>
      </c>
      <c r="C60" s="381" t="s">
        <v>524</v>
      </c>
      <c r="D60" s="382"/>
      <c r="E60" s="382"/>
      <c r="F60" s="382"/>
      <c r="G60" s="382"/>
      <c r="H60" s="382"/>
      <c r="I60" s="383"/>
      <c r="J60" s="343"/>
    </row>
    <row r="61" spans="1:10" ht="13.5" thickBot="1" x14ac:dyDescent="0.25">
      <c r="A61" s="379"/>
      <c r="B61" s="384"/>
      <c r="C61" s="385" t="str">
        <f>CONCATENATE([1]KVI_MOD_ALAPADATOK!$D$1,". előtti forrás, kiadás")</f>
        <v>2020. előtti forrás, kiadás</v>
      </c>
      <c r="D61" s="386" t="s">
        <v>525</v>
      </c>
      <c r="E61" s="386" t="s">
        <v>513</v>
      </c>
      <c r="F61" s="387" t="s">
        <v>514</v>
      </c>
      <c r="G61" s="387" t="s">
        <v>525</v>
      </c>
      <c r="H61" s="387" t="s">
        <v>513</v>
      </c>
      <c r="I61" s="387" t="s">
        <v>514</v>
      </c>
      <c r="J61" s="343"/>
    </row>
    <row r="62" spans="1:10" ht="25.5" customHeight="1" thickBot="1" x14ac:dyDescent="0.25">
      <c r="A62" s="388"/>
      <c r="B62" s="389"/>
      <c r="C62" s="390"/>
      <c r="D62" s="391" t="str">
        <f>CONCATENATE([1]KVI_MOD_ALAPADATOK!$D$1,". évi")</f>
        <v>2020. évi</v>
      </c>
      <c r="E62" s="392"/>
      <c r="F62" s="393"/>
      <c r="G62" s="391" t="str">
        <f>CONCATENATE([1]KVI_MOD_ALAPADATOK!$D$1,". után")</f>
        <v>2020. után</v>
      </c>
      <c r="H62" s="394"/>
      <c r="I62" s="393"/>
      <c r="J62" s="343"/>
    </row>
    <row r="63" spans="1:10" ht="13.5" thickBot="1" x14ac:dyDescent="0.25">
      <c r="A63" s="395" t="s">
        <v>124</v>
      </c>
      <c r="B63" s="396" t="s">
        <v>526</v>
      </c>
      <c r="C63" s="397" t="s">
        <v>126</v>
      </c>
      <c r="D63" s="398" t="s">
        <v>127</v>
      </c>
      <c r="E63" s="398" t="s">
        <v>128</v>
      </c>
      <c r="F63" s="397" t="s">
        <v>527</v>
      </c>
      <c r="G63" s="397" t="s">
        <v>394</v>
      </c>
      <c r="H63" s="397" t="s">
        <v>395</v>
      </c>
      <c r="I63" s="399" t="s">
        <v>528</v>
      </c>
      <c r="J63" s="343"/>
    </row>
    <row r="64" spans="1:10" x14ac:dyDescent="0.2">
      <c r="A64" s="400" t="s">
        <v>529</v>
      </c>
      <c r="B64" s="401">
        <f>'[1]RM_5.sz.mell.'!B129</f>
        <v>0</v>
      </c>
      <c r="C64" s="401">
        <f>'[1]RM_5.sz.mell.'!C129</f>
        <v>0</v>
      </c>
      <c r="D64" s="402">
        <f>'[1]RM_5.sz.mell.'!D129</f>
        <v>0</v>
      </c>
      <c r="E64" s="402">
        <f>'[1]RM_5.sz.mell.'!E129</f>
        <v>0</v>
      </c>
      <c r="F64" s="403">
        <f>'[1]RM_5.sz.mell.'!F129</f>
        <v>0</v>
      </c>
      <c r="G64" s="402">
        <f>'[1]RM_5.sz.mell.'!G129</f>
        <v>0</v>
      </c>
      <c r="H64" s="404">
        <f>'[1]RM_5.sz.mell.'!H129</f>
        <v>0</v>
      </c>
      <c r="I64" s="405">
        <f>'[1]RM_5.sz.mell.'!I129</f>
        <v>0</v>
      </c>
      <c r="J64" s="343"/>
    </row>
    <row r="65" spans="1:10" x14ac:dyDescent="0.2">
      <c r="A65" s="406" t="s">
        <v>530</v>
      </c>
      <c r="B65" s="407">
        <f>'[1]RM_5.sz.mell.'!B130</f>
        <v>0</v>
      </c>
      <c r="C65" s="408">
        <f>'[1]RM_5.sz.mell.'!C130</f>
        <v>0</v>
      </c>
      <c r="D65" s="408">
        <f>'[1]RM_5.sz.mell.'!D130</f>
        <v>0</v>
      </c>
      <c r="E65" s="408">
        <f>'[1]RM_5.sz.mell.'!E130</f>
        <v>0</v>
      </c>
      <c r="F65" s="409">
        <f>'[1]RM_5.sz.mell.'!F130</f>
        <v>0</v>
      </c>
      <c r="G65" s="408">
        <f>'[1]RM_5.sz.mell.'!G130</f>
        <v>0</v>
      </c>
      <c r="H65" s="410">
        <f>'[1]RM_5.sz.mell.'!H130</f>
        <v>0</v>
      </c>
      <c r="I65" s="411">
        <f>'[1]RM_5.sz.mell.'!I130</f>
        <v>0</v>
      </c>
      <c r="J65" s="343"/>
    </row>
    <row r="66" spans="1:10" x14ac:dyDescent="0.2">
      <c r="A66" s="412" t="s">
        <v>531</v>
      </c>
      <c r="B66" s="413">
        <f>'[1]RM_5.sz.mell.'!B131</f>
        <v>199990808</v>
      </c>
      <c r="C66" s="410">
        <f>'[1]RM_5.sz.mell.'!C131</f>
        <v>17051448</v>
      </c>
      <c r="D66" s="410">
        <f>'[1]RM_5.sz.mell.'!D131</f>
        <v>182939360</v>
      </c>
      <c r="E66" s="408">
        <f>'[1]RM_5.sz.mell.'!E131</f>
        <v>0</v>
      </c>
      <c r="F66" s="411">
        <f>'[1]RM_5.sz.mell.'!F131</f>
        <v>182939360</v>
      </c>
      <c r="G66" s="410">
        <f>'[1]RM_5.sz.mell.'!G131</f>
        <v>0</v>
      </c>
      <c r="H66" s="410">
        <f>'[1]RM_5.sz.mell.'!H131</f>
        <v>0</v>
      </c>
      <c r="I66" s="411">
        <f>'[1]RM_5.sz.mell.'!I131</f>
        <v>0</v>
      </c>
      <c r="J66" s="343"/>
    </row>
    <row r="67" spans="1:10" x14ac:dyDescent="0.2">
      <c r="A67" s="412" t="s">
        <v>532</v>
      </c>
      <c r="B67" s="413">
        <f>'[1]RM_5.sz.mell.'!B132</f>
        <v>0</v>
      </c>
      <c r="C67" s="410">
        <f>'[1]RM_5.sz.mell.'!C132</f>
        <v>0</v>
      </c>
      <c r="D67" s="410">
        <f>'[1]RM_5.sz.mell.'!D132</f>
        <v>0</v>
      </c>
      <c r="E67" s="408">
        <f>'[1]RM_5.sz.mell.'!E132</f>
        <v>0</v>
      </c>
      <c r="F67" s="411">
        <f>'[1]RM_5.sz.mell.'!F132</f>
        <v>0</v>
      </c>
      <c r="G67" s="410">
        <f>'[1]RM_5.sz.mell.'!G132</f>
        <v>0</v>
      </c>
      <c r="H67" s="410">
        <f>'[1]RM_5.sz.mell.'!H132</f>
        <v>0</v>
      </c>
      <c r="I67" s="411">
        <f>'[1]RM_5.sz.mell.'!I132</f>
        <v>0</v>
      </c>
      <c r="J67" s="343"/>
    </row>
    <row r="68" spans="1:10" x14ac:dyDescent="0.2">
      <c r="A68" s="412" t="s">
        <v>533</v>
      </c>
      <c r="B68" s="413">
        <f>'[1]RM_5.sz.mell.'!B133</f>
        <v>0</v>
      </c>
      <c r="C68" s="410">
        <f>'[1]RM_5.sz.mell.'!C133</f>
        <v>0</v>
      </c>
      <c r="D68" s="410">
        <f>'[1]RM_5.sz.mell.'!D133</f>
        <v>0</v>
      </c>
      <c r="E68" s="408">
        <f>'[1]RM_5.sz.mell.'!E133</f>
        <v>0</v>
      </c>
      <c r="F68" s="411">
        <f>'[1]RM_5.sz.mell.'!F133</f>
        <v>0</v>
      </c>
      <c r="G68" s="410">
        <f>'[1]RM_5.sz.mell.'!G133</f>
        <v>0</v>
      </c>
      <c r="H68" s="410">
        <f>'[1]RM_5.sz.mell.'!H133</f>
        <v>0</v>
      </c>
      <c r="I68" s="411">
        <f>'[1]RM_5.sz.mell.'!I133</f>
        <v>0</v>
      </c>
      <c r="J68" s="343"/>
    </row>
    <row r="69" spans="1:10" ht="13.5" thickBot="1" x14ac:dyDescent="0.25">
      <c r="A69" s="412" t="s">
        <v>534</v>
      </c>
      <c r="B69" s="413">
        <f>'[1]RM_5.sz.mell.'!B134</f>
        <v>0</v>
      </c>
      <c r="C69" s="410">
        <f>'[1]RM_5.sz.mell.'!C134</f>
        <v>0</v>
      </c>
      <c r="D69" s="410">
        <f>'[1]RM_5.sz.mell.'!D134</f>
        <v>0</v>
      </c>
      <c r="E69" s="408">
        <f>'[1]RM_5.sz.mell.'!E134</f>
        <v>0</v>
      </c>
      <c r="F69" s="411">
        <f>'[1]RM_5.sz.mell.'!F134</f>
        <v>0</v>
      </c>
      <c r="G69" s="410">
        <f>'[1]RM_5.sz.mell.'!G134</f>
        <v>0</v>
      </c>
      <c r="H69" s="410">
        <f>'[1]RM_5.sz.mell.'!H134</f>
        <v>0</v>
      </c>
      <c r="I69" s="411">
        <f>'[1]RM_5.sz.mell.'!I134</f>
        <v>0</v>
      </c>
      <c r="J69" s="343"/>
    </row>
    <row r="70" spans="1:10" ht="13.5" thickBot="1" x14ac:dyDescent="0.25">
      <c r="A70" s="414" t="s">
        <v>535</v>
      </c>
      <c r="B70" s="415">
        <f>'[1]RM_5.sz.mell.'!B135</f>
        <v>199990808</v>
      </c>
      <c r="C70" s="415">
        <f>'[1]RM_5.sz.mell.'!C135</f>
        <v>17051448</v>
      </c>
      <c r="D70" s="415">
        <f>'[1]RM_5.sz.mell.'!D135</f>
        <v>182939360</v>
      </c>
      <c r="E70" s="415">
        <f>'[1]RM_5.sz.mell.'!E135</f>
        <v>0</v>
      </c>
      <c r="F70" s="415">
        <f>'[1]RM_5.sz.mell.'!F135</f>
        <v>182939360</v>
      </c>
      <c r="G70" s="415">
        <f>'[1]RM_5.sz.mell.'!G135</f>
        <v>0</v>
      </c>
      <c r="H70" s="415">
        <f>'[1]RM_5.sz.mell.'!H135</f>
        <v>0</v>
      </c>
      <c r="I70" s="416">
        <f>'[1]RM_5.sz.mell.'!I135</f>
        <v>0</v>
      </c>
      <c r="J70" s="343"/>
    </row>
    <row r="71" spans="1:10" x14ac:dyDescent="0.2">
      <c r="A71" s="417" t="s">
        <v>536</v>
      </c>
      <c r="B71" s="401">
        <f>'[1]RM_5.sz.mell.'!B136</f>
        <v>0</v>
      </c>
      <c r="C71" s="402">
        <f>'[1]RM_5.sz.mell.'!C136</f>
        <v>0</v>
      </c>
      <c r="D71" s="402">
        <f>'[1]RM_5.sz.mell.'!D136</f>
        <v>0</v>
      </c>
      <c r="E71" s="402">
        <f>'[1]RM_5.sz.mell.'!E136</f>
        <v>0</v>
      </c>
      <c r="F71" s="402">
        <f>'[1]RM_5.sz.mell.'!F136</f>
        <v>0</v>
      </c>
      <c r="G71" s="402">
        <f>'[1]RM_5.sz.mell.'!G136</f>
        <v>0</v>
      </c>
      <c r="H71" s="402">
        <f>'[1]RM_5.sz.mell.'!H136</f>
        <v>0</v>
      </c>
      <c r="I71" s="405">
        <f>'[1]RM_5.sz.mell.'!I136</f>
        <v>0</v>
      </c>
      <c r="J71" s="343"/>
    </row>
    <row r="72" spans="1:10" x14ac:dyDescent="0.2">
      <c r="A72" s="418" t="s">
        <v>537</v>
      </c>
      <c r="B72" s="407">
        <f>'[1]RM_5.sz.mell.'!B137</f>
        <v>183183617</v>
      </c>
      <c r="C72" s="410">
        <f>'[1]RM_5.sz.mell.'!C137</f>
        <v>9079000</v>
      </c>
      <c r="D72" s="410">
        <f>'[1]RM_5.sz.mell.'!D137</f>
        <v>174104617</v>
      </c>
      <c r="E72" s="410">
        <f>'[1]RM_5.sz.mell.'!E137</f>
        <v>0</v>
      </c>
      <c r="F72" s="410">
        <f>'[1]RM_5.sz.mell.'!F137</f>
        <v>174104617</v>
      </c>
      <c r="G72" s="410">
        <f>'[1]RM_5.sz.mell.'!G137</f>
        <v>0</v>
      </c>
      <c r="H72" s="410">
        <f>'[1]RM_5.sz.mell.'!H137</f>
        <v>0</v>
      </c>
      <c r="I72" s="411">
        <f>'[1]RM_5.sz.mell.'!I137</f>
        <v>0</v>
      </c>
      <c r="J72" s="343"/>
    </row>
    <row r="73" spans="1:10" x14ac:dyDescent="0.2">
      <c r="A73" s="418" t="s">
        <v>538</v>
      </c>
      <c r="B73" s="413">
        <f>'[1]RM_5.sz.mell.'!B138</f>
        <v>16807191</v>
      </c>
      <c r="C73" s="410">
        <f>'[1]RM_5.sz.mell.'!C138</f>
        <v>5543968</v>
      </c>
      <c r="D73" s="410">
        <f>'[1]RM_5.sz.mell.'!D138</f>
        <v>11263223</v>
      </c>
      <c r="E73" s="410">
        <f>'[1]RM_5.sz.mell.'!E138</f>
        <v>0</v>
      </c>
      <c r="F73" s="410">
        <f>'[1]RM_5.sz.mell.'!F138</f>
        <v>11263223</v>
      </c>
      <c r="G73" s="410">
        <f>'[1]RM_5.sz.mell.'!G138</f>
        <v>0</v>
      </c>
      <c r="H73" s="410">
        <f>'[1]RM_5.sz.mell.'!H138</f>
        <v>0</v>
      </c>
      <c r="I73" s="411">
        <f>'[1]RM_5.sz.mell.'!I138</f>
        <v>0</v>
      </c>
      <c r="J73" s="343"/>
    </row>
    <row r="74" spans="1:10" x14ac:dyDescent="0.2">
      <c r="A74" s="418" t="s">
        <v>539</v>
      </c>
      <c r="B74" s="413">
        <f>'[1]RM_5.sz.mell.'!B139</f>
        <v>0</v>
      </c>
      <c r="C74" s="410">
        <f>'[1]RM_5.sz.mell.'!C139</f>
        <v>0</v>
      </c>
      <c r="D74" s="410">
        <f>'[1]RM_5.sz.mell.'!D139</f>
        <v>0</v>
      </c>
      <c r="E74" s="410">
        <f>'[1]RM_5.sz.mell.'!E139</f>
        <v>0</v>
      </c>
      <c r="F74" s="410">
        <f>'[1]RM_5.sz.mell.'!F139</f>
        <v>0</v>
      </c>
      <c r="G74" s="410">
        <f>'[1]RM_5.sz.mell.'!G139</f>
        <v>0</v>
      </c>
      <c r="H74" s="410">
        <f>'[1]RM_5.sz.mell.'!H139</f>
        <v>0</v>
      </c>
      <c r="I74" s="411">
        <f>'[1]RM_5.sz.mell.'!I139</f>
        <v>0</v>
      </c>
      <c r="J74" s="343"/>
    </row>
    <row r="75" spans="1:10" ht="13.5" thickBot="1" x14ac:dyDescent="0.25">
      <c r="A75" s="419"/>
      <c r="B75" s="420">
        <f>'[1]RM_5.sz.mell.'!B140</f>
        <v>0</v>
      </c>
      <c r="C75" s="421">
        <f>'[1]RM_5.sz.mell.'!C140</f>
        <v>0</v>
      </c>
      <c r="D75" s="421">
        <f>'[1]RM_5.sz.mell.'!D140</f>
        <v>0</v>
      </c>
      <c r="E75" s="410">
        <f>'[1]RM_5.sz.mell.'!E140</f>
        <v>0</v>
      </c>
      <c r="F75" s="421">
        <f>'[1]RM_5.sz.mell.'!F140</f>
        <v>0</v>
      </c>
      <c r="G75" s="421">
        <f>'[1]RM_5.sz.mell.'!G140</f>
        <v>0</v>
      </c>
      <c r="H75" s="410">
        <f>'[1]RM_5.sz.mell.'!H140</f>
        <v>0</v>
      </c>
      <c r="I75" s="422">
        <f>'[1]RM_5.sz.mell.'!I140</f>
        <v>0</v>
      </c>
      <c r="J75" s="343"/>
    </row>
    <row r="76" spans="1:10" ht="13.5" thickBot="1" x14ac:dyDescent="0.25">
      <c r="A76" s="423" t="s">
        <v>540</v>
      </c>
      <c r="B76" s="415">
        <f>'[1]RM_5.sz.mell.'!B141</f>
        <v>199990808</v>
      </c>
      <c r="C76" s="415">
        <f>'[1]RM_5.sz.mell.'!C141</f>
        <v>14622968</v>
      </c>
      <c r="D76" s="415">
        <f>'[1]RM_5.sz.mell.'!D141</f>
        <v>185367840</v>
      </c>
      <c r="E76" s="415">
        <f>'[1]RM_5.sz.mell.'!E141</f>
        <v>0</v>
      </c>
      <c r="F76" s="415">
        <f>'[1]RM_5.sz.mell.'!F141</f>
        <v>185367840</v>
      </c>
      <c r="G76" s="415">
        <f>'[1]RM_5.sz.mell.'!G141</f>
        <v>0</v>
      </c>
      <c r="H76" s="415">
        <f>'[1]RM_5.sz.mell.'!H141</f>
        <v>0</v>
      </c>
      <c r="I76" s="416">
        <f>'[1]RM_5.sz.mell.'!I141</f>
        <v>0</v>
      </c>
      <c r="J76" s="343"/>
    </row>
    <row r="77" spans="1:10" x14ac:dyDescent="0.2">
      <c r="J77" s="343"/>
    </row>
    <row r="78" spans="1:10" x14ac:dyDescent="0.2">
      <c r="J78" s="343"/>
    </row>
    <row r="79" spans="1:10" ht="14.25" x14ac:dyDescent="0.2">
      <c r="A79" s="369" t="s">
        <v>542</v>
      </c>
      <c r="B79" s="369"/>
      <c r="C79" s="370" t="s">
        <v>545</v>
      </c>
      <c r="D79" s="371"/>
      <c r="E79" s="371"/>
      <c r="F79" s="371"/>
      <c r="G79" s="371"/>
      <c r="H79" s="371"/>
      <c r="I79" s="371"/>
      <c r="J79" s="343"/>
    </row>
    <row r="80" spans="1:10" ht="15.75" thickBot="1" x14ac:dyDescent="0.25">
      <c r="A80" s="372"/>
      <c r="B80" s="372"/>
      <c r="C80" s="372"/>
      <c r="D80" s="372"/>
      <c r="E80" s="372"/>
      <c r="F80" s="372"/>
      <c r="G80" s="372"/>
      <c r="H80" s="373" t="s">
        <v>520</v>
      </c>
      <c r="I80" s="373"/>
      <c r="J80" s="343"/>
    </row>
    <row r="81" spans="1:10" ht="13.5" thickBot="1" x14ac:dyDescent="0.25">
      <c r="A81" s="374" t="s">
        <v>521</v>
      </c>
      <c r="B81" s="375" t="s">
        <v>522</v>
      </c>
      <c r="C81" s="376"/>
      <c r="D81" s="376"/>
      <c r="E81" s="376"/>
      <c r="F81" s="377"/>
      <c r="G81" s="377"/>
      <c r="H81" s="377"/>
      <c r="I81" s="378"/>
      <c r="J81" s="343"/>
    </row>
    <row r="82" spans="1:10" ht="13.5" thickBot="1" x14ac:dyDescent="0.25">
      <c r="A82" s="379"/>
      <c r="B82" s="380" t="s">
        <v>523</v>
      </c>
      <c r="C82" s="381" t="s">
        <v>524</v>
      </c>
      <c r="D82" s="382"/>
      <c r="E82" s="382"/>
      <c r="F82" s="382"/>
      <c r="G82" s="382"/>
      <c r="H82" s="382"/>
      <c r="I82" s="383"/>
      <c r="J82" s="343"/>
    </row>
    <row r="83" spans="1:10" ht="13.5" thickBot="1" x14ac:dyDescent="0.25">
      <c r="A83" s="379"/>
      <c r="B83" s="384"/>
      <c r="C83" s="385" t="str">
        <f>CONCATENATE([1]KVI_MOD_ALAPADATOK!$D$1,". előtti forrás, kiadás")</f>
        <v>2020. előtti forrás, kiadás</v>
      </c>
      <c r="D83" s="386" t="s">
        <v>525</v>
      </c>
      <c r="E83" s="386" t="s">
        <v>513</v>
      </c>
      <c r="F83" s="387" t="s">
        <v>514</v>
      </c>
      <c r="G83" s="387" t="s">
        <v>525</v>
      </c>
      <c r="H83" s="387" t="s">
        <v>513</v>
      </c>
      <c r="I83" s="387" t="s">
        <v>514</v>
      </c>
      <c r="J83" s="343"/>
    </row>
    <row r="84" spans="1:10" ht="25.5" customHeight="1" thickBot="1" x14ac:dyDescent="0.25">
      <c r="A84" s="388"/>
      <c r="B84" s="389"/>
      <c r="C84" s="390"/>
      <c r="D84" s="391" t="str">
        <f>CONCATENATE([1]KVI_MOD_ALAPADATOK!$D$1,". évi")</f>
        <v>2020. évi</v>
      </c>
      <c r="E84" s="392"/>
      <c r="F84" s="393"/>
      <c r="G84" s="391" t="str">
        <f>CONCATENATE([1]KVI_MOD_ALAPADATOK!$D$1,". után")</f>
        <v>2020. után</v>
      </c>
      <c r="H84" s="394"/>
      <c r="I84" s="393"/>
      <c r="J84" s="343"/>
    </row>
    <row r="85" spans="1:10" ht="13.5" thickBot="1" x14ac:dyDescent="0.25">
      <c r="A85" s="395" t="s">
        <v>124</v>
      </c>
      <c r="B85" s="396" t="s">
        <v>526</v>
      </c>
      <c r="C85" s="397" t="s">
        <v>126</v>
      </c>
      <c r="D85" s="398" t="s">
        <v>127</v>
      </c>
      <c r="E85" s="398" t="s">
        <v>128</v>
      </c>
      <c r="F85" s="397" t="s">
        <v>527</v>
      </c>
      <c r="G85" s="397" t="s">
        <v>394</v>
      </c>
      <c r="H85" s="397" t="s">
        <v>395</v>
      </c>
      <c r="I85" s="399" t="s">
        <v>528</v>
      </c>
      <c r="J85" s="343"/>
    </row>
    <row r="86" spans="1:10" x14ac:dyDescent="0.2">
      <c r="A86" s="400" t="s">
        <v>529</v>
      </c>
      <c r="B86" s="401">
        <f>'[1]RM_5.sz.mell.'!B184</f>
        <v>0</v>
      </c>
      <c r="C86" s="401">
        <f>'[1]RM_5.sz.mell.'!C184</f>
        <v>0</v>
      </c>
      <c r="D86" s="402">
        <f>'[1]RM_5.sz.mell.'!D184</f>
        <v>0</v>
      </c>
      <c r="E86" s="402">
        <f>'[1]RM_5.sz.mell.'!E184</f>
        <v>0</v>
      </c>
      <c r="F86" s="403">
        <f>'[1]RM_5.sz.mell.'!F184</f>
        <v>0</v>
      </c>
      <c r="G86" s="402">
        <f>'[1]RM_5.sz.mell.'!G184</f>
        <v>0</v>
      </c>
      <c r="H86" s="404">
        <f>'[1]RM_5.sz.mell.'!H184</f>
        <v>0</v>
      </c>
      <c r="I86" s="405">
        <f>'[1]RM_5.sz.mell.'!I184</f>
        <v>0</v>
      </c>
      <c r="J86" s="343"/>
    </row>
    <row r="87" spans="1:10" x14ac:dyDescent="0.2">
      <c r="A87" s="406" t="s">
        <v>530</v>
      </c>
      <c r="B87" s="407">
        <f>'[1]RM_5.sz.mell.'!B185</f>
        <v>0</v>
      </c>
      <c r="C87" s="408">
        <f>'[1]RM_5.sz.mell.'!C185</f>
        <v>0</v>
      </c>
      <c r="D87" s="408">
        <f>'[1]RM_5.sz.mell.'!D185</f>
        <v>0</v>
      </c>
      <c r="E87" s="408">
        <f>'[1]RM_5.sz.mell.'!E185</f>
        <v>0</v>
      </c>
      <c r="F87" s="409">
        <f>'[1]RM_5.sz.mell.'!F185</f>
        <v>0</v>
      </c>
      <c r="G87" s="408">
        <f>'[1]RM_5.sz.mell.'!G185</f>
        <v>0</v>
      </c>
      <c r="H87" s="410">
        <f>'[1]RM_5.sz.mell.'!H185</f>
        <v>0</v>
      </c>
      <c r="I87" s="411">
        <f>'[1]RM_5.sz.mell.'!I185</f>
        <v>0</v>
      </c>
      <c r="J87" s="343"/>
    </row>
    <row r="88" spans="1:10" x14ac:dyDescent="0.2">
      <c r="A88" s="412" t="s">
        <v>531</v>
      </c>
      <c r="B88" s="413">
        <f>'[1]RM_5.sz.mell.'!B186</f>
        <v>101992794</v>
      </c>
      <c r="C88" s="410">
        <f>'[1]RM_5.sz.mell.'!C186</f>
        <v>44259655</v>
      </c>
      <c r="D88" s="410">
        <f>'[1]RM_5.sz.mell.'!D186</f>
        <v>47897992</v>
      </c>
      <c r="E88" s="408">
        <f>'[1]RM_5.sz.mell.'!E186</f>
        <v>0</v>
      </c>
      <c r="F88" s="411">
        <f>'[1]RM_5.sz.mell.'!F186</f>
        <v>47897992</v>
      </c>
      <c r="G88" s="410">
        <f>'[1]RM_5.sz.mell.'!G186</f>
        <v>9835147</v>
      </c>
      <c r="H88" s="410">
        <f>'[1]RM_5.sz.mell.'!H186</f>
        <v>0</v>
      </c>
      <c r="I88" s="411">
        <f>'[1]RM_5.sz.mell.'!I186</f>
        <v>9835147</v>
      </c>
      <c r="J88" s="343"/>
    </row>
    <row r="89" spans="1:10" x14ac:dyDescent="0.2">
      <c r="A89" s="412" t="s">
        <v>532</v>
      </c>
      <c r="B89" s="413">
        <f>'[1]RM_5.sz.mell.'!B187</f>
        <v>0</v>
      </c>
      <c r="C89" s="410">
        <f>'[1]RM_5.sz.mell.'!C187</f>
        <v>0</v>
      </c>
      <c r="D89" s="410">
        <f>'[1]RM_5.sz.mell.'!D187</f>
        <v>0</v>
      </c>
      <c r="E89" s="408">
        <f>'[1]RM_5.sz.mell.'!E187</f>
        <v>0</v>
      </c>
      <c r="F89" s="411">
        <f>'[1]RM_5.sz.mell.'!F187</f>
        <v>0</v>
      </c>
      <c r="G89" s="410">
        <f>'[1]RM_5.sz.mell.'!G187</f>
        <v>0</v>
      </c>
      <c r="H89" s="410">
        <f>'[1]RM_5.sz.mell.'!H187</f>
        <v>0</v>
      </c>
      <c r="I89" s="411">
        <f>'[1]RM_5.sz.mell.'!I187</f>
        <v>0</v>
      </c>
      <c r="J89" s="343"/>
    </row>
    <row r="90" spans="1:10" x14ac:dyDescent="0.2">
      <c r="A90" s="412" t="s">
        <v>533</v>
      </c>
      <c r="B90" s="413">
        <f>'[1]RM_5.sz.mell.'!B188</f>
        <v>0</v>
      </c>
      <c r="C90" s="410">
        <f>'[1]RM_5.sz.mell.'!C188</f>
        <v>0</v>
      </c>
      <c r="D90" s="410">
        <f>'[1]RM_5.sz.mell.'!D188</f>
        <v>0</v>
      </c>
      <c r="E90" s="408">
        <f>'[1]RM_5.sz.mell.'!E188</f>
        <v>0</v>
      </c>
      <c r="F90" s="411">
        <f>'[1]RM_5.sz.mell.'!F188</f>
        <v>0</v>
      </c>
      <c r="G90" s="410">
        <f>'[1]RM_5.sz.mell.'!G188</f>
        <v>0</v>
      </c>
      <c r="H90" s="410">
        <f>'[1]RM_5.sz.mell.'!H188</f>
        <v>0</v>
      </c>
      <c r="I90" s="411">
        <f>'[1]RM_5.sz.mell.'!I188</f>
        <v>0</v>
      </c>
      <c r="J90" s="343"/>
    </row>
    <row r="91" spans="1:10" ht="13.5" thickBot="1" x14ac:dyDescent="0.25">
      <c r="A91" s="412" t="s">
        <v>534</v>
      </c>
      <c r="B91" s="413">
        <f>'[1]RM_5.sz.mell.'!B189</f>
        <v>0</v>
      </c>
      <c r="C91" s="410">
        <f>'[1]RM_5.sz.mell.'!C189</f>
        <v>0</v>
      </c>
      <c r="D91" s="410">
        <f>'[1]RM_5.sz.mell.'!D189</f>
        <v>0</v>
      </c>
      <c r="E91" s="408">
        <f>'[1]RM_5.sz.mell.'!E189</f>
        <v>0</v>
      </c>
      <c r="F91" s="411">
        <f>'[1]RM_5.sz.mell.'!F189</f>
        <v>0</v>
      </c>
      <c r="G91" s="410">
        <f>'[1]RM_5.sz.mell.'!G189</f>
        <v>0</v>
      </c>
      <c r="H91" s="410">
        <f>'[1]RM_5.sz.mell.'!H189</f>
        <v>0</v>
      </c>
      <c r="I91" s="411">
        <f>'[1]RM_5.sz.mell.'!I189</f>
        <v>0</v>
      </c>
      <c r="J91" s="343"/>
    </row>
    <row r="92" spans="1:10" ht="13.5" thickBot="1" x14ac:dyDescent="0.25">
      <c r="A92" s="414" t="s">
        <v>535</v>
      </c>
      <c r="B92" s="415">
        <f>'[1]RM_5.sz.mell.'!B190</f>
        <v>101992794</v>
      </c>
      <c r="C92" s="415">
        <f>'[1]RM_5.sz.mell.'!C190</f>
        <v>44259655</v>
      </c>
      <c r="D92" s="415">
        <f>'[1]RM_5.sz.mell.'!D190</f>
        <v>47897992</v>
      </c>
      <c r="E92" s="415">
        <f>'[1]RM_5.sz.mell.'!E190</f>
        <v>0</v>
      </c>
      <c r="F92" s="415">
        <f>'[1]RM_5.sz.mell.'!F190</f>
        <v>47897992</v>
      </c>
      <c r="G92" s="415">
        <f>'[1]RM_5.sz.mell.'!G190</f>
        <v>9835147</v>
      </c>
      <c r="H92" s="415">
        <f>'[1]RM_5.sz.mell.'!H190</f>
        <v>0</v>
      </c>
      <c r="I92" s="416">
        <f>'[1]RM_5.sz.mell.'!I190</f>
        <v>9835147</v>
      </c>
      <c r="J92" s="343"/>
    </row>
    <row r="93" spans="1:10" x14ac:dyDescent="0.2">
      <c r="A93" s="417" t="s">
        <v>536</v>
      </c>
      <c r="B93" s="401">
        <f>'[1]RM_5.sz.mell.'!B191</f>
        <v>47652845</v>
      </c>
      <c r="C93" s="402">
        <f>'[1]RM_5.sz.mell.'!C191</f>
        <v>25522485</v>
      </c>
      <c r="D93" s="402">
        <f>'[1]RM_5.sz.mell.'!D191</f>
        <v>17550360</v>
      </c>
      <c r="E93" s="402">
        <f>'[1]RM_5.sz.mell.'!E191</f>
        <v>0</v>
      </c>
      <c r="F93" s="402">
        <f>'[1]RM_5.sz.mell.'!F191</f>
        <v>17550360</v>
      </c>
      <c r="G93" s="402">
        <f>'[1]RM_5.sz.mell.'!G191</f>
        <v>4580000</v>
      </c>
      <c r="H93" s="402">
        <f>'[1]RM_5.sz.mell.'!H191</f>
        <v>0</v>
      </c>
      <c r="I93" s="405">
        <f>'[1]RM_5.sz.mell.'!I191</f>
        <v>4580000</v>
      </c>
      <c r="J93" s="343"/>
    </row>
    <row r="94" spans="1:10" x14ac:dyDescent="0.2">
      <c r="A94" s="418" t="s">
        <v>537</v>
      </c>
      <c r="B94" s="407">
        <f>'[1]RM_5.sz.mell.'!B192</f>
        <v>3540831</v>
      </c>
      <c r="C94" s="410">
        <f>'[1]RM_5.sz.mell.'!C192</f>
        <v>3540831</v>
      </c>
      <c r="D94" s="410">
        <f>'[1]RM_5.sz.mell.'!D192</f>
        <v>0</v>
      </c>
      <c r="E94" s="410">
        <f>'[1]RM_5.sz.mell.'!E192</f>
        <v>0</v>
      </c>
      <c r="F94" s="410">
        <f>'[1]RM_5.sz.mell.'!F192</f>
        <v>0</v>
      </c>
      <c r="G94" s="410">
        <f>'[1]RM_5.sz.mell.'!G192</f>
        <v>0</v>
      </c>
      <c r="H94" s="410">
        <f>'[1]RM_5.sz.mell.'!H192</f>
        <v>0</v>
      </c>
      <c r="I94" s="411">
        <f>'[1]RM_5.sz.mell.'!I192</f>
        <v>0</v>
      </c>
      <c r="J94" s="343"/>
    </row>
    <row r="95" spans="1:10" x14ac:dyDescent="0.2">
      <c r="A95" s="418" t="s">
        <v>538</v>
      </c>
      <c r="B95" s="413">
        <f>'[1]RM_5.sz.mell.'!B193</f>
        <v>50799118</v>
      </c>
      <c r="C95" s="410">
        <f>'[1]RM_5.sz.mell.'!C193</f>
        <v>17878651</v>
      </c>
      <c r="D95" s="410">
        <f>'[1]RM_5.sz.mell.'!D193</f>
        <v>30347632</v>
      </c>
      <c r="E95" s="410">
        <f>'[1]RM_5.sz.mell.'!E193</f>
        <v>0</v>
      </c>
      <c r="F95" s="410">
        <f>'[1]RM_5.sz.mell.'!F193</f>
        <v>30347632</v>
      </c>
      <c r="G95" s="410">
        <f>'[1]RM_5.sz.mell.'!G193</f>
        <v>2572835</v>
      </c>
      <c r="H95" s="410">
        <f>'[1]RM_5.sz.mell.'!H193</f>
        <v>0</v>
      </c>
      <c r="I95" s="411">
        <f>'[1]RM_5.sz.mell.'!I193</f>
        <v>2572835</v>
      </c>
      <c r="J95" s="343"/>
    </row>
    <row r="96" spans="1:10" x14ac:dyDescent="0.2">
      <c r="A96" s="418" t="s">
        <v>539</v>
      </c>
      <c r="B96" s="413">
        <f>'[1]RM_5.sz.mell.'!B194</f>
        <v>0</v>
      </c>
      <c r="C96" s="410">
        <f>'[1]RM_5.sz.mell.'!C194</f>
        <v>0</v>
      </c>
      <c r="D96" s="410">
        <f>'[1]RM_5.sz.mell.'!D194</f>
        <v>0</v>
      </c>
      <c r="E96" s="410">
        <f>'[1]RM_5.sz.mell.'!E194</f>
        <v>0</v>
      </c>
      <c r="F96" s="410">
        <f>'[1]RM_5.sz.mell.'!F194</f>
        <v>0</v>
      </c>
      <c r="G96" s="410">
        <f>'[1]RM_5.sz.mell.'!G194</f>
        <v>0</v>
      </c>
      <c r="H96" s="410">
        <f>'[1]RM_5.sz.mell.'!H194</f>
        <v>0</v>
      </c>
      <c r="I96" s="411">
        <f>'[1]RM_5.sz.mell.'!I194</f>
        <v>0</v>
      </c>
      <c r="J96" s="343"/>
    </row>
    <row r="97" spans="1:10" ht="13.5" thickBot="1" x14ac:dyDescent="0.25">
      <c r="A97" s="419"/>
      <c r="B97" s="420">
        <f>'[1]RM_5.sz.mell.'!B195</f>
        <v>0</v>
      </c>
      <c r="C97" s="421">
        <f>'[1]RM_5.sz.mell.'!C195</f>
        <v>0</v>
      </c>
      <c r="D97" s="421">
        <f>'[1]RM_5.sz.mell.'!D195</f>
        <v>0</v>
      </c>
      <c r="E97" s="410">
        <f>'[1]RM_5.sz.mell.'!E195</f>
        <v>0</v>
      </c>
      <c r="F97" s="421">
        <f>'[1]RM_5.sz.mell.'!F195</f>
        <v>0</v>
      </c>
      <c r="G97" s="421">
        <f>'[1]RM_5.sz.mell.'!G195</f>
        <v>0</v>
      </c>
      <c r="H97" s="410">
        <f>'[1]RM_5.sz.mell.'!H195</f>
        <v>0</v>
      </c>
      <c r="I97" s="422">
        <f>'[1]RM_5.sz.mell.'!I195</f>
        <v>0</v>
      </c>
      <c r="J97" s="343"/>
    </row>
    <row r="98" spans="1:10" ht="13.5" thickBot="1" x14ac:dyDescent="0.25">
      <c r="A98" s="423" t="s">
        <v>540</v>
      </c>
      <c r="B98" s="415">
        <f>'[1]RM_5.sz.mell.'!B196</f>
        <v>101992794</v>
      </c>
      <c r="C98" s="415">
        <f>'[1]RM_5.sz.mell.'!C196</f>
        <v>46941967</v>
      </c>
      <c r="D98" s="415">
        <f>'[1]RM_5.sz.mell.'!D196</f>
        <v>47897992</v>
      </c>
      <c r="E98" s="415">
        <f>'[1]RM_5.sz.mell.'!E196</f>
        <v>0</v>
      </c>
      <c r="F98" s="415">
        <f>'[1]RM_5.sz.mell.'!F196</f>
        <v>47897992</v>
      </c>
      <c r="G98" s="415">
        <f>'[1]RM_5.sz.mell.'!G196</f>
        <v>7152835</v>
      </c>
      <c r="H98" s="415">
        <f>'[1]RM_5.sz.mell.'!H196</f>
        <v>0</v>
      </c>
      <c r="I98" s="416">
        <f>'[1]RM_5.sz.mell.'!I196</f>
        <v>7152835</v>
      </c>
      <c r="J98" s="343"/>
    </row>
    <row r="99" spans="1:10" x14ac:dyDescent="0.2">
      <c r="J99" s="343"/>
    </row>
    <row r="100" spans="1:10" x14ac:dyDescent="0.2">
      <c r="J100" s="343"/>
    </row>
    <row r="101" spans="1:10" ht="14.25" x14ac:dyDescent="0.2">
      <c r="A101" s="369" t="s">
        <v>542</v>
      </c>
      <c r="B101" s="369"/>
      <c r="C101" s="370" t="s">
        <v>546</v>
      </c>
      <c r="D101" s="371"/>
      <c r="E101" s="371"/>
      <c r="F101" s="371"/>
      <c r="G101" s="371"/>
      <c r="H101" s="371"/>
      <c r="I101" s="371"/>
      <c r="J101" s="343"/>
    </row>
    <row r="102" spans="1:10" ht="15.75" thickBot="1" x14ac:dyDescent="0.25">
      <c r="A102" s="372"/>
      <c r="B102" s="372"/>
      <c r="C102" s="372"/>
      <c r="D102" s="372"/>
      <c r="E102" s="372"/>
      <c r="F102" s="372"/>
      <c r="G102" s="372"/>
      <c r="H102" s="373" t="s">
        <v>520</v>
      </c>
      <c r="I102" s="373"/>
      <c r="J102" s="343"/>
    </row>
    <row r="103" spans="1:10" ht="13.5" thickBot="1" x14ac:dyDescent="0.25">
      <c r="A103" s="374" t="s">
        <v>521</v>
      </c>
      <c r="B103" s="375" t="s">
        <v>522</v>
      </c>
      <c r="C103" s="376"/>
      <c r="D103" s="376"/>
      <c r="E103" s="376"/>
      <c r="F103" s="377"/>
      <c r="G103" s="377"/>
      <c r="H103" s="377"/>
      <c r="I103" s="378"/>
      <c r="J103" s="343"/>
    </row>
    <row r="104" spans="1:10" ht="13.5" thickBot="1" x14ac:dyDescent="0.25">
      <c r="A104" s="379"/>
      <c r="B104" s="380" t="s">
        <v>523</v>
      </c>
      <c r="C104" s="381" t="s">
        <v>524</v>
      </c>
      <c r="D104" s="382"/>
      <c r="E104" s="382"/>
      <c r="F104" s="382"/>
      <c r="G104" s="382"/>
      <c r="H104" s="382"/>
      <c r="I104" s="383"/>
      <c r="J104" s="343"/>
    </row>
    <row r="105" spans="1:10" ht="13.5" thickBot="1" x14ac:dyDescent="0.25">
      <c r="A105" s="379"/>
      <c r="B105" s="384"/>
      <c r="C105" s="385" t="str">
        <f>CONCATENATE([1]KVI_MOD_ALAPADATOK!$D$1,". előtti forrás, kiadás")</f>
        <v>2020. előtti forrás, kiadás</v>
      </c>
      <c r="D105" s="386" t="s">
        <v>525</v>
      </c>
      <c r="E105" s="386" t="s">
        <v>513</v>
      </c>
      <c r="F105" s="387" t="s">
        <v>514</v>
      </c>
      <c r="G105" s="387" t="s">
        <v>525</v>
      </c>
      <c r="H105" s="387" t="s">
        <v>513</v>
      </c>
      <c r="I105" s="387" t="s">
        <v>514</v>
      </c>
      <c r="J105" s="343"/>
    </row>
    <row r="106" spans="1:10" ht="25.5" customHeight="1" thickBot="1" x14ac:dyDescent="0.25">
      <c r="A106" s="388"/>
      <c r="B106" s="389"/>
      <c r="C106" s="390"/>
      <c r="D106" s="391" t="str">
        <f>CONCATENATE([1]KVI_MOD_ALAPADATOK!$D$1,". évi")</f>
        <v>2020. évi</v>
      </c>
      <c r="E106" s="392"/>
      <c r="F106" s="393"/>
      <c r="G106" s="391" t="str">
        <f>CONCATENATE([1]KVI_MOD_ALAPADATOK!$D$1,". után")</f>
        <v>2020. után</v>
      </c>
      <c r="H106" s="394"/>
      <c r="I106" s="393"/>
      <c r="J106" s="343"/>
    </row>
    <row r="107" spans="1:10" ht="13.5" thickBot="1" x14ac:dyDescent="0.25">
      <c r="A107" s="395" t="s">
        <v>124</v>
      </c>
      <c r="B107" s="396" t="s">
        <v>526</v>
      </c>
      <c r="C107" s="397" t="s">
        <v>126</v>
      </c>
      <c r="D107" s="398" t="s">
        <v>127</v>
      </c>
      <c r="E107" s="398" t="s">
        <v>128</v>
      </c>
      <c r="F107" s="397" t="s">
        <v>527</v>
      </c>
      <c r="G107" s="397" t="s">
        <v>394</v>
      </c>
      <c r="H107" s="397" t="s">
        <v>395</v>
      </c>
      <c r="I107" s="399" t="s">
        <v>528</v>
      </c>
      <c r="J107" s="343"/>
    </row>
    <row r="108" spans="1:10" x14ac:dyDescent="0.2">
      <c r="A108" s="400" t="s">
        <v>529</v>
      </c>
      <c r="B108" s="401">
        <f>'[1]RM_5.sz.mell.'!B241</f>
        <v>0</v>
      </c>
      <c r="C108" s="401">
        <f>'[1]RM_5.sz.mell.'!C241</f>
        <v>0</v>
      </c>
      <c r="D108" s="402">
        <f>'[1]RM_5.sz.mell.'!D241</f>
        <v>0</v>
      </c>
      <c r="E108" s="402">
        <f>'[1]RM_5.sz.mell.'!E241</f>
        <v>0</v>
      </c>
      <c r="F108" s="403">
        <f>'[1]RM_5.sz.mell.'!F241</f>
        <v>0</v>
      </c>
      <c r="G108" s="402">
        <f>'[1]RM_5.sz.mell.'!G241</f>
        <v>0</v>
      </c>
      <c r="H108" s="404">
        <f>'[1]RM_5.sz.mell.'!H241</f>
        <v>0</v>
      </c>
      <c r="I108" s="405">
        <f>'[1]RM_5.sz.mell.'!I241</f>
        <v>0</v>
      </c>
      <c r="J108" s="343"/>
    </row>
    <row r="109" spans="1:10" x14ac:dyDescent="0.2">
      <c r="A109" s="406" t="s">
        <v>530</v>
      </c>
      <c r="B109" s="407">
        <f>'[1]RM_5.sz.mell.'!B242</f>
        <v>27040786</v>
      </c>
      <c r="C109" s="408">
        <f>'[1]RM_5.sz.mell.'!C242</f>
        <v>18136554</v>
      </c>
      <c r="D109" s="408">
        <f>'[1]RM_5.sz.mell.'!D242</f>
        <v>8904232</v>
      </c>
      <c r="E109" s="408">
        <f>'[1]RM_5.sz.mell.'!E242</f>
        <v>0</v>
      </c>
      <c r="F109" s="409">
        <f>'[1]RM_5.sz.mell.'!F242</f>
        <v>8904232</v>
      </c>
      <c r="G109" s="408">
        <f>'[1]RM_5.sz.mell.'!G242</f>
        <v>0</v>
      </c>
      <c r="H109" s="410">
        <f>'[1]RM_5.sz.mell.'!H242</f>
        <v>0</v>
      </c>
      <c r="I109" s="411">
        <f>'[1]RM_5.sz.mell.'!I242</f>
        <v>0</v>
      </c>
      <c r="J109" s="343"/>
    </row>
    <row r="110" spans="1:10" x14ac:dyDescent="0.2">
      <c r="A110" s="412" t="s">
        <v>531</v>
      </c>
      <c r="B110" s="413">
        <f>'[1]RM_5.sz.mell.'!B243</f>
        <v>0</v>
      </c>
      <c r="C110" s="410">
        <f>'[1]RM_5.sz.mell.'!C243</f>
        <v>0</v>
      </c>
      <c r="D110" s="410">
        <f>'[1]RM_5.sz.mell.'!D243</f>
        <v>0</v>
      </c>
      <c r="E110" s="408">
        <f>'[1]RM_5.sz.mell.'!E243</f>
        <v>0</v>
      </c>
      <c r="F110" s="411">
        <f>'[1]RM_5.sz.mell.'!F243</f>
        <v>0</v>
      </c>
      <c r="G110" s="410">
        <f>'[1]RM_5.sz.mell.'!G243</f>
        <v>0</v>
      </c>
      <c r="H110" s="410">
        <f>'[1]RM_5.sz.mell.'!H243</f>
        <v>0</v>
      </c>
      <c r="I110" s="411">
        <f>'[1]RM_5.sz.mell.'!I243</f>
        <v>0</v>
      </c>
      <c r="J110" s="343"/>
    </row>
    <row r="111" spans="1:10" x14ac:dyDescent="0.2">
      <c r="A111" s="412" t="s">
        <v>532</v>
      </c>
      <c r="B111" s="413">
        <f>'[1]RM_5.sz.mell.'!B244</f>
        <v>0</v>
      </c>
      <c r="C111" s="410">
        <f>'[1]RM_5.sz.mell.'!C244</f>
        <v>0</v>
      </c>
      <c r="D111" s="410">
        <f>'[1]RM_5.sz.mell.'!D244</f>
        <v>0</v>
      </c>
      <c r="E111" s="408">
        <f>'[1]RM_5.sz.mell.'!E244</f>
        <v>0</v>
      </c>
      <c r="F111" s="411">
        <f>'[1]RM_5.sz.mell.'!F244</f>
        <v>0</v>
      </c>
      <c r="G111" s="410">
        <f>'[1]RM_5.sz.mell.'!G244</f>
        <v>0</v>
      </c>
      <c r="H111" s="410">
        <f>'[1]RM_5.sz.mell.'!H244</f>
        <v>0</v>
      </c>
      <c r="I111" s="411">
        <f>'[1]RM_5.sz.mell.'!I244</f>
        <v>0</v>
      </c>
      <c r="J111" s="343"/>
    </row>
    <row r="112" spans="1:10" x14ac:dyDescent="0.2">
      <c r="A112" s="412" t="s">
        <v>533</v>
      </c>
      <c r="B112" s="413">
        <f>'[1]RM_5.sz.mell.'!B245</f>
        <v>0</v>
      </c>
      <c r="C112" s="410">
        <f>'[1]RM_5.sz.mell.'!C245</f>
        <v>0</v>
      </c>
      <c r="D112" s="410">
        <f>'[1]RM_5.sz.mell.'!D245</f>
        <v>0</v>
      </c>
      <c r="E112" s="408">
        <f>'[1]RM_5.sz.mell.'!E245</f>
        <v>0</v>
      </c>
      <c r="F112" s="411">
        <f>'[1]RM_5.sz.mell.'!F245</f>
        <v>0</v>
      </c>
      <c r="G112" s="410">
        <f>'[1]RM_5.sz.mell.'!G245</f>
        <v>0</v>
      </c>
      <c r="H112" s="410">
        <f>'[1]RM_5.sz.mell.'!H245</f>
        <v>0</v>
      </c>
      <c r="I112" s="411">
        <f>'[1]RM_5.sz.mell.'!I245</f>
        <v>0</v>
      </c>
      <c r="J112" s="343"/>
    </row>
    <row r="113" spans="1:10" ht="13.5" thickBot="1" x14ac:dyDescent="0.25">
      <c r="A113" s="412" t="s">
        <v>534</v>
      </c>
      <c r="B113" s="413">
        <f>'[1]RM_5.sz.mell.'!B246</f>
        <v>0</v>
      </c>
      <c r="C113" s="410">
        <f>'[1]RM_5.sz.mell.'!C246</f>
        <v>0</v>
      </c>
      <c r="D113" s="410">
        <f>'[1]RM_5.sz.mell.'!D246</f>
        <v>0</v>
      </c>
      <c r="E113" s="408">
        <f>'[1]RM_5.sz.mell.'!E246</f>
        <v>0</v>
      </c>
      <c r="F113" s="411">
        <f>'[1]RM_5.sz.mell.'!F246</f>
        <v>0</v>
      </c>
      <c r="G113" s="410">
        <f>'[1]RM_5.sz.mell.'!G246</f>
        <v>0</v>
      </c>
      <c r="H113" s="410">
        <f>'[1]RM_5.sz.mell.'!H246</f>
        <v>0</v>
      </c>
      <c r="I113" s="411">
        <f>'[1]RM_5.sz.mell.'!I246</f>
        <v>0</v>
      </c>
      <c r="J113" s="343"/>
    </row>
    <row r="114" spans="1:10" ht="13.5" thickBot="1" x14ac:dyDescent="0.25">
      <c r="A114" s="414" t="s">
        <v>535</v>
      </c>
      <c r="B114" s="415">
        <f>'[1]RM_5.sz.mell.'!B247</f>
        <v>0</v>
      </c>
      <c r="C114" s="415">
        <f>'[1]RM_5.sz.mell.'!C247</f>
        <v>0</v>
      </c>
      <c r="D114" s="415">
        <f>'[1]RM_5.sz.mell.'!D247</f>
        <v>0</v>
      </c>
      <c r="E114" s="415">
        <f>'[1]RM_5.sz.mell.'!E247</f>
        <v>0</v>
      </c>
      <c r="F114" s="415">
        <f>'[1]RM_5.sz.mell.'!F247</f>
        <v>0</v>
      </c>
      <c r="G114" s="415">
        <f>'[1]RM_5.sz.mell.'!G247</f>
        <v>0</v>
      </c>
      <c r="H114" s="415">
        <f>'[1]RM_5.sz.mell.'!H247</f>
        <v>0</v>
      </c>
      <c r="I114" s="416">
        <f>'[1]RM_5.sz.mell.'!I247</f>
        <v>0</v>
      </c>
      <c r="J114" s="343"/>
    </row>
    <row r="115" spans="1:10" x14ac:dyDescent="0.2">
      <c r="A115" s="417" t="s">
        <v>536</v>
      </c>
      <c r="B115" s="401">
        <f>'[1]RM_5.sz.mell.'!B248</f>
        <v>13709850</v>
      </c>
      <c r="C115" s="402">
        <f>'[1]RM_5.sz.mell.'!C248</f>
        <v>9100640</v>
      </c>
      <c r="D115" s="402">
        <f>'[1]RM_5.sz.mell.'!D248</f>
        <v>4609210</v>
      </c>
      <c r="E115" s="402">
        <f>'[1]RM_5.sz.mell.'!E248</f>
        <v>0</v>
      </c>
      <c r="F115" s="402">
        <f>'[1]RM_5.sz.mell.'!F248</f>
        <v>4609210</v>
      </c>
      <c r="G115" s="402">
        <f>'[1]RM_5.sz.mell.'!G248</f>
        <v>0</v>
      </c>
      <c r="H115" s="402">
        <f>'[1]RM_5.sz.mell.'!H248</f>
        <v>0</v>
      </c>
      <c r="I115" s="405">
        <f>'[1]RM_5.sz.mell.'!I248</f>
        <v>0</v>
      </c>
      <c r="J115" s="343"/>
    </row>
    <row r="116" spans="1:10" x14ac:dyDescent="0.2">
      <c r="A116" s="418" t="s">
        <v>537</v>
      </c>
      <c r="B116" s="407">
        <f>'[1]RM_5.sz.mell.'!B249</f>
        <v>3920602</v>
      </c>
      <c r="C116" s="410">
        <f>'[1]RM_5.sz.mell.'!C249</f>
        <v>3119602</v>
      </c>
      <c r="D116" s="410">
        <f>'[1]RM_5.sz.mell.'!D249</f>
        <v>801000</v>
      </c>
      <c r="E116" s="410">
        <f>'[1]RM_5.sz.mell.'!E249</f>
        <v>0</v>
      </c>
      <c r="F116" s="410">
        <f>'[1]RM_5.sz.mell.'!F249</f>
        <v>801000</v>
      </c>
      <c r="G116" s="410">
        <f>'[1]RM_5.sz.mell.'!G249</f>
        <v>0</v>
      </c>
      <c r="H116" s="410">
        <f>'[1]RM_5.sz.mell.'!H249</f>
        <v>0</v>
      </c>
      <c r="I116" s="411">
        <f>'[1]RM_5.sz.mell.'!I249</f>
        <v>0</v>
      </c>
      <c r="J116" s="343"/>
    </row>
    <row r="117" spans="1:10" x14ac:dyDescent="0.2">
      <c r="A117" s="418" t="s">
        <v>538</v>
      </c>
      <c r="B117" s="413">
        <f>'[1]RM_5.sz.mell.'!B250</f>
        <v>9410334</v>
      </c>
      <c r="C117" s="410">
        <f>'[1]RM_5.sz.mell.'!C250</f>
        <v>5781953</v>
      </c>
      <c r="D117" s="410">
        <f>'[1]RM_5.sz.mell.'!D250</f>
        <v>3628381</v>
      </c>
      <c r="E117" s="410">
        <f>'[1]RM_5.sz.mell.'!E250</f>
        <v>0</v>
      </c>
      <c r="F117" s="410">
        <f>'[1]RM_5.sz.mell.'!F250</f>
        <v>3628381</v>
      </c>
      <c r="G117" s="410">
        <f>'[1]RM_5.sz.mell.'!G250</f>
        <v>0</v>
      </c>
      <c r="H117" s="410">
        <f>'[1]RM_5.sz.mell.'!H250</f>
        <v>0</v>
      </c>
      <c r="I117" s="411">
        <f>'[1]RM_5.sz.mell.'!I250</f>
        <v>0</v>
      </c>
      <c r="J117" s="343"/>
    </row>
    <row r="118" spans="1:10" x14ac:dyDescent="0.2">
      <c r="A118" s="418" t="s">
        <v>539</v>
      </c>
      <c r="B118" s="413">
        <f>'[1]RM_5.sz.mell.'!B251</f>
        <v>0</v>
      </c>
      <c r="C118" s="410">
        <f>'[1]RM_5.sz.mell.'!C251</f>
        <v>0</v>
      </c>
      <c r="D118" s="410">
        <f>'[1]RM_5.sz.mell.'!D251</f>
        <v>0</v>
      </c>
      <c r="E118" s="410">
        <f>'[1]RM_5.sz.mell.'!E251</f>
        <v>0</v>
      </c>
      <c r="F118" s="410">
        <f>'[1]RM_5.sz.mell.'!F251</f>
        <v>0</v>
      </c>
      <c r="G118" s="410">
        <f>'[1]RM_5.sz.mell.'!G251</f>
        <v>0</v>
      </c>
      <c r="H118" s="410">
        <f>'[1]RM_5.sz.mell.'!H251</f>
        <v>0</v>
      </c>
      <c r="I118" s="411">
        <f>'[1]RM_5.sz.mell.'!I251</f>
        <v>0</v>
      </c>
      <c r="J118" s="343"/>
    </row>
    <row r="119" spans="1:10" ht="13.5" thickBot="1" x14ac:dyDescent="0.25">
      <c r="A119" s="419"/>
      <c r="B119" s="420">
        <f>'[1]RM_5.sz.mell.'!B252</f>
        <v>0</v>
      </c>
      <c r="C119" s="421">
        <f>'[1]RM_5.sz.mell.'!C252</f>
        <v>0</v>
      </c>
      <c r="D119" s="421">
        <f>'[1]RM_5.sz.mell.'!D252</f>
        <v>0</v>
      </c>
      <c r="E119" s="410">
        <f>'[1]RM_5.sz.mell.'!E252</f>
        <v>0</v>
      </c>
      <c r="F119" s="421">
        <f>'[1]RM_5.sz.mell.'!F252</f>
        <v>0</v>
      </c>
      <c r="G119" s="421">
        <f>'[1]RM_5.sz.mell.'!G252</f>
        <v>0</v>
      </c>
      <c r="H119" s="410">
        <f>'[1]RM_5.sz.mell.'!H252</f>
        <v>0</v>
      </c>
      <c r="I119" s="422">
        <f>'[1]RM_5.sz.mell.'!I252</f>
        <v>0</v>
      </c>
      <c r="J119" s="343"/>
    </row>
    <row r="120" spans="1:10" ht="13.5" thickBot="1" x14ac:dyDescent="0.25">
      <c r="A120" s="423" t="s">
        <v>540</v>
      </c>
      <c r="B120" s="415">
        <f>'[1]RM_5.sz.mell.'!B253</f>
        <v>27040786</v>
      </c>
      <c r="C120" s="415">
        <f>'[1]RM_5.sz.mell.'!C253</f>
        <v>18002195</v>
      </c>
      <c r="D120" s="415">
        <f>'[1]RM_5.sz.mell.'!D253</f>
        <v>9038591</v>
      </c>
      <c r="E120" s="415">
        <f>'[1]RM_5.sz.mell.'!E253</f>
        <v>0</v>
      </c>
      <c r="F120" s="415">
        <f>'[1]RM_5.sz.mell.'!F253</f>
        <v>9038591</v>
      </c>
      <c r="G120" s="415">
        <f>'[1]RM_5.sz.mell.'!G253</f>
        <v>0</v>
      </c>
      <c r="H120" s="415">
        <f>'[1]RM_5.sz.mell.'!H253</f>
        <v>0</v>
      </c>
      <c r="I120" s="416">
        <f>'[1]RM_5.sz.mell.'!I253</f>
        <v>0</v>
      </c>
      <c r="J120" s="343"/>
    </row>
    <row r="121" spans="1:10" x14ac:dyDescent="0.2">
      <c r="J121" s="343"/>
    </row>
    <row r="122" spans="1:10" x14ac:dyDescent="0.2">
      <c r="J122" s="343"/>
    </row>
    <row r="123" spans="1:10" ht="14.25" x14ac:dyDescent="0.2">
      <c r="A123" s="369" t="s">
        <v>542</v>
      </c>
      <c r="B123" s="369"/>
      <c r="C123" s="370" t="s">
        <v>547</v>
      </c>
      <c r="D123" s="371"/>
      <c r="E123" s="371"/>
      <c r="F123" s="371"/>
      <c r="G123" s="371"/>
      <c r="H123" s="371"/>
      <c r="I123" s="371"/>
      <c r="J123" s="343"/>
    </row>
    <row r="124" spans="1:10" ht="15.75" thickBot="1" x14ac:dyDescent="0.25">
      <c r="A124" s="372"/>
      <c r="B124" s="372"/>
      <c r="C124" s="372"/>
      <c r="D124" s="372"/>
      <c r="E124" s="372"/>
      <c r="F124" s="372"/>
      <c r="G124" s="372"/>
      <c r="H124" s="373" t="s">
        <v>520</v>
      </c>
      <c r="I124" s="373"/>
      <c r="J124" s="343"/>
    </row>
    <row r="125" spans="1:10" ht="13.5" thickBot="1" x14ac:dyDescent="0.25">
      <c r="A125" s="374" t="s">
        <v>521</v>
      </c>
      <c r="B125" s="375" t="s">
        <v>522</v>
      </c>
      <c r="C125" s="376"/>
      <c r="D125" s="376"/>
      <c r="E125" s="376"/>
      <c r="F125" s="377"/>
      <c r="G125" s="377"/>
      <c r="H125" s="377"/>
      <c r="I125" s="378"/>
      <c r="J125" s="343"/>
    </row>
    <row r="126" spans="1:10" ht="13.5" thickBot="1" x14ac:dyDescent="0.25">
      <c r="A126" s="379"/>
      <c r="B126" s="380" t="s">
        <v>523</v>
      </c>
      <c r="C126" s="381" t="s">
        <v>524</v>
      </c>
      <c r="D126" s="382"/>
      <c r="E126" s="382"/>
      <c r="F126" s="382"/>
      <c r="G126" s="382"/>
      <c r="H126" s="382"/>
      <c r="I126" s="383"/>
      <c r="J126" s="343"/>
    </row>
    <row r="127" spans="1:10" ht="13.5" thickBot="1" x14ac:dyDescent="0.25">
      <c r="A127" s="379"/>
      <c r="B127" s="384"/>
      <c r="C127" s="385" t="str">
        <f>CONCATENATE([1]KVI_MOD_ALAPADATOK!$D$1,". előtti forrás, kiadás")</f>
        <v>2020. előtti forrás, kiadás</v>
      </c>
      <c r="D127" s="386" t="s">
        <v>525</v>
      </c>
      <c r="E127" s="386" t="s">
        <v>513</v>
      </c>
      <c r="F127" s="387" t="s">
        <v>514</v>
      </c>
      <c r="G127" s="387" t="s">
        <v>525</v>
      </c>
      <c r="H127" s="387" t="s">
        <v>513</v>
      </c>
      <c r="I127" s="387" t="s">
        <v>514</v>
      </c>
      <c r="J127" s="343"/>
    </row>
    <row r="128" spans="1:10" ht="25.5" customHeight="1" thickBot="1" x14ac:dyDescent="0.25">
      <c r="A128" s="388"/>
      <c r="B128" s="389"/>
      <c r="C128" s="390"/>
      <c r="D128" s="391" t="str">
        <f>CONCATENATE([1]KVI_MOD_ALAPADATOK!$D$1,". évi")</f>
        <v>2020. évi</v>
      </c>
      <c r="E128" s="392"/>
      <c r="F128" s="393"/>
      <c r="G128" s="391" t="str">
        <f>CONCATENATE([1]KVI_MOD_ALAPADATOK!$D$1,". után")</f>
        <v>2020. után</v>
      </c>
      <c r="H128" s="394"/>
      <c r="I128" s="393"/>
      <c r="J128" s="343"/>
    </row>
    <row r="129" spans="1:10" ht="13.5" thickBot="1" x14ac:dyDescent="0.25">
      <c r="A129" s="395" t="s">
        <v>124</v>
      </c>
      <c r="B129" s="396" t="s">
        <v>526</v>
      </c>
      <c r="C129" s="397" t="s">
        <v>126</v>
      </c>
      <c r="D129" s="398" t="s">
        <v>127</v>
      </c>
      <c r="E129" s="398" t="s">
        <v>128</v>
      </c>
      <c r="F129" s="397" t="s">
        <v>527</v>
      </c>
      <c r="G129" s="397" t="s">
        <v>394</v>
      </c>
      <c r="H129" s="397" t="s">
        <v>395</v>
      </c>
      <c r="I129" s="399" t="s">
        <v>528</v>
      </c>
      <c r="J129" s="343"/>
    </row>
    <row r="130" spans="1:10" x14ac:dyDescent="0.2">
      <c r="A130" s="400" t="s">
        <v>529</v>
      </c>
      <c r="B130" s="401">
        <f>'[1]RM_5.sz.mell.'!B298</f>
        <v>0</v>
      </c>
      <c r="C130" s="401">
        <f>'[1]RM_5.sz.mell.'!C298</f>
        <v>0</v>
      </c>
      <c r="D130" s="402">
        <f>'[1]RM_5.sz.mell.'!D298</f>
        <v>0</v>
      </c>
      <c r="E130" s="402">
        <f>'[1]RM_5.sz.mell.'!E298</f>
        <v>0</v>
      </c>
      <c r="F130" s="403">
        <f>'[1]RM_5.sz.mell.'!F298</f>
        <v>0</v>
      </c>
      <c r="G130" s="402">
        <f>'[1]RM_5.sz.mell.'!G298</f>
        <v>0</v>
      </c>
      <c r="H130" s="404">
        <f>'[1]RM_5.sz.mell.'!H298</f>
        <v>0</v>
      </c>
      <c r="I130" s="405">
        <f>'[1]RM_5.sz.mell.'!I298</f>
        <v>0</v>
      </c>
      <c r="J130" s="343"/>
    </row>
    <row r="131" spans="1:10" x14ac:dyDescent="0.2">
      <c r="A131" s="406" t="s">
        <v>530</v>
      </c>
      <c r="B131" s="407">
        <f>'[1]RM_5.sz.mell.'!B299</f>
        <v>23712611</v>
      </c>
      <c r="C131" s="408">
        <f>'[1]RM_5.sz.mell.'!C299</f>
        <v>13516191</v>
      </c>
      <c r="D131" s="408">
        <f>'[1]RM_5.sz.mell.'!D299</f>
        <v>10196420</v>
      </c>
      <c r="E131" s="408">
        <f>'[1]RM_5.sz.mell.'!E299</f>
        <v>0</v>
      </c>
      <c r="F131" s="409">
        <f>'[1]RM_5.sz.mell.'!F299</f>
        <v>10196420</v>
      </c>
      <c r="G131" s="408">
        <f>'[1]RM_5.sz.mell.'!G299</f>
        <v>0</v>
      </c>
      <c r="H131" s="410">
        <f>'[1]RM_5.sz.mell.'!H299</f>
        <v>0</v>
      </c>
      <c r="I131" s="411">
        <f>'[1]RM_5.sz.mell.'!I299</f>
        <v>0</v>
      </c>
      <c r="J131" s="343"/>
    </row>
    <row r="132" spans="1:10" x14ac:dyDescent="0.2">
      <c r="A132" s="412" t="s">
        <v>531</v>
      </c>
      <c r="B132" s="413">
        <f>'[1]RM_5.sz.mell.'!B300</f>
        <v>0</v>
      </c>
      <c r="C132" s="410">
        <f>'[1]RM_5.sz.mell.'!C300</f>
        <v>0</v>
      </c>
      <c r="D132" s="410">
        <f>'[1]RM_5.sz.mell.'!D300</f>
        <v>0</v>
      </c>
      <c r="E132" s="408">
        <f>'[1]RM_5.sz.mell.'!E300</f>
        <v>0</v>
      </c>
      <c r="F132" s="411">
        <f>'[1]RM_5.sz.mell.'!F300</f>
        <v>0</v>
      </c>
      <c r="G132" s="410">
        <f>'[1]RM_5.sz.mell.'!G300</f>
        <v>0</v>
      </c>
      <c r="H132" s="410">
        <f>'[1]RM_5.sz.mell.'!H300</f>
        <v>0</v>
      </c>
      <c r="I132" s="411">
        <f>'[1]RM_5.sz.mell.'!I300</f>
        <v>0</v>
      </c>
      <c r="J132" s="343"/>
    </row>
    <row r="133" spans="1:10" x14ac:dyDescent="0.2">
      <c r="A133" s="412" t="s">
        <v>532</v>
      </c>
      <c r="B133" s="413">
        <f>'[1]RM_5.sz.mell.'!B301</f>
        <v>0</v>
      </c>
      <c r="C133" s="410">
        <f>'[1]RM_5.sz.mell.'!C301</f>
        <v>0</v>
      </c>
      <c r="D133" s="410">
        <f>'[1]RM_5.sz.mell.'!D301</f>
        <v>0</v>
      </c>
      <c r="E133" s="408">
        <f>'[1]RM_5.sz.mell.'!E301</f>
        <v>0</v>
      </c>
      <c r="F133" s="411">
        <f>'[1]RM_5.sz.mell.'!F301</f>
        <v>0</v>
      </c>
      <c r="G133" s="410">
        <f>'[1]RM_5.sz.mell.'!G301</f>
        <v>0</v>
      </c>
      <c r="H133" s="410">
        <f>'[1]RM_5.sz.mell.'!H301</f>
        <v>0</v>
      </c>
      <c r="I133" s="411">
        <f>'[1]RM_5.sz.mell.'!I301</f>
        <v>0</v>
      </c>
      <c r="J133" s="343"/>
    </row>
    <row r="134" spans="1:10" x14ac:dyDescent="0.2">
      <c r="A134" s="412" t="s">
        <v>533</v>
      </c>
      <c r="B134" s="413">
        <f>'[1]RM_5.sz.mell.'!B302</f>
        <v>0</v>
      </c>
      <c r="C134" s="410">
        <f>'[1]RM_5.sz.mell.'!C302</f>
        <v>0</v>
      </c>
      <c r="D134" s="410">
        <f>'[1]RM_5.sz.mell.'!D302</f>
        <v>0</v>
      </c>
      <c r="E134" s="408">
        <f>'[1]RM_5.sz.mell.'!E302</f>
        <v>0</v>
      </c>
      <c r="F134" s="411">
        <f>'[1]RM_5.sz.mell.'!F302</f>
        <v>0</v>
      </c>
      <c r="G134" s="410">
        <f>'[1]RM_5.sz.mell.'!G302</f>
        <v>0</v>
      </c>
      <c r="H134" s="410">
        <f>'[1]RM_5.sz.mell.'!H302</f>
        <v>0</v>
      </c>
      <c r="I134" s="411">
        <f>'[1]RM_5.sz.mell.'!I302</f>
        <v>0</v>
      </c>
      <c r="J134" s="343"/>
    </row>
    <row r="135" spans="1:10" ht="13.5" thickBot="1" x14ac:dyDescent="0.25">
      <c r="A135" s="412" t="s">
        <v>534</v>
      </c>
      <c r="B135" s="413">
        <f>'[1]RM_5.sz.mell.'!B303</f>
        <v>0</v>
      </c>
      <c r="C135" s="410">
        <f>'[1]RM_5.sz.mell.'!C303</f>
        <v>0</v>
      </c>
      <c r="D135" s="410">
        <f>'[1]RM_5.sz.mell.'!D303</f>
        <v>0</v>
      </c>
      <c r="E135" s="408">
        <f>'[1]RM_5.sz.mell.'!E303</f>
        <v>0</v>
      </c>
      <c r="F135" s="411">
        <f>'[1]RM_5.sz.mell.'!F303</f>
        <v>0</v>
      </c>
      <c r="G135" s="410">
        <f>'[1]RM_5.sz.mell.'!G303</f>
        <v>0</v>
      </c>
      <c r="H135" s="410">
        <f>'[1]RM_5.sz.mell.'!H303</f>
        <v>0</v>
      </c>
      <c r="I135" s="411">
        <f>'[1]RM_5.sz.mell.'!I303</f>
        <v>0</v>
      </c>
      <c r="J135" s="343"/>
    </row>
    <row r="136" spans="1:10" ht="13.5" thickBot="1" x14ac:dyDescent="0.25">
      <c r="A136" s="414" t="s">
        <v>535</v>
      </c>
      <c r="B136" s="415">
        <f>'[1]RM_5.sz.mell.'!B304</f>
        <v>0</v>
      </c>
      <c r="C136" s="415">
        <f>'[1]RM_5.sz.mell.'!C304</f>
        <v>0</v>
      </c>
      <c r="D136" s="415">
        <f>'[1]RM_5.sz.mell.'!D304</f>
        <v>0</v>
      </c>
      <c r="E136" s="415">
        <f>'[1]RM_5.sz.mell.'!E304</f>
        <v>0</v>
      </c>
      <c r="F136" s="415">
        <f>'[1]RM_5.sz.mell.'!F304</f>
        <v>0</v>
      </c>
      <c r="G136" s="415">
        <f>'[1]RM_5.sz.mell.'!G304</f>
        <v>0</v>
      </c>
      <c r="H136" s="415">
        <f>'[1]RM_5.sz.mell.'!H304</f>
        <v>0</v>
      </c>
      <c r="I136" s="416">
        <f>'[1]RM_5.sz.mell.'!I304</f>
        <v>0</v>
      </c>
      <c r="J136" s="343"/>
    </row>
    <row r="137" spans="1:10" x14ac:dyDescent="0.2">
      <c r="A137" s="417" t="s">
        <v>536</v>
      </c>
      <c r="B137" s="401">
        <f>'[1]RM_5.sz.mell.'!B305</f>
        <v>6555450</v>
      </c>
      <c r="C137" s="402">
        <f>'[1]RM_5.sz.mell.'!C305</f>
        <v>3333226</v>
      </c>
      <c r="D137" s="402">
        <f>'[1]RM_5.sz.mell.'!D305</f>
        <v>3222224</v>
      </c>
      <c r="E137" s="402">
        <f>'[1]RM_5.sz.mell.'!E305</f>
        <v>0</v>
      </c>
      <c r="F137" s="402">
        <f>'[1]RM_5.sz.mell.'!F305</f>
        <v>3222224</v>
      </c>
      <c r="G137" s="402">
        <f>'[1]RM_5.sz.mell.'!G305</f>
        <v>0</v>
      </c>
      <c r="H137" s="402">
        <f>'[1]RM_5.sz.mell.'!H305</f>
        <v>0</v>
      </c>
      <c r="I137" s="405">
        <f>'[1]RM_5.sz.mell.'!I305</f>
        <v>0</v>
      </c>
      <c r="J137" s="343"/>
    </row>
    <row r="138" spans="1:10" x14ac:dyDescent="0.2">
      <c r="A138" s="418" t="s">
        <v>537</v>
      </c>
      <c r="B138" s="407">
        <f>'[1]RM_5.sz.mell.'!B306</f>
        <v>5991311</v>
      </c>
      <c r="C138" s="410">
        <f>'[1]RM_5.sz.mell.'!C306</f>
        <v>4002574</v>
      </c>
      <c r="D138" s="410">
        <f>'[1]RM_5.sz.mell.'!D306</f>
        <v>1988737</v>
      </c>
      <c r="E138" s="410">
        <f>'[1]RM_5.sz.mell.'!E306</f>
        <v>0</v>
      </c>
      <c r="F138" s="410">
        <f>'[1]RM_5.sz.mell.'!F306</f>
        <v>1988737</v>
      </c>
      <c r="G138" s="410">
        <f>'[1]RM_5.sz.mell.'!G306</f>
        <v>0</v>
      </c>
      <c r="H138" s="410">
        <f>'[1]RM_5.sz.mell.'!H306</f>
        <v>0</v>
      </c>
      <c r="I138" s="411">
        <f>'[1]RM_5.sz.mell.'!I306</f>
        <v>0</v>
      </c>
      <c r="J138" s="343"/>
    </row>
    <row r="139" spans="1:10" x14ac:dyDescent="0.2">
      <c r="A139" s="418" t="s">
        <v>538</v>
      </c>
      <c r="B139" s="413">
        <f>'[1]RM_5.sz.mell.'!B307</f>
        <v>11165850</v>
      </c>
      <c r="C139" s="410">
        <f>'[1]RM_5.sz.mell.'!C307</f>
        <v>6311665</v>
      </c>
      <c r="D139" s="410">
        <f>'[1]RM_5.sz.mell.'!D307</f>
        <v>4854185</v>
      </c>
      <c r="E139" s="410">
        <f>'[1]RM_5.sz.mell.'!E307</f>
        <v>0</v>
      </c>
      <c r="F139" s="410">
        <f>'[1]RM_5.sz.mell.'!F307</f>
        <v>4854185</v>
      </c>
      <c r="G139" s="410">
        <f>'[1]RM_5.sz.mell.'!G307</f>
        <v>0</v>
      </c>
      <c r="H139" s="410">
        <f>'[1]RM_5.sz.mell.'!H307</f>
        <v>0</v>
      </c>
      <c r="I139" s="411">
        <f>'[1]RM_5.sz.mell.'!I307</f>
        <v>0</v>
      </c>
      <c r="J139" s="343"/>
    </row>
    <row r="140" spans="1:10" x14ac:dyDescent="0.2">
      <c r="A140" s="418" t="s">
        <v>539</v>
      </c>
      <c r="B140" s="413">
        <f>'[1]RM_5.sz.mell.'!B308</f>
        <v>0</v>
      </c>
      <c r="C140" s="410">
        <f>'[1]RM_5.sz.mell.'!C308</f>
        <v>0</v>
      </c>
      <c r="D140" s="410">
        <f>'[1]RM_5.sz.mell.'!D308</f>
        <v>0</v>
      </c>
      <c r="E140" s="410">
        <f>'[1]RM_5.sz.mell.'!E308</f>
        <v>0</v>
      </c>
      <c r="F140" s="410">
        <f>'[1]RM_5.sz.mell.'!F308</f>
        <v>0</v>
      </c>
      <c r="G140" s="410">
        <f>'[1]RM_5.sz.mell.'!G308</f>
        <v>0</v>
      </c>
      <c r="H140" s="410">
        <f>'[1]RM_5.sz.mell.'!H308</f>
        <v>0</v>
      </c>
      <c r="I140" s="411">
        <f>'[1]RM_5.sz.mell.'!I308</f>
        <v>0</v>
      </c>
      <c r="J140" s="343"/>
    </row>
    <row r="141" spans="1:10" ht="13.5" thickBot="1" x14ac:dyDescent="0.25">
      <c r="A141" s="419"/>
      <c r="B141" s="420">
        <f>'[1]RM_5.sz.mell.'!B309</f>
        <v>0</v>
      </c>
      <c r="C141" s="421">
        <f>'[1]RM_5.sz.mell.'!C309</f>
        <v>0</v>
      </c>
      <c r="D141" s="421">
        <f>'[1]RM_5.sz.mell.'!D309</f>
        <v>0</v>
      </c>
      <c r="E141" s="410">
        <f>'[1]RM_5.sz.mell.'!E309</f>
        <v>0</v>
      </c>
      <c r="F141" s="421">
        <f>'[1]RM_5.sz.mell.'!F309</f>
        <v>0</v>
      </c>
      <c r="G141" s="421">
        <f>'[1]RM_5.sz.mell.'!G309</f>
        <v>0</v>
      </c>
      <c r="H141" s="410">
        <f>'[1]RM_5.sz.mell.'!H309</f>
        <v>0</v>
      </c>
      <c r="I141" s="422">
        <f>'[1]RM_5.sz.mell.'!I309</f>
        <v>0</v>
      </c>
      <c r="J141" s="343"/>
    </row>
    <row r="142" spans="1:10" ht="13.5" thickBot="1" x14ac:dyDescent="0.25">
      <c r="A142" s="423" t="s">
        <v>540</v>
      </c>
      <c r="B142" s="415">
        <f>'[1]RM_5.sz.mell.'!B310</f>
        <v>23712611</v>
      </c>
      <c r="C142" s="415">
        <f>'[1]RM_5.sz.mell.'!C310</f>
        <v>13647465</v>
      </c>
      <c r="D142" s="415">
        <f>'[1]RM_5.sz.mell.'!D310</f>
        <v>10065146</v>
      </c>
      <c r="E142" s="415">
        <f>'[1]RM_5.sz.mell.'!E310</f>
        <v>0</v>
      </c>
      <c r="F142" s="415">
        <f>'[1]RM_5.sz.mell.'!F310</f>
        <v>10065146</v>
      </c>
      <c r="G142" s="415">
        <f>'[1]RM_5.sz.mell.'!G310</f>
        <v>0</v>
      </c>
      <c r="H142" s="415">
        <f>'[1]RM_5.sz.mell.'!H310</f>
        <v>0</v>
      </c>
      <c r="I142" s="416">
        <f>'[1]RM_5.sz.mell.'!I310</f>
        <v>0</v>
      </c>
      <c r="J142" s="343"/>
    </row>
    <row r="143" spans="1:10" x14ac:dyDescent="0.2">
      <c r="J143" s="343"/>
    </row>
    <row r="144" spans="1:10" x14ac:dyDescent="0.2">
      <c r="J144" s="343"/>
    </row>
    <row r="145" spans="1:10" ht="14.25" x14ac:dyDescent="0.2">
      <c r="A145" s="369" t="s">
        <v>542</v>
      </c>
      <c r="B145" s="369"/>
      <c r="C145" s="370" t="s">
        <v>548</v>
      </c>
      <c r="D145" s="371"/>
      <c r="E145" s="371"/>
      <c r="F145" s="371"/>
      <c r="G145" s="371"/>
      <c r="H145" s="371"/>
      <c r="I145" s="371"/>
      <c r="J145" s="343"/>
    </row>
    <row r="146" spans="1:10" ht="15.75" thickBot="1" x14ac:dyDescent="0.25">
      <c r="A146" s="372"/>
      <c r="B146" s="372"/>
      <c r="C146" s="372"/>
      <c r="D146" s="372"/>
      <c r="E146" s="372"/>
      <c r="F146" s="372"/>
      <c r="G146" s="372"/>
      <c r="H146" s="373" t="s">
        <v>520</v>
      </c>
      <c r="I146" s="373"/>
      <c r="J146" s="343"/>
    </row>
    <row r="147" spans="1:10" ht="13.5" thickBot="1" x14ac:dyDescent="0.25">
      <c r="A147" s="374" t="s">
        <v>521</v>
      </c>
      <c r="B147" s="375" t="s">
        <v>522</v>
      </c>
      <c r="C147" s="376"/>
      <c r="D147" s="376"/>
      <c r="E147" s="376"/>
      <c r="F147" s="377"/>
      <c r="G147" s="377"/>
      <c r="H147" s="377"/>
      <c r="I147" s="378"/>
      <c r="J147" s="343"/>
    </row>
    <row r="148" spans="1:10" ht="13.5" thickBot="1" x14ac:dyDescent="0.25">
      <c r="A148" s="379"/>
      <c r="B148" s="380" t="s">
        <v>523</v>
      </c>
      <c r="C148" s="381" t="s">
        <v>524</v>
      </c>
      <c r="D148" s="382"/>
      <c r="E148" s="382"/>
      <c r="F148" s="382"/>
      <c r="G148" s="382"/>
      <c r="H148" s="382"/>
      <c r="I148" s="383"/>
      <c r="J148" s="343"/>
    </row>
    <row r="149" spans="1:10" ht="13.5" thickBot="1" x14ac:dyDescent="0.25">
      <c r="A149" s="379"/>
      <c r="B149" s="384"/>
      <c r="C149" s="385" t="str">
        <f>CONCATENATE([1]KVI_MOD_ALAPADATOK!$D$1,". előtti forrás, kiadás")</f>
        <v>2020. előtti forrás, kiadás</v>
      </c>
      <c r="D149" s="386" t="s">
        <v>525</v>
      </c>
      <c r="E149" s="386" t="s">
        <v>513</v>
      </c>
      <c r="F149" s="387" t="s">
        <v>514</v>
      </c>
      <c r="G149" s="387" t="s">
        <v>525</v>
      </c>
      <c r="H149" s="387" t="s">
        <v>513</v>
      </c>
      <c r="I149" s="387" t="s">
        <v>514</v>
      </c>
      <c r="J149" s="343"/>
    </row>
    <row r="150" spans="1:10" ht="25.5" customHeight="1" thickBot="1" x14ac:dyDescent="0.25">
      <c r="A150" s="388"/>
      <c r="B150" s="389"/>
      <c r="C150" s="390"/>
      <c r="D150" s="391" t="str">
        <f>CONCATENATE([1]KVI_MOD_ALAPADATOK!$D$1,". évi")</f>
        <v>2020. évi</v>
      </c>
      <c r="E150" s="392"/>
      <c r="F150" s="393"/>
      <c r="G150" s="391" t="str">
        <f>CONCATENATE([1]KVI_MOD_ALAPADATOK!$D$1,". után")</f>
        <v>2020. után</v>
      </c>
      <c r="H150" s="394"/>
      <c r="I150" s="393"/>
      <c r="J150" s="343"/>
    </row>
    <row r="151" spans="1:10" ht="13.5" thickBot="1" x14ac:dyDescent="0.25">
      <c r="A151" s="395" t="s">
        <v>124</v>
      </c>
      <c r="B151" s="396" t="s">
        <v>526</v>
      </c>
      <c r="C151" s="397" t="s">
        <v>126</v>
      </c>
      <c r="D151" s="398" t="s">
        <v>127</v>
      </c>
      <c r="E151" s="398" t="s">
        <v>128</v>
      </c>
      <c r="F151" s="397" t="s">
        <v>527</v>
      </c>
      <c r="G151" s="397" t="s">
        <v>394</v>
      </c>
      <c r="H151" s="397" t="s">
        <v>395</v>
      </c>
      <c r="I151" s="399" t="s">
        <v>528</v>
      </c>
      <c r="J151" s="343"/>
    </row>
    <row r="152" spans="1:10" x14ac:dyDescent="0.2">
      <c r="A152" s="400" t="s">
        <v>529</v>
      </c>
      <c r="B152" s="401">
        <f>'[1]RM_5.sz.mell.'!B354</f>
        <v>0</v>
      </c>
      <c r="C152" s="401">
        <f>'[1]RM_5.sz.mell.'!C354</f>
        <v>0</v>
      </c>
      <c r="D152" s="402">
        <f>'[1]RM_5.sz.mell.'!D354</f>
        <v>0</v>
      </c>
      <c r="E152" s="402">
        <f>'[1]RM_5.sz.mell.'!E354</f>
        <v>0</v>
      </c>
      <c r="F152" s="403">
        <f>'[1]RM_5.sz.mell.'!F354</f>
        <v>0</v>
      </c>
      <c r="G152" s="402">
        <f>'[1]RM_5.sz.mell.'!G354</f>
        <v>0</v>
      </c>
      <c r="H152" s="404">
        <f>'[1]RM_5.sz.mell.'!H354</f>
        <v>0</v>
      </c>
      <c r="I152" s="405">
        <f>'[1]RM_5.sz.mell.'!I354</f>
        <v>0</v>
      </c>
      <c r="J152" s="343"/>
    </row>
    <row r="153" spans="1:10" x14ac:dyDescent="0.2">
      <c r="A153" s="406" t="s">
        <v>530</v>
      </c>
      <c r="B153" s="407">
        <f>'[1]RM_5.sz.mell.'!B355</f>
        <v>4290000</v>
      </c>
      <c r="C153" s="408">
        <f>'[1]RM_5.sz.mell.'!C355</f>
        <v>4290000</v>
      </c>
      <c r="D153" s="408">
        <f>'[1]RM_5.sz.mell.'!D355</f>
        <v>0</v>
      </c>
      <c r="E153" s="408">
        <f>'[1]RM_5.sz.mell.'!E355</f>
        <v>0</v>
      </c>
      <c r="F153" s="409">
        <f>'[1]RM_5.sz.mell.'!F355</f>
        <v>0</v>
      </c>
      <c r="G153" s="408">
        <f>'[1]RM_5.sz.mell.'!G355</f>
        <v>0</v>
      </c>
      <c r="H153" s="410">
        <f>'[1]RM_5.sz.mell.'!H355</f>
        <v>0</v>
      </c>
      <c r="I153" s="411">
        <f>'[1]RM_5.sz.mell.'!I355</f>
        <v>0</v>
      </c>
      <c r="J153" s="343"/>
    </row>
    <row r="154" spans="1:10" x14ac:dyDescent="0.2">
      <c r="A154" s="412" t="s">
        <v>531</v>
      </c>
      <c r="B154" s="413">
        <f>'[1]RM_5.sz.mell.'!B356</f>
        <v>0</v>
      </c>
      <c r="C154" s="410">
        <f>'[1]RM_5.sz.mell.'!C356</f>
        <v>0</v>
      </c>
      <c r="D154" s="410">
        <f>'[1]RM_5.sz.mell.'!D356</f>
        <v>0</v>
      </c>
      <c r="E154" s="408">
        <f>'[1]RM_5.sz.mell.'!E356</f>
        <v>0</v>
      </c>
      <c r="F154" s="411">
        <f>'[1]RM_5.sz.mell.'!F356</f>
        <v>0</v>
      </c>
      <c r="G154" s="410">
        <f>'[1]RM_5.sz.mell.'!G356</f>
        <v>0</v>
      </c>
      <c r="H154" s="410">
        <f>'[1]RM_5.sz.mell.'!H356</f>
        <v>0</v>
      </c>
      <c r="I154" s="411">
        <f>'[1]RM_5.sz.mell.'!I356</f>
        <v>0</v>
      </c>
      <c r="J154" s="343"/>
    </row>
    <row r="155" spans="1:10" x14ac:dyDescent="0.2">
      <c r="A155" s="412" t="s">
        <v>532</v>
      </c>
      <c r="B155" s="413">
        <f>'[1]RM_5.sz.mell.'!B357</f>
        <v>0</v>
      </c>
      <c r="C155" s="410">
        <f>'[1]RM_5.sz.mell.'!C357</f>
        <v>0</v>
      </c>
      <c r="D155" s="410">
        <f>'[1]RM_5.sz.mell.'!D357</f>
        <v>0</v>
      </c>
      <c r="E155" s="408">
        <f>'[1]RM_5.sz.mell.'!E357</f>
        <v>0</v>
      </c>
      <c r="F155" s="411">
        <f>'[1]RM_5.sz.mell.'!F357</f>
        <v>0</v>
      </c>
      <c r="G155" s="410">
        <f>'[1]RM_5.sz.mell.'!G357</f>
        <v>0</v>
      </c>
      <c r="H155" s="410">
        <f>'[1]RM_5.sz.mell.'!H357</f>
        <v>0</v>
      </c>
      <c r="I155" s="411">
        <f>'[1]RM_5.sz.mell.'!I357</f>
        <v>0</v>
      </c>
      <c r="J155" s="343"/>
    </row>
    <row r="156" spans="1:10" x14ac:dyDescent="0.2">
      <c r="A156" s="412" t="s">
        <v>533</v>
      </c>
      <c r="B156" s="413">
        <f>'[1]RM_5.sz.mell.'!B358</f>
        <v>0</v>
      </c>
      <c r="C156" s="410">
        <f>'[1]RM_5.sz.mell.'!C358</f>
        <v>0</v>
      </c>
      <c r="D156" s="410">
        <f>'[1]RM_5.sz.mell.'!D358</f>
        <v>0</v>
      </c>
      <c r="E156" s="408">
        <f>'[1]RM_5.sz.mell.'!E358</f>
        <v>0</v>
      </c>
      <c r="F156" s="411">
        <f>'[1]RM_5.sz.mell.'!F358</f>
        <v>0</v>
      </c>
      <c r="G156" s="410">
        <f>'[1]RM_5.sz.mell.'!G358</f>
        <v>0</v>
      </c>
      <c r="H156" s="410">
        <f>'[1]RM_5.sz.mell.'!H358</f>
        <v>0</v>
      </c>
      <c r="I156" s="411">
        <f>'[1]RM_5.sz.mell.'!I358</f>
        <v>0</v>
      </c>
      <c r="J156" s="343"/>
    </row>
    <row r="157" spans="1:10" ht="13.5" thickBot="1" x14ac:dyDescent="0.25">
      <c r="A157" s="412" t="s">
        <v>534</v>
      </c>
      <c r="B157" s="413">
        <f>'[1]RM_5.sz.mell.'!B359</f>
        <v>0</v>
      </c>
      <c r="C157" s="410">
        <f>'[1]RM_5.sz.mell.'!C359</f>
        <v>0</v>
      </c>
      <c r="D157" s="410">
        <f>'[1]RM_5.sz.mell.'!D359</f>
        <v>0</v>
      </c>
      <c r="E157" s="408">
        <f>'[1]RM_5.sz.mell.'!E359</f>
        <v>0</v>
      </c>
      <c r="F157" s="411">
        <f>'[1]RM_5.sz.mell.'!F359</f>
        <v>0</v>
      </c>
      <c r="G157" s="410">
        <f>'[1]RM_5.sz.mell.'!G359</f>
        <v>0</v>
      </c>
      <c r="H157" s="410">
        <f>'[1]RM_5.sz.mell.'!H359</f>
        <v>0</v>
      </c>
      <c r="I157" s="411">
        <f>'[1]RM_5.sz.mell.'!I359</f>
        <v>0</v>
      </c>
      <c r="J157" s="343"/>
    </row>
    <row r="158" spans="1:10" ht="13.5" thickBot="1" x14ac:dyDescent="0.25">
      <c r="A158" s="414" t="s">
        <v>535</v>
      </c>
      <c r="B158" s="415">
        <f>'[1]RM_5.sz.mell.'!B360</f>
        <v>0</v>
      </c>
      <c r="C158" s="415">
        <f>'[1]RM_5.sz.mell.'!C360</f>
        <v>0</v>
      </c>
      <c r="D158" s="415">
        <f>'[1]RM_5.sz.mell.'!D360</f>
        <v>0</v>
      </c>
      <c r="E158" s="415">
        <f>'[1]RM_5.sz.mell.'!E360</f>
        <v>0</v>
      </c>
      <c r="F158" s="415">
        <f>'[1]RM_5.sz.mell.'!F360</f>
        <v>0</v>
      </c>
      <c r="G158" s="415">
        <f>'[1]RM_5.sz.mell.'!G360</f>
        <v>0</v>
      </c>
      <c r="H158" s="415">
        <f>'[1]RM_5.sz.mell.'!H360</f>
        <v>0</v>
      </c>
      <c r="I158" s="416">
        <f>'[1]RM_5.sz.mell.'!I360</f>
        <v>0</v>
      </c>
      <c r="J158" s="343"/>
    </row>
    <row r="159" spans="1:10" x14ac:dyDescent="0.2">
      <c r="A159" s="417" t="s">
        <v>536</v>
      </c>
      <c r="B159" s="401">
        <f>'[1]RM_5.sz.mell.'!B361</f>
        <v>1218899</v>
      </c>
      <c r="C159" s="402">
        <f>'[1]RM_5.sz.mell.'!C361</f>
        <v>559569</v>
      </c>
      <c r="D159" s="402">
        <f>'[1]RM_5.sz.mell.'!D361</f>
        <v>355320</v>
      </c>
      <c r="E159" s="402">
        <f>'[1]RM_5.sz.mell.'!E361</f>
        <v>0</v>
      </c>
      <c r="F159" s="402">
        <f>'[1]RM_5.sz.mell.'!F361</f>
        <v>355320</v>
      </c>
      <c r="G159" s="402">
        <f>'[1]RM_5.sz.mell.'!G361</f>
        <v>304010</v>
      </c>
      <c r="H159" s="402">
        <f>'[1]RM_5.sz.mell.'!H361</f>
        <v>0</v>
      </c>
      <c r="I159" s="405">
        <f>'[1]RM_5.sz.mell.'!I361</f>
        <v>304010</v>
      </c>
      <c r="J159" s="343"/>
    </row>
    <row r="160" spans="1:10" x14ac:dyDescent="0.2">
      <c r="A160" s="418" t="s">
        <v>537</v>
      </c>
      <c r="B160" s="407">
        <f>'[1]RM_5.sz.mell.'!B362</f>
        <v>700000</v>
      </c>
      <c r="C160" s="410">
        <f>'[1]RM_5.sz.mell.'!C362</f>
        <v>543700</v>
      </c>
      <c r="D160" s="410">
        <f>'[1]RM_5.sz.mell.'!D362</f>
        <v>156300</v>
      </c>
      <c r="E160" s="410">
        <f>'[1]RM_5.sz.mell.'!E362</f>
        <v>0</v>
      </c>
      <c r="F160" s="410">
        <f>'[1]RM_5.sz.mell.'!F362</f>
        <v>156300</v>
      </c>
      <c r="G160" s="410">
        <f>'[1]RM_5.sz.mell.'!G362</f>
        <v>0</v>
      </c>
      <c r="H160" s="410">
        <f>'[1]RM_5.sz.mell.'!H362</f>
        <v>0</v>
      </c>
      <c r="I160" s="411">
        <f>'[1]RM_5.sz.mell.'!I362</f>
        <v>0</v>
      </c>
      <c r="J160" s="343"/>
    </row>
    <row r="161" spans="1:10" x14ac:dyDescent="0.2">
      <c r="A161" s="418" t="s">
        <v>538</v>
      </c>
      <c r="B161" s="413">
        <f>'[1]RM_5.sz.mell.'!B363</f>
        <v>2371101</v>
      </c>
      <c r="C161" s="410">
        <f>'[1]RM_5.sz.mell.'!C363</f>
        <v>1113000</v>
      </c>
      <c r="D161" s="410">
        <f>'[1]RM_5.sz.mell.'!D363</f>
        <v>800001</v>
      </c>
      <c r="E161" s="410">
        <f>'[1]RM_5.sz.mell.'!E363</f>
        <v>0</v>
      </c>
      <c r="F161" s="410">
        <f>'[1]RM_5.sz.mell.'!F363</f>
        <v>800001</v>
      </c>
      <c r="G161" s="410">
        <f>'[1]RM_5.sz.mell.'!G363</f>
        <v>458100</v>
      </c>
      <c r="H161" s="410">
        <f>'[1]RM_5.sz.mell.'!H363</f>
        <v>0</v>
      </c>
      <c r="I161" s="411">
        <f>'[1]RM_5.sz.mell.'!I363</f>
        <v>458100</v>
      </c>
      <c r="J161" s="343"/>
    </row>
    <row r="162" spans="1:10" x14ac:dyDescent="0.2">
      <c r="A162" s="418" t="s">
        <v>539</v>
      </c>
      <c r="B162" s="413">
        <f>'[1]RM_5.sz.mell.'!B364</f>
        <v>0</v>
      </c>
      <c r="C162" s="410">
        <f>'[1]RM_5.sz.mell.'!C364</f>
        <v>0</v>
      </c>
      <c r="D162" s="410">
        <f>'[1]RM_5.sz.mell.'!D364</f>
        <v>0</v>
      </c>
      <c r="E162" s="410">
        <f>'[1]RM_5.sz.mell.'!E364</f>
        <v>0</v>
      </c>
      <c r="F162" s="410">
        <f>'[1]RM_5.sz.mell.'!F364</f>
        <v>0</v>
      </c>
      <c r="G162" s="410">
        <f>'[1]RM_5.sz.mell.'!G364</f>
        <v>0</v>
      </c>
      <c r="H162" s="410">
        <f>'[1]RM_5.sz.mell.'!H364</f>
        <v>0</v>
      </c>
      <c r="I162" s="411">
        <f>'[1]RM_5.sz.mell.'!I364</f>
        <v>0</v>
      </c>
      <c r="J162" s="343"/>
    </row>
    <row r="163" spans="1:10" ht="13.5" thickBot="1" x14ac:dyDescent="0.25">
      <c r="A163" s="419"/>
      <c r="B163" s="420">
        <f>'[1]RM_5.sz.mell.'!B365</f>
        <v>0</v>
      </c>
      <c r="C163" s="421">
        <f>'[1]RM_5.sz.mell.'!C365</f>
        <v>0</v>
      </c>
      <c r="D163" s="421">
        <f>'[1]RM_5.sz.mell.'!D365</f>
        <v>0</v>
      </c>
      <c r="E163" s="410">
        <f>'[1]RM_5.sz.mell.'!E365</f>
        <v>0</v>
      </c>
      <c r="F163" s="421">
        <f>'[1]RM_5.sz.mell.'!F365</f>
        <v>0</v>
      </c>
      <c r="G163" s="421">
        <f>'[1]RM_5.sz.mell.'!G365</f>
        <v>0</v>
      </c>
      <c r="H163" s="410">
        <f>'[1]RM_5.sz.mell.'!H365</f>
        <v>0</v>
      </c>
      <c r="I163" s="422">
        <f>'[1]RM_5.sz.mell.'!I365</f>
        <v>0</v>
      </c>
      <c r="J163" s="343"/>
    </row>
    <row r="164" spans="1:10" ht="13.5" thickBot="1" x14ac:dyDescent="0.25">
      <c r="A164" s="423" t="s">
        <v>540</v>
      </c>
      <c r="B164" s="415">
        <f>'[1]RM_5.sz.mell.'!B366</f>
        <v>4290000</v>
      </c>
      <c r="C164" s="415">
        <f>'[1]RM_5.sz.mell.'!C366</f>
        <v>2216269</v>
      </c>
      <c r="D164" s="415">
        <f>'[1]RM_5.sz.mell.'!D366</f>
        <v>1311621</v>
      </c>
      <c r="E164" s="415">
        <f>'[1]RM_5.sz.mell.'!E366</f>
        <v>0</v>
      </c>
      <c r="F164" s="415">
        <f>'[1]RM_5.sz.mell.'!F366</f>
        <v>1311621</v>
      </c>
      <c r="G164" s="415">
        <f>'[1]RM_5.sz.mell.'!G366</f>
        <v>762110</v>
      </c>
      <c r="H164" s="415">
        <f>'[1]RM_5.sz.mell.'!H366</f>
        <v>0</v>
      </c>
      <c r="I164" s="416">
        <f>'[1]RM_5.sz.mell.'!I366</f>
        <v>762110</v>
      </c>
      <c r="J164" s="343"/>
    </row>
    <row r="165" spans="1:10" x14ac:dyDescent="0.2">
      <c r="J165" s="343"/>
    </row>
    <row r="166" spans="1:10" x14ac:dyDescent="0.2">
      <c r="J166" s="343"/>
    </row>
    <row r="167" spans="1:10" ht="14.25" x14ac:dyDescent="0.2">
      <c r="A167" s="369" t="s">
        <v>542</v>
      </c>
      <c r="B167" s="369"/>
      <c r="C167" s="370" t="s">
        <v>549</v>
      </c>
      <c r="D167" s="371"/>
      <c r="E167" s="371"/>
      <c r="F167" s="371"/>
      <c r="G167" s="371"/>
      <c r="H167" s="371"/>
      <c r="I167" s="371"/>
      <c r="J167" s="343"/>
    </row>
    <row r="168" spans="1:10" ht="15.75" thickBot="1" x14ac:dyDescent="0.25">
      <c r="A168" s="372"/>
      <c r="B168" s="372"/>
      <c r="C168" s="372"/>
      <c r="D168" s="372"/>
      <c r="E168" s="372"/>
      <c r="F168" s="372"/>
      <c r="G168" s="372"/>
      <c r="H168" s="373" t="s">
        <v>520</v>
      </c>
      <c r="I168" s="373"/>
      <c r="J168" s="343"/>
    </row>
    <row r="169" spans="1:10" ht="13.5" thickBot="1" x14ac:dyDescent="0.25">
      <c r="A169" s="374" t="s">
        <v>521</v>
      </c>
      <c r="B169" s="375" t="s">
        <v>522</v>
      </c>
      <c r="C169" s="376"/>
      <c r="D169" s="376"/>
      <c r="E169" s="376"/>
      <c r="F169" s="377"/>
      <c r="G169" s="377"/>
      <c r="H169" s="377"/>
      <c r="I169" s="378"/>
      <c r="J169" s="343"/>
    </row>
    <row r="170" spans="1:10" ht="13.5" thickBot="1" x14ac:dyDescent="0.25">
      <c r="A170" s="379"/>
      <c r="B170" s="380" t="s">
        <v>523</v>
      </c>
      <c r="C170" s="381" t="s">
        <v>524</v>
      </c>
      <c r="D170" s="382"/>
      <c r="E170" s="382"/>
      <c r="F170" s="382"/>
      <c r="G170" s="382"/>
      <c r="H170" s="382"/>
      <c r="I170" s="383"/>
      <c r="J170" s="343"/>
    </row>
    <row r="171" spans="1:10" ht="13.5" thickBot="1" x14ac:dyDescent="0.25">
      <c r="A171" s="379"/>
      <c r="B171" s="384"/>
      <c r="C171" s="385" t="str">
        <f>CONCATENATE([1]KVI_MOD_ALAPADATOK!$D$1,". előtti forrás, kiadás")</f>
        <v>2020. előtti forrás, kiadás</v>
      </c>
      <c r="D171" s="386" t="s">
        <v>525</v>
      </c>
      <c r="E171" s="386" t="s">
        <v>513</v>
      </c>
      <c r="F171" s="387" t="s">
        <v>514</v>
      </c>
      <c r="G171" s="387" t="s">
        <v>525</v>
      </c>
      <c r="H171" s="387" t="s">
        <v>513</v>
      </c>
      <c r="I171" s="387" t="s">
        <v>514</v>
      </c>
      <c r="J171" s="343"/>
    </row>
    <row r="172" spans="1:10" ht="25.5" customHeight="1" thickBot="1" x14ac:dyDescent="0.25">
      <c r="A172" s="388"/>
      <c r="B172" s="389"/>
      <c r="C172" s="390"/>
      <c r="D172" s="391" t="str">
        <f>CONCATENATE([1]KVI_MOD_ALAPADATOK!$D$1,". évi")</f>
        <v>2020. évi</v>
      </c>
      <c r="E172" s="392"/>
      <c r="F172" s="393"/>
      <c r="G172" s="391" t="str">
        <f>CONCATENATE([1]KVI_MOD_ALAPADATOK!$D$1,". után")</f>
        <v>2020. után</v>
      </c>
      <c r="H172" s="394"/>
      <c r="I172" s="393"/>
      <c r="J172" s="343"/>
    </row>
    <row r="173" spans="1:10" ht="13.5" thickBot="1" x14ac:dyDescent="0.25">
      <c r="A173" s="395" t="s">
        <v>124</v>
      </c>
      <c r="B173" s="396" t="s">
        <v>526</v>
      </c>
      <c r="C173" s="397" t="s">
        <v>126</v>
      </c>
      <c r="D173" s="398" t="s">
        <v>127</v>
      </c>
      <c r="E173" s="398" t="s">
        <v>128</v>
      </c>
      <c r="F173" s="397" t="s">
        <v>527</v>
      </c>
      <c r="G173" s="397" t="s">
        <v>394</v>
      </c>
      <c r="H173" s="397" t="s">
        <v>395</v>
      </c>
      <c r="I173" s="399" t="s">
        <v>528</v>
      </c>
      <c r="J173" s="343"/>
    </row>
    <row r="174" spans="1:10" x14ac:dyDescent="0.2">
      <c r="A174" s="400" t="s">
        <v>529</v>
      </c>
      <c r="B174" s="401">
        <f>'[1]RM_5.sz.mell.'!B410</f>
        <v>0</v>
      </c>
      <c r="C174" s="401">
        <f>'[1]RM_5.sz.mell.'!C410</f>
        <v>0</v>
      </c>
      <c r="D174" s="402">
        <f>'[1]RM_5.sz.mell.'!D410</f>
        <v>0</v>
      </c>
      <c r="E174" s="402">
        <f>'[1]RM_5.sz.mell.'!E410</f>
        <v>0</v>
      </c>
      <c r="F174" s="403">
        <f>'[1]RM_5.sz.mell.'!F410</f>
        <v>0</v>
      </c>
      <c r="G174" s="402">
        <f>'[1]RM_5.sz.mell.'!G410</f>
        <v>0</v>
      </c>
      <c r="H174" s="404">
        <f>'[1]RM_5.sz.mell.'!H410</f>
        <v>0</v>
      </c>
      <c r="I174" s="405">
        <f>'[1]RM_5.sz.mell.'!I410</f>
        <v>0</v>
      </c>
      <c r="J174" s="343"/>
    </row>
    <row r="175" spans="1:10" x14ac:dyDescent="0.2">
      <c r="A175" s="406" t="s">
        <v>530</v>
      </c>
      <c r="B175" s="407">
        <f>'[1]RM_5.sz.mell.'!B411</f>
        <v>56214405</v>
      </c>
      <c r="C175" s="408">
        <f>'[1]RM_5.sz.mell.'!C411</f>
        <v>31331192</v>
      </c>
      <c r="D175" s="408">
        <f>'[1]RM_5.sz.mell.'!D411</f>
        <v>24883213</v>
      </c>
      <c r="E175" s="408">
        <f>'[1]RM_5.sz.mell.'!E411</f>
        <v>0</v>
      </c>
      <c r="F175" s="409">
        <f>'[1]RM_5.sz.mell.'!F411</f>
        <v>24883213</v>
      </c>
      <c r="G175" s="408">
        <f>'[1]RM_5.sz.mell.'!G411</f>
        <v>0</v>
      </c>
      <c r="H175" s="410">
        <f>'[1]RM_5.sz.mell.'!H411</f>
        <v>0</v>
      </c>
      <c r="I175" s="411">
        <f>'[1]RM_5.sz.mell.'!I411</f>
        <v>0</v>
      </c>
      <c r="J175" s="343"/>
    </row>
    <row r="176" spans="1:10" x14ac:dyDescent="0.2">
      <c r="A176" s="412" t="s">
        <v>531</v>
      </c>
      <c r="B176" s="413">
        <f>'[1]RM_5.sz.mell.'!B412</f>
        <v>0</v>
      </c>
      <c r="C176" s="410">
        <f>'[1]RM_5.sz.mell.'!C412</f>
        <v>0</v>
      </c>
      <c r="D176" s="410">
        <f>'[1]RM_5.sz.mell.'!D412</f>
        <v>0</v>
      </c>
      <c r="E176" s="408">
        <f>'[1]RM_5.sz.mell.'!E412</f>
        <v>0</v>
      </c>
      <c r="F176" s="411">
        <f>'[1]RM_5.sz.mell.'!F412</f>
        <v>0</v>
      </c>
      <c r="G176" s="410">
        <f>'[1]RM_5.sz.mell.'!G412</f>
        <v>0</v>
      </c>
      <c r="H176" s="410">
        <f>'[1]RM_5.sz.mell.'!H412</f>
        <v>0</v>
      </c>
      <c r="I176" s="411">
        <f>'[1]RM_5.sz.mell.'!I412</f>
        <v>0</v>
      </c>
      <c r="J176" s="343"/>
    </row>
    <row r="177" spans="1:10" x14ac:dyDescent="0.2">
      <c r="A177" s="412" t="s">
        <v>532</v>
      </c>
      <c r="B177" s="413">
        <f>'[1]RM_5.sz.mell.'!B413</f>
        <v>0</v>
      </c>
      <c r="C177" s="410">
        <f>'[1]RM_5.sz.mell.'!C413</f>
        <v>0</v>
      </c>
      <c r="D177" s="410">
        <f>'[1]RM_5.sz.mell.'!D413</f>
        <v>0</v>
      </c>
      <c r="E177" s="408">
        <f>'[1]RM_5.sz.mell.'!E413</f>
        <v>0</v>
      </c>
      <c r="F177" s="411">
        <f>'[1]RM_5.sz.mell.'!F413</f>
        <v>0</v>
      </c>
      <c r="G177" s="410">
        <f>'[1]RM_5.sz.mell.'!G413</f>
        <v>0</v>
      </c>
      <c r="H177" s="410">
        <f>'[1]RM_5.sz.mell.'!H413</f>
        <v>0</v>
      </c>
      <c r="I177" s="411">
        <f>'[1]RM_5.sz.mell.'!I413</f>
        <v>0</v>
      </c>
      <c r="J177" s="343"/>
    </row>
    <row r="178" spans="1:10" x14ac:dyDescent="0.2">
      <c r="A178" s="412" t="s">
        <v>533</v>
      </c>
      <c r="B178" s="413">
        <f>'[1]RM_5.sz.mell.'!B414</f>
        <v>0</v>
      </c>
      <c r="C178" s="410">
        <f>'[1]RM_5.sz.mell.'!C414</f>
        <v>0</v>
      </c>
      <c r="D178" s="410">
        <f>'[1]RM_5.sz.mell.'!D414</f>
        <v>0</v>
      </c>
      <c r="E178" s="408">
        <f>'[1]RM_5.sz.mell.'!E414</f>
        <v>0</v>
      </c>
      <c r="F178" s="411">
        <f>'[1]RM_5.sz.mell.'!F414</f>
        <v>0</v>
      </c>
      <c r="G178" s="410">
        <f>'[1]RM_5.sz.mell.'!G414</f>
        <v>0</v>
      </c>
      <c r="H178" s="410">
        <f>'[1]RM_5.sz.mell.'!H414</f>
        <v>0</v>
      </c>
      <c r="I178" s="411">
        <f>'[1]RM_5.sz.mell.'!I414</f>
        <v>0</v>
      </c>
      <c r="J178" s="343"/>
    </row>
    <row r="179" spans="1:10" ht="13.5" thickBot="1" x14ac:dyDescent="0.25">
      <c r="A179" s="412" t="s">
        <v>534</v>
      </c>
      <c r="B179" s="413">
        <f>'[1]RM_5.sz.mell.'!B415</f>
        <v>0</v>
      </c>
      <c r="C179" s="410">
        <f>'[1]RM_5.sz.mell.'!C415</f>
        <v>0</v>
      </c>
      <c r="D179" s="410">
        <f>'[1]RM_5.sz.mell.'!D415</f>
        <v>0</v>
      </c>
      <c r="E179" s="408">
        <f>'[1]RM_5.sz.mell.'!E415</f>
        <v>0</v>
      </c>
      <c r="F179" s="411">
        <f>'[1]RM_5.sz.mell.'!F415</f>
        <v>0</v>
      </c>
      <c r="G179" s="410">
        <f>'[1]RM_5.sz.mell.'!G415</f>
        <v>0</v>
      </c>
      <c r="H179" s="410">
        <f>'[1]RM_5.sz.mell.'!H415</f>
        <v>0</v>
      </c>
      <c r="I179" s="411">
        <f>'[1]RM_5.sz.mell.'!I415</f>
        <v>0</v>
      </c>
      <c r="J179" s="343"/>
    </row>
    <row r="180" spans="1:10" ht="13.5" thickBot="1" x14ac:dyDescent="0.25">
      <c r="A180" s="414" t="s">
        <v>535</v>
      </c>
      <c r="B180" s="415">
        <f>'[1]RM_5.sz.mell.'!B416</f>
        <v>0</v>
      </c>
      <c r="C180" s="415">
        <f>'[1]RM_5.sz.mell.'!C416</f>
        <v>0</v>
      </c>
      <c r="D180" s="415">
        <f>'[1]RM_5.sz.mell.'!D416</f>
        <v>0</v>
      </c>
      <c r="E180" s="415">
        <f>'[1]RM_5.sz.mell.'!E416</f>
        <v>0</v>
      </c>
      <c r="F180" s="415">
        <f>'[1]RM_5.sz.mell.'!F416</f>
        <v>0</v>
      </c>
      <c r="G180" s="415">
        <f>'[1]RM_5.sz.mell.'!G416</f>
        <v>0</v>
      </c>
      <c r="H180" s="415">
        <f>'[1]RM_5.sz.mell.'!H416</f>
        <v>0</v>
      </c>
      <c r="I180" s="416">
        <f>'[1]RM_5.sz.mell.'!I416</f>
        <v>0</v>
      </c>
      <c r="J180" s="343"/>
    </row>
    <row r="181" spans="1:10" x14ac:dyDescent="0.2">
      <c r="A181" s="417" t="s">
        <v>536</v>
      </c>
      <c r="B181" s="401">
        <f>'[1]RM_5.sz.mell.'!B417</f>
        <v>26022800</v>
      </c>
      <c r="C181" s="402">
        <f>'[1]RM_5.sz.mell.'!C417</f>
        <v>13510314</v>
      </c>
      <c r="D181" s="402">
        <f>'[1]RM_5.sz.mell.'!D417</f>
        <v>8614043</v>
      </c>
      <c r="E181" s="402">
        <f>'[1]RM_5.sz.mell.'!E417</f>
        <v>0</v>
      </c>
      <c r="F181" s="402">
        <f>'[1]RM_5.sz.mell.'!F417</f>
        <v>8614043</v>
      </c>
      <c r="G181" s="402">
        <f>'[1]RM_5.sz.mell.'!G417</f>
        <v>3898443</v>
      </c>
      <c r="H181" s="402">
        <f>'[1]RM_5.sz.mell.'!H417</f>
        <v>0</v>
      </c>
      <c r="I181" s="405">
        <f>'[1]RM_5.sz.mell.'!I417</f>
        <v>3898443</v>
      </c>
      <c r="J181" s="343"/>
    </row>
    <row r="182" spans="1:10" x14ac:dyDescent="0.2">
      <c r="A182" s="418" t="s">
        <v>537</v>
      </c>
      <c r="B182" s="407">
        <f>'[1]RM_5.sz.mell.'!B418</f>
        <v>3638287</v>
      </c>
      <c r="C182" s="410">
        <f>'[1]RM_5.sz.mell.'!C418</f>
        <v>3638287</v>
      </c>
      <c r="D182" s="410">
        <f>'[1]RM_5.sz.mell.'!D418</f>
        <v>0</v>
      </c>
      <c r="E182" s="410">
        <f>'[1]RM_5.sz.mell.'!E418</f>
        <v>0</v>
      </c>
      <c r="F182" s="410">
        <f>'[1]RM_5.sz.mell.'!F418</f>
        <v>0</v>
      </c>
      <c r="G182" s="410">
        <f>'[1]RM_5.sz.mell.'!G418</f>
        <v>0</v>
      </c>
      <c r="H182" s="410">
        <f>'[1]RM_5.sz.mell.'!H418</f>
        <v>0</v>
      </c>
      <c r="I182" s="411">
        <f>'[1]RM_5.sz.mell.'!I418</f>
        <v>0</v>
      </c>
      <c r="J182" s="343"/>
    </row>
    <row r="183" spans="1:10" x14ac:dyDescent="0.2">
      <c r="A183" s="418" t="s">
        <v>538</v>
      </c>
      <c r="B183" s="413">
        <f>'[1]RM_5.sz.mell.'!B419</f>
        <v>26553318</v>
      </c>
      <c r="C183" s="410">
        <f>'[1]RM_5.sz.mell.'!C419</f>
        <v>8141425</v>
      </c>
      <c r="D183" s="410">
        <f>'[1]RM_5.sz.mell.'!D419</f>
        <v>16269170</v>
      </c>
      <c r="E183" s="410">
        <f>'[1]RM_5.sz.mell.'!E419</f>
        <v>0</v>
      </c>
      <c r="F183" s="410">
        <f>'[1]RM_5.sz.mell.'!F419</f>
        <v>16269170</v>
      </c>
      <c r="G183" s="410">
        <f>'[1]RM_5.sz.mell.'!G419</f>
        <v>2142723</v>
      </c>
      <c r="H183" s="410">
        <f>'[1]RM_5.sz.mell.'!H419</f>
        <v>0</v>
      </c>
      <c r="I183" s="411">
        <f>'[1]RM_5.sz.mell.'!I419</f>
        <v>2142723</v>
      </c>
      <c r="J183" s="343"/>
    </row>
    <row r="184" spans="1:10" x14ac:dyDescent="0.2">
      <c r="A184" s="418" t="s">
        <v>539</v>
      </c>
      <c r="B184" s="413">
        <f>'[1]RM_5.sz.mell.'!B420</f>
        <v>0</v>
      </c>
      <c r="C184" s="410">
        <f>'[1]RM_5.sz.mell.'!C420</f>
        <v>0</v>
      </c>
      <c r="D184" s="410">
        <f>'[1]RM_5.sz.mell.'!D420</f>
        <v>0</v>
      </c>
      <c r="E184" s="410">
        <f>'[1]RM_5.sz.mell.'!E420</f>
        <v>0</v>
      </c>
      <c r="F184" s="410">
        <f>'[1]RM_5.sz.mell.'!F420</f>
        <v>0</v>
      </c>
      <c r="G184" s="410">
        <f>'[1]RM_5.sz.mell.'!G420</f>
        <v>0</v>
      </c>
      <c r="H184" s="410">
        <f>'[1]RM_5.sz.mell.'!H420</f>
        <v>0</v>
      </c>
      <c r="I184" s="411">
        <f>'[1]RM_5.sz.mell.'!I420</f>
        <v>0</v>
      </c>
      <c r="J184" s="343"/>
    </row>
    <row r="185" spans="1:10" ht="13.5" thickBot="1" x14ac:dyDescent="0.25">
      <c r="A185" s="419"/>
      <c r="B185" s="420">
        <f>'[1]RM_5.sz.mell.'!B421</f>
        <v>0</v>
      </c>
      <c r="C185" s="421">
        <f>'[1]RM_5.sz.mell.'!C421</f>
        <v>0</v>
      </c>
      <c r="D185" s="421">
        <f>'[1]RM_5.sz.mell.'!D421</f>
        <v>0</v>
      </c>
      <c r="E185" s="410">
        <f>'[1]RM_5.sz.mell.'!E421</f>
        <v>0</v>
      </c>
      <c r="F185" s="421">
        <f>'[1]RM_5.sz.mell.'!F421</f>
        <v>0</v>
      </c>
      <c r="G185" s="421">
        <f>'[1]RM_5.sz.mell.'!G421</f>
        <v>0</v>
      </c>
      <c r="H185" s="410">
        <f>'[1]RM_5.sz.mell.'!H421</f>
        <v>0</v>
      </c>
      <c r="I185" s="422">
        <f>'[1]RM_5.sz.mell.'!I421</f>
        <v>0</v>
      </c>
      <c r="J185" s="343"/>
    </row>
    <row r="186" spans="1:10" ht="13.5" thickBot="1" x14ac:dyDescent="0.25">
      <c r="A186" s="423" t="s">
        <v>540</v>
      </c>
      <c r="B186" s="415">
        <f>'[1]RM_5.sz.mell.'!B422</f>
        <v>56214405</v>
      </c>
      <c r="C186" s="415">
        <f>'[1]RM_5.sz.mell.'!C422</f>
        <v>25290026</v>
      </c>
      <c r="D186" s="415">
        <f>'[1]RM_5.sz.mell.'!D422</f>
        <v>24883213</v>
      </c>
      <c r="E186" s="415">
        <f>'[1]RM_5.sz.mell.'!E422</f>
        <v>0</v>
      </c>
      <c r="F186" s="415">
        <f>'[1]RM_5.sz.mell.'!F422</f>
        <v>24883213</v>
      </c>
      <c r="G186" s="415">
        <f>'[1]RM_5.sz.mell.'!G422</f>
        <v>6041166</v>
      </c>
      <c r="H186" s="415">
        <f>'[1]RM_5.sz.mell.'!H422</f>
        <v>0</v>
      </c>
      <c r="I186" s="416">
        <f>'[1]RM_5.sz.mell.'!I422</f>
        <v>6041166</v>
      </c>
      <c r="J186" s="343"/>
    </row>
    <row r="187" spans="1:10" x14ac:dyDescent="0.2">
      <c r="J187" s="343"/>
    </row>
    <row r="188" spans="1:10" x14ac:dyDescent="0.2">
      <c r="J188" s="343"/>
    </row>
    <row r="189" spans="1:10" ht="14.25" x14ac:dyDescent="0.2">
      <c r="A189" s="369" t="s">
        <v>542</v>
      </c>
      <c r="B189" s="369"/>
      <c r="C189" s="371"/>
      <c r="D189" s="371"/>
      <c r="E189" s="371"/>
      <c r="F189" s="371"/>
      <c r="G189" s="371"/>
      <c r="H189" s="371"/>
      <c r="I189" s="371"/>
      <c r="J189" s="343"/>
    </row>
    <row r="190" spans="1:10" ht="15.75" thickBot="1" x14ac:dyDescent="0.25">
      <c r="A190" s="372"/>
      <c r="B190" s="372"/>
      <c r="C190" s="372"/>
      <c r="D190" s="372"/>
      <c r="E190" s="372"/>
      <c r="F190" s="372"/>
      <c r="G190" s="372"/>
      <c r="H190" s="373" t="s">
        <v>520</v>
      </c>
      <c r="I190" s="373"/>
      <c r="J190" s="343"/>
    </row>
    <row r="191" spans="1:10" ht="13.5" thickBot="1" x14ac:dyDescent="0.25">
      <c r="A191" s="374" t="s">
        <v>521</v>
      </c>
      <c r="B191" s="375" t="s">
        <v>522</v>
      </c>
      <c r="C191" s="376"/>
      <c r="D191" s="376"/>
      <c r="E191" s="376"/>
      <c r="F191" s="377"/>
      <c r="G191" s="377"/>
      <c r="H191" s="377"/>
      <c r="I191" s="378"/>
      <c r="J191" s="343"/>
    </row>
    <row r="192" spans="1:10" ht="13.5" thickBot="1" x14ac:dyDescent="0.25">
      <c r="A192" s="379"/>
      <c r="B192" s="380" t="s">
        <v>523</v>
      </c>
      <c r="C192" s="381" t="s">
        <v>524</v>
      </c>
      <c r="D192" s="382"/>
      <c r="E192" s="382"/>
      <c r="F192" s="382"/>
      <c r="G192" s="382"/>
      <c r="H192" s="382"/>
      <c r="I192" s="383"/>
      <c r="J192" s="343"/>
    </row>
    <row r="193" spans="1:10" ht="13.5" thickBot="1" x14ac:dyDescent="0.25">
      <c r="A193" s="379"/>
      <c r="B193" s="384"/>
      <c r="C193" s="385" t="str">
        <f>CONCATENATE([1]KVI_MOD_ALAPADATOK!$D$1,". előtti forrás, kiadás")</f>
        <v>2020. előtti forrás, kiadás</v>
      </c>
      <c r="D193" s="386" t="s">
        <v>525</v>
      </c>
      <c r="E193" s="386" t="s">
        <v>513</v>
      </c>
      <c r="F193" s="387" t="s">
        <v>514</v>
      </c>
      <c r="G193" s="387" t="s">
        <v>525</v>
      </c>
      <c r="H193" s="387" t="s">
        <v>513</v>
      </c>
      <c r="I193" s="387" t="s">
        <v>514</v>
      </c>
      <c r="J193" s="343"/>
    </row>
    <row r="194" spans="1:10" ht="25.5" customHeight="1" thickBot="1" x14ac:dyDescent="0.25">
      <c r="A194" s="388"/>
      <c r="B194" s="389"/>
      <c r="C194" s="390"/>
      <c r="D194" s="391" t="str">
        <f>CONCATENATE([1]KVI_MOD_ALAPADATOK!$D$1,". évi")</f>
        <v>2020. évi</v>
      </c>
      <c r="E194" s="392"/>
      <c r="F194" s="393"/>
      <c r="G194" s="391" t="str">
        <f>CONCATENATE([1]KVI_MOD_ALAPADATOK!$D$1,". után")</f>
        <v>2020. után</v>
      </c>
      <c r="H194" s="394"/>
      <c r="I194" s="393"/>
      <c r="J194" s="343"/>
    </row>
    <row r="195" spans="1:10" ht="13.5" thickBot="1" x14ac:dyDescent="0.25">
      <c r="A195" s="395" t="s">
        <v>124</v>
      </c>
      <c r="B195" s="396" t="s">
        <v>526</v>
      </c>
      <c r="C195" s="397" t="s">
        <v>126</v>
      </c>
      <c r="D195" s="398" t="s">
        <v>127</v>
      </c>
      <c r="E195" s="398" t="s">
        <v>128</v>
      </c>
      <c r="F195" s="397" t="s">
        <v>527</v>
      </c>
      <c r="G195" s="397" t="s">
        <v>394</v>
      </c>
      <c r="H195" s="397" t="s">
        <v>395</v>
      </c>
      <c r="I195" s="399" t="s">
        <v>528</v>
      </c>
      <c r="J195" s="343"/>
    </row>
    <row r="196" spans="1:10" x14ac:dyDescent="0.2">
      <c r="A196" s="400" t="s">
        <v>529</v>
      </c>
      <c r="B196" s="401">
        <f>'[1]RM_5.sz.mell.'!B466</f>
        <v>0</v>
      </c>
      <c r="C196" s="401">
        <f>'[1]RM_5.sz.mell.'!C466</f>
        <v>0</v>
      </c>
      <c r="D196" s="402">
        <f>'[1]RM_5.sz.mell.'!D466</f>
        <v>0</v>
      </c>
      <c r="E196" s="402">
        <f>'[1]RM_5.sz.mell.'!E466</f>
        <v>0</v>
      </c>
      <c r="F196" s="403">
        <f>'[1]RM_5.sz.mell.'!F466</f>
        <v>0</v>
      </c>
      <c r="G196" s="402">
        <f>'[1]RM_5.sz.mell.'!G466</f>
        <v>0</v>
      </c>
      <c r="H196" s="404">
        <f>'[1]RM_5.sz.mell.'!H466</f>
        <v>0</v>
      </c>
      <c r="I196" s="405">
        <f>'[1]RM_5.sz.mell.'!I466</f>
        <v>0</v>
      </c>
      <c r="J196" s="343"/>
    </row>
    <row r="197" spans="1:10" x14ac:dyDescent="0.2">
      <c r="A197" s="406" t="s">
        <v>530</v>
      </c>
      <c r="B197" s="407">
        <f>'[1]RM_5.sz.mell.'!B467</f>
        <v>0</v>
      </c>
      <c r="C197" s="408">
        <f>'[1]RM_5.sz.mell.'!C467</f>
        <v>0</v>
      </c>
      <c r="D197" s="408">
        <f>'[1]RM_5.sz.mell.'!D467</f>
        <v>0</v>
      </c>
      <c r="E197" s="408">
        <f>'[1]RM_5.sz.mell.'!E467</f>
        <v>0</v>
      </c>
      <c r="F197" s="409">
        <f>'[1]RM_5.sz.mell.'!F467</f>
        <v>0</v>
      </c>
      <c r="G197" s="408">
        <f>'[1]RM_5.sz.mell.'!G467</f>
        <v>0</v>
      </c>
      <c r="H197" s="410">
        <f>'[1]RM_5.sz.mell.'!H467</f>
        <v>0</v>
      </c>
      <c r="I197" s="411">
        <f>'[1]RM_5.sz.mell.'!I467</f>
        <v>0</v>
      </c>
      <c r="J197" s="343"/>
    </row>
    <row r="198" spans="1:10" x14ac:dyDescent="0.2">
      <c r="A198" s="412" t="s">
        <v>531</v>
      </c>
      <c r="B198" s="413">
        <f>'[1]RM_5.sz.mell.'!B468</f>
        <v>0</v>
      </c>
      <c r="C198" s="410">
        <f>'[1]RM_5.sz.mell.'!C468</f>
        <v>0</v>
      </c>
      <c r="D198" s="410">
        <f>'[1]RM_5.sz.mell.'!D468</f>
        <v>0</v>
      </c>
      <c r="E198" s="408">
        <f>'[1]RM_5.sz.mell.'!E468</f>
        <v>0</v>
      </c>
      <c r="F198" s="411">
        <f>'[1]RM_5.sz.mell.'!F468</f>
        <v>0</v>
      </c>
      <c r="G198" s="410">
        <f>'[1]RM_5.sz.mell.'!G468</f>
        <v>0</v>
      </c>
      <c r="H198" s="410">
        <f>'[1]RM_5.sz.mell.'!H468</f>
        <v>0</v>
      </c>
      <c r="I198" s="411">
        <f>'[1]RM_5.sz.mell.'!I468</f>
        <v>0</v>
      </c>
      <c r="J198" s="343"/>
    </row>
    <row r="199" spans="1:10" x14ac:dyDescent="0.2">
      <c r="A199" s="412" t="s">
        <v>532</v>
      </c>
      <c r="B199" s="413">
        <f>'[1]RM_5.sz.mell.'!B469</f>
        <v>0</v>
      </c>
      <c r="C199" s="410">
        <f>'[1]RM_5.sz.mell.'!C469</f>
        <v>0</v>
      </c>
      <c r="D199" s="410">
        <f>'[1]RM_5.sz.mell.'!D469</f>
        <v>0</v>
      </c>
      <c r="E199" s="408">
        <f>'[1]RM_5.sz.mell.'!E469</f>
        <v>0</v>
      </c>
      <c r="F199" s="411">
        <f>'[1]RM_5.sz.mell.'!F469</f>
        <v>0</v>
      </c>
      <c r="G199" s="410">
        <f>'[1]RM_5.sz.mell.'!G469</f>
        <v>0</v>
      </c>
      <c r="H199" s="410">
        <f>'[1]RM_5.sz.mell.'!H469</f>
        <v>0</v>
      </c>
      <c r="I199" s="411">
        <f>'[1]RM_5.sz.mell.'!I469</f>
        <v>0</v>
      </c>
      <c r="J199" s="343"/>
    </row>
    <row r="200" spans="1:10" x14ac:dyDescent="0.2">
      <c r="A200" s="412" t="s">
        <v>533</v>
      </c>
      <c r="B200" s="413">
        <f>'[1]RM_5.sz.mell.'!B470</f>
        <v>0</v>
      </c>
      <c r="C200" s="410">
        <f>'[1]RM_5.sz.mell.'!C470</f>
        <v>0</v>
      </c>
      <c r="D200" s="410">
        <f>'[1]RM_5.sz.mell.'!D470</f>
        <v>0</v>
      </c>
      <c r="E200" s="408">
        <f>'[1]RM_5.sz.mell.'!E470</f>
        <v>0</v>
      </c>
      <c r="F200" s="411">
        <f>'[1]RM_5.sz.mell.'!F470</f>
        <v>0</v>
      </c>
      <c r="G200" s="410">
        <f>'[1]RM_5.sz.mell.'!G470</f>
        <v>0</v>
      </c>
      <c r="H200" s="410">
        <f>'[1]RM_5.sz.mell.'!H470</f>
        <v>0</v>
      </c>
      <c r="I200" s="411">
        <f>'[1]RM_5.sz.mell.'!I470</f>
        <v>0</v>
      </c>
      <c r="J200" s="343"/>
    </row>
    <row r="201" spans="1:10" ht="13.5" thickBot="1" x14ac:dyDescent="0.25">
      <c r="A201" s="412" t="s">
        <v>534</v>
      </c>
      <c r="B201" s="413">
        <f>'[1]RM_5.sz.mell.'!B471</f>
        <v>0</v>
      </c>
      <c r="C201" s="410">
        <f>'[1]RM_5.sz.mell.'!C471</f>
        <v>0</v>
      </c>
      <c r="D201" s="410">
        <f>'[1]RM_5.sz.mell.'!D471</f>
        <v>0</v>
      </c>
      <c r="E201" s="408">
        <f>'[1]RM_5.sz.mell.'!E471</f>
        <v>0</v>
      </c>
      <c r="F201" s="411">
        <f>'[1]RM_5.sz.mell.'!F471</f>
        <v>0</v>
      </c>
      <c r="G201" s="410">
        <f>'[1]RM_5.sz.mell.'!G471</f>
        <v>0</v>
      </c>
      <c r="H201" s="410">
        <f>'[1]RM_5.sz.mell.'!H471</f>
        <v>0</v>
      </c>
      <c r="I201" s="411">
        <f>'[1]RM_5.sz.mell.'!I471</f>
        <v>0</v>
      </c>
      <c r="J201" s="343"/>
    </row>
    <row r="202" spans="1:10" ht="13.5" thickBot="1" x14ac:dyDescent="0.25">
      <c r="A202" s="414" t="s">
        <v>535</v>
      </c>
      <c r="B202" s="415">
        <f>'[1]RM_5.sz.mell.'!B472</f>
        <v>0</v>
      </c>
      <c r="C202" s="415">
        <f>'[1]RM_5.sz.mell.'!C472</f>
        <v>0</v>
      </c>
      <c r="D202" s="415">
        <f>'[1]RM_5.sz.mell.'!D472</f>
        <v>0</v>
      </c>
      <c r="E202" s="415">
        <f>'[1]RM_5.sz.mell.'!E472</f>
        <v>0</v>
      </c>
      <c r="F202" s="415">
        <f>'[1]RM_5.sz.mell.'!F472</f>
        <v>0</v>
      </c>
      <c r="G202" s="415">
        <f>'[1]RM_5.sz.mell.'!G472</f>
        <v>0</v>
      </c>
      <c r="H202" s="415">
        <f>'[1]RM_5.sz.mell.'!H472</f>
        <v>0</v>
      </c>
      <c r="I202" s="416">
        <f>'[1]RM_5.sz.mell.'!I472</f>
        <v>0</v>
      </c>
      <c r="J202" s="343"/>
    </row>
    <row r="203" spans="1:10" x14ac:dyDescent="0.2">
      <c r="A203" s="417" t="s">
        <v>536</v>
      </c>
      <c r="B203" s="401">
        <f>'[1]RM_5.sz.mell.'!B473</f>
        <v>0</v>
      </c>
      <c r="C203" s="402">
        <f>'[1]RM_5.sz.mell.'!C473</f>
        <v>0</v>
      </c>
      <c r="D203" s="402">
        <f>'[1]RM_5.sz.mell.'!D473</f>
        <v>0</v>
      </c>
      <c r="E203" s="402">
        <f>'[1]RM_5.sz.mell.'!E473</f>
        <v>0</v>
      </c>
      <c r="F203" s="402">
        <f>'[1]RM_5.sz.mell.'!F473</f>
        <v>0</v>
      </c>
      <c r="G203" s="402">
        <f>'[1]RM_5.sz.mell.'!G473</f>
        <v>0</v>
      </c>
      <c r="H203" s="402">
        <f>'[1]RM_5.sz.mell.'!H473</f>
        <v>0</v>
      </c>
      <c r="I203" s="405">
        <f>'[1]RM_5.sz.mell.'!I473</f>
        <v>0</v>
      </c>
      <c r="J203" s="343"/>
    </row>
    <row r="204" spans="1:10" x14ac:dyDescent="0.2">
      <c r="A204" s="418" t="s">
        <v>537</v>
      </c>
      <c r="B204" s="407">
        <f>'[1]RM_5.sz.mell.'!B474</f>
        <v>0</v>
      </c>
      <c r="C204" s="410">
        <f>'[1]RM_5.sz.mell.'!C474</f>
        <v>0</v>
      </c>
      <c r="D204" s="410">
        <f>'[1]RM_5.sz.mell.'!D474</f>
        <v>0</v>
      </c>
      <c r="E204" s="410">
        <f>'[1]RM_5.sz.mell.'!E474</f>
        <v>0</v>
      </c>
      <c r="F204" s="410">
        <f>'[1]RM_5.sz.mell.'!F474</f>
        <v>0</v>
      </c>
      <c r="G204" s="410">
        <f>'[1]RM_5.sz.mell.'!G474</f>
        <v>0</v>
      </c>
      <c r="H204" s="410">
        <f>'[1]RM_5.sz.mell.'!H474</f>
        <v>0</v>
      </c>
      <c r="I204" s="411">
        <f>'[1]RM_5.sz.mell.'!I474</f>
        <v>0</v>
      </c>
      <c r="J204" s="343"/>
    </row>
    <row r="205" spans="1:10" x14ac:dyDescent="0.2">
      <c r="A205" s="418" t="s">
        <v>538</v>
      </c>
      <c r="B205" s="413">
        <f>'[1]RM_5.sz.mell.'!B475</f>
        <v>0</v>
      </c>
      <c r="C205" s="410">
        <f>'[1]RM_5.sz.mell.'!C475</f>
        <v>0</v>
      </c>
      <c r="D205" s="410">
        <f>'[1]RM_5.sz.mell.'!D475</f>
        <v>0</v>
      </c>
      <c r="E205" s="410">
        <f>'[1]RM_5.sz.mell.'!E475</f>
        <v>0</v>
      </c>
      <c r="F205" s="410">
        <f>'[1]RM_5.sz.mell.'!F475</f>
        <v>0</v>
      </c>
      <c r="G205" s="410">
        <f>'[1]RM_5.sz.mell.'!G475</f>
        <v>0</v>
      </c>
      <c r="H205" s="410">
        <f>'[1]RM_5.sz.mell.'!H475</f>
        <v>0</v>
      </c>
      <c r="I205" s="411">
        <f>'[1]RM_5.sz.mell.'!I475</f>
        <v>0</v>
      </c>
      <c r="J205" s="343"/>
    </row>
    <row r="206" spans="1:10" x14ac:dyDescent="0.2">
      <c r="A206" s="418" t="s">
        <v>539</v>
      </c>
      <c r="B206" s="413">
        <f>'[1]RM_5.sz.mell.'!B476</f>
        <v>0</v>
      </c>
      <c r="C206" s="410">
        <f>'[1]RM_5.sz.mell.'!C476</f>
        <v>0</v>
      </c>
      <c r="D206" s="410">
        <f>'[1]RM_5.sz.mell.'!D476</f>
        <v>0</v>
      </c>
      <c r="E206" s="410">
        <f>'[1]RM_5.sz.mell.'!E476</f>
        <v>0</v>
      </c>
      <c r="F206" s="410">
        <f>'[1]RM_5.sz.mell.'!F476</f>
        <v>0</v>
      </c>
      <c r="G206" s="410">
        <f>'[1]RM_5.sz.mell.'!G476</f>
        <v>0</v>
      </c>
      <c r="H206" s="410">
        <f>'[1]RM_5.sz.mell.'!H476</f>
        <v>0</v>
      </c>
      <c r="I206" s="411">
        <f>'[1]RM_5.sz.mell.'!I476</f>
        <v>0</v>
      </c>
      <c r="J206" s="343"/>
    </row>
    <row r="207" spans="1:10" ht="13.5" thickBot="1" x14ac:dyDescent="0.25">
      <c r="A207" s="419"/>
      <c r="B207" s="420">
        <f>'[1]RM_5.sz.mell.'!B477</f>
        <v>0</v>
      </c>
      <c r="C207" s="421">
        <f>'[1]RM_5.sz.mell.'!C477</f>
        <v>0</v>
      </c>
      <c r="D207" s="421">
        <f>'[1]RM_5.sz.mell.'!D477</f>
        <v>0</v>
      </c>
      <c r="E207" s="410">
        <f>'[1]RM_5.sz.mell.'!E477</f>
        <v>0</v>
      </c>
      <c r="F207" s="421">
        <f>'[1]RM_5.sz.mell.'!F477</f>
        <v>0</v>
      </c>
      <c r="G207" s="421">
        <f>'[1]RM_5.sz.mell.'!G477</f>
        <v>0</v>
      </c>
      <c r="H207" s="410">
        <f>'[1]RM_5.sz.mell.'!H477</f>
        <v>0</v>
      </c>
      <c r="I207" s="422">
        <f>'[1]RM_5.sz.mell.'!I477</f>
        <v>0</v>
      </c>
      <c r="J207" s="343"/>
    </row>
    <row r="208" spans="1:10" ht="13.5" thickBot="1" x14ac:dyDescent="0.25">
      <c r="A208" s="423" t="s">
        <v>540</v>
      </c>
      <c r="B208" s="415">
        <f>'[1]RM_5.sz.mell.'!B478</f>
        <v>0</v>
      </c>
      <c r="C208" s="415">
        <f>'[1]RM_5.sz.mell.'!C478</f>
        <v>0</v>
      </c>
      <c r="D208" s="415">
        <f>'[1]RM_5.sz.mell.'!D478</f>
        <v>0</v>
      </c>
      <c r="E208" s="415">
        <f>'[1]RM_5.sz.mell.'!E478</f>
        <v>0</v>
      </c>
      <c r="F208" s="415">
        <f>'[1]RM_5.sz.mell.'!F478</f>
        <v>0</v>
      </c>
      <c r="G208" s="415">
        <f>'[1]RM_5.sz.mell.'!G478</f>
        <v>0</v>
      </c>
      <c r="H208" s="415">
        <f>'[1]RM_5.sz.mell.'!H478</f>
        <v>0</v>
      </c>
      <c r="I208" s="416">
        <f>'[1]RM_5.sz.mell.'!I478</f>
        <v>0</v>
      </c>
      <c r="J208" s="343"/>
    </row>
    <row r="209" spans="1:10" x14ac:dyDescent="0.2">
      <c r="J209" s="343"/>
    </row>
    <row r="210" spans="1:10" x14ac:dyDescent="0.2">
      <c r="J210" s="343"/>
    </row>
    <row r="211" spans="1:10" ht="14.25" x14ac:dyDescent="0.2">
      <c r="A211" s="369" t="s">
        <v>542</v>
      </c>
      <c r="B211" s="369"/>
      <c r="C211" s="371"/>
      <c r="D211" s="371"/>
      <c r="E211" s="371"/>
      <c r="F211" s="371"/>
      <c r="G211" s="371"/>
      <c r="H211" s="371"/>
      <c r="I211" s="371"/>
      <c r="J211" s="343"/>
    </row>
    <row r="212" spans="1:10" ht="15.75" thickBot="1" x14ac:dyDescent="0.25">
      <c r="A212" s="372"/>
      <c r="B212" s="372"/>
      <c r="C212" s="372"/>
      <c r="D212" s="372"/>
      <c r="E212" s="372"/>
      <c r="F212" s="372"/>
      <c r="G212" s="372"/>
      <c r="H212" s="373" t="s">
        <v>520</v>
      </c>
      <c r="I212" s="373"/>
      <c r="J212" s="343"/>
    </row>
    <row r="213" spans="1:10" ht="13.5" thickBot="1" x14ac:dyDescent="0.25">
      <c r="A213" s="374" t="s">
        <v>521</v>
      </c>
      <c r="B213" s="375" t="s">
        <v>522</v>
      </c>
      <c r="C213" s="376"/>
      <c r="D213" s="376"/>
      <c r="E213" s="376"/>
      <c r="F213" s="377"/>
      <c r="G213" s="377"/>
      <c r="H213" s="377"/>
      <c r="I213" s="378"/>
      <c r="J213" s="343"/>
    </row>
    <row r="214" spans="1:10" ht="13.5" thickBot="1" x14ac:dyDescent="0.25">
      <c r="A214" s="379"/>
      <c r="B214" s="380" t="s">
        <v>523</v>
      </c>
      <c r="C214" s="381" t="s">
        <v>524</v>
      </c>
      <c r="D214" s="382"/>
      <c r="E214" s="382"/>
      <c r="F214" s="382"/>
      <c r="G214" s="382"/>
      <c r="H214" s="382"/>
      <c r="I214" s="383"/>
      <c r="J214" s="343"/>
    </row>
    <row r="215" spans="1:10" ht="13.5" thickBot="1" x14ac:dyDescent="0.25">
      <c r="A215" s="379"/>
      <c r="B215" s="384"/>
      <c r="C215" s="385" t="str">
        <f>CONCATENATE([1]KVI_MOD_ALAPADATOK!$D$1,". előtti forrás, kiadás")</f>
        <v>2020. előtti forrás, kiadás</v>
      </c>
      <c r="D215" s="386" t="s">
        <v>525</v>
      </c>
      <c r="E215" s="386" t="s">
        <v>513</v>
      </c>
      <c r="F215" s="387" t="s">
        <v>514</v>
      </c>
      <c r="G215" s="387" t="s">
        <v>525</v>
      </c>
      <c r="H215" s="387" t="s">
        <v>513</v>
      </c>
      <c r="I215" s="387" t="s">
        <v>514</v>
      </c>
      <c r="J215" s="343"/>
    </row>
    <row r="216" spans="1:10" ht="25.5" customHeight="1" thickBot="1" x14ac:dyDescent="0.25">
      <c r="A216" s="388"/>
      <c r="B216" s="389"/>
      <c r="C216" s="390"/>
      <c r="D216" s="391" t="str">
        <f>CONCATENATE([1]KVI_MOD_ALAPADATOK!$D$1,". évi")</f>
        <v>2020. évi</v>
      </c>
      <c r="E216" s="392"/>
      <c r="F216" s="393"/>
      <c r="G216" s="391" t="str">
        <f>CONCATENATE([1]KVI_MOD_ALAPADATOK!$D$1,". után")</f>
        <v>2020. után</v>
      </c>
      <c r="H216" s="394"/>
      <c r="I216" s="393"/>
      <c r="J216" s="343"/>
    </row>
    <row r="217" spans="1:10" ht="13.5" thickBot="1" x14ac:dyDescent="0.25">
      <c r="A217" s="395" t="s">
        <v>124</v>
      </c>
      <c r="B217" s="396" t="s">
        <v>526</v>
      </c>
      <c r="C217" s="397" t="s">
        <v>126</v>
      </c>
      <c r="D217" s="398" t="s">
        <v>127</v>
      </c>
      <c r="E217" s="398" t="s">
        <v>128</v>
      </c>
      <c r="F217" s="397" t="s">
        <v>527</v>
      </c>
      <c r="G217" s="397" t="s">
        <v>394</v>
      </c>
      <c r="H217" s="397" t="s">
        <v>395</v>
      </c>
      <c r="I217" s="399" t="s">
        <v>528</v>
      </c>
      <c r="J217" s="343"/>
    </row>
    <row r="218" spans="1:10" x14ac:dyDescent="0.2">
      <c r="A218" s="400" t="s">
        <v>529</v>
      </c>
      <c r="B218" s="401">
        <f>'[1]RM_5.sz.mell.'!B521</f>
        <v>0</v>
      </c>
      <c r="C218" s="401">
        <f>'[1]RM_5.sz.mell.'!C521</f>
        <v>0</v>
      </c>
      <c r="D218" s="402">
        <f>'[1]RM_5.sz.mell.'!D521</f>
        <v>0</v>
      </c>
      <c r="E218" s="402">
        <f>'[1]RM_5.sz.mell.'!E521</f>
        <v>0</v>
      </c>
      <c r="F218" s="403">
        <f>'[1]RM_5.sz.mell.'!F521</f>
        <v>0</v>
      </c>
      <c r="G218" s="402">
        <f>'[1]RM_5.sz.mell.'!G521</f>
        <v>0</v>
      </c>
      <c r="H218" s="404">
        <f>'[1]RM_5.sz.mell.'!H521</f>
        <v>0</v>
      </c>
      <c r="I218" s="405">
        <f>'[1]RM_5.sz.mell.'!I521</f>
        <v>0</v>
      </c>
      <c r="J218" s="343"/>
    </row>
    <row r="219" spans="1:10" x14ac:dyDescent="0.2">
      <c r="A219" s="406" t="s">
        <v>530</v>
      </c>
      <c r="B219" s="407">
        <f>'[1]RM_5.sz.mell.'!B522</f>
        <v>0</v>
      </c>
      <c r="C219" s="408">
        <f>'[1]RM_5.sz.mell.'!C522</f>
        <v>0</v>
      </c>
      <c r="D219" s="408">
        <f>'[1]RM_5.sz.mell.'!D522</f>
        <v>0</v>
      </c>
      <c r="E219" s="408">
        <f>'[1]RM_5.sz.mell.'!E522</f>
        <v>0</v>
      </c>
      <c r="F219" s="409">
        <f>'[1]RM_5.sz.mell.'!F522</f>
        <v>0</v>
      </c>
      <c r="G219" s="408">
        <f>'[1]RM_5.sz.mell.'!G522</f>
        <v>0</v>
      </c>
      <c r="H219" s="410">
        <f>'[1]RM_5.sz.mell.'!H522</f>
        <v>0</v>
      </c>
      <c r="I219" s="411">
        <f>'[1]RM_5.sz.mell.'!I522</f>
        <v>0</v>
      </c>
      <c r="J219" s="343"/>
    </row>
    <row r="220" spans="1:10" x14ac:dyDescent="0.2">
      <c r="A220" s="412" t="s">
        <v>531</v>
      </c>
      <c r="B220" s="413">
        <f>'[1]RM_5.sz.mell.'!B523</f>
        <v>0</v>
      </c>
      <c r="C220" s="410">
        <f>'[1]RM_5.sz.mell.'!C523</f>
        <v>0</v>
      </c>
      <c r="D220" s="410">
        <f>'[1]RM_5.sz.mell.'!D523</f>
        <v>0</v>
      </c>
      <c r="E220" s="408">
        <f>'[1]RM_5.sz.mell.'!E523</f>
        <v>0</v>
      </c>
      <c r="F220" s="411">
        <f>'[1]RM_5.sz.mell.'!F523</f>
        <v>0</v>
      </c>
      <c r="G220" s="410">
        <f>'[1]RM_5.sz.mell.'!G523</f>
        <v>0</v>
      </c>
      <c r="H220" s="410">
        <f>'[1]RM_5.sz.mell.'!H523</f>
        <v>0</v>
      </c>
      <c r="I220" s="411">
        <f>'[1]RM_5.sz.mell.'!I523</f>
        <v>0</v>
      </c>
      <c r="J220" s="343"/>
    </row>
    <row r="221" spans="1:10" x14ac:dyDescent="0.2">
      <c r="A221" s="412" t="s">
        <v>532</v>
      </c>
      <c r="B221" s="413">
        <f>'[1]RM_5.sz.mell.'!B524</f>
        <v>0</v>
      </c>
      <c r="C221" s="410">
        <f>'[1]RM_5.sz.mell.'!C524</f>
        <v>0</v>
      </c>
      <c r="D221" s="410">
        <f>'[1]RM_5.sz.mell.'!D524</f>
        <v>0</v>
      </c>
      <c r="E221" s="408">
        <f>'[1]RM_5.sz.mell.'!E524</f>
        <v>0</v>
      </c>
      <c r="F221" s="411">
        <f>'[1]RM_5.sz.mell.'!F524</f>
        <v>0</v>
      </c>
      <c r="G221" s="410">
        <f>'[1]RM_5.sz.mell.'!G524</f>
        <v>0</v>
      </c>
      <c r="H221" s="410">
        <f>'[1]RM_5.sz.mell.'!H524</f>
        <v>0</v>
      </c>
      <c r="I221" s="411">
        <f>'[1]RM_5.sz.mell.'!I524</f>
        <v>0</v>
      </c>
      <c r="J221" s="343"/>
    </row>
    <row r="222" spans="1:10" x14ac:dyDescent="0.2">
      <c r="A222" s="412" t="s">
        <v>533</v>
      </c>
      <c r="B222" s="413">
        <f>'[1]RM_5.sz.mell.'!B525</f>
        <v>0</v>
      </c>
      <c r="C222" s="410">
        <f>'[1]RM_5.sz.mell.'!C525</f>
        <v>0</v>
      </c>
      <c r="D222" s="410">
        <f>'[1]RM_5.sz.mell.'!D525</f>
        <v>0</v>
      </c>
      <c r="E222" s="408">
        <f>'[1]RM_5.sz.mell.'!E525</f>
        <v>0</v>
      </c>
      <c r="F222" s="411">
        <f>'[1]RM_5.sz.mell.'!F525</f>
        <v>0</v>
      </c>
      <c r="G222" s="410">
        <f>'[1]RM_5.sz.mell.'!G525</f>
        <v>0</v>
      </c>
      <c r="H222" s="410">
        <f>'[1]RM_5.sz.mell.'!H525</f>
        <v>0</v>
      </c>
      <c r="I222" s="411">
        <f>'[1]RM_5.sz.mell.'!I525</f>
        <v>0</v>
      </c>
      <c r="J222" s="343"/>
    </row>
    <row r="223" spans="1:10" ht="13.5" thickBot="1" x14ac:dyDescent="0.25">
      <c r="A223" s="412" t="s">
        <v>534</v>
      </c>
      <c r="B223" s="413">
        <f>'[1]RM_5.sz.mell.'!B526</f>
        <v>0</v>
      </c>
      <c r="C223" s="410">
        <f>'[1]RM_5.sz.mell.'!C526</f>
        <v>0</v>
      </c>
      <c r="D223" s="410">
        <f>'[1]RM_5.sz.mell.'!D526</f>
        <v>0</v>
      </c>
      <c r="E223" s="408">
        <f>'[1]RM_5.sz.mell.'!E526</f>
        <v>0</v>
      </c>
      <c r="F223" s="411">
        <f>'[1]RM_5.sz.mell.'!F526</f>
        <v>0</v>
      </c>
      <c r="G223" s="410">
        <f>'[1]RM_5.sz.mell.'!G526</f>
        <v>0</v>
      </c>
      <c r="H223" s="410">
        <f>'[1]RM_5.sz.mell.'!H526</f>
        <v>0</v>
      </c>
      <c r="I223" s="411">
        <f>'[1]RM_5.sz.mell.'!I526</f>
        <v>0</v>
      </c>
      <c r="J223" s="343"/>
    </row>
    <row r="224" spans="1:10" ht="13.5" thickBot="1" x14ac:dyDescent="0.25">
      <c r="A224" s="414" t="s">
        <v>535</v>
      </c>
      <c r="B224" s="415">
        <f>'[1]RM_5.sz.mell.'!B527</f>
        <v>0</v>
      </c>
      <c r="C224" s="415">
        <f>'[1]RM_5.sz.mell.'!C527</f>
        <v>0</v>
      </c>
      <c r="D224" s="415">
        <f>'[1]RM_5.sz.mell.'!D527</f>
        <v>0</v>
      </c>
      <c r="E224" s="415">
        <f>'[1]RM_5.sz.mell.'!E527</f>
        <v>0</v>
      </c>
      <c r="F224" s="415">
        <f>'[1]RM_5.sz.mell.'!F527</f>
        <v>0</v>
      </c>
      <c r="G224" s="415">
        <f>'[1]RM_5.sz.mell.'!G527</f>
        <v>0</v>
      </c>
      <c r="H224" s="415">
        <f>'[1]RM_5.sz.mell.'!H527</f>
        <v>0</v>
      </c>
      <c r="I224" s="416">
        <f>'[1]RM_5.sz.mell.'!I527</f>
        <v>0</v>
      </c>
      <c r="J224" s="343"/>
    </row>
    <row r="225" spans="1:10" x14ac:dyDescent="0.2">
      <c r="A225" s="417" t="s">
        <v>536</v>
      </c>
      <c r="B225" s="401">
        <f>'[1]RM_5.sz.mell.'!B528</f>
        <v>0</v>
      </c>
      <c r="C225" s="402">
        <f>'[1]RM_5.sz.mell.'!C528</f>
        <v>0</v>
      </c>
      <c r="D225" s="402">
        <f>'[1]RM_5.sz.mell.'!D528</f>
        <v>0</v>
      </c>
      <c r="E225" s="402">
        <f>'[1]RM_5.sz.mell.'!E528</f>
        <v>0</v>
      </c>
      <c r="F225" s="402">
        <f>'[1]RM_5.sz.mell.'!F528</f>
        <v>0</v>
      </c>
      <c r="G225" s="402">
        <f>'[1]RM_5.sz.mell.'!G528</f>
        <v>0</v>
      </c>
      <c r="H225" s="402">
        <f>'[1]RM_5.sz.mell.'!H528</f>
        <v>0</v>
      </c>
      <c r="I225" s="405">
        <f>'[1]RM_5.sz.mell.'!I528</f>
        <v>0</v>
      </c>
      <c r="J225" s="343"/>
    </row>
    <row r="226" spans="1:10" x14ac:dyDescent="0.2">
      <c r="A226" s="418" t="s">
        <v>537</v>
      </c>
      <c r="B226" s="407">
        <f>'[1]RM_5.sz.mell.'!B529</f>
        <v>0</v>
      </c>
      <c r="C226" s="410">
        <f>'[1]RM_5.sz.mell.'!C529</f>
        <v>0</v>
      </c>
      <c r="D226" s="410">
        <f>'[1]RM_5.sz.mell.'!D529</f>
        <v>0</v>
      </c>
      <c r="E226" s="410">
        <f>'[1]RM_5.sz.mell.'!E529</f>
        <v>0</v>
      </c>
      <c r="F226" s="410">
        <f>'[1]RM_5.sz.mell.'!F529</f>
        <v>0</v>
      </c>
      <c r="G226" s="410">
        <f>'[1]RM_5.sz.mell.'!G529</f>
        <v>0</v>
      </c>
      <c r="H226" s="410">
        <f>'[1]RM_5.sz.mell.'!H529</f>
        <v>0</v>
      </c>
      <c r="I226" s="411">
        <f>'[1]RM_5.sz.mell.'!I529</f>
        <v>0</v>
      </c>
      <c r="J226" s="343"/>
    </row>
    <row r="227" spans="1:10" x14ac:dyDescent="0.2">
      <c r="A227" s="418" t="s">
        <v>538</v>
      </c>
      <c r="B227" s="413">
        <f>'[1]RM_5.sz.mell.'!B530</f>
        <v>0</v>
      </c>
      <c r="C227" s="410">
        <f>'[1]RM_5.sz.mell.'!C530</f>
        <v>0</v>
      </c>
      <c r="D227" s="410">
        <f>'[1]RM_5.sz.mell.'!D530</f>
        <v>0</v>
      </c>
      <c r="E227" s="410">
        <f>'[1]RM_5.sz.mell.'!E530</f>
        <v>0</v>
      </c>
      <c r="F227" s="410">
        <f>'[1]RM_5.sz.mell.'!F530</f>
        <v>0</v>
      </c>
      <c r="G227" s="410">
        <f>'[1]RM_5.sz.mell.'!G530</f>
        <v>0</v>
      </c>
      <c r="H227" s="410">
        <f>'[1]RM_5.sz.mell.'!H530</f>
        <v>0</v>
      </c>
      <c r="I227" s="411">
        <f>'[1]RM_5.sz.mell.'!I530</f>
        <v>0</v>
      </c>
      <c r="J227" s="343"/>
    </row>
    <row r="228" spans="1:10" x14ac:dyDescent="0.2">
      <c r="A228" s="418" t="s">
        <v>539</v>
      </c>
      <c r="B228" s="413">
        <f>'[1]RM_5.sz.mell.'!B531</f>
        <v>0</v>
      </c>
      <c r="C228" s="410">
        <f>'[1]RM_5.sz.mell.'!C531</f>
        <v>0</v>
      </c>
      <c r="D228" s="410">
        <f>'[1]RM_5.sz.mell.'!D531</f>
        <v>0</v>
      </c>
      <c r="E228" s="410">
        <f>'[1]RM_5.sz.mell.'!E531</f>
        <v>0</v>
      </c>
      <c r="F228" s="410">
        <f>'[1]RM_5.sz.mell.'!F531</f>
        <v>0</v>
      </c>
      <c r="G228" s="410">
        <f>'[1]RM_5.sz.mell.'!G531</f>
        <v>0</v>
      </c>
      <c r="H228" s="410">
        <f>'[1]RM_5.sz.mell.'!H531</f>
        <v>0</v>
      </c>
      <c r="I228" s="411">
        <f>'[1]RM_5.sz.mell.'!I531</f>
        <v>0</v>
      </c>
      <c r="J228" s="343"/>
    </row>
    <row r="229" spans="1:10" ht="13.5" thickBot="1" x14ac:dyDescent="0.25">
      <c r="A229" s="419"/>
      <c r="B229" s="420">
        <f>'[1]RM_5.sz.mell.'!B532</f>
        <v>0</v>
      </c>
      <c r="C229" s="421">
        <f>'[1]RM_5.sz.mell.'!C532</f>
        <v>0</v>
      </c>
      <c r="D229" s="421">
        <f>'[1]RM_5.sz.mell.'!D532</f>
        <v>0</v>
      </c>
      <c r="E229" s="410">
        <f>'[1]RM_5.sz.mell.'!E532</f>
        <v>0</v>
      </c>
      <c r="F229" s="421">
        <f>'[1]RM_5.sz.mell.'!F532</f>
        <v>0</v>
      </c>
      <c r="G229" s="421">
        <f>'[1]RM_5.sz.mell.'!G532</f>
        <v>0</v>
      </c>
      <c r="H229" s="410">
        <f>'[1]RM_5.sz.mell.'!H532</f>
        <v>0</v>
      </c>
      <c r="I229" s="422">
        <f>'[1]RM_5.sz.mell.'!I532</f>
        <v>0</v>
      </c>
      <c r="J229" s="343"/>
    </row>
    <row r="230" spans="1:10" ht="13.5" thickBot="1" x14ac:dyDescent="0.25">
      <c r="A230" s="423" t="s">
        <v>540</v>
      </c>
      <c r="B230" s="415">
        <f>'[1]RM_5.sz.mell.'!B533</f>
        <v>0</v>
      </c>
      <c r="C230" s="415">
        <f>'[1]RM_5.sz.mell.'!C533</f>
        <v>0</v>
      </c>
      <c r="D230" s="415">
        <f>'[1]RM_5.sz.mell.'!D533</f>
        <v>0</v>
      </c>
      <c r="E230" s="415">
        <f>'[1]RM_5.sz.mell.'!E533</f>
        <v>0</v>
      </c>
      <c r="F230" s="415">
        <f>'[1]RM_5.sz.mell.'!F533</f>
        <v>0</v>
      </c>
      <c r="G230" s="415">
        <f>'[1]RM_5.sz.mell.'!G533</f>
        <v>0</v>
      </c>
      <c r="H230" s="415">
        <f>'[1]RM_5.sz.mell.'!H533</f>
        <v>0</v>
      </c>
      <c r="I230" s="416">
        <f>'[1]RM_5.sz.mell.'!I533</f>
        <v>0</v>
      </c>
      <c r="J230" s="343"/>
    </row>
    <row r="231" spans="1:10" x14ac:dyDescent="0.2">
      <c r="J231" s="343"/>
    </row>
    <row r="232" spans="1:10" x14ac:dyDescent="0.2">
      <c r="J232" s="343"/>
    </row>
  </sheetData>
  <sheetProtection sheet="1"/>
  <mergeCells count="120">
    <mergeCell ref="J211:J232"/>
    <mergeCell ref="H212:I212"/>
    <mergeCell ref="A213:A216"/>
    <mergeCell ref="B213:I213"/>
    <mergeCell ref="B214:B216"/>
    <mergeCell ref="C214:I214"/>
    <mergeCell ref="C215:C216"/>
    <mergeCell ref="D216:F216"/>
    <mergeCell ref="G216:I216"/>
    <mergeCell ref="C192:I192"/>
    <mergeCell ref="C193:C194"/>
    <mergeCell ref="D194:F194"/>
    <mergeCell ref="G194:I194"/>
    <mergeCell ref="A211:B211"/>
    <mergeCell ref="C211:I211"/>
    <mergeCell ref="C171:C172"/>
    <mergeCell ref="D172:F172"/>
    <mergeCell ref="G172:I172"/>
    <mergeCell ref="A189:B189"/>
    <mergeCell ref="C189:I189"/>
    <mergeCell ref="J189:J210"/>
    <mergeCell ref="H190:I190"/>
    <mergeCell ref="A191:A194"/>
    <mergeCell ref="B191:I191"/>
    <mergeCell ref="B192:B194"/>
    <mergeCell ref="D150:F150"/>
    <mergeCell ref="G150:I150"/>
    <mergeCell ref="A167:B167"/>
    <mergeCell ref="C167:I167"/>
    <mergeCell ref="J167:J188"/>
    <mergeCell ref="H168:I168"/>
    <mergeCell ref="A169:A172"/>
    <mergeCell ref="B169:I169"/>
    <mergeCell ref="B170:B172"/>
    <mergeCell ref="C170:I170"/>
    <mergeCell ref="G128:I128"/>
    <mergeCell ref="A145:B145"/>
    <mergeCell ref="C145:I145"/>
    <mergeCell ref="J145:J166"/>
    <mergeCell ref="H146:I146"/>
    <mergeCell ref="A147:A150"/>
    <mergeCell ref="B147:I147"/>
    <mergeCell ref="B148:B150"/>
    <mergeCell ref="C148:I148"/>
    <mergeCell ref="C149:C150"/>
    <mergeCell ref="A123:B123"/>
    <mergeCell ref="C123:I123"/>
    <mergeCell ref="J123:J144"/>
    <mergeCell ref="H124:I124"/>
    <mergeCell ref="A125:A128"/>
    <mergeCell ref="B125:I125"/>
    <mergeCell ref="B126:B128"/>
    <mergeCell ref="C126:I126"/>
    <mergeCell ref="C127:C128"/>
    <mergeCell ref="D128:F128"/>
    <mergeCell ref="J101:J122"/>
    <mergeCell ref="H102:I102"/>
    <mergeCell ref="A103:A106"/>
    <mergeCell ref="B103:I103"/>
    <mergeCell ref="B104:B106"/>
    <mergeCell ref="C104:I104"/>
    <mergeCell ref="C105:C106"/>
    <mergeCell ref="D106:F106"/>
    <mergeCell ref="G106:I106"/>
    <mergeCell ref="C82:I82"/>
    <mergeCell ref="C83:C84"/>
    <mergeCell ref="D84:F84"/>
    <mergeCell ref="G84:I84"/>
    <mergeCell ref="A101:B101"/>
    <mergeCell ref="C101:I101"/>
    <mergeCell ref="C61:C62"/>
    <mergeCell ref="D62:F62"/>
    <mergeCell ref="G62:I62"/>
    <mergeCell ref="A79:B79"/>
    <mergeCell ref="C79:I79"/>
    <mergeCell ref="J79:J100"/>
    <mergeCell ref="H80:I80"/>
    <mergeCell ref="A81:A84"/>
    <mergeCell ref="B81:I81"/>
    <mergeCell ref="B82:B84"/>
    <mergeCell ref="D40:F40"/>
    <mergeCell ref="G40:I40"/>
    <mergeCell ref="A57:B57"/>
    <mergeCell ref="C57:I57"/>
    <mergeCell ref="J57:J78"/>
    <mergeCell ref="H58:I58"/>
    <mergeCell ref="A59:A62"/>
    <mergeCell ref="B59:I59"/>
    <mergeCell ref="B60:B62"/>
    <mergeCell ref="C60:I60"/>
    <mergeCell ref="A33:I33"/>
    <mergeCell ref="A35:B35"/>
    <mergeCell ref="C35:I35"/>
    <mergeCell ref="J35:J56"/>
    <mergeCell ref="H36:I36"/>
    <mergeCell ref="A37:A40"/>
    <mergeCell ref="B37:I37"/>
    <mergeCell ref="B38:B40"/>
    <mergeCell ref="C38:I38"/>
    <mergeCell ref="C39:C40"/>
    <mergeCell ref="A13:B13"/>
    <mergeCell ref="C13:I13"/>
    <mergeCell ref="H14:I14"/>
    <mergeCell ref="A15:A18"/>
    <mergeCell ref="B15:I15"/>
    <mergeCell ref="B16:B18"/>
    <mergeCell ref="C16:I16"/>
    <mergeCell ref="C17:C18"/>
    <mergeCell ref="D18:F18"/>
    <mergeCell ref="G18:I18"/>
    <mergeCell ref="A1:I1"/>
    <mergeCell ref="J1:J32"/>
    <mergeCell ref="A2:I2"/>
    <mergeCell ref="H3:I3"/>
    <mergeCell ref="A4:F4"/>
    <mergeCell ref="A5:F5"/>
    <mergeCell ref="A6:F6"/>
    <mergeCell ref="A7:F7"/>
    <mergeCell ref="A10:I10"/>
    <mergeCell ref="A11:I11"/>
  </mergeCells>
  <printOptions horizontalCentered="1"/>
  <pageMargins left="0.78740157480314965" right="0.78740157480314965" top="0.78740157480314965" bottom="0.78740157480314965" header="0.78740157480314965" footer="0.78740157480314965"/>
  <pageSetup paperSize="9" scale="94" orientation="landscape" r:id="rId1"/>
  <headerFooter alignWithMargins="0">
    <oddHeader xml:space="preserve">&amp;C&amp;"Times New Roman CE,Félkövér"&amp;12
</oddHeader>
  </headerFooter>
  <rowBreaks count="9" manualBreakCount="9">
    <brk id="34" max="16383" man="1"/>
    <brk id="56" max="16383" man="1"/>
    <brk id="78" max="16383" man="1"/>
    <brk id="100" max="16383" man="1"/>
    <brk id="122" max="16383" man="1"/>
    <brk id="144" max="16383" man="1"/>
    <brk id="166" max="16383" man="1"/>
    <brk id="188" max="16383" man="1"/>
    <brk id="21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0CC7-6021-49E9-A938-E4D6DC507234}">
  <sheetPr>
    <tabColor theme="3" tint="0.79998168889431442"/>
  </sheetPr>
  <dimension ref="A1:K158"/>
  <sheetViews>
    <sheetView zoomScale="120" zoomScaleNormal="120" zoomScaleSheetLayoutView="100" workbookViewId="0">
      <selection activeCell="J1" sqref="J1:J33"/>
    </sheetView>
  </sheetViews>
  <sheetFormatPr defaultRowHeight="12.75" x14ac:dyDescent="0.2"/>
  <cols>
    <col min="1" max="1" width="16.1640625" style="482" customWidth="1"/>
    <col min="2" max="2" width="63.83203125" style="483" customWidth="1"/>
    <col min="3" max="3" width="14.1640625" style="485" customWidth="1"/>
    <col min="4" max="5" width="14.1640625" style="445" customWidth="1"/>
    <col min="6" max="256" width="9.33203125" style="445"/>
    <col min="257" max="257" width="16.1640625" style="445" customWidth="1"/>
    <col min="258" max="258" width="63.83203125" style="445" customWidth="1"/>
    <col min="259" max="261" width="14.1640625" style="445" customWidth="1"/>
    <col min="262" max="512" width="9.33203125" style="445"/>
    <col min="513" max="513" width="16.1640625" style="445" customWidth="1"/>
    <col min="514" max="514" width="63.83203125" style="445" customWidth="1"/>
    <col min="515" max="517" width="14.1640625" style="445" customWidth="1"/>
    <col min="518" max="768" width="9.33203125" style="445"/>
    <col min="769" max="769" width="16.1640625" style="445" customWidth="1"/>
    <col min="770" max="770" width="63.83203125" style="445" customWidth="1"/>
    <col min="771" max="773" width="14.1640625" style="445" customWidth="1"/>
    <col min="774" max="1024" width="9.33203125" style="445"/>
    <col min="1025" max="1025" width="16.1640625" style="445" customWidth="1"/>
    <col min="1026" max="1026" width="63.83203125" style="445" customWidth="1"/>
    <col min="1027" max="1029" width="14.1640625" style="445" customWidth="1"/>
    <col min="1030" max="1280" width="9.33203125" style="445"/>
    <col min="1281" max="1281" width="16.1640625" style="445" customWidth="1"/>
    <col min="1282" max="1282" width="63.83203125" style="445" customWidth="1"/>
    <col min="1283" max="1285" width="14.1640625" style="445" customWidth="1"/>
    <col min="1286" max="1536" width="9.33203125" style="445"/>
    <col min="1537" max="1537" width="16.1640625" style="445" customWidth="1"/>
    <col min="1538" max="1538" width="63.83203125" style="445" customWidth="1"/>
    <col min="1539" max="1541" width="14.1640625" style="445" customWidth="1"/>
    <col min="1542" max="1792" width="9.33203125" style="445"/>
    <col min="1793" max="1793" width="16.1640625" style="445" customWidth="1"/>
    <col min="1794" max="1794" width="63.83203125" style="445" customWidth="1"/>
    <col min="1795" max="1797" width="14.1640625" style="445" customWidth="1"/>
    <col min="1798" max="2048" width="9.33203125" style="445"/>
    <col min="2049" max="2049" width="16.1640625" style="445" customWidth="1"/>
    <col min="2050" max="2050" width="63.83203125" style="445" customWidth="1"/>
    <col min="2051" max="2053" width="14.1640625" style="445" customWidth="1"/>
    <col min="2054" max="2304" width="9.33203125" style="445"/>
    <col min="2305" max="2305" width="16.1640625" style="445" customWidth="1"/>
    <col min="2306" max="2306" width="63.83203125" style="445" customWidth="1"/>
    <col min="2307" max="2309" width="14.1640625" style="445" customWidth="1"/>
    <col min="2310" max="2560" width="9.33203125" style="445"/>
    <col min="2561" max="2561" width="16.1640625" style="445" customWidth="1"/>
    <col min="2562" max="2562" width="63.83203125" style="445" customWidth="1"/>
    <col min="2563" max="2565" width="14.1640625" style="445" customWidth="1"/>
    <col min="2566" max="2816" width="9.33203125" style="445"/>
    <col min="2817" max="2817" width="16.1640625" style="445" customWidth="1"/>
    <col min="2818" max="2818" width="63.83203125" style="445" customWidth="1"/>
    <col min="2819" max="2821" width="14.1640625" style="445" customWidth="1"/>
    <col min="2822" max="3072" width="9.33203125" style="445"/>
    <col min="3073" max="3073" width="16.1640625" style="445" customWidth="1"/>
    <col min="3074" max="3074" width="63.83203125" style="445" customWidth="1"/>
    <col min="3075" max="3077" width="14.1640625" style="445" customWidth="1"/>
    <col min="3078" max="3328" width="9.33203125" style="445"/>
    <col min="3329" max="3329" width="16.1640625" style="445" customWidth="1"/>
    <col min="3330" max="3330" width="63.83203125" style="445" customWidth="1"/>
    <col min="3331" max="3333" width="14.1640625" style="445" customWidth="1"/>
    <col min="3334" max="3584" width="9.33203125" style="445"/>
    <col min="3585" max="3585" width="16.1640625" style="445" customWidth="1"/>
    <col min="3586" max="3586" width="63.83203125" style="445" customWidth="1"/>
    <col min="3587" max="3589" width="14.1640625" style="445" customWidth="1"/>
    <col min="3590" max="3840" width="9.33203125" style="445"/>
    <col min="3841" max="3841" width="16.1640625" style="445" customWidth="1"/>
    <col min="3842" max="3842" width="63.83203125" style="445" customWidth="1"/>
    <col min="3843" max="3845" width="14.1640625" style="445" customWidth="1"/>
    <col min="3846" max="4096" width="9.33203125" style="445"/>
    <col min="4097" max="4097" width="16.1640625" style="445" customWidth="1"/>
    <col min="4098" max="4098" width="63.83203125" style="445" customWidth="1"/>
    <col min="4099" max="4101" width="14.1640625" style="445" customWidth="1"/>
    <col min="4102" max="4352" width="9.33203125" style="445"/>
    <col min="4353" max="4353" width="16.1640625" style="445" customWidth="1"/>
    <col min="4354" max="4354" width="63.83203125" style="445" customWidth="1"/>
    <col min="4355" max="4357" width="14.1640625" style="445" customWidth="1"/>
    <col min="4358" max="4608" width="9.33203125" style="445"/>
    <col min="4609" max="4609" width="16.1640625" style="445" customWidth="1"/>
    <col min="4610" max="4610" width="63.83203125" style="445" customWidth="1"/>
    <col min="4611" max="4613" width="14.1640625" style="445" customWidth="1"/>
    <col min="4614" max="4864" width="9.33203125" style="445"/>
    <col min="4865" max="4865" width="16.1640625" style="445" customWidth="1"/>
    <col min="4866" max="4866" width="63.83203125" style="445" customWidth="1"/>
    <col min="4867" max="4869" width="14.1640625" style="445" customWidth="1"/>
    <col min="4870" max="5120" width="9.33203125" style="445"/>
    <col min="5121" max="5121" width="16.1640625" style="445" customWidth="1"/>
    <col min="5122" max="5122" width="63.83203125" style="445" customWidth="1"/>
    <col min="5123" max="5125" width="14.1640625" style="445" customWidth="1"/>
    <col min="5126" max="5376" width="9.33203125" style="445"/>
    <col min="5377" max="5377" width="16.1640625" style="445" customWidth="1"/>
    <col min="5378" max="5378" width="63.83203125" style="445" customWidth="1"/>
    <col min="5379" max="5381" width="14.1640625" style="445" customWidth="1"/>
    <col min="5382" max="5632" width="9.33203125" style="445"/>
    <col min="5633" max="5633" width="16.1640625" style="445" customWidth="1"/>
    <col min="5634" max="5634" width="63.83203125" style="445" customWidth="1"/>
    <col min="5635" max="5637" width="14.1640625" style="445" customWidth="1"/>
    <col min="5638" max="5888" width="9.33203125" style="445"/>
    <col min="5889" max="5889" width="16.1640625" style="445" customWidth="1"/>
    <col min="5890" max="5890" width="63.83203125" style="445" customWidth="1"/>
    <col min="5891" max="5893" width="14.1640625" style="445" customWidth="1"/>
    <col min="5894" max="6144" width="9.33203125" style="445"/>
    <col min="6145" max="6145" width="16.1640625" style="445" customWidth="1"/>
    <col min="6146" max="6146" width="63.83203125" style="445" customWidth="1"/>
    <col min="6147" max="6149" width="14.1640625" style="445" customWidth="1"/>
    <col min="6150" max="6400" width="9.33203125" style="445"/>
    <col min="6401" max="6401" width="16.1640625" style="445" customWidth="1"/>
    <col min="6402" max="6402" width="63.83203125" style="445" customWidth="1"/>
    <col min="6403" max="6405" width="14.1640625" style="445" customWidth="1"/>
    <col min="6406" max="6656" width="9.33203125" style="445"/>
    <col min="6657" max="6657" width="16.1640625" style="445" customWidth="1"/>
    <col min="6658" max="6658" width="63.83203125" style="445" customWidth="1"/>
    <col min="6659" max="6661" width="14.1640625" style="445" customWidth="1"/>
    <col min="6662" max="6912" width="9.33203125" style="445"/>
    <col min="6913" max="6913" width="16.1640625" style="445" customWidth="1"/>
    <col min="6914" max="6914" width="63.83203125" style="445" customWidth="1"/>
    <col min="6915" max="6917" width="14.1640625" style="445" customWidth="1"/>
    <col min="6918" max="7168" width="9.33203125" style="445"/>
    <col min="7169" max="7169" width="16.1640625" style="445" customWidth="1"/>
    <col min="7170" max="7170" width="63.83203125" style="445" customWidth="1"/>
    <col min="7171" max="7173" width="14.1640625" style="445" customWidth="1"/>
    <col min="7174" max="7424" width="9.33203125" style="445"/>
    <col min="7425" max="7425" width="16.1640625" style="445" customWidth="1"/>
    <col min="7426" max="7426" width="63.83203125" style="445" customWidth="1"/>
    <col min="7427" max="7429" width="14.1640625" style="445" customWidth="1"/>
    <col min="7430" max="7680" width="9.33203125" style="445"/>
    <col min="7681" max="7681" width="16.1640625" style="445" customWidth="1"/>
    <col min="7682" max="7682" width="63.83203125" style="445" customWidth="1"/>
    <col min="7683" max="7685" width="14.1640625" style="445" customWidth="1"/>
    <col min="7686" max="7936" width="9.33203125" style="445"/>
    <col min="7937" max="7937" width="16.1640625" style="445" customWidth="1"/>
    <col min="7938" max="7938" width="63.83203125" style="445" customWidth="1"/>
    <col min="7939" max="7941" width="14.1640625" style="445" customWidth="1"/>
    <col min="7942" max="8192" width="9.33203125" style="445"/>
    <col min="8193" max="8193" width="16.1640625" style="445" customWidth="1"/>
    <col min="8194" max="8194" width="63.83203125" style="445" customWidth="1"/>
    <col min="8195" max="8197" width="14.1640625" style="445" customWidth="1"/>
    <col min="8198" max="8448" width="9.33203125" style="445"/>
    <col min="8449" max="8449" width="16.1640625" style="445" customWidth="1"/>
    <col min="8450" max="8450" width="63.83203125" style="445" customWidth="1"/>
    <col min="8451" max="8453" width="14.1640625" style="445" customWidth="1"/>
    <col min="8454" max="8704" width="9.33203125" style="445"/>
    <col min="8705" max="8705" width="16.1640625" style="445" customWidth="1"/>
    <col min="8706" max="8706" width="63.83203125" style="445" customWidth="1"/>
    <col min="8707" max="8709" width="14.1640625" style="445" customWidth="1"/>
    <col min="8710" max="8960" width="9.33203125" style="445"/>
    <col min="8961" max="8961" width="16.1640625" style="445" customWidth="1"/>
    <col min="8962" max="8962" width="63.83203125" style="445" customWidth="1"/>
    <col min="8963" max="8965" width="14.1640625" style="445" customWidth="1"/>
    <col min="8966" max="9216" width="9.33203125" style="445"/>
    <col min="9217" max="9217" width="16.1640625" style="445" customWidth="1"/>
    <col min="9218" max="9218" width="63.83203125" style="445" customWidth="1"/>
    <col min="9219" max="9221" width="14.1640625" style="445" customWidth="1"/>
    <col min="9222" max="9472" width="9.33203125" style="445"/>
    <col min="9473" max="9473" width="16.1640625" style="445" customWidth="1"/>
    <col min="9474" max="9474" width="63.83203125" style="445" customWidth="1"/>
    <col min="9475" max="9477" width="14.1640625" style="445" customWidth="1"/>
    <col min="9478" max="9728" width="9.33203125" style="445"/>
    <col min="9729" max="9729" width="16.1640625" style="445" customWidth="1"/>
    <col min="9730" max="9730" width="63.83203125" style="445" customWidth="1"/>
    <col min="9731" max="9733" width="14.1640625" style="445" customWidth="1"/>
    <col min="9734" max="9984" width="9.33203125" style="445"/>
    <col min="9985" max="9985" width="16.1640625" style="445" customWidth="1"/>
    <col min="9986" max="9986" width="63.83203125" style="445" customWidth="1"/>
    <col min="9987" max="9989" width="14.1640625" style="445" customWidth="1"/>
    <col min="9990" max="10240" width="9.33203125" style="445"/>
    <col min="10241" max="10241" width="16.1640625" style="445" customWidth="1"/>
    <col min="10242" max="10242" width="63.83203125" style="445" customWidth="1"/>
    <col min="10243" max="10245" width="14.1640625" style="445" customWidth="1"/>
    <col min="10246" max="10496" width="9.33203125" style="445"/>
    <col min="10497" max="10497" width="16.1640625" style="445" customWidth="1"/>
    <col min="10498" max="10498" width="63.83203125" style="445" customWidth="1"/>
    <col min="10499" max="10501" width="14.1640625" style="445" customWidth="1"/>
    <col min="10502" max="10752" width="9.33203125" style="445"/>
    <col min="10753" max="10753" width="16.1640625" style="445" customWidth="1"/>
    <col min="10754" max="10754" width="63.83203125" style="445" customWidth="1"/>
    <col min="10755" max="10757" width="14.1640625" style="445" customWidth="1"/>
    <col min="10758" max="11008" width="9.33203125" style="445"/>
    <col min="11009" max="11009" width="16.1640625" style="445" customWidth="1"/>
    <col min="11010" max="11010" width="63.83203125" style="445" customWidth="1"/>
    <col min="11011" max="11013" width="14.1640625" style="445" customWidth="1"/>
    <col min="11014" max="11264" width="9.33203125" style="445"/>
    <col min="11265" max="11265" width="16.1640625" style="445" customWidth="1"/>
    <col min="11266" max="11266" width="63.83203125" style="445" customWidth="1"/>
    <col min="11267" max="11269" width="14.1640625" style="445" customWidth="1"/>
    <col min="11270" max="11520" width="9.33203125" style="445"/>
    <col min="11521" max="11521" width="16.1640625" style="445" customWidth="1"/>
    <col min="11522" max="11522" width="63.83203125" style="445" customWidth="1"/>
    <col min="11523" max="11525" width="14.1640625" style="445" customWidth="1"/>
    <col min="11526" max="11776" width="9.33203125" style="445"/>
    <col min="11777" max="11777" width="16.1640625" style="445" customWidth="1"/>
    <col min="11778" max="11778" width="63.83203125" style="445" customWidth="1"/>
    <col min="11779" max="11781" width="14.1640625" style="445" customWidth="1"/>
    <col min="11782" max="12032" width="9.33203125" style="445"/>
    <col min="12033" max="12033" width="16.1640625" style="445" customWidth="1"/>
    <col min="12034" max="12034" width="63.83203125" style="445" customWidth="1"/>
    <col min="12035" max="12037" width="14.1640625" style="445" customWidth="1"/>
    <col min="12038" max="12288" width="9.33203125" style="445"/>
    <col min="12289" max="12289" width="16.1640625" style="445" customWidth="1"/>
    <col min="12290" max="12290" width="63.83203125" style="445" customWidth="1"/>
    <col min="12291" max="12293" width="14.1640625" style="445" customWidth="1"/>
    <col min="12294" max="12544" width="9.33203125" style="445"/>
    <col min="12545" max="12545" width="16.1640625" style="445" customWidth="1"/>
    <col min="12546" max="12546" width="63.83203125" style="445" customWidth="1"/>
    <col min="12547" max="12549" width="14.1640625" style="445" customWidth="1"/>
    <col min="12550" max="12800" width="9.33203125" style="445"/>
    <col min="12801" max="12801" width="16.1640625" style="445" customWidth="1"/>
    <col min="12802" max="12802" width="63.83203125" style="445" customWidth="1"/>
    <col min="12803" max="12805" width="14.1640625" style="445" customWidth="1"/>
    <col min="12806" max="13056" width="9.33203125" style="445"/>
    <col min="13057" max="13057" width="16.1640625" style="445" customWidth="1"/>
    <col min="13058" max="13058" width="63.83203125" style="445" customWidth="1"/>
    <col min="13059" max="13061" width="14.1640625" style="445" customWidth="1"/>
    <col min="13062" max="13312" width="9.33203125" style="445"/>
    <col min="13313" max="13313" width="16.1640625" style="445" customWidth="1"/>
    <col min="13314" max="13314" width="63.83203125" style="445" customWidth="1"/>
    <col min="13315" max="13317" width="14.1640625" style="445" customWidth="1"/>
    <col min="13318" max="13568" width="9.33203125" style="445"/>
    <col min="13569" max="13569" width="16.1640625" style="445" customWidth="1"/>
    <col min="13570" max="13570" width="63.83203125" style="445" customWidth="1"/>
    <col min="13571" max="13573" width="14.1640625" style="445" customWidth="1"/>
    <col min="13574" max="13824" width="9.33203125" style="445"/>
    <col min="13825" max="13825" width="16.1640625" style="445" customWidth="1"/>
    <col min="13826" max="13826" width="63.83203125" style="445" customWidth="1"/>
    <col min="13827" max="13829" width="14.1640625" style="445" customWidth="1"/>
    <col min="13830" max="14080" width="9.33203125" style="445"/>
    <col min="14081" max="14081" width="16.1640625" style="445" customWidth="1"/>
    <col min="14082" max="14082" width="63.83203125" style="445" customWidth="1"/>
    <col min="14083" max="14085" width="14.1640625" style="445" customWidth="1"/>
    <col min="14086" max="14336" width="9.33203125" style="445"/>
    <col min="14337" max="14337" width="16.1640625" style="445" customWidth="1"/>
    <col min="14338" max="14338" width="63.83203125" style="445" customWidth="1"/>
    <col min="14339" max="14341" width="14.1640625" style="445" customWidth="1"/>
    <col min="14342" max="14592" width="9.33203125" style="445"/>
    <col min="14593" max="14593" width="16.1640625" style="445" customWidth="1"/>
    <col min="14594" max="14594" width="63.83203125" style="445" customWidth="1"/>
    <col min="14595" max="14597" width="14.1640625" style="445" customWidth="1"/>
    <col min="14598" max="14848" width="9.33203125" style="445"/>
    <col min="14849" max="14849" width="16.1640625" style="445" customWidth="1"/>
    <col min="14850" max="14850" width="63.83203125" style="445" customWidth="1"/>
    <col min="14851" max="14853" width="14.1640625" style="445" customWidth="1"/>
    <col min="14854" max="15104" width="9.33203125" style="445"/>
    <col min="15105" max="15105" width="16.1640625" style="445" customWidth="1"/>
    <col min="15106" max="15106" width="63.83203125" style="445" customWidth="1"/>
    <col min="15107" max="15109" width="14.1640625" style="445" customWidth="1"/>
    <col min="15110" max="15360" width="9.33203125" style="445"/>
    <col min="15361" max="15361" width="16.1640625" style="445" customWidth="1"/>
    <col min="15362" max="15362" width="63.83203125" style="445" customWidth="1"/>
    <col min="15363" max="15365" width="14.1640625" style="445" customWidth="1"/>
    <col min="15366" max="15616" width="9.33203125" style="445"/>
    <col min="15617" max="15617" width="16.1640625" style="445" customWidth="1"/>
    <col min="15618" max="15618" width="63.83203125" style="445" customWidth="1"/>
    <col min="15619" max="15621" width="14.1640625" style="445" customWidth="1"/>
    <col min="15622" max="15872" width="9.33203125" style="445"/>
    <col min="15873" max="15873" width="16.1640625" style="445" customWidth="1"/>
    <col min="15874" max="15874" width="63.83203125" style="445" customWidth="1"/>
    <col min="15875" max="15877" width="14.1640625" style="445" customWidth="1"/>
    <col min="15878" max="16128" width="9.33203125" style="445"/>
    <col min="16129" max="16129" width="16.1640625" style="445" customWidth="1"/>
    <col min="16130" max="16130" width="63.83203125" style="445" customWidth="1"/>
    <col min="16131" max="16133" width="14.1640625" style="445" customWidth="1"/>
    <col min="16134" max="16384" width="9.33203125" style="445"/>
  </cols>
  <sheetData>
    <row r="1" spans="1:5" s="430" customFormat="1" ht="16.5" customHeight="1" thickBot="1" x14ac:dyDescent="0.3">
      <c r="A1" s="427"/>
      <c r="B1" s="428" t="str">
        <f>CONCATENATE("9.1. melléklet ",[1]KVI_MOD_ALAPADATOK!A7," ",[1]KVI_MOD_ALAPADATOK!B7," ",[1]KVI_MOD_ALAPADATOK!C7," ",[1]KVI_MOD_ALAPADATOK!D7," ",[1]KVI_MOD_ALAPADATOK!E7," ",[1]KVI_MOD_ALAPADATOK!F7," ",[1]KVI_MOD_ALAPADATOK!G7," ",[1]KVI_MOD_ALAPADATOK!H7)</f>
        <v>9.1. melléklet a  / 2020 ( … ) önkormányzati rendelethez</v>
      </c>
      <c r="C1" s="429"/>
      <c r="D1" s="429"/>
      <c r="E1" s="429"/>
    </row>
    <row r="2" spans="1:5" s="434" customFormat="1" ht="21.2" customHeight="1" thickBot="1" x14ac:dyDescent="0.25">
      <c r="A2" s="431" t="s">
        <v>392</v>
      </c>
      <c r="B2" s="432" t="str">
        <f>CONCATENATE([1]KVI_MOD_ALAPADATOK!A3)</f>
        <v>JÁNOSHIDA KÖZSÉGI ÖNKORMÁNYZATA</v>
      </c>
      <c r="C2" s="432"/>
      <c r="D2" s="432"/>
      <c r="E2" s="433" t="s">
        <v>550</v>
      </c>
    </row>
    <row r="3" spans="1:5" s="434" customFormat="1" ht="24.75" thickBot="1" x14ac:dyDescent="0.25">
      <c r="A3" s="431" t="s">
        <v>551</v>
      </c>
      <c r="B3" s="432" t="s">
        <v>552</v>
      </c>
      <c r="C3" s="432"/>
      <c r="D3" s="432"/>
      <c r="E3" s="435" t="s">
        <v>550</v>
      </c>
    </row>
    <row r="4" spans="1:5" s="439" customFormat="1" ht="15.95" customHeight="1" thickBot="1" x14ac:dyDescent="0.3">
      <c r="A4" s="436"/>
      <c r="B4" s="436"/>
      <c r="C4" s="437"/>
      <c r="D4" s="438"/>
      <c r="E4" s="437" t="e">
        <f>KVI_MOD_7.sz.mell.!G4</f>
        <v>#REF!</v>
      </c>
    </row>
    <row r="5" spans="1:5" ht="24.75" thickBot="1" x14ac:dyDescent="0.25">
      <c r="A5" s="440" t="s">
        <v>553</v>
      </c>
      <c r="B5" s="441" t="s">
        <v>554</v>
      </c>
      <c r="C5" s="442" t="s">
        <v>121</v>
      </c>
      <c r="D5" s="443" t="s">
        <v>122</v>
      </c>
      <c r="E5" s="444"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0" customFormat="1" ht="12" customHeight="1" thickBot="1" x14ac:dyDescent="0.25">
      <c r="A8" s="103" t="s">
        <v>129</v>
      </c>
      <c r="B8" s="58" t="s">
        <v>130</v>
      </c>
      <c r="C8" s="59">
        <f>'[1]RM_6.1.sz.mell'!C8</f>
        <v>308789857</v>
      </c>
      <c r="D8" s="59">
        <f>'[1]RM_6.1.sz.mell'!J8</f>
        <v>-17110559</v>
      </c>
      <c r="E8" s="60">
        <f>'[1]RM_6.1.sz.mell'!K8</f>
        <v>291679298</v>
      </c>
    </row>
    <row r="9" spans="1:5" s="455" customFormat="1" ht="12" customHeight="1" x14ac:dyDescent="0.2">
      <c r="A9" s="454" t="s">
        <v>131</v>
      </c>
      <c r="B9" s="63" t="s">
        <v>132</v>
      </c>
      <c r="C9" s="64">
        <f>'[1]RM_6.1.sz.mell'!C9</f>
        <v>87001812</v>
      </c>
      <c r="D9" s="129">
        <f>'[1]RM_6.1.sz.mell'!J9</f>
        <v>0</v>
      </c>
      <c r="E9" s="65">
        <f>'[1]RM_6.1.sz.mell'!K9</f>
        <v>87001812</v>
      </c>
    </row>
    <row r="10" spans="1:5" s="457" customFormat="1" ht="12" customHeight="1" x14ac:dyDescent="0.2">
      <c r="A10" s="456" t="s">
        <v>133</v>
      </c>
      <c r="B10" s="67" t="s">
        <v>134</v>
      </c>
      <c r="C10" s="68">
        <f>'[1]RM_6.1.sz.mell'!C10</f>
        <v>71553450</v>
      </c>
      <c r="D10" s="131">
        <f>'[1]RM_6.1.sz.mell'!J10</f>
        <v>0</v>
      </c>
      <c r="E10" s="69">
        <f>'[1]RM_6.1.sz.mell'!K10</f>
        <v>71553450</v>
      </c>
    </row>
    <row r="11" spans="1:5" s="457" customFormat="1" ht="12" customHeight="1" x14ac:dyDescent="0.2">
      <c r="A11" s="456" t="s">
        <v>135</v>
      </c>
      <c r="B11" s="67" t="s">
        <v>136</v>
      </c>
      <c r="C11" s="68">
        <f>'[1]RM_6.1.sz.mell'!C11</f>
        <v>79309834</v>
      </c>
      <c r="D11" s="131">
        <f>'[1]RM_6.1.sz.mell'!J11</f>
        <v>0</v>
      </c>
      <c r="E11" s="69">
        <f>'[1]RM_6.1.sz.mell'!K11</f>
        <v>79309834</v>
      </c>
    </row>
    <row r="12" spans="1:5" s="457" customFormat="1" ht="12" customHeight="1" x14ac:dyDescent="0.2">
      <c r="A12" s="456" t="s">
        <v>137</v>
      </c>
      <c r="B12" s="67" t="s">
        <v>138</v>
      </c>
      <c r="C12" s="68">
        <f>'[1]RM_6.1.sz.mell'!C12</f>
        <v>3206313</v>
      </c>
      <c r="D12" s="131">
        <f>'[1]RM_6.1.sz.mell'!J12</f>
        <v>0</v>
      </c>
      <c r="E12" s="69">
        <f>'[1]RM_6.1.sz.mell'!K12</f>
        <v>3206313</v>
      </c>
    </row>
    <row r="13" spans="1:5" s="457" customFormat="1" ht="12" customHeight="1" x14ac:dyDescent="0.2">
      <c r="A13" s="456" t="s">
        <v>139</v>
      </c>
      <c r="B13" s="67" t="s">
        <v>555</v>
      </c>
      <c r="C13" s="68">
        <f>'[1]RM_6.1.sz.mell'!C13</f>
        <v>67718448</v>
      </c>
      <c r="D13" s="131">
        <f>'[1]RM_6.1.sz.mell'!J13</f>
        <v>-17110559</v>
      </c>
      <c r="E13" s="69">
        <f>'[1]RM_6.1.sz.mell'!K13</f>
        <v>50607889</v>
      </c>
    </row>
    <row r="14" spans="1:5" s="455" customFormat="1" ht="12" customHeight="1" thickBot="1" x14ac:dyDescent="0.25">
      <c r="A14" s="458" t="s">
        <v>141</v>
      </c>
      <c r="B14" s="76" t="s">
        <v>142</v>
      </c>
      <c r="C14" s="68">
        <f>'[1]RM_6.1.sz.mell'!C14</f>
        <v>0</v>
      </c>
      <c r="D14" s="131">
        <f>'[1]RM_6.1.sz.mell'!J14</f>
        <v>0</v>
      </c>
      <c r="E14" s="69">
        <f>'[1]RM_6.1.sz.mell'!K14</f>
        <v>0</v>
      </c>
    </row>
    <row r="15" spans="1:5" s="455" customFormat="1" ht="12" customHeight="1" thickBot="1" x14ac:dyDescent="0.25">
      <c r="A15" s="103" t="s">
        <v>143</v>
      </c>
      <c r="B15" s="73" t="s">
        <v>144</v>
      </c>
      <c r="C15" s="59">
        <f>'[1]RM_6.1.sz.mell'!C15</f>
        <v>182337544</v>
      </c>
      <c r="D15" s="135">
        <f>'[1]RM_6.1.sz.mell'!J15</f>
        <v>6123106</v>
      </c>
      <c r="E15" s="60">
        <f>'[1]RM_6.1.sz.mell'!K15</f>
        <v>188460650</v>
      </c>
    </row>
    <row r="16" spans="1:5" s="455" customFormat="1" ht="12" customHeight="1" x14ac:dyDescent="0.2">
      <c r="A16" s="454" t="s">
        <v>145</v>
      </c>
      <c r="B16" s="63" t="s">
        <v>146</v>
      </c>
      <c r="C16" s="64">
        <f>'[1]RM_6.1.sz.mell'!C16</f>
        <v>0</v>
      </c>
      <c r="D16" s="129">
        <f>'[1]RM_6.1.sz.mell'!J16</f>
        <v>0</v>
      </c>
      <c r="E16" s="65">
        <f>'[1]RM_6.1.sz.mell'!K16</f>
        <v>0</v>
      </c>
    </row>
    <row r="17" spans="1:5" s="455" customFormat="1" ht="12" customHeight="1" x14ac:dyDescent="0.2">
      <c r="A17" s="456" t="s">
        <v>147</v>
      </c>
      <c r="B17" s="67" t="s">
        <v>148</v>
      </c>
      <c r="C17" s="68">
        <f>'[1]RM_6.1.sz.mell'!C17</f>
        <v>0</v>
      </c>
      <c r="D17" s="131">
        <f>'[1]RM_6.1.sz.mell'!J17</f>
        <v>0</v>
      </c>
      <c r="E17" s="69">
        <f>'[1]RM_6.1.sz.mell'!K17</f>
        <v>0</v>
      </c>
    </row>
    <row r="18" spans="1:5" s="455" customFormat="1" ht="12" customHeight="1" x14ac:dyDescent="0.2">
      <c r="A18" s="456" t="s">
        <v>149</v>
      </c>
      <c r="B18" s="67" t="s">
        <v>150</v>
      </c>
      <c r="C18" s="68">
        <f>'[1]RM_6.1.sz.mell'!C18</f>
        <v>0</v>
      </c>
      <c r="D18" s="131">
        <f>'[1]RM_6.1.sz.mell'!J18</f>
        <v>0</v>
      </c>
      <c r="E18" s="69">
        <f>'[1]RM_6.1.sz.mell'!K18</f>
        <v>0</v>
      </c>
    </row>
    <row r="19" spans="1:5" s="455" customFormat="1" ht="12" customHeight="1" x14ac:dyDescent="0.2">
      <c r="A19" s="456" t="s">
        <v>151</v>
      </c>
      <c r="B19" s="67" t="s">
        <v>152</v>
      </c>
      <c r="C19" s="68">
        <f>'[1]RM_6.1.sz.mell'!C19</f>
        <v>0</v>
      </c>
      <c r="D19" s="131">
        <f>'[1]RM_6.1.sz.mell'!J19</f>
        <v>0</v>
      </c>
      <c r="E19" s="69">
        <f>'[1]RM_6.1.sz.mell'!K19</f>
        <v>0</v>
      </c>
    </row>
    <row r="20" spans="1:5" s="455" customFormat="1" ht="12" customHeight="1" x14ac:dyDescent="0.2">
      <c r="A20" s="456" t="s">
        <v>153</v>
      </c>
      <c r="B20" s="67" t="s">
        <v>154</v>
      </c>
      <c r="C20" s="68">
        <f>'[1]RM_6.1.sz.mell'!C20</f>
        <v>182337544</v>
      </c>
      <c r="D20" s="131">
        <f>'[1]RM_6.1.sz.mell'!J20</f>
        <v>6123106</v>
      </c>
      <c r="E20" s="69">
        <f>'[1]RM_6.1.sz.mell'!K20</f>
        <v>188460650</v>
      </c>
    </row>
    <row r="21" spans="1:5" s="457" customFormat="1" ht="12" customHeight="1" thickBot="1" x14ac:dyDescent="0.25">
      <c r="A21" s="458" t="s">
        <v>155</v>
      </c>
      <c r="B21" s="76" t="s">
        <v>156</v>
      </c>
      <c r="C21" s="74">
        <f>'[1]RM_6.1.sz.mell'!C21</f>
        <v>0</v>
      </c>
      <c r="D21" s="133">
        <f>'[1]RM_6.1.sz.mell'!J21</f>
        <v>0</v>
      </c>
      <c r="E21" s="75">
        <f>'[1]RM_6.1.sz.mell'!K21</f>
        <v>0</v>
      </c>
    </row>
    <row r="22" spans="1:5" s="457" customFormat="1" ht="12" customHeight="1" thickBot="1" x14ac:dyDescent="0.25">
      <c r="A22" s="103" t="s">
        <v>157</v>
      </c>
      <c r="B22" s="58" t="s">
        <v>158</v>
      </c>
      <c r="C22" s="59">
        <f>'[1]RM_6.1.sz.mell'!C22</f>
        <v>224914571</v>
      </c>
      <c r="D22" s="135">
        <f>'[1]RM_6.1.sz.mell'!J22</f>
        <v>8538719</v>
      </c>
      <c r="E22" s="60">
        <f>'[1]RM_6.1.sz.mell'!K22</f>
        <v>233453290</v>
      </c>
    </row>
    <row r="23" spans="1:5" s="457" customFormat="1" ht="12" customHeight="1" x14ac:dyDescent="0.2">
      <c r="A23" s="454" t="s">
        <v>159</v>
      </c>
      <c r="B23" s="63" t="s">
        <v>160</v>
      </c>
      <c r="C23" s="64">
        <f>'[1]RM_6.1.sz.mell'!C23</f>
        <v>0</v>
      </c>
      <c r="D23" s="129">
        <f>'[1]RM_6.1.sz.mell'!J23</f>
        <v>0</v>
      </c>
      <c r="E23" s="65">
        <f>'[1]RM_6.1.sz.mell'!K23</f>
        <v>0</v>
      </c>
    </row>
    <row r="24" spans="1:5" s="455" customFormat="1" ht="12" customHeight="1" x14ac:dyDescent="0.2">
      <c r="A24" s="456" t="s">
        <v>161</v>
      </c>
      <c r="B24" s="67" t="s">
        <v>162</v>
      </c>
      <c r="C24" s="68">
        <f>'[1]RM_6.1.sz.mell'!C24</f>
        <v>0</v>
      </c>
      <c r="D24" s="131">
        <f>'[1]RM_6.1.sz.mell'!J24</f>
        <v>0</v>
      </c>
      <c r="E24" s="69">
        <f>'[1]RM_6.1.sz.mell'!K24</f>
        <v>0</v>
      </c>
    </row>
    <row r="25" spans="1:5" s="457" customFormat="1" ht="12" customHeight="1" x14ac:dyDescent="0.2">
      <c r="A25" s="456" t="s">
        <v>163</v>
      </c>
      <c r="B25" s="67" t="s">
        <v>164</v>
      </c>
      <c r="C25" s="68">
        <f>'[1]RM_6.1.sz.mell'!C25</f>
        <v>0</v>
      </c>
      <c r="D25" s="131">
        <f>'[1]RM_6.1.sz.mell'!J25</f>
        <v>0</v>
      </c>
      <c r="E25" s="69">
        <f>'[1]RM_6.1.sz.mell'!K25</f>
        <v>0</v>
      </c>
    </row>
    <row r="26" spans="1:5" s="457" customFormat="1" ht="12" customHeight="1" x14ac:dyDescent="0.2">
      <c r="A26" s="456" t="s">
        <v>165</v>
      </c>
      <c r="B26" s="67" t="s">
        <v>166</v>
      </c>
      <c r="C26" s="68">
        <f>'[1]RM_6.1.sz.mell'!C26</f>
        <v>0</v>
      </c>
      <c r="D26" s="131">
        <f>'[1]RM_6.1.sz.mell'!J26</f>
        <v>0</v>
      </c>
      <c r="E26" s="69">
        <f>'[1]RM_6.1.sz.mell'!K26</f>
        <v>0</v>
      </c>
    </row>
    <row r="27" spans="1:5" s="457" customFormat="1" ht="12" customHeight="1" x14ac:dyDescent="0.2">
      <c r="A27" s="456" t="s">
        <v>167</v>
      </c>
      <c r="B27" s="67" t="s">
        <v>168</v>
      </c>
      <c r="C27" s="68">
        <f>'[1]RM_6.1.sz.mell'!C27</f>
        <v>224914571</v>
      </c>
      <c r="D27" s="131">
        <f>'[1]RM_6.1.sz.mell'!J27</f>
        <v>8538719</v>
      </c>
      <c r="E27" s="69">
        <f>'[1]RM_6.1.sz.mell'!K27</f>
        <v>233453290</v>
      </c>
    </row>
    <row r="28" spans="1:5" s="457" customFormat="1" ht="12" customHeight="1" thickBot="1" x14ac:dyDescent="0.25">
      <c r="A28" s="458" t="s">
        <v>169</v>
      </c>
      <c r="B28" s="76" t="s">
        <v>170</v>
      </c>
      <c r="C28" s="74">
        <f>'[1]RM_6.1.sz.mell'!C28</f>
        <v>0</v>
      </c>
      <c r="D28" s="133">
        <f>'[1]RM_6.1.sz.mell'!J28</f>
        <v>0</v>
      </c>
      <c r="E28" s="75">
        <f>'[1]RM_6.1.sz.mell'!K28</f>
        <v>0</v>
      </c>
    </row>
    <row r="29" spans="1:5" s="457" customFormat="1" ht="12" customHeight="1" thickBot="1" x14ac:dyDescent="0.25">
      <c r="A29" s="103" t="s">
        <v>171</v>
      </c>
      <c r="B29" s="58" t="s">
        <v>172</v>
      </c>
      <c r="C29" s="77">
        <f>'[1]RM_6.1.sz.mell'!C29</f>
        <v>42900000</v>
      </c>
      <c r="D29" s="77">
        <f>'[1]RM_6.1.sz.mell'!J29</f>
        <v>0</v>
      </c>
      <c r="E29" s="78">
        <f>'[1]RM_6.1.sz.mell'!K29</f>
        <v>42900000</v>
      </c>
    </row>
    <row r="30" spans="1:5" s="457" customFormat="1" ht="12" customHeight="1" x14ac:dyDescent="0.2">
      <c r="A30" s="454" t="s">
        <v>173</v>
      </c>
      <c r="B30" s="63" t="e">
        <f>#REF!</f>
        <v>#REF!</v>
      </c>
      <c r="C30" s="64">
        <f>'[1]RM_6.1.sz.mell'!C30</f>
        <v>0</v>
      </c>
      <c r="D30" s="64">
        <f>'[1]RM_6.1.sz.mell'!J30</f>
        <v>0</v>
      </c>
      <c r="E30" s="65">
        <f>'[1]RM_6.1.sz.mell'!K30</f>
        <v>0</v>
      </c>
    </row>
    <row r="31" spans="1:5" s="457" customFormat="1" ht="12" customHeight="1" x14ac:dyDescent="0.2">
      <c r="A31" s="456" t="s">
        <v>175</v>
      </c>
      <c r="B31" s="63" t="e">
        <f>#REF!</f>
        <v>#REF!</v>
      </c>
      <c r="C31" s="68">
        <f>'[1]RM_6.1.sz.mell'!C31</f>
        <v>5400000</v>
      </c>
      <c r="D31" s="68">
        <f>'[1]RM_6.1.sz.mell'!J31</f>
        <v>0</v>
      </c>
      <c r="E31" s="69">
        <f>'[1]RM_6.1.sz.mell'!K31</f>
        <v>5400000</v>
      </c>
    </row>
    <row r="32" spans="1:5" s="457" customFormat="1" ht="12" customHeight="1" x14ac:dyDescent="0.2">
      <c r="A32" s="456" t="s">
        <v>177</v>
      </c>
      <c r="B32" s="63" t="e">
        <f>#REF!</f>
        <v>#REF!</v>
      </c>
      <c r="C32" s="68">
        <f>'[1]RM_6.1.sz.mell'!C32</f>
        <v>30000000</v>
      </c>
      <c r="D32" s="68">
        <f>'[1]RM_6.1.sz.mell'!J32</f>
        <v>0</v>
      </c>
      <c r="E32" s="69">
        <f>'[1]RM_6.1.sz.mell'!K32</f>
        <v>30000000</v>
      </c>
    </row>
    <row r="33" spans="1:5" s="457" customFormat="1" ht="12" customHeight="1" x14ac:dyDescent="0.2">
      <c r="A33" s="456" t="s">
        <v>179</v>
      </c>
      <c r="B33" s="63" t="e">
        <f>#REF!</f>
        <v>#REF!</v>
      </c>
      <c r="C33" s="68">
        <f>'[1]RM_6.1.sz.mell'!C33</f>
        <v>0</v>
      </c>
      <c r="D33" s="68">
        <f>'[1]RM_6.1.sz.mell'!J33</f>
        <v>0</v>
      </c>
      <c r="E33" s="69">
        <f>'[1]RM_6.1.sz.mell'!K33</f>
        <v>0</v>
      </c>
    </row>
    <row r="34" spans="1:5" s="457" customFormat="1" ht="12" customHeight="1" x14ac:dyDescent="0.2">
      <c r="A34" s="456" t="s">
        <v>181</v>
      </c>
      <c r="B34" s="63" t="e">
        <f>#REF!</f>
        <v>#REF!</v>
      </c>
      <c r="C34" s="68">
        <f>'[1]RM_6.1.sz.mell'!C34</f>
        <v>5000000</v>
      </c>
      <c r="D34" s="68">
        <f>'[1]RM_6.1.sz.mell'!J34</f>
        <v>0</v>
      </c>
      <c r="E34" s="69">
        <f>'[1]RM_6.1.sz.mell'!K34</f>
        <v>5000000</v>
      </c>
    </row>
    <row r="35" spans="1:5" s="457" customFormat="1" ht="12" customHeight="1" x14ac:dyDescent="0.2">
      <c r="A35" s="456" t="s">
        <v>183</v>
      </c>
      <c r="B35" s="63" t="e">
        <f>#REF!</f>
        <v>#REF!</v>
      </c>
      <c r="C35" s="68">
        <f>'[1]RM_6.1.sz.mell'!C35</f>
        <v>0</v>
      </c>
      <c r="D35" s="68">
        <f>'[1]RM_6.1.sz.mell'!J35</f>
        <v>0</v>
      </c>
      <c r="E35" s="69">
        <f>'[1]RM_6.1.sz.mell'!K35</f>
        <v>0</v>
      </c>
    </row>
    <row r="36" spans="1:5" s="457" customFormat="1" ht="12" customHeight="1" thickBot="1" x14ac:dyDescent="0.25">
      <c r="A36" s="458" t="s">
        <v>185</v>
      </c>
      <c r="B36" s="63" t="e">
        <f>#REF!</f>
        <v>#REF!</v>
      </c>
      <c r="C36" s="74">
        <f>'[1]RM_6.1.sz.mell'!C36</f>
        <v>2500000</v>
      </c>
      <c r="D36" s="74">
        <f>'[1]RM_6.1.sz.mell'!J36</f>
        <v>0</v>
      </c>
      <c r="E36" s="75">
        <f>'[1]RM_6.1.sz.mell'!K36</f>
        <v>2500000</v>
      </c>
    </row>
    <row r="37" spans="1:5" s="457" customFormat="1" ht="12" customHeight="1" thickBot="1" x14ac:dyDescent="0.25">
      <c r="A37" s="103" t="s">
        <v>187</v>
      </c>
      <c r="B37" s="58" t="s">
        <v>188</v>
      </c>
      <c r="C37" s="59">
        <f>'[1]RM_6.1.sz.mell'!C37</f>
        <v>85819714</v>
      </c>
      <c r="D37" s="135">
        <f>'[1]RM_6.1.sz.mell'!J37</f>
        <v>8953101</v>
      </c>
      <c r="E37" s="60">
        <f>'[1]RM_6.1.sz.mell'!K37</f>
        <v>94772815</v>
      </c>
    </row>
    <row r="38" spans="1:5" s="457" customFormat="1" ht="12" customHeight="1" x14ac:dyDescent="0.2">
      <c r="A38" s="454" t="s">
        <v>189</v>
      </c>
      <c r="B38" s="63" t="s">
        <v>190</v>
      </c>
      <c r="C38" s="64">
        <f>'[1]RM_6.1.sz.mell'!C38</f>
        <v>26600000</v>
      </c>
      <c r="D38" s="129">
        <f>'[1]RM_6.1.sz.mell'!J38</f>
        <v>0</v>
      </c>
      <c r="E38" s="65">
        <f>'[1]RM_6.1.sz.mell'!K38</f>
        <v>26600000</v>
      </c>
    </row>
    <row r="39" spans="1:5" s="457" customFormat="1" ht="12" customHeight="1" x14ac:dyDescent="0.2">
      <c r="A39" s="456" t="s">
        <v>191</v>
      </c>
      <c r="B39" s="67" t="s">
        <v>192</v>
      </c>
      <c r="C39" s="68">
        <f>'[1]RM_6.1.sz.mell'!C39</f>
        <v>9923679</v>
      </c>
      <c r="D39" s="131">
        <f>'[1]RM_6.1.sz.mell'!J39</f>
        <v>0</v>
      </c>
      <c r="E39" s="69">
        <f>'[1]RM_6.1.sz.mell'!K39</f>
        <v>9923679</v>
      </c>
    </row>
    <row r="40" spans="1:5" s="457" customFormat="1" ht="12" customHeight="1" x14ac:dyDescent="0.2">
      <c r="A40" s="456" t="s">
        <v>193</v>
      </c>
      <c r="B40" s="67" t="s">
        <v>194</v>
      </c>
      <c r="C40" s="68">
        <f>'[1]RM_6.1.sz.mell'!C40</f>
        <v>1905000</v>
      </c>
      <c r="D40" s="131">
        <f>'[1]RM_6.1.sz.mell'!J40</f>
        <v>0</v>
      </c>
      <c r="E40" s="69">
        <f>'[1]RM_6.1.sz.mell'!K40</f>
        <v>1905000</v>
      </c>
    </row>
    <row r="41" spans="1:5" s="457" customFormat="1" ht="12" customHeight="1" x14ac:dyDescent="0.2">
      <c r="A41" s="456" t="s">
        <v>195</v>
      </c>
      <c r="B41" s="67" t="s">
        <v>196</v>
      </c>
      <c r="C41" s="68">
        <f>'[1]RM_6.1.sz.mell'!C41</f>
        <v>12493920</v>
      </c>
      <c r="D41" s="131">
        <f>'[1]RM_6.1.sz.mell'!J41</f>
        <v>0</v>
      </c>
      <c r="E41" s="69">
        <f>'[1]RM_6.1.sz.mell'!K41</f>
        <v>12493920</v>
      </c>
    </row>
    <row r="42" spans="1:5" s="457" customFormat="1" ht="12" customHeight="1" x14ac:dyDescent="0.2">
      <c r="A42" s="456" t="s">
        <v>197</v>
      </c>
      <c r="B42" s="67" t="s">
        <v>198</v>
      </c>
      <c r="C42" s="68">
        <f>'[1]RM_6.1.sz.mell'!C42</f>
        <v>10042099</v>
      </c>
      <c r="D42" s="131">
        <f>'[1]RM_6.1.sz.mell'!J42</f>
        <v>0</v>
      </c>
      <c r="E42" s="69">
        <f>'[1]RM_6.1.sz.mell'!K42</f>
        <v>10042099</v>
      </c>
    </row>
    <row r="43" spans="1:5" s="457" customFormat="1" ht="12" customHeight="1" x14ac:dyDescent="0.2">
      <c r="A43" s="456" t="s">
        <v>199</v>
      </c>
      <c r="B43" s="67" t="s">
        <v>200</v>
      </c>
      <c r="C43" s="68">
        <f>'[1]RM_6.1.sz.mell'!C43</f>
        <v>13842688</v>
      </c>
      <c r="D43" s="131">
        <f>'[1]RM_6.1.sz.mell'!J43</f>
        <v>0</v>
      </c>
      <c r="E43" s="69">
        <f>'[1]RM_6.1.sz.mell'!K43</f>
        <v>13842688</v>
      </c>
    </row>
    <row r="44" spans="1:5" s="457" customFormat="1" ht="12" customHeight="1" x14ac:dyDescent="0.2">
      <c r="A44" s="456" t="s">
        <v>201</v>
      </c>
      <c r="B44" s="67" t="s">
        <v>202</v>
      </c>
      <c r="C44" s="68">
        <f>'[1]RM_6.1.sz.mell'!C44</f>
        <v>10886818</v>
      </c>
      <c r="D44" s="131">
        <f>'[1]RM_6.1.sz.mell'!J44</f>
        <v>8953101</v>
      </c>
      <c r="E44" s="69">
        <f>'[1]RM_6.1.sz.mell'!K44</f>
        <v>19839919</v>
      </c>
    </row>
    <row r="45" spans="1:5" s="457" customFormat="1" ht="12" customHeight="1" x14ac:dyDescent="0.2">
      <c r="A45" s="456" t="s">
        <v>203</v>
      </c>
      <c r="B45" s="67" t="s">
        <v>204</v>
      </c>
      <c r="C45" s="68">
        <f>'[1]RM_6.1.sz.mell'!C45</f>
        <v>75000</v>
      </c>
      <c r="D45" s="131">
        <f>'[1]RM_6.1.sz.mell'!J45</f>
        <v>0</v>
      </c>
      <c r="E45" s="69">
        <f>'[1]RM_6.1.sz.mell'!K45</f>
        <v>75000</v>
      </c>
    </row>
    <row r="46" spans="1:5" s="457" customFormat="1" ht="12" customHeight="1" x14ac:dyDescent="0.2">
      <c r="A46" s="456" t="s">
        <v>205</v>
      </c>
      <c r="B46" s="67" t="s">
        <v>206</v>
      </c>
      <c r="C46" s="80">
        <f>'[1]RM_6.1.sz.mell'!C46</f>
        <v>500</v>
      </c>
      <c r="D46" s="459">
        <f>'[1]RM_6.1.sz.mell'!J46</f>
        <v>0</v>
      </c>
      <c r="E46" s="81">
        <f>'[1]RM_6.1.sz.mell'!K46</f>
        <v>500</v>
      </c>
    </row>
    <row r="47" spans="1:5" s="457" customFormat="1" ht="12" customHeight="1" x14ac:dyDescent="0.2">
      <c r="A47" s="458" t="s">
        <v>207</v>
      </c>
      <c r="B47" s="76" t="s">
        <v>208</v>
      </c>
      <c r="C47" s="82">
        <f>'[1]RM_6.1.sz.mell'!C47</f>
        <v>0</v>
      </c>
      <c r="D47" s="460">
        <f>'[1]RM_6.1.sz.mell'!J47</f>
        <v>0</v>
      </c>
      <c r="E47" s="83">
        <f>'[1]RM_6.1.sz.mell'!K47</f>
        <v>0</v>
      </c>
    </row>
    <row r="48" spans="1:5" s="457" customFormat="1" ht="12" customHeight="1" thickBot="1" x14ac:dyDescent="0.25">
      <c r="A48" s="458" t="s">
        <v>209</v>
      </c>
      <c r="B48" s="76" t="s">
        <v>210</v>
      </c>
      <c r="C48" s="82">
        <f>'[1]RM_6.1.sz.mell'!C48</f>
        <v>50010</v>
      </c>
      <c r="D48" s="460">
        <f>'[1]RM_6.1.sz.mell'!J48</f>
        <v>0</v>
      </c>
      <c r="E48" s="83">
        <f>'[1]RM_6.1.sz.mell'!K48</f>
        <v>50010</v>
      </c>
    </row>
    <row r="49" spans="1:5" s="457" customFormat="1" ht="12" customHeight="1" thickBot="1" x14ac:dyDescent="0.25">
      <c r="A49" s="103" t="s">
        <v>211</v>
      </c>
      <c r="B49" s="58" t="s">
        <v>212</v>
      </c>
      <c r="C49" s="59">
        <f>'[1]RM_6.1.sz.mell'!C49</f>
        <v>13600000</v>
      </c>
      <c r="D49" s="135">
        <f>'[1]RM_6.1.sz.mell'!J49</f>
        <v>0</v>
      </c>
      <c r="E49" s="60">
        <f>'[1]RM_6.1.sz.mell'!K49</f>
        <v>13600000</v>
      </c>
    </row>
    <row r="50" spans="1:5" s="457" customFormat="1" ht="12" customHeight="1" x14ac:dyDescent="0.2">
      <c r="A50" s="454" t="s">
        <v>213</v>
      </c>
      <c r="B50" s="63" t="s">
        <v>214</v>
      </c>
      <c r="C50" s="84">
        <f>'[1]RM_6.1.sz.mell'!C50</f>
        <v>0</v>
      </c>
      <c r="D50" s="461">
        <f>'[1]RM_6.1.sz.mell'!J50</f>
        <v>0</v>
      </c>
      <c r="E50" s="85">
        <f>'[1]RM_6.1.sz.mell'!K50</f>
        <v>0</v>
      </c>
    </row>
    <row r="51" spans="1:5" s="457" customFormat="1" ht="12" customHeight="1" x14ac:dyDescent="0.2">
      <c r="A51" s="456" t="s">
        <v>215</v>
      </c>
      <c r="B51" s="67" t="s">
        <v>216</v>
      </c>
      <c r="C51" s="80">
        <f>'[1]RM_6.1.sz.mell'!C51</f>
        <v>12800000</v>
      </c>
      <c r="D51" s="459">
        <f>'[1]RM_6.1.sz.mell'!J51</f>
        <v>0</v>
      </c>
      <c r="E51" s="81">
        <f>'[1]RM_6.1.sz.mell'!K51</f>
        <v>12800000</v>
      </c>
    </row>
    <row r="52" spans="1:5" s="457" customFormat="1" ht="12" customHeight="1" x14ac:dyDescent="0.2">
      <c r="A52" s="456" t="s">
        <v>217</v>
      </c>
      <c r="B52" s="67" t="s">
        <v>218</v>
      </c>
      <c r="C52" s="80">
        <f>'[1]RM_6.1.sz.mell'!C52</f>
        <v>800000</v>
      </c>
      <c r="D52" s="459">
        <f>'[1]RM_6.1.sz.mell'!J52</f>
        <v>0</v>
      </c>
      <c r="E52" s="81">
        <f>'[1]RM_6.1.sz.mell'!K52</f>
        <v>800000</v>
      </c>
    </row>
    <row r="53" spans="1:5" s="457" customFormat="1" ht="12" customHeight="1" x14ac:dyDescent="0.2">
      <c r="A53" s="456" t="s">
        <v>219</v>
      </c>
      <c r="B53" s="67" t="s">
        <v>220</v>
      </c>
      <c r="C53" s="80">
        <f>'[1]RM_6.1.sz.mell'!C53</f>
        <v>0</v>
      </c>
      <c r="D53" s="459">
        <f>'[1]RM_6.1.sz.mell'!J53</f>
        <v>0</v>
      </c>
      <c r="E53" s="81">
        <f>'[1]RM_6.1.sz.mell'!K53</f>
        <v>0</v>
      </c>
    </row>
    <row r="54" spans="1:5" s="457" customFormat="1" ht="12" customHeight="1" thickBot="1" x14ac:dyDescent="0.25">
      <c r="A54" s="458" t="s">
        <v>221</v>
      </c>
      <c r="B54" s="76" t="s">
        <v>222</v>
      </c>
      <c r="C54" s="82">
        <f>'[1]RM_6.1.sz.mell'!C54</f>
        <v>0</v>
      </c>
      <c r="D54" s="460">
        <f>'[1]RM_6.1.sz.mell'!J54</f>
        <v>0</v>
      </c>
      <c r="E54" s="83">
        <f>'[1]RM_6.1.sz.mell'!K54</f>
        <v>0</v>
      </c>
    </row>
    <row r="55" spans="1:5" s="457" customFormat="1" ht="12" customHeight="1" thickBot="1" x14ac:dyDescent="0.25">
      <c r="A55" s="103" t="s">
        <v>223</v>
      </c>
      <c r="B55" s="58" t="s">
        <v>224</v>
      </c>
      <c r="C55" s="59">
        <f>'[1]RM_6.1.sz.mell'!C55</f>
        <v>3024000</v>
      </c>
      <c r="D55" s="135">
        <f>'[1]RM_6.1.sz.mell'!J55</f>
        <v>0</v>
      </c>
      <c r="E55" s="60">
        <f>'[1]RM_6.1.sz.mell'!K55</f>
        <v>3024000</v>
      </c>
    </row>
    <row r="56" spans="1:5" s="457" customFormat="1" ht="12" customHeight="1" x14ac:dyDescent="0.2">
      <c r="A56" s="454" t="s">
        <v>225</v>
      </c>
      <c r="B56" s="63" t="s">
        <v>226</v>
      </c>
      <c r="C56" s="64">
        <f>'[1]RM_6.1.sz.mell'!C56</f>
        <v>0</v>
      </c>
      <c r="D56" s="129">
        <f>'[1]RM_6.1.sz.mell'!J56</f>
        <v>0</v>
      </c>
      <c r="E56" s="65">
        <f>'[1]RM_6.1.sz.mell'!K56</f>
        <v>0</v>
      </c>
    </row>
    <row r="57" spans="1:5" s="457" customFormat="1" ht="12" customHeight="1" x14ac:dyDescent="0.2">
      <c r="A57" s="456" t="s">
        <v>227</v>
      </c>
      <c r="B57" s="67" t="s">
        <v>228</v>
      </c>
      <c r="C57" s="68">
        <f>'[1]RM_6.1.sz.mell'!C57</f>
        <v>0</v>
      </c>
      <c r="D57" s="131">
        <f>'[1]RM_6.1.sz.mell'!J57</f>
        <v>0</v>
      </c>
      <c r="E57" s="69">
        <f>'[1]RM_6.1.sz.mell'!K57</f>
        <v>0</v>
      </c>
    </row>
    <row r="58" spans="1:5" s="457" customFormat="1" ht="12" customHeight="1" x14ac:dyDescent="0.2">
      <c r="A58" s="456" t="s">
        <v>229</v>
      </c>
      <c r="B58" s="67" t="s">
        <v>230</v>
      </c>
      <c r="C58" s="68">
        <f>'[1]RM_6.1.sz.mell'!C58</f>
        <v>3024000</v>
      </c>
      <c r="D58" s="131">
        <f>'[1]RM_6.1.sz.mell'!J58</f>
        <v>0</v>
      </c>
      <c r="E58" s="69">
        <f>'[1]RM_6.1.sz.mell'!K58</f>
        <v>3024000</v>
      </c>
    </row>
    <row r="59" spans="1:5" s="457" customFormat="1" ht="12" customHeight="1" thickBot="1" x14ac:dyDescent="0.25">
      <c r="A59" s="458" t="s">
        <v>231</v>
      </c>
      <c r="B59" s="76" t="s">
        <v>232</v>
      </c>
      <c r="C59" s="74">
        <f>'[1]RM_6.1.sz.mell'!C59</f>
        <v>0</v>
      </c>
      <c r="D59" s="133">
        <f>'[1]RM_6.1.sz.mell'!J59</f>
        <v>0</v>
      </c>
      <c r="E59" s="75">
        <f>'[1]RM_6.1.sz.mell'!K59</f>
        <v>0</v>
      </c>
    </row>
    <row r="60" spans="1:5" s="457" customFormat="1" ht="12" customHeight="1" thickBot="1" x14ac:dyDescent="0.25">
      <c r="A60" s="103" t="s">
        <v>233</v>
      </c>
      <c r="B60" s="73" t="s">
        <v>234</v>
      </c>
      <c r="C60" s="59">
        <f>'[1]RM_6.1.sz.mell'!C60</f>
        <v>1050000</v>
      </c>
      <c r="D60" s="135">
        <f>'[1]RM_6.1.sz.mell'!J60</f>
        <v>0</v>
      </c>
      <c r="E60" s="60">
        <f>'[1]RM_6.1.sz.mell'!K60</f>
        <v>1050000</v>
      </c>
    </row>
    <row r="61" spans="1:5" s="457" customFormat="1" ht="12" customHeight="1" x14ac:dyDescent="0.2">
      <c r="A61" s="454" t="s">
        <v>235</v>
      </c>
      <c r="B61" s="63" t="s">
        <v>236</v>
      </c>
      <c r="C61" s="80">
        <f>'[1]RM_6.1.sz.mell'!C61</f>
        <v>0</v>
      </c>
      <c r="D61" s="459">
        <f>'[1]RM_6.1.sz.mell'!J61</f>
        <v>0</v>
      </c>
      <c r="E61" s="81">
        <f>'[1]RM_6.1.sz.mell'!K61</f>
        <v>0</v>
      </c>
    </row>
    <row r="62" spans="1:5" s="457" customFormat="1" ht="12" customHeight="1" x14ac:dyDescent="0.2">
      <c r="A62" s="456" t="s">
        <v>237</v>
      </c>
      <c r="B62" s="67" t="s">
        <v>238</v>
      </c>
      <c r="C62" s="80">
        <f>'[1]RM_6.1.sz.mell'!C62</f>
        <v>1000000</v>
      </c>
      <c r="D62" s="459">
        <f>'[1]RM_6.1.sz.mell'!J62</f>
        <v>0</v>
      </c>
      <c r="E62" s="81">
        <f>'[1]RM_6.1.sz.mell'!K62</f>
        <v>1000000</v>
      </c>
    </row>
    <row r="63" spans="1:5" s="457" customFormat="1" ht="12" customHeight="1" x14ac:dyDescent="0.2">
      <c r="A63" s="456" t="s">
        <v>239</v>
      </c>
      <c r="B63" s="67" t="s">
        <v>240</v>
      </c>
      <c r="C63" s="80">
        <f>'[1]RM_6.1.sz.mell'!C63</f>
        <v>50000</v>
      </c>
      <c r="D63" s="459">
        <f>'[1]RM_6.1.sz.mell'!J63</f>
        <v>0</v>
      </c>
      <c r="E63" s="81">
        <f>'[1]RM_6.1.sz.mell'!K63</f>
        <v>50000</v>
      </c>
    </row>
    <row r="64" spans="1:5" s="457" customFormat="1" ht="12" customHeight="1" thickBot="1" x14ac:dyDescent="0.25">
      <c r="A64" s="458" t="s">
        <v>241</v>
      </c>
      <c r="B64" s="76" t="s">
        <v>242</v>
      </c>
      <c r="C64" s="80">
        <f>'[1]RM_6.1.sz.mell'!C64</f>
        <v>0</v>
      </c>
      <c r="D64" s="459">
        <f>'[1]RM_6.1.sz.mell'!J64</f>
        <v>0</v>
      </c>
      <c r="E64" s="81">
        <f>'[1]RM_6.1.sz.mell'!K64</f>
        <v>0</v>
      </c>
    </row>
    <row r="65" spans="1:5" s="457" customFormat="1" ht="12" customHeight="1" thickBot="1" x14ac:dyDescent="0.25">
      <c r="A65" s="103" t="s">
        <v>57</v>
      </c>
      <c r="B65" s="58" t="s">
        <v>244</v>
      </c>
      <c r="C65" s="77">
        <f>'[1]RM_6.1.sz.mell'!C65</f>
        <v>862435686</v>
      </c>
      <c r="D65" s="139">
        <f>'[1]RM_6.1.sz.mell'!J65</f>
        <v>6504367</v>
      </c>
      <c r="E65" s="78">
        <f>'[1]RM_6.1.sz.mell'!K65</f>
        <v>868940053</v>
      </c>
    </row>
    <row r="66" spans="1:5" s="457" customFormat="1" ht="12" customHeight="1" thickBot="1" x14ac:dyDescent="0.2">
      <c r="A66" s="462" t="s">
        <v>556</v>
      </c>
      <c r="B66" s="73" t="s">
        <v>246</v>
      </c>
      <c r="C66" s="59">
        <f>'[1]RM_6.1.sz.mell'!C66</f>
        <v>108000000</v>
      </c>
      <c r="D66" s="135">
        <f>'[1]RM_6.1.sz.mell'!J66</f>
        <v>0</v>
      </c>
      <c r="E66" s="60">
        <f>'[1]RM_6.1.sz.mell'!K66</f>
        <v>108000000</v>
      </c>
    </row>
    <row r="67" spans="1:5" s="457" customFormat="1" ht="12" customHeight="1" x14ac:dyDescent="0.2">
      <c r="A67" s="454" t="s">
        <v>247</v>
      </c>
      <c r="B67" s="63" t="s">
        <v>248</v>
      </c>
      <c r="C67" s="80">
        <f>'[1]RM_6.1.sz.mell'!C67</f>
        <v>0</v>
      </c>
      <c r="D67" s="459">
        <f>'[1]RM_6.1.sz.mell'!J67</f>
        <v>0</v>
      </c>
      <c r="E67" s="81">
        <f>'[1]RM_6.1.sz.mell'!K67</f>
        <v>0</v>
      </c>
    </row>
    <row r="68" spans="1:5" s="457" customFormat="1" ht="12" customHeight="1" x14ac:dyDescent="0.2">
      <c r="A68" s="456" t="s">
        <v>249</v>
      </c>
      <c r="B68" s="67" t="s">
        <v>250</v>
      </c>
      <c r="C68" s="80">
        <f>'[1]RM_6.1.sz.mell'!C68</f>
        <v>108000000</v>
      </c>
      <c r="D68" s="459">
        <f>'[1]RM_6.1.sz.mell'!J68</f>
        <v>0</v>
      </c>
      <c r="E68" s="81">
        <f>'[1]RM_6.1.sz.mell'!K68</f>
        <v>108000000</v>
      </c>
    </row>
    <row r="69" spans="1:5" s="457" customFormat="1" ht="12" customHeight="1" thickBot="1" x14ac:dyDescent="0.25">
      <c r="A69" s="463" t="s">
        <v>251</v>
      </c>
      <c r="B69" s="464" t="s">
        <v>252</v>
      </c>
      <c r="C69" s="465">
        <f>'[1]RM_6.1.sz.mell'!C69</f>
        <v>0</v>
      </c>
      <c r="D69" s="466">
        <f>'[1]RM_6.1.sz.mell'!J69</f>
        <v>0</v>
      </c>
      <c r="E69" s="467">
        <f>'[1]RM_6.1.sz.mell'!K69</f>
        <v>0</v>
      </c>
    </row>
    <row r="70" spans="1:5" s="457" customFormat="1" ht="12" customHeight="1" thickBot="1" x14ac:dyDescent="0.2">
      <c r="A70" s="462" t="s">
        <v>253</v>
      </c>
      <c r="B70" s="73" t="s">
        <v>254</v>
      </c>
      <c r="C70" s="59">
        <f>'[1]RM_6.1.sz.mell'!C70</f>
        <v>0</v>
      </c>
      <c r="D70" s="59">
        <f>'[1]RM_6.1.sz.mell'!J70</f>
        <v>0</v>
      </c>
      <c r="E70" s="60">
        <f>'[1]RM_6.1.sz.mell'!K70</f>
        <v>0</v>
      </c>
    </row>
    <row r="71" spans="1:5" s="457" customFormat="1" ht="12" customHeight="1" x14ac:dyDescent="0.2">
      <c r="A71" s="454" t="s">
        <v>255</v>
      </c>
      <c r="B71" s="63" t="s">
        <v>256</v>
      </c>
      <c r="C71" s="80">
        <f>'[1]RM_6.1.sz.mell'!C71</f>
        <v>0</v>
      </c>
      <c r="D71" s="80">
        <f>'[1]RM_6.1.sz.mell'!J71</f>
        <v>0</v>
      </c>
      <c r="E71" s="81">
        <f>'[1]RM_6.1.sz.mell'!K71</f>
        <v>0</v>
      </c>
    </row>
    <row r="72" spans="1:5" s="457" customFormat="1" ht="12" customHeight="1" x14ac:dyDescent="0.2">
      <c r="A72" s="456" t="s">
        <v>257</v>
      </c>
      <c r="B72" s="63" t="s">
        <v>258</v>
      </c>
      <c r="C72" s="80">
        <f>'[1]RM_6.1.sz.mell'!C72</f>
        <v>0</v>
      </c>
      <c r="D72" s="80">
        <f>'[1]RM_6.1.sz.mell'!J72</f>
        <v>0</v>
      </c>
      <c r="E72" s="81">
        <f>'[1]RM_6.1.sz.mell'!K72</f>
        <v>0</v>
      </c>
    </row>
    <row r="73" spans="1:5" s="457" customFormat="1" ht="12" customHeight="1" x14ac:dyDescent="0.2">
      <c r="A73" s="456" t="s">
        <v>259</v>
      </c>
      <c r="B73" s="63" t="s">
        <v>260</v>
      </c>
      <c r="C73" s="80">
        <f>'[1]RM_6.1.sz.mell'!C73</f>
        <v>0</v>
      </c>
      <c r="D73" s="80">
        <f>'[1]RM_6.1.sz.mell'!J73</f>
        <v>0</v>
      </c>
      <c r="E73" s="81">
        <f>'[1]RM_6.1.sz.mell'!K73</f>
        <v>0</v>
      </c>
    </row>
    <row r="74" spans="1:5" s="457" customFormat="1" ht="12" customHeight="1" thickBot="1" x14ac:dyDescent="0.25">
      <c r="A74" s="458" t="s">
        <v>261</v>
      </c>
      <c r="B74" s="89" t="s">
        <v>262</v>
      </c>
      <c r="C74" s="80">
        <f>'[1]RM_6.1.sz.mell'!C74</f>
        <v>0</v>
      </c>
      <c r="D74" s="80">
        <f>'[1]RM_6.1.sz.mell'!J74</f>
        <v>0</v>
      </c>
      <c r="E74" s="81">
        <f>'[1]RM_6.1.sz.mell'!K74</f>
        <v>0</v>
      </c>
    </row>
    <row r="75" spans="1:5" s="457" customFormat="1" ht="12" customHeight="1" thickBot="1" x14ac:dyDescent="0.2">
      <c r="A75" s="462" t="s">
        <v>263</v>
      </c>
      <c r="B75" s="73" t="s">
        <v>264</v>
      </c>
      <c r="C75" s="59">
        <f>'[1]RM_6.1.sz.mell'!C75</f>
        <v>314396153</v>
      </c>
      <c r="D75" s="59">
        <f>'[1]RM_6.1.sz.mell'!J75</f>
        <v>18373946</v>
      </c>
      <c r="E75" s="60">
        <f>'[1]RM_6.1.sz.mell'!K75</f>
        <v>332770099</v>
      </c>
    </row>
    <row r="76" spans="1:5" s="457" customFormat="1" ht="12" customHeight="1" x14ac:dyDescent="0.2">
      <c r="A76" s="454" t="s">
        <v>265</v>
      </c>
      <c r="B76" s="63" t="s">
        <v>266</v>
      </c>
      <c r="C76" s="80">
        <f>'[1]RM_6.1.sz.mell'!C76</f>
        <v>314396153</v>
      </c>
      <c r="D76" s="80">
        <f>'[1]RM_6.1.sz.mell'!J76</f>
        <v>18373946</v>
      </c>
      <c r="E76" s="81">
        <f>'[1]RM_6.1.sz.mell'!K76</f>
        <v>332770099</v>
      </c>
    </row>
    <row r="77" spans="1:5" s="457" customFormat="1" ht="12" customHeight="1" thickBot="1" x14ac:dyDescent="0.25">
      <c r="A77" s="458" t="s">
        <v>267</v>
      </c>
      <c r="B77" s="76" t="s">
        <v>268</v>
      </c>
      <c r="C77" s="80">
        <f>'[1]RM_6.1.sz.mell'!C77</f>
        <v>0</v>
      </c>
      <c r="D77" s="80">
        <f>'[1]RM_6.1.sz.mell'!J77</f>
        <v>0</v>
      </c>
      <c r="E77" s="81">
        <f>'[1]RM_6.1.sz.mell'!K77</f>
        <v>0</v>
      </c>
    </row>
    <row r="78" spans="1:5" s="455" customFormat="1" ht="12" customHeight="1" thickBot="1" x14ac:dyDescent="0.2">
      <c r="A78" s="462" t="s">
        <v>269</v>
      </c>
      <c r="B78" s="73" t="s">
        <v>270</v>
      </c>
      <c r="C78" s="59">
        <f>'[1]RM_6.1.sz.mell'!C78</f>
        <v>0</v>
      </c>
      <c r="D78" s="59">
        <f>'[1]RM_6.1.sz.mell'!J78</f>
        <v>0</v>
      </c>
      <c r="E78" s="60">
        <f>'[1]RM_6.1.sz.mell'!K78</f>
        <v>0</v>
      </c>
    </row>
    <row r="79" spans="1:5" s="457" customFormat="1" ht="12" customHeight="1" x14ac:dyDescent="0.2">
      <c r="A79" s="454" t="s">
        <v>271</v>
      </c>
      <c r="B79" s="63" t="s">
        <v>272</v>
      </c>
      <c r="C79" s="80">
        <f>'[1]RM_6.1.sz.mell'!C79</f>
        <v>0</v>
      </c>
      <c r="D79" s="80">
        <f>'[1]RM_6.1.sz.mell'!J79</f>
        <v>0</v>
      </c>
      <c r="E79" s="81">
        <f>'[1]RM_6.1.sz.mell'!K79</f>
        <v>0</v>
      </c>
    </row>
    <row r="80" spans="1:5" s="457" customFormat="1" ht="12" customHeight="1" x14ac:dyDescent="0.2">
      <c r="A80" s="456" t="s">
        <v>273</v>
      </c>
      <c r="B80" s="67" t="s">
        <v>274</v>
      </c>
      <c r="C80" s="80">
        <f>'[1]RM_6.1.sz.mell'!C80</f>
        <v>0</v>
      </c>
      <c r="D80" s="80">
        <f>'[1]RM_6.1.sz.mell'!J80</f>
        <v>0</v>
      </c>
      <c r="E80" s="81">
        <f>'[1]RM_6.1.sz.mell'!K80</f>
        <v>0</v>
      </c>
    </row>
    <row r="81" spans="1:5" s="457" customFormat="1" ht="12" customHeight="1" thickBot="1" x14ac:dyDescent="0.25">
      <c r="A81" s="458" t="s">
        <v>275</v>
      </c>
      <c r="B81" s="76" t="s">
        <v>276</v>
      </c>
      <c r="C81" s="80">
        <f>'[1]RM_6.1.sz.mell'!C81</f>
        <v>0</v>
      </c>
      <c r="D81" s="80">
        <f>'[1]RM_6.1.sz.mell'!J81</f>
        <v>0</v>
      </c>
      <c r="E81" s="81">
        <f>'[1]RM_6.1.sz.mell'!K81</f>
        <v>0</v>
      </c>
    </row>
    <row r="82" spans="1:5" s="457" customFormat="1" ht="12" customHeight="1" thickBot="1" x14ac:dyDescent="0.2">
      <c r="A82" s="462" t="s">
        <v>277</v>
      </c>
      <c r="B82" s="73" t="s">
        <v>278</v>
      </c>
      <c r="C82" s="59">
        <f>'[1]RM_6.1.sz.mell'!C82</f>
        <v>0</v>
      </c>
      <c r="D82" s="59">
        <f>'[1]RM_6.1.sz.mell'!J82</f>
        <v>0</v>
      </c>
      <c r="E82" s="60">
        <f>'[1]RM_6.1.sz.mell'!K82</f>
        <v>0</v>
      </c>
    </row>
    <row r="83" spans="1:5" s="457" customFormat="1" ht="12" customHeight="1" x14ac:dyDescent="0.2">
      <c r="A83" s="468" t="s">
        <v>279</v>
      </c>
      <c r="B83" s="63" t="s">
        <v>280</v>
      </c>
      <c r="C83" s="80">
        <f>'[1]RM_6.1.sz.mell'!C83</f>
        <v>0</v>
      </c>
      <c r="D83" s="80">
        <f>'[1]RM_6.1.sz.mell'!J83</f>
        <v>0</v>
      </c>
      <c r="E83" s="81">
        <f>'[1]RM_6.1.sz.mell'!K83</f>
        <v>0</v>
      </c>
    </row>
    <row r="84" spans="1:5" s="457" customFormat="1" ht="12" customHeight="1" x14ac:dyDescent="0.2">
      <c r="A84" s="469" t="s">
        <v>281</v>
      </c>
      <c r="B84" s="67" t="s">
        <v>282</v>
      </c>
      <c r="C84" s="80">
        <f>'[1]RM_6.1.sz.mell'!C84</f>
        <v>0</v>
      </c>
      <c r="D84" s="80">
        <f>'[1]RM_6.1.sz.mell'!J84</f>
        <v>0</v>
      </c>
      <c r="E84" s="81">
        <f>'[1]RM_6.1.sz.mell'!K84</f>
        <v>0</v>
      </c>
    </row>
    <row r="85" spans="1:5" s="457" customFormat="1" ht="12" customHeight="1" x14ac:dyDescent="0.2">
      <c r="A85" s="469" t="s">
        <v>283</v>
      </c>
      <c r="B85" s="67" t="s">
        <v>284</v>
      </c>
      <c r="C85" s="80">
        <f>'[1]RM_6.1.sz.mell'!C85</f>
        <v>0</v>
      </c>
      <c r="D85" s="80">
        <f>'[1]RM_6.1.sz.mell'!J85</f>
        <v>0</v>
      </c>
      <c r="E85" s="81">
        <f>'[1]RM_6.1.sz.mell'!K85</f>
        <v>0</v>
      </c>
    </row>
    <row r="86" spans="1:5" s="455" customFormat="1" ht="12" customHeight="1" thickBot="1" x14ac:dyDescent="0.25">
      <c r="A86" s="470" t="s">
        <v>285</v>
      </c>
      <c r="B86" s="76" t="s">
        <v>286</v>
      </c>
      <c r="C86" s="80">
        <f>'[1]RM_6.1.sz.mell'!C86</f>
        <v>0</v>
      </c>
      <c r="D86" s="80">
        <f>'[1]RM_6.1.sz.mell'!J86</f>
        <v>0</v>
      </c>
      <c r="E86" s="81">
        <f>'[1]RM_6.1.sz.mell'!K86</f>
        <v>0</v>
      </c>
    </row>
    <row r="87" spans="1:5" s="455" customFormat="1" ht="12" customHeight="1" thickBot="1" x14ac:dyDescent="0.2">
      <c r="A87" s="462" t="s">
        <v>287</v>
      </c>
      <c r="B87" s="73" t="s">
        <v>288</v>
      </c>
      <c r="C87" s="59">
        <f>'[1]RM_6.1.sz.mell'!C87</f>
        <v>0</v>
      </c>
      <c r="D87" s="59">
        <f>'[1]RM_6.1.sz.mell'!J87</f>
        <v>0</v>
      </c>
      <c r="E87" s="60">
        <f>'[1]RM_6.1.sz.mell'!K87</f>
        <v>0</v>
      </c>
    </row>
    <row r="88" spans="1:5" s="455" customFormat="1" ht="12" customHeight="1" thickBot="1" x14ac:dyDescent="0.2">
      <c r="A88" s="462" t="s">
        <v>557</v>
      </c>
      <c r="B88" s="73" t="s">
        <v>290</v>
      </c>
      <c r="C88" s="59">
        <f>'[1]RM_6.1.sz.mell'!C88</f>
        <v>0</v>
      </c>
      <c r="D88" s="59">
        <f>'[1]RM_6.1.sz.mell'!J88</f>
        <v>0</v>
      </c>
      <c r="E88" s="60">
        <f>'[1]RM_6.1.sz.mell'!K88</f>
        <v>0</v>
      </c>
    </row>
    <row r="89" spans="1:5" s="455" customFormat="1" ht="12" customHeight="1" thickBot="1" x14ac:dyDescent="0.2">
      <c r="A89" s="462" t="s">
        <v>558</v>
      </c>
      <c r="B89" s="93" t="s">
        <v>292</v>
      </c>
      <c r="C89" s="77">
        <f>'[1]RM_6.1.sz.mell'!C89</f>
        <v>422396153</v>
      </c>
      <c r="D89" s="77">
        <f>'[1]RM_6.1.sz.mell'!J89</f>
        <v>18373946</v>
      </c>
      <c r="E89" s="78">
        <f>'[1]RM_6.1.sz.mell'!K89</f>
        <v>440770099</v>
      </c>
    </row>
    <row r="90" spans="1:5" s="455" customFormat="1" ht="12" customHeight="1" thickBot="1" x14ac:dyDescent="0.2">
      <c r="A90" s="471" t="s">
        <v>559</v>
      </c>
      <c r="B90" s="95" t="s">
        <v>560</v>
      </c>
      <c r="C90" s="77">
        <f>'[1]RM_6.1.sz.mell'!C90</f>
        <v>1284831839</v>
      </c>
      <c r="D90" s="77">
        <f>'[1]RM_6.1.sz.mell'!J90</f>
        <v>24878313</v>
      </c>
      <c r="E90" s="78">
        <f>'[1]RM_6.1.sz.mell'!K90</f>
        <v>1309710152</v>
      </c>
    </row>
    <row r="91" spans="1:5" s="457" customFormat="1" ht="15.2" customHeight="1" thickBot="1" x14ac:dyDescent="0.25">
      <c r="A91" s="472"/>
      <c r="B91" s="473"/>
      <c r="C91" s="474"/>
    </row>
    <row r="92" spans="1:5" s="450" customFormat="1" ht="16.5" customHeight="1" thickBot="1" x14ac:dyDescent="0.25">
      <c r="A92" s="451" t="s">
        <v>391</v>
      </c>
      <c r="B92" s="452"/>
      <c r="C92" s="452"/>
      <c r="D92" s="452"/>
      <c r="E92" s="453"/>
    </row>
    <row r="93" spans="1:5" s="475" customFormat="1" ht="12" customHeight="1" thickBot="1" x14ac:dyDescent="0.25">
      <c r="A93" s="53" t="s">
        <v>129</v>
      </c>
      <c r="B93" s="107" t="s">
        <v>561</v>
      </c>
      <c r="C93" s="108">
        <f>'[1]RM_6.1.sz.mell'!C93</f>
        <v>436638731</v>
      </c>
      <c r="D93" s="108">
        <f>'[1]RM_6.1.sz.mell'!J93</f>
        <v>14304441</v>
      </c>
      <c r="E93" s="109">
        <f>'[1]RM_6.1.sz.mell'!K93</f>
        <v>450943172</v>
      </c>
    </row>
    <row r="94" spans="1:5" ht="12" customHeight="1" x14ac:dyDescent="0.2">
      <c r="A94" s="476" t="s">
        <v>131</v>
      </c>
      <c r="B94" s="111" t="s">
        <v>299</v>
      </c>
      <c r="C94" s="112">
        <f>'[1]RM_6.1.sz.mell'!C94</f>
        <v>115224911</v>
      </c>
      <c r="D94" s="112">
        <f>'[1]RM_6.1.sz.mell'!J94</f>
        <v>1601149</v>
      </c>
      <c r="E94" s="113">
        <f>'[1]RM_6.1.sz.mell'!K94</f>
        <v>116826060</v>
      </c>
    </row>
    <row r="95" spans="1:5" ht="12" customHeight="1" x14ac:dyDescent="0.2">
      <c r="A95" s="456" t="s">
        <v>133</v>
      </c>
      <c r="B95" s="114" t="s">
        <v>300</v>
      </c>
      <c r="C95" s="68">
        <f>'[1]RM_6.1.sz.mell'!C95</f>
        <v>17268366</v>
      </c>
      <c r="D95" s="68">
        <f>'[1]RM_6.1.sz.mell'!J95</f>
        <v>121942</v>
      </c>
      <c r="E95" s="69">
        <f>'[1]RM_6.1.sz.mell'!K95</f>
        <v>17390308</v>
      </c>
    </row>
    <row r="96" spans="1:5" ht="12" customHeight="1" x14ac:dyDescent="0.2">
      <c r="A96" s="456" t="s">
        <v>135</v>
      </c>
      <c r="B96" s="114" t="s">
        <v>301</v>
      </c>
      <c r="C96" s="74">
        <f>'[1]RM_6.1.sz.mell'!C96</f>
        <v>261923057</v>
      </c>
      <c r="D96" s="68">
        <f>'[1]RM_6.1.sz.mell'!J96</f>
        <v>12581350</v>
      </c>
      <c r="E96" s="75">
        <f>'[1]RM_6.1.sz.mell'!K96</f>
        <v>274504407</v>
      </c>
    </row>
    <row r="97" spans="1:5" ht="12" customHeight="1" x14ac:dyDescent="0.2">
      <c r="A97" s="456" t="s">
        <v>137</v>
      </c>
      <c r="B97" s="115" t="s">
        <v>302</v>
      </c>
      <c r="C97" s="74">
        <f>'[1]RM_6.1.sz.mell'!C97</f>
        <v>21574373</v>
      </c>
      <c r="D97" s="133">
        <f>'[1]RM_6.1.sz.mell'!J97</f>
        <v>-670000</v>
      </c>
      <c r="E97" s="75">
        <f>'[1]RM_6.1.sz.mell'!K97</f>
        <v>20904373</v>
      </c>
    </row>
    <row r="98" spans="1:5" ht="12" customHeight="1" x14ac:dyDescent="0.2">
      <c r="A98" s="456" t="s">
        <v>303</v>
      </c>
      <c r="B98" s="116" t="s">
        <v>304</v>
      </c>
      <c r="C98" s="74">
        <f>'[1]RM_6.1.sz.mell'!C98</f>
        <v>20648024</v>
      </c>
      <c r="D98" s="133">
        <f>'[1]RM_6.1.sz.mell'!J98</f>
        <v>670000</v>
      </c>
      <c r="E98" s="75">
        <f>'[1]RM_6.1.sz.mell'!K98</f>
        <v>21318024</v>
      </c>
    </row>
    <row r="99" spans="1:5" ht="12" customHeight="1" x14ac:dyDescent="0.2">
      <c r="A99" s="456" t="s">
        <v>141</v>
      </c>
      <c r="B99" s="114" t="s">
        <v>562</v>
      </c>
      <c r="C99" s="74">
        <f>'[1]RM_6.1.sz.mell'!C99</f>
        <v>0</v>
      </c>
      <c r="D99" s="133">
        <f>'[1]RM_6.1.sz.mell'!J99</f>
        <v>323395</v>
      </c>
      <c r="E99" s="75">
        <f>'[1]RM_6.1.sz.mell'!K99</f>
        <v>323395</v>
      </c>
    </row>
    <row r="100" spans="1:5" ht="12" customHeight="1" x14ac:dyDescent="0.2">
      <c r="A100" s="456" t="s">
        <v>306</v>
      </c>
      <c r="B100" s="118" t="s">
        <v>307</v>
      </c>
      <c r="C100" s="74">
        <f>'[1]RM_6.1.sz.mell'!C100</f>
        <v>0</v>
      </c>
      <c r="D100" s="133">
        <f>'[1]RM_6.1.sz.mell'!J100</f>
        <v>0</v>
      </c>
      <c r="E100" s="75">
        <f>'[1]RM_6.1.sz.mell'!K100</f>
        <v>0</v>
      </c>
    </row>
    <row r="101" spans="1:5" ht="12" customHeight="1" x14ac:dyDescent="0.2">
      <c r="A101" s="456" t="s">
        <v>308</v>
      </c>
      <c r="B101" s="118" t="s">
        <v>309</v>
      </c>
      <c r="C101" s="74">
        <f>'[1]RM_6.1.sz.mell'!C101</f>
        <v>5745344</v>
      </c>
      <c r="D101" s="133">
        <f>'[1]RM_6.1.sz.mell'!J101</f>
        <v>-323395</v>
      </c>
      <c r="E101" s="75">
        <f>'[1]RM_6.1.sz.mell'!K101</f>
        <v>5421949</v>
      </c>
    </row>
    <row r="102" spans="1:5" ht="12" customHeight="1" x14ac:dyDescent="0.2">
      <c r="A102" s="456" t="s">
        <v>310</v>
      </c>
      <c r="B102" s="118" t="s">
        <v>311</v>
      </c>
      <c r="C102" s="74">
        <f>'[1]RM_6.1.sz.mell'!C102</f>
        <v>0</v>
      </c>
      <c r="D102" s="133">
        <f>'[1]RM_6.1.sz.mell'!J102</f>
        <v>0</v>
      </c>
      <c r="E102" s="75">
        <f>'[1]RM_6.1.sz.mell'!K102</f>
        <v>0</v>
      </c>
    </row>
    <row r="103" spans="1:5" ht="12" customHeight="1" x14ac:dyDescent="0.2">
      <c r="A103" s="456" t="s">
        <v>312</v>
      </c>
      <c r="B103" s="119" t="s">
        <v>313</v>
      </c>
      <c r="C103" s="74">
        <f>'[1]RM_6.1.sz.mell'!C103</f>
        <v>0</v>
      </c>
      <c r="D103" s="133">
        <f>'[1]RM_6.1.sz.mell'!J103</f>
        <v>0</v>
      </c>
      <c r="E103" s="75">
        <f>'[1]RM_6.1.sz.mell'!K103</f>
        <v>0</v>
      </c>
    </row>
    <row r="104" spans="1:5" ht="12" customHeight="1" x14ac:dyDescent="0.2">
      <c r="A104" s="456" t="s">
        <v>314</v>
      </c>
      <c r="B104" s="119" t="s">
        <v>315</v>
      </c>
      <c r="C104" s="74">
        <f>'[1]RM_6.1.sz.mell'!C104</f>
        <v>0</v>
      </c>
      <c r="D104" s="133">
        <f>'[1]RM_6.1.sz.mell'!J104</f>
        <v>0</v>
      </c>
      <c r="E104" s="75">
        <f>'[1]RM_6.1.sz.mell'!K104</f>
        <v>0</v>
      </c>
    </row>
    <row r="105" spans="1:5" ht="12" customHeight="1" x14ac:dyDescent="0.2">
      <c r="A105" s="456" t="s">
        <v>316</v>
      </c>
      <c r="B105" s="118" t="s">
        <v>317</v>
      </c>
      <c r="C105" s="74">
        <f>'[1]RM_6.1.sz.mell'!C105</f>
        <v>250000</v>
      </c>
      <c r="D105" s="133">
        <f>'[1]RM_6.1.sz.mell'!J105</f>
        <v>0</v>
      </c>
      <c r="E105" s="75">
        <f>'[1]RM_6.1.sz.mell'!K105</f>
        <v>250000</v>
      </c>
    </row>
    <row r="106" spans="1:5" ht="12" customHeight="1" x14ac:dyDescent="0.2">
      <c r="A106" s="456" t="s">
        <v>318</v>
      </c>
      <c r="B106" s="118" t="s">
        <v>319</v>
      </c>
      <c r="C106" s="74">
        <f>'[1]RM_6.1.sz.mell'!C106</f>
        <v>0</v>
      </c>
      <c r="D106" s="133">
        <f>'[1]RM_6.1.sz.mell'!J106</f>
        <v>0</v>
      </c>
      <c r="E106" s="75">
        <f>'[1]RM_6.1.sz.mell'!K106</f>
        <v>0</v>
      </c>
    </row>
    <row r="107" spans="1:5" ht="12" customHeight="1" x14ac:dyDescent="0.2">
      <c r="A107" s="456" t="s">
        <v>320</v>
      </c>
      <c r="B107" s="119" t="s">
        <v>321</v>
      </c>
      <c r="C107" s="68">
        <f>'[1]RM_6.1.sz.mell'!C107</f>
        <v>300000</v>
      </c>
      <c r="D107" s="133">
        <f>'[1]RM_6.1.sz.mell'!J107</f>
        <v>0</v>
      </c>
      <c r="E107" s="75">
        <f>'[1]RM_6.1.sz.mell'!K107</f>
        <v>300000</v>
      </c>
    </row>
    <row r="108" spans="1:5" ht="12" customHeight="1" x14ac:dyDescent="0.2">
      <c r="A108" s="477" t="s">
        <v>322</v>
      </c>
      <c r="B108" s="117" t="s">
        <v>323</v>
      </c>
      <c r="C108" s="74">
        <f>'[1]RM_6.1.sz.mell'!C108</f>
        <v>0</v>
      </c>
      <c r="D108" s="133">
        <f>'[1]RM_6.1.sz.mell'!J108</f>
        <v>0</v>
      </c>
      <c r="E108" s="75">
        <f>'[1]RM_6.1.sz.mell'!K108</f>
        <v>0</v>
      </c>
    </row>
    <row r="109" spans="1:5" ht="12" customHeight="1" x14ac:dyDescent="0.2">
      <c r="A109" s="456" t="s">
        <v>324</v>
      </c>
      <c r="B109" s="117" t="s">
        <v>325</v>
      </c>
      <c r="C109" s="74">
        <f>'[1]RM_6.1.sz.mell'!C109</f>
        <v>0</v>
      </c>
      <c r="D109" s="133">
        <f>'[1]RM_6.1.sz.mell'!J109</f>
        <v>0</v>
      </c>
      <c r="E109" s="75">
        <f>'[1]RM_6.1.sz.mell'!K109</f>
        <v>0</v>
      </c>
    </row>
    <row r="110" spans="1:5" ht="12" customHeight="1" x14ac:dyDescent="0.2">
      <c r="A110" s="456" t="s">
        <v>326</v>
      </c>
      <c r="B110" s="119" t="s">
        <v>327</v>
      </c>
      <c r="C110" s="68">
        <f>'[1]RM_6.1.sz.mell'!C110</f>
        <v>14352680</v>
      </c>
      <c r="D110" s="131">
        <f>'[1]RM_6.1.sz.mell'!J110</f>
        <v>670000</v>
      </c>
      <c r="E110" s="69">
        <f>'[1]RM_6.1.sz.mell'!K110</f>
        <v>15022680</v>
      </c>
    </row>
    <row r="111" spans="1:5" ht="12" customHeight="1" x14ac:dyDescent="0.2">
      <c r="A111" s="456" t="s">
        <v>328</v>
      </c>
      <c r="B111" s="115" t="s">
        <v>329</v>
      </c>
      <c r="C111" s="68">
        <f>'[1]RM_6.1.sz.mell'!C111</f>
        <v>0</v>
      </c>
      <c r="D111" s="131">
        <f>'[1]RM_6.1.sz.mell'!J111</f>
        <v>0</v>
      </c>
      <c r="E111" s="69">
        <f>'[1]RM_6.1.sz.mell'!K111</f>
        <v>0</v>
      </c>
    </row>
    <row r="112" spans="1:5" ht="12" customHeight="1" x14ac:dyDescent="0.2">
      <c r="A112" s="458" t="s">
        <v>330</v>
      </c>
      <c r="B112" s="114" t="s">
        <v>563</v>
      </c>
      <c r="C112" s="74">
        <f>'[1]RM_6.1.sz.mell'!C112</f>
        <v>0</v>
      </c>
      <c r="D112" s="133">
        <f>'[1]RM_6.1.sz.mell'!J112</f>
        <v>0</v>
      </c>
      <c r="E112" s="75">
        <f>'[1]RM_6.1.sz.mell'!K112</f>
        <v>0</v>
      </c>
    </row>
    <row r="113" spans="1:5" ht="12" customHeight="1" thickBot="1" x14ac:dyDescent="0.25">
      <c r="A113" s="463" t="s">
        <v>332</v>
      </c>
      <c r="B113" s="478" t="s">
        <v>564</v>
      </c>
      <c r="C113" s="123">
        <f>'[1]RM_6.1.sz.mell'!C113</f>
        <v>0</v>
      </c>
      <c r="D113" s="138">
        <f>'[1]RM_6.1.sz.mell'!J113</f>
        <v>0</v>
      </c>
      <c r="E113" s="124">
        <f>'[1]RM_6.1.sz.mell'!K113</f>
        <v>0</v>
      </c>
    </row>
    <row r="114" spans="1:5" ht="12" customHeight="1" thickBot="1" x14ac:dyDescent="0.25">
      <c r="A114" s="103" t="s">
        <v>143</v>
      </c>
      <c r="B114" s="155" t="s">
        <v>334</v>
      </c>
      <c r="C114" s="59">
        <f>'[1]RM_6.1.sz.mell'!C114</f>
        <v>552636043</v>
      </c>
      <c r="D114" s="135">
        <f>'[1]RM_6.1.sz.mell'!J114</f>
        <v>10573872</v>
      </c>
      <c r="E114" s="60">
        <f>'[1]RM_6.1.sz.mell'!K114</f>
        <v>563209915</v>
      </c>
    </row>
    <row r="115" spans="1:5" ht="12" customHeight="1" x14ac:dyDescent="0.2">
      <c r="A115" s="454" t="s">
        <v>145</v>
      </c>
      <c r="B115" s="114" t="s">
        <v>335</v>
      </c>
      <c r="C115" s="64">
        <f>'[1]RM_6.1.sz.mell'!C115</f>
        <v>53736903</v>
      </c>
      <c r="D115" s="129">
        <f>'[1]RM_6.1.sz.mell'!J115</f>
        <v>-7168334</v>
      </c>
      <c r="E115" s="65">
        <f>'[1]RM_6.1.sz.mell'!K115</f>
        <v>46568569</v>
      </c>
    </row>
    <row r="116" spans="1:5" ht="12" customHeight="1" x14ac:dyDescent="0.2">
      <c r="A116" s="454" t="s">
        <v>147</v>
      </c>
      <c r="B116" s="130" t="s">
        <v>336</v>
      </c>
      <c r="C116" s="64">
        <f>'[1]RM_6.1.sz.mell'!C116</f>
        <v>0</v>
      </c>
      <c r="D116" s="129">
        <f>'[1]RM_6.1.sz.mell'!J116</f>
        <v>0</v>
      </c>
      <c r="E116" s="65">
        <f>'[1]RM_6.1.sz.mell'!K116</f>
        <v>0</v>
      </c>
    </row>
    <row r="117" spans="1:5" ht="12" customHeight="1" x14ac:dyDescent="0.2">
      <c r="A117" s="454" t="s">
        <v>149</v>
      </c>
      <c r="B117" s="130" t="s">
        <v>337</v>
      </c>
      <c r="C117" s="68">
        <f>'[1]RM_6.1.sz.mell'!C117</f>
        <v>496899140</v>
      </c>
      <c r="D117" s="131">
        <f>'[1]RM_6.1.sz.mell'!J117</f>
        <v>17742206</v>
      </c>
      <c r="E117" s="69">
        <f>'[1]RM_6.1.sz.mell'!K117</f>
        <v>514641346</v>
      </c>
    </row>
    <row r="118" spans="1:5" ht="12" customHeight="1" x14ac:dyDescent="0.2">
      <c r="A118" s="454" t="s">
        <v>151</v>
      </c>
      <c r="B118" s="130" t="s">
        <v>338</v>
      </c>
      <c r="C118" s="68">
        <f>'[1]RM_6.1.sz.mell'!C118</f>
        <v>0</v>
      </c>
      <c r="D118" s="131">
        <f>'[1]RM_6.1.sz.mell'!J118</f>
        <v>0</v>
      </c>
      <c r="E118" s="69">
        <f>'[1]RM_6.1.sz.mell'!K118</f>
        <v>0</v>
      </c>
    </row>
    <row r="119" spans="1:5" ht="12" customHeight="1" x14ac:dyDescent="0.2">
      <c r="A119" s="454" t="s">
        <v>153</v>
      </c>
      <c r="B119" s="72" t="s">
        <v>339</v>
      </c>
      <c r="C119" s="68">
        <f>'[1]RM_6.1.sz.mell'!C119</f>
        <v>2000000</v>
      </c>
      <c r="D119" s="131">
        <f>'[1]RM_6.1.sz.mell'!J119</f>
        <v>0</v>
      </c>
      <c r="E119" s="69">
        <f>'[1]RM_6.1.sz.mell'!K119</f>
        <v>2000000</v>
      </c>
    </row>
    <row r="120" spans="1:5" ht="12" customHeight="1" x14ac:dyDescent="0.2">
      <c r="A120" s="454" t="s">
        <v>155</v>
      </c>
      <c r="B120" s="70" t="s">
        <v>340</v>
      </c>
      <c r="C120" s="68">
        <f>'[1]RM_6.1.sz.mell'!C120</f>
        <v>0</v>
      </c>
      <c r="D120" s="131">
        <f>'[1]RM_6.1.sz.mell'!J120</f>
        <v>0</v>
      </c>
      <c r="E120" s="69">
        <f>'[1]RM_6.1.sz.mell'!K120</f>
        <v>0</v>
      </c>
    </row>
    <row r="121" spans="1:5" ht="12" customHeight="1" x14ac:dyDescent="0.2">
      <c r="A121" s="454" t="s">
        <v>341</v>
      </c>
      <c r="B121" s="132" t="s">
        <v>342</v>
      </c>
      <c r="C121" s="68">
        <f>'[1]RM_6.1.sz.mell'!C121</f>
        <v>0</v>
      </c>
      <c r="D121" s="131">
        <f>'[1]RM_6.1.sz.mell'!J121</f>
        <v>0</v>
      </c>
      <c r="E121" s="69">
        <f>'[1]RM_6.1.sz.mell'!K121</f>
        <v>0</v>
      </c>
    </row>
    <row r="122" spans="1:5" ht="12" customHeight="1" x14ac:dyDescent="0.2">
      <c r="A122" s="454" t="s">
        <v>343</v>
      </c>
      <c r="B122" s="119" t="s">
        <v>315</v>
      </c>
      <c r="C122" s="68">
        <f>'[1]RM_6.1.sz.mell'!C122</f>
        <v>0</v>
      </c>
      <c r="D122" s="131">
        <f>'[1]RM_6.1.sz.mell'!J122</f>
        <v>0</v>
      </c>
      <c r="E122" s="69">
        <f>'[1]RM_6.1.sz.mell'!K122</f>
        <v>0</v>
      </c>
    </row>
    <row r="123" spans="1:5" ht="12" customHeight="1" x14ac:dyDescent="0.2">
      <c r="A123" s="454" t="s">
        <v>344</v>
      </c>
      <c r="B123" s="119" t="s">
        <v>345</v>
      </c>
      <c r="C123" s="68">
        <f>'[1]RM_6.1.sz.mell'!C123</f>
        <v>0</v>
      </c>
      <c r="D123" s="131">
        <f>'[1]RM_6.1.sz.mell'!J123</f>
        <v>0</v>
      </c>
      <c r="E123" s="69">
        <f>'[1]RM_6.1.sz.mell'!K123</f>
        <v>0</v>
      </c>
    </row>
    <row r="124" spans="1:5" ht="12" customHeight="1" x14ac:dyDescent="0.2">
      <c r="A124" s="454" t="s">
        <v>346</v>
      </c>
      <c r="B124" s="119" t="s">
        <v>347</v>
      </c>
      <c r="C124" s="68">
        <f>'[1]RM_6.1.sz.mell'!C124</f>
        <v>0</v>
      </c>
      <c r="D124" s="131">
        <f>'[1]RM_6.1.sz.mell'!J124</f>
        <v>0</v>
      </c>
      <c r="E124" s="69">
        <f>'[1]RM_6.1.sz.mell'!K124</f>
        <v>0</v>
      </c>
    </row>
    <row r="125" spans="1:5" ht="12" customHeight="1" x14ac:dyDescent="0.2">
      <c r="A125" s="454" t="s">
        <v>348</v>
      </c>
      <c r="B125" s="119" t="s">
        <v>321</v>
      </c>
      <c r="C125" s="68">
        <f>'[1]RM_6.1.sz.mell'!C125</f>
        <v>1000000</v>
      </c>
      <c r="D125" s="131">
        <f>'[1]RM_6.1.sz.mell'!J125</f>
        <v>0</v>
      </c>
      <c r="E125" s="69">
        <f>'[1]RM_6.1.sz.mell'!K125</f>
        <v>1000000</v>
      </c>
    </row>
    <row r="126" spans="1:5" ht="12" customHeight="1" x14ac:dyDescent="0.2">
      <c r="A126" s="454" t="s">
        <v>349</v>
      </c>
      <c r="B126" s="119" t="s">
        <v>350</v>
      </c>
      <c r="C126" s="68">
        <f>'[1]RM_6.1.sz.mell'!C126</f>
        <v>0</v>
      </c>
      <c r="D126" s="131">
        <f>'[1]RM_6.1.sz.mell'!J126</f>
        <v>0</v>
      </c>
      <c r="E126" s="69">
        <f>'[1]RM_6.1.sz.mell'!K126</f>
        <v>0</v>
      </c>
    </row>
    <row r="127" spans="1:5" ht="12" customHeight="1" thickBot="1" x14ac:dyDescent="0.25">
      <c r="A127" s="477" t="s">
        <v>351</v>
      </c>
      <c r="B127" s="119" t="s">
        <v>352</v>
      </c>
      <c r="C127" s="74">
        <f>'[1]RM_6.1.sz.mell'!C127</f>
        <v>1000000</v>
      </c>
      <c r="D127" s="133">
        <f>'[1]RM_6.1.sz.mell'!J127</f>
        <v>0</v>
      </c>
      <c r="E127" s="75">
        <f>'[1]RM_6.1.sz.mell'!K127</f>
        <v>1000000</v>
      </c>
    </row>
    <row r="128" spans="1:5" ht="12" customHeight="1" thickBot="1" x14ac:dyDescent="0.25">
      <c r="A128" s="103" t="s">
        <v>157</v>
      </c>
      <c r="B128" s="134" t="s">
        <v>353</v>
      </c>
      <c r="C128" s="59">
        <f>'[1]RM_6.1.sz.mell'!C128</f>
        <v>989274774</v>
      </c>
      <c r="D128" s="135">
        <f>'[1]RM_6.1.sz.mell'!J128</f>
        <v>24878313</v>
      </c>
      <c r="E128" s="60">
        <f>'[1]RM_6.1.sz.mell'!K128</f>
        <v>1014153087</v>
      </c>
    </row>
    <row r="129" spans="1:11" ht="12" customHeight="1" thickBot="1" x14ac:dyDescent="0.25">
      <c r="A129" s="103" t="s">
        <v>354</v>
      </c>
      <c r="B129" s="134" t="s">
        <v>565</v>
      </c>
      <c r="C129" s="59">
        <f>'[1]RM_6.1.sz.mell'!C129</f>
        <v>109235000</v>
      </c>
      <c r="D129" s="135">
        <f>'[1]RM_6.1.sz.mell'!J129</f>
        <v>0</v>
      </c>
      <c r="E129" s="60">
        <f>'[1]RM_6.1.sz.mell'!K129</f>
        <v>109235000</v>
      </c>
    </row>
    <row r="130" spans="1:11" s="475" customFormat="1" ht="12" customHeight="1" x14ac:dyDescent="0.2">
      <c r="A130" s="454" t="s">
        <v>173</v>
      </c>
      <c r="B130" s="136" t="s">
        <v>566</v>
      </c>
      <c r="C130" s="68">
        <f>'[1]RM_6.1.sz.mell'!C130</f>
        <v>1235000</v>
      </c>
      <c r="D130" s="131">
        <f>'[1]RM_6.1.sz.mell'!J130</f>
        <v>0</v>
      </c>
      <c r="E130" s="69">
        <f>'[1]RM_6.1.sz.mell'!K130</f>
        <v>1235000</v>
      </c>
    </row>
    <row r="131" spans="1:11" ht="12" customHeight="1" x14ac:dyDescent="0.2">
      <c r="A131" s="454" t="s">
        <v>175</v>
      </c>
      <c r="B131" s="136" t="s">
        <v>357</v>
      </c>
      <c r="C131" s="68">
        <f>'[1]RM_6.1.sz.mell'!C131</f>
        <v>108000000</v>
      </c>
      <c r="D131" s="131">
        <f>'[1]RM_6.1.sz.mell'!J131</f>
        <v>0</v>
      </c>
      <c r="E131" s="69">
        <f>'[1]RM_6.1.sz.mell'!K131</f>
        <v>108000000</v>
      </c>
    </row>
    <row r="132" spans="1:11" ht="12" customHeight="1" thickBot="1" x14ac:dyDescent="0.25">
      <c r="A132" s="477" t="s">
        <v>177</v>
      </c>
      <c r="B132" s="140" t="s">
        <v>567</v>
      </c>
      <c r="C132" s="68">
        <f>'[1]RM_6.1.sz.mell'!C132</f>
        <v>0</v>
      </c>
      <c r="D132" s="131">
        <f>'[1]RM_6.1.sz.mell'!J132</f>
        <v>0</v>
      </c>
      <c r="E132" s="69">
        <f>'[1]RM_6.1.sz.mell'!K132</f>
        <v>0</v>
      </c>
    </row>
    <row r="133" spans="1:11" ht="12" customHeight="1" thickBot="1" x14ac:dyDescent="0.25">
      <c r="A133" s="103" t="s">
        <v>187</v>
      </c>
      <c r="B133" s="134" t="s">
        <v>359</v>
      </c>
      <c r="C133" s="59">
        <f>'[1]RM_6.1.sz.mell'!C133</f>
        <v>0</v>
      </c>
      <c r="D133" s="135">
        <f>'[1]RM_6.1.sz.mell'!J133</f>
        <v>0</v>
      </c>
      <c r="E133" s="60">
        <f>'[1]RM_6.1.sz.mell'!K133</f>
        <v>0</v>
      </c>
    </row>
    <row r="134" spans="1:11" ht="12" customHeight="1" x14ac:dyDescent="0.2">
      <c r="A134" s="454" t="s">
        <v>189</v>
      </c>
      <c r="B134" s="136" t="s">
        <v>360</v>
      </c>
      <c r="C134" s="68">
        <f>'[1]RM_6.1.sz.mell'!C134</f>
        <v>0</v>
      </c>
      <c r="D134" s="131">
        <f>'[1]RM_6.1.sz.mell'!J134</f>
        <v>0</v>
      </c>
      <c r="E134" s="69">
        <f>'[1]RM_6.1.sz.mell'!K134</f>
        <v>0</v>
      </c>
    </row>
    <row r="135" spans="1:11" ht="12" customHeight="1" x14ac:dyDescent="0.2">
      <c r="A135" s="454" t="s">
        <v>191</v>
      </c>
      <c r="B135" s="136" t="s">
        <v>361</v>
      </c>
      <c r="C135" s="68">
        <f>'[1]RM_6.1.sz.mell'!C135</f>
        <v>0</v>
      </c>
      <c r="D135" s="131">
        <f>'[1]RM_6.1.sz.mell'!J135</f>
        <v>0</v>
      </c>
      <c r="E135" s="69">
        <f>'[1]RM_6.1.sz.mell'!K135</f>
        <v>0</v>
      </c>
    </row>
    <row r="136" spans="1:11" ht="12" customHeight="1" x14ac:dyDescent="0.2">
      <c r="A136" s="454" t="s">
        <v>193</v>
      </c>
      <c r="B136" s="136" t="s">
        <v>362</v>
      </c>
      <c r="C136" s="68">
        <f>'[1]RM_6.1.sz.mell'!C136</f>
        <v>0</v>
      </c>
      <c r="D136" s="131">
        <f>'[1]RM_6.1.sz.mell'!J136</f>
        <v>0</v>
      </c>
      <c r="E136" s="69">
        <f>'[1]RM_6.1.sz.mell'!K136</f>
        <v>0</v>
      </c>
    </row>
    <row r="137" spans="1:11" ht="12" customHeight="1" x14ac:dyDescent="0.2">
      <c r="A137" s="454" t="s">
        <v>195</v>
      </c>
      <c r="B137" s="136" t="s">
        <v>568</v>
      </c>
      <c r="C137" s="68">
        <f>'[1]RM_6.1.sz.mell'!C137</f>
        <v>0</v>
      </c>
      <c r="D137" s="131">
        <f>'[1]RM_6.1.sz.mell'!J137</f>
        <v>0</v>
      </c>
      <c r="E137" s="69">
        <f>'[1]RM_6.1.sz.mell'!K137</f>
        <v>0</v>
      </c>
    </row>
    <row r="138" spans="1:11" ht="12" customHeight="1" x14ac:dyDescent="0.2">
      <c r="A138" s="454" t="s">
        <v>197</v>
      </c>
      <c r="B138" s="136" t="s">
        <v>364</v>
      </c>
      <c r="C138" s="68">
        <f>'[1]RM_6.1.sz.mell'!C138</f>
        <v>0</v>
      </c>
      <c r="D138" s="131">
        <f>'[1]RM_6.1.sz.mell'!J138</f>
        <v>0</v>
      </c>
      <c r="E138" s="69">
        <f>'[1]RM_6.1.sz.mell'!K138</f>
        <v>0</v>
      </c>
    </row>
    <row r="139" spans="1:11" s="475" customFormat="1" ht="12" customHeight="1" thickBot="1" x14ac:dyDescent="0.25">
      <c r="A139" s="477" t="s">
        <v>199</v>
      </c>
      <c r="B139" s="140" t="s">
        <v>365</v>
      </c>
      <c r="C139" s="68">
        <f>'[1]RM_6.1.sz.mell'!C139</f>
        <v>0</v>
      </c>
      <c r="D139" s="131">
        <f>'[1]RM_6.1.sz.mell'!J139</f>
        <v>0</v>
      </c>
      <c r="E139" s="69">
        <f>'[1]RM_6.1.sz.mell'!K139</f>
        <v>0</v>
      </c>
    </row>
    <row r="140" spans="1:11" ht="12" customHeight="1" thickBot="1" x14ac:dyDescent="0.25">
      <c r="A140" s="103" t="s">
        <v>211</v>
      </c>
      <c r="B140" s="134" t="s">
        <v>569</v>
      </c>
      <c r="C140" s="77">
        <f>'[1]RM_6.1.sz.mell'!C140</f>
        <v>186322065</v>
      </c>
      <c r="D140" s="139">
        <f>'[1]RM_6.1.sz.mell'!J140</f>
        <v>0</v>
      </c>
      <c r="E140" s="78">
        <f>'[1]RM_6.1.sz.mell'!K140</f>
        <v>186322065</v>
      </c>
      <c r="K140" s="479"/>
    </row>
    <row r="141" spans="1:11" x14ac:dyDescent="0.2">
      <c r="A141" s="454" t="s">
        <v>213</v>
      </c>
      <c r="B141" s="136" t="s">
        <v>367</v>
      </c>
      <c r="C141" s="68">
        <f>'[1]RM_6.1.sz.mell'!C141</f>
        <v>0</v>
      </c>
      <c r="D141" s="131">
        <f>'[1]RM_6.1.sz.mell'!J141</f>
        <v>0</v>
      </c>
      <c r="E141" s="69">
        <f>'[1]RM_6.1.sz.mell'!K141</f>
        <v>0</v>
      </c>
    </row>
    <row r="142" spans="1:11" ht="12" customHeight="1" x14ac:dyDescent="0.2">
      <c r="A142" s="454" t="s">
        <v>215</v>
      </c>
      <c r="B142" s="136" t="s">
        <v>368</v>
      </c>
      <c r="C142" s="68">
        <f>'[1]RM_6.1.sz.mell'!C142</f>
        <v>9642857</v>
      </c>
      <c r="D142" s="131">
        <f>'[1]RM_6.1.sz.mell'!J142</f>
        <v>0</v>
      </c>
      <c r="E142" s="69">
        <f>'[1]RM_6.1.sz.mell'!K142</f>
        <v>9642857</v>
      </c>
    </row>
    <row r="143" spans="1:11" ht="12" customHeight="1" x14ac:dyDescent="0.2">
      <c r="A143" s="454" t="s">
        <v>217</v>
      </c>
      <c r="B143" s="136" t="s">
        <v>570</v>
      </c>
      <c r="C143" s="68">
        <f>'[1]RM_6.1.sz.mell'!C143</f>
        <v>176290084</v>
      </c>
      <c r="D143" s="131">
        <f>'[1]RM_6.1.sz.mell'!J143</f>
        <v>0</v>
      </c>
      <c r="E143" s="69">
        <f>'[1]RM_6.1.sz.mell'!K143</f>
        <v>176290084</v>
      </c>
    </row>
    <row r="144" spans="1:11" s="475" customFormat="1" ht="12" customHeight="1" x14ac:dyDescent="0.2">
      <c r="A144" s="454" t="s">
        <v>219</v>
      </c>
      <c r="B144" s="136" t="s">
        <v>369</v>
      </c>
      <c r="C144" s="68">
        <f>'[1]RM_6.1.sz.mell'!C144</f>
        <v>0</v>
      </c>
      <c r="D144" s="131">
        <f>'[1]RM_6.1.sz.mell'!J144</f>
        <v>0</v>
      </c>
      <c r="E144" s="69">
        <f>'[1]RM_6.1.sz.mell'!K144</f>
        <v>0</v>
      </c>
    </row>
    <row r="145" spans="1:5" s="475" customFormat="1" ht="12" customHeight="1" thickBot="1" x14ac:dyDescent="0.25">
      <c r="A145" s="477" t="s">
        <v>221</v>
      </c>
      <c r="B145" s="140" t="s">
        <v>370</v>
      </c>
      <c r="C145" s="68">
        <f>'[1]RM_6.1.sz.mell'!C145</f>
        <v>389124</v>
      </c>
      <c r="D145" s="131">
        <f>'[1]RM_6.1.sz.mell'!J145</f>
        <v>0</v>
      </c>
      <c r="E145" s="69">
        <f>'[1]RM_6.1.sz.mell'!K145</f>
        <v>389124</v>
      </c>
    </row>
    <row r="146" spans="1:5" s="475" customFormat="1" ht="12" customHeight="1" thickBot="1" x14ac:dyDescent="0.25">
      <c r="A146" s="103" t="s">
        <v>371</v>
      </c>
      <c r="B146" s="134" t="s">
        <v>372</v>
      </c>
      <c r="C146" s="141">
        <f>'[1]RM_6.1.sz.mell'!C146</f>
        <v>0</v>
      </c>
      <c r="D146" s="142">
        <f>'[1]RM_6.1.sz.mell'!J146</f>
        <v>0</v>
      </c>
      <c r="E146" s="143">
        <f>'[1]RM_6.1.sz.mell'!K146</f>
        <v>0</v>
      </c>
    </row>
    <row r="147" spans="1:5" s="475" customFormat="1" ht="12" customHeight="1" x14ac:dyDescent="0.2">
      <c r="A147" s="454" t="s">
        <v>225</v>
      </c>
      <c r="B147" s="136" t="s">
        <v>373</v>
      </c>
      <c r="C147" s="68">
        <f>'[1]RM_6.1.sz.mell'!C147</f>
        <v>0</v>
      </c>
      <c r="D147" s="131">
        <f>'[1]RM_6.1.sz.mell'!J147</f>
        <v>0</v>
      </c>
      <c r="E147" s="69">
        <f>'[1]RM_6.1.sz.mell'!K147</f>
        <v>0</v>
      </c>
    </row>
    <row r="148" spans="1:5" s="475" customFormat="1" ht="12" customHeight="1" x14ac:dyDescent="0.2">
      <c r="A148" s="454" t="s">
        <v>227</v>
      </c>
      <c r="B148" s="136" t="s">
        <v>374</v>
      </c>
      <c r="C148" s="68">
        <f>'[1]RM_6.1.sz.mell'!C148</f>
        <v>0</v>
      </c>
      <c r="D148" s="131">
        <f>'[1]RM_6.1.sz.mell'!J148</f>
        <v>0</v>
      </c>
      <c r="E148" s="69">
        <f>'[1]RM_6.1.sz.mell'!K148</f>
        <v>0</v>
      </c>
    </row>
    <row r="149" spans="1:5" s="475" customFormat="1" ht="12" customHeight="1" x14ac:dyDescent="0.2">
      <c r="A149" s="454" t="s">
        <v>229</v>
      </c>
      <c r="B149" s="136" t="s">
        <v>375</v>
      </c>
      <c r="C149" s="68">
        <f>'[1]RM_6.1.sz.mell'!C149</f>
        <v>0</v>
      </c>
      <c r="D149" s="131">
        <f>'[1]RM_6.1.sz.mell'!J149</f>
        <v>0</v>
      </c>
      <c r="E149" s="69">
        <f>'[1]RM_6.1.sz.mell'!K149</f>
        <v>0</v>
      </c>
    </row>
    <row r="150" spans="1:5" s="475" customFormat="1" ht="12" customHeight="1" x14ac:dyDescent="0.2">
      <c r="A150" s="454" t="s">
        <v>231</v>
      </c>
      <c r="B150" s="136" t="s">
        <v>571</v>
      </c>
      <c r="C150" s="68">
        <f>'[1]RM_6.1.sz.mell'!C150</f>
        <v>0</v>
      </c>
      <c r="D150" s="131">
        <f>'[1]RM_6.1.sz.mell'!J150</f>
        <v>0</v>
      </c>
      <c r="E150" s="69">
        <f>'[1]RM_6.1.sz.mell'!K150</f>
        <v>0</v>
      </c>
    </row>
    <row r="151" spans="1:5" ht="12.75" customHeight="1" thickBot="1" x14ac:dyDescent="0.25">
      <c r="A151" s="477" t="s">
        <v>377</v>
      </c>
      <c r="B151" s="140" t="s">
        <v>378</v>
      </c>
      <c r="C151" s="74">
        <f>'[1]RM_6.1.sz.mell'!C151</f>
        <v>0</v>
      </c>
      <c r="D151" s="133">
        <f>'[1]RM_6.1.sz.mell'!J151</f>
        <v>0</v>
      </c>
      <c r="E151" s="75">
        <f>'[1]RM_6.1.sz.mell'!K151</f>
        <v>0</v>
      </c>
    </row>
    <row r="152" spans="1:5" ht="12.75" customHeight="1" thickBot="1" x14ac:dyDescent="0.25">
      <c r="A152" s="480" t="s">
        <v>233</v>
      </c>
      <c r="B152" s="134" t="s">
        <v>379</v>
      </c>
      <c r="C152" s="141">
        <f>'[1]RM_6.1.sz.mell'!C152</f>
        <v>0</v>
      </c>
      <c r="D152" s="142">
        <f>'[1]RM_6.1.sz.mell'!J152</f>
        <v>0</v>
      </c>
      <c r="E152" s="143">
        <f>'[1]RM_6.1.sz.mell'!K152</f>
        <v>0</v>
      </c>
    </row>
    <row r="153" spans="1:5" ht="12.75" customHeight="1" thickBot="1" x14ac:dyDescent="0.25">
      <c r="A153" s="480" t="s">
        <v>57</v>
      </c>
      <c r="B153" s="134" t="s">
        <v>380</v>
      </c>
      <c r="C153" s="141">
        <f>'[1]RM_6.1.sz.mell'!C153</f>
        <v>0</v>
      </c>
      <c r="D153" s="142">
        <f>'[1]RM_6.1.sz.mell'!J153</f>
        <v>0</v>
      </c>
      <c r="E153" s="143">
        <f>'[1]RM_6.1.sz.mell'!K153</f>
        <v>0</v>
      </c>
    </row>
    <row r="154" spans="1:5" ht="12" customHeight="1" thickBot="1" x14ac:dyDescent="0.25">
      <c r="A154" s="103" t="s">
        <v>381</v>
      </c>
      <c r="B154" s="134" t="s">
        <v>382</v>
      </c>
      <c r="C154" s="144">
        <f>'[1]RM_6.1.sz.mell'!C154</f>
        <v>295557065</v>
      </c>
      <c r="D154" s="145">
        <f>'[1]RM_6.1.sz.mell'!J154</f>
        <v>0</v>
      </c>
      <c r="E154" s="146">
        <f>'[1]RM_6.1.sz.mell'!K154</f>
        <v>295557065</v>
      </c>
    </row>
    <row r="155" spans="1:5" ht="15.2" customHeight="1" thickBot="1" x14ac:dyDescent="0.25">
      <c r="A155" s="481" t="s">
        <v>383</v>
      </c>
      <c r="B155" s="150" t="s">
        <v>384</v>
      </c>
      <c r="C155" s="144">
        <f>'[1]RM_6.1.sz.mell'!C155</f>
        <v>1284831839</v>
      </c>
      <c r="D155" s="145">
        <f>'[1]RM_6.1.sz.mell'!J155</f>
        <v>24878313</v>
      </c>
      <c r="E155" s="146">
        <f>'[1]RM_6.1.sz.mell'!K155</f>
        <v>1309710152</v>
      </c>
    </row>
    <row r="156" spans="1:5" ht="13.5" thickBot="1" x14ac:dyDescent="0.25">
      <c r="C156" s="484">
        <f>C90-C155</f>
        <v>0</v>
      </c>
      <c r="D156" s="484">
        <f>D90-D155</f>
        <v>0</v>
      </c>
      <c r="E156" s="485"/>
    </row>
    <row r="157" spans="1:5" ht="15.2" customHeight="1" thickBot="1" x14ac:dyDescent="0.25">
      <c r="A157" s="486" t="s">
        <v>572</v>
      </c>
      <c r="B157" s="487"/>
      <c r="C157" s="488">
        <f>'[1]RM_6.1.sz.mell'!C157</f>
        <v>22</v>
      </c>
      <c r="D157" s="488">
        <f>'[1]RM_6.1.sz.mell'!J157</f>
        <v>0</v>
      </c>
      <c r="E157" s="489">
        <f>'[1]RM_6.1.sz.mell'!K157</f>
        <v>22</v>
      </c>
    </row>
    <row r="158" spans="1:5" ht="14.45" customHeight="1" thickBot="1" x14ac:dyDescent="0.25">
      <c r="A158" s="486" t="s">
        <v>573</v>
      </c>
      <c r="B158" s="487"/>
      <c r="C158" s="488">
        <f>'[1]RM_6.1.sz.mell'!C158</f>
        <v>47</v>
      </c>
      <c r="D158" s="488">
        <f>'[1]RM_6.1.sz.mell'!J158</f>
        <v>0</v>
      </c>
      <c r="E158" s="489">
        <f>'[1]RM_6.1.sz.mell'!K158</f>
        <v>47</v>
      </c>
    </row>
  </sheetData>
  <sheetProtection sheet="1" formatCells="0"/>
  <mergeCells count="5">
    <mergeCell ref="B1:E1"/>
    <mergeCell ref="B2:D2"/>
    <mergeCell ref="B3:D3"/>
    <mergeCell ref="A7:E7"/>
    <mergeCell ref="A92:E92"/>
  </mergeCells>
  <printOptions horizontalCentered="1"/>
  <pageMargins left="0.78740157480314965" right="0.78740157480314965" top="0.98425196850393704" bottom="0.98425196850393704" header="0.78740157480314965" footer="0.78740157480314965"/>
  <pageSetup paperSize="9" scale="73" orientation="portrait" verticalDpi="300" r:id="rId1"/>
  <headerFooter alignWithMargins="0"/>
  <rowBreaks count="2" manualBreakCount="2">
    <brk id="69" max="16383" man="1"/>
    <brk id="9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BFF78-96C2-4549-8ED8-ABF599E55017}">
  <sheetPr>
    <tabColor theme="3" tint="0.79998168889431442"/>
  </sheetPr>
  <dimension ref="A1:K158"/>
  <sheetViews>
    <sheetView zoomScale="120" zoomScaleNormal="120" zoomScaleSheetLayoutView="100" workbookViewId="0">
      <selection activeCell="J1" sqref="J1:J33"/>
    </sheetView>
  </sheetViews>
  <sheetFormatPr defaultRowHeight="12.75" x14ac:dyDescent="0.2"/>
  <cols>
    <col min="1" max="1" width="16.1640625" style="482" customWidth="1"/>
    <col min="2" max="2" width="62" style="483" customWidth="1"/>
    <col min="3" max="3" width="14.1640625" style="485" customWidth="1"/>
    <col min="4" max="5" width="14.1640625" style="445" customWidth="1"/>
    <col min="6" max="256" width="9.33203125" style="445"/>
    <col min="257" max="257" width="16.1640625" style="445" customWidth="1"/>
    <col min="258" max="258" width="62" style="445" customWidth="1"/>
    <col min="259" max="261" width="14.1640625" style="445" customWidth="1"/>
    <col min="262" max="512" width="9.33203125" style="445"/>
    <col min="513" max="513" width="16.1640625" style="445" customWidth="1"/>
    <col min="514" max="514" width="62" style="445" customWidth="1"/>
    <col min="515" max="517" width="14.1640625" style="445" customWidth="1"/>
    <col min="518" max="768" width="9.33203125" style="445"/>
    <col min="769" max="769" width="16.1640625" style="445" customWidth="1"/>
    <col min="770" max="770" width="62" style="445" customWidth="1"/>
    <col min="771" max="773" width="14.1640625" style="445" customWidth="1"/>
    <col min="774" max="1024" width="9.33203125" style="445"/>
    <col min="1025" max="1025" width="16.1640625" style="445" customWidth="1"/>
    <col min="1026" max="1026" width="62" style="445" customWidth="1"/>
    <col min="1027" max="1029" width="14.1640625" style="445" customWidth="1"/>
    <col min="1030" max="1280" width="9.33203125" style="445"/>
    <col min="1281" max="1281" width="16.1640625" style="445" customWidth="1"/>
    <col min="1282" max="1282" width="62" style="445" customWidth="1"/>
    <col min="1283" max="1285" width="14.1640625" style="445" customWidth="1"/>
    <col min="1286" max="1536" width="9.33203125" style="445"/>
    <col min="1537" max="1537" width="16.1640625" style="445" customWidth="1"/>
    <col min="1538" max="1538" width="62" style="445" customWidth="1"/>
    <col min="1539" max="1541" width="14.1640625" style="445" customWidth="1"/>
    <col min="1542" max="1792" width="9.33203125" style="445"/>
    <col min="1793" max="1793" width="16.1640625" style="445" customWidth="1"/>
    <col min="1794" max="1794" width="62" style="445" customWidth="1"/>
    <col min="1795" max="1797" width="14.1640625" style="445" customWidth="1"/>
    <col min="1798" max="2048" width="9.33203125" style="445"/>
    <col min="2049" max="2049" width="16.1640625" style="445" customWidth="1"/>
    <col min="2050" max="2050" width="62" style="445" customWidth="1"/>
    <col min="2051" max="2053" width="14.1640625" style="445" customWidth="1"/>
    <col min="2054" max="2304" width="9.33203125" style="445"/>
    <col min="2305" max="2305" width="16.1640625" style="445" customWidth="1"/>
    <col min="2306" max="2306" width="62" style="445" customWidth="1"/>
    <col min="2307" max="2309" width="14.1640625" style="445" customWidth="1"/>
    <col min="2310" max="2560" width="9.33203125" style="445"/>
    <col min="2561" max="2561" width="16.1640625" style="445" customWidth="1"/>
    <col min="2562" max="2562" width="62" style="445" customWidth="1"/>
    <col min="2563" max="2565" width="14.1640625" style="445" customWidth="1"/>
    <col min="2566" max="2816" width="9.33203125" style="445"/>
    <col min="2817" max="2817" width="16.1640625" style="445" customWidth="1"/>
    <col min="2818" max="2818" width="62" style="445" customWidth="1"/>
    <col min="2819" max="2821" width="14.1640625" style="445" customWidth="1"/>
    <col min="2822" max="3072" width="9.33203125" style="445"/>
    <col min="3073" max="3073" width="16.1640625" style="445" customWidth="1"/>
    <col min="3074" max="3074" width="62" style="445" customWidth="1"/>
    <col min="3075" max="3077" width="14.1640625" style="445" customWidth="1"/>
    <col min="3078" max="3328" width="9.33203125" style="445"/>
    <col min="3329" max="3329" width="16.1640625" style="445" customWidth="1"/>
    <col min="3330" max="3330" width="62" style="445" customWidth="1"/>
    <col min="3331" max="3333" width="14.1640625" style="445" customWidth="1"/>
    <col min="3334" max="3584" width="9.33203125" style="445"/>
    <col min="3585" max="3585" width="16.1640625" style="445" customWidth="1"/>
    <col min="3586" max="3586" width="62" style="445" customWidth="1"/>
    <col min="3587" max="3589" width="14.1640625" style="445" customWidth="1"/>
    <col min="3590" max="3840" width="9.33203125" style="445"/>
    <col min="3841" max="3841" width="16.1640625" style="445" customWidth="1"/>
    <col min="3842" max="3842" width="62" style="445" customWidth="1"/>
    <col min="3843" max="3845" width="14.1640625" style="445" customWidth="1"/>
    <col min="3846" max="4096" width="9.33203125" style="445"/>
    <col min="4097" max="4097" width="16.1640625" style="445" customWidth="1"/>
    <col min="4098" max="4098" width="62" style="445" customWidth="1"/>
    <col min="4099" max="4101" width="14.1640625" style="445" customWidth="1"/>
    <col min="4102" max="4352" width="9.33203125" style="445"/>
    <col min="4353" max="4353" width="16.1640625" style="445" customWidth="1"/>
    <col min="4354" max="4354" width="62" style="445" customWidth="1"/>
    <col min="4355" max="4357" width="14.1640625" style="445" customWidth="1"/>
    <col min="4358" max="4608" width="9.33203125" style="445"/>
    <col min="4609" max="4609" width="16.1640625" style="445" customWidth="1"/>
    <col min="4610" max="4610" width="62" style="445" customWidth="1"/>
    <col min="4611" max="4613" width="14.1640625" style="445" customWidth="1"/>
    <col min="4614" max="4864" width="9.33203125" style="445"/>
    <col min="4865" max="4865" width="16.1640625" style="445" customWidth="1"/>
    <col min="4866" max="4866" width="62" style="445" customWidth="1"/>
    <col min="4867" max="4869" width="14.1640625" style="445" customWidth="1"/>
    <col min="4870" max="5120" width="9.33203125" style="445"/>
    <col min="5121" max="5121" width="16.1640625" style="445" customWidth="1"/>
    <col min="5122" max="5122" width="62" style="445" customWidth="1"/>
    <col min="5123" max="5125" width="14.1640625" style="445" customWidth="1"/>
    <col min="5126" max="5376" width="9.33203125" style="445"/>
    <col min="5377" max="5377" width="16.1640625" style="445" customWidth="1"/>
    <col min="5378" max="5378" width="62" style="445" customWidth="1"/>
    <col min="5379" max="5381" width="14.1640625" style="445" customWidth="1"/>
    <col min="5382" max="5632" width="9.33203125" style="445"/>
    <col min="5633" max="5633" width="16.1640625" style="445" customWidth="1"/>
    <col min="5634" max="5634" width="62" style="445" customWidth="1"/>
    <col min="5635" max="5637" width="14.1640625" style="445" customWidth="1"/>
    <col min="5638" max="5888" width="9.33203125" style="445"/>
    <col min="5889" max="5889" width="16.1640625" style="445" customWidth="1"/>
    <col min="5890" max="5890" width="62" style="445" customWidth="1"/>
    <col min="5891" max="5893" width="14.1640625" style="445" customWidth="1"/>
    <col min="5894" max="6144" width="9.33203125" style="445"/>
    <col min="6145" max="6145" width="16.1640625" style="445" customWidth="1"/>
    <col min="6146" max="6146" width="62" style="445" customWidth="1"/>
    <col min="6147" max="6149" width="14.1640625" style="445" customWidth="1"/>
    <col min="6150" max="6400" width="9.33203125" style="445"/>
    <col min="6401" max="6401" width="16.1640625" style="445" customWidth="1"/>
    <col min="6402" max="6402" width="62" style="445" customWidth="1"/>
    <col min="6403" max="6405" width="14.1640625" style="445" customWidth="1"/>
    <col min="6406" max="6656" width="9.33203125" style="445"/>
    <col min="6657" max="6657" width="16.1640625" style="445" customWidth="1"/>
    <col min="6658" max="6658" width="62" style="445" customWidth="1"/>
    <col min="6659" max="6661" width="14.1640625" style="445" customWidth="1"/>
    <col min="6662" max="6912" width="9.33203125" style="445"/>
    <col min="6913" max="6913" width="16.1640625" style="445" customWidth="1"/>
    <col min="6914" max="6914" width="62" style="445" customWidth="1"/>
    <col min="6915" max="6917" width="14.1640625" style="445" customWidth="1"/>
    <col min="6918" max="7168" width="9.33203125" style="445"/>
    <col min="7169" max="7169" width="16.1640625" style="445" customWidth="1"/>
    <col min="7170" max="7170" width="62" style="445" customWidth="1"/>
    <col min="7171" max="7173" width="14.1640625" style="445" customWidth="1"/>
    <col min="7174" max="7424" width="9.33203125" style="445"/>
    <col min="7425" max="7425" width="16.1640625" style="445" customWidth="1"/>
    <col min="7426" max="7426" width="62" style="445" customWidth="1"/>
    <col min="7427" max="7429" width="14.1640625" style="445" customWidth="1"/>
    <col min="7430" max="7680" width="9.33203125" style="445"/>
    <col min="7681" max="7681" width="16.1640625" style="445" customWidth="1"/>
    <col min="7682" max="7682" width="62" style="445" customWidth="1"/>
    <col min="7683" max="7685" width="14.1640625" style="445" customWidth="1"/>
    <col min="7686" max="7936" width="9.33203125" style="445"/>
    <col min="7937" max="7937" width="16.1640625" style="445" customWidth="1"/>
    <col min="7938" max="7938" width="62" style="445" customWidth="1"/>
    <col min="7939" max="7941" width="14.1640625" style="445" customWidth="1"/>
    <col min="7942" max="8192" width="9.33203125" style="445"/>
    <col min="8193" max="8193" width="16.1640625" style="445" customWidth="1"/>
    <col min="8194" max="8194" width="62" style="445" customWidth="1"/>
    <col min="8195" max="8197" width="14.1640625" style="445" customWidth="1"/>
    <col min="8198" max="8448" width="9.33203125" style="445"/>
    <col min="8449" max="8449" width="16.1640625" style="445" customWidth="1"/>
    <col min="8450" max="8450" width="62" style="445" customWidth="1"/>
    <col min="8451" max="8453" width="14.1640625" style="445" customWidth="1"/>
    <col min="8454" max="8704" width="9.33203125" style="445"/>
    <col min="8705" max="8705" width="16.1640625" style="445" customWidth="1"/>
    <col min="8706" max="8706" width="62" style="445" customWidth="1"/>
    <col min="8707" max="8709" width="14.1640625" style="445" customWidth="1"/>
    <col min="8710" max="8960" width="9.33203125" style="445"/>
    <col min="8961" max="8961" width="16.1640625" style="445" customWidth="1"/>
    <col min="8962" max="8962" width="62" style="445" customWidth="1"/>
    <col min="8963" max="8965" width="14.1640625" style="445" customWidth="1"/>
    <col min="8966" max="9216" width="9.33203125" style="445"/>
    <col min="9217" max="9217" width="16.1640625" style="445" customWidth="1"/>
    <col min="9218" max="9218" width="62" style="445" customWidth="1"/>
    <col min="9219" max="9221" width="14.1640625" style="445" customWidth="1"/>
    <col min="9222" max="9472" width="9.33203125" style="445"/>
    <col min="9473" max="9473" width="16.1640625" style="445" customWidth="1"/>
    <col min="9474" max="9474" width="62" style="445" customWidth="1"/>
    <col min="9475" max="9477" width="14.1640625" style="445" customWidth="1"/>
    <col min="9478" max="9728" width="9.33203125" style="445"/>
    <col min="9729" max="9729" width="16.1640625" style="445" customWidth="1"/>
    <col min="9730" max="9730" width="62" style="445" customWidth="1"/>
    <col min="9731" max="9733" width="14.1640625" style="445" customWidth="1"/>
    <col min="9734" max="9984" width="9.33203125" style="445"/>
    <col min="9985" max="9985" width="16.1640625" style="445" customWidth="1"/>
    <col min="9986" max="9986" width="62" style="445" customWidth="1"/>
    <col min="9987" max="9989" width="14.1640625" style="445" customWidth="1"/>
    <col min="9990" max="10240" width="9.33203125" style="445"/>
    <col min="10241" max="10241" width="16.1640625" style="445" customWidth="1"/>
    <col min="10242" max="10242" width="62" style="445" customWidth="1"/>
    <col min="10243" max="10245" width="14.1640625" style="445" customWidth="1"/>
    <col min="10246" max="10496" width="9.33203125" style="445"/>
    <col min="10497" max="10497" width="16.1640625" style="445" customWidth="1"/>
    <col min="10498" max="10498" width="62" style="445" customWidth="1"/>
    <col min="10499" max="10501" width="14.1640625" style="445" customWidth="1"/>
    <col min="10502" max="10752" width="9.33203125" style="445"/>
    <col min="10753" max="10753" width="16.1640625" style="445" customWidth="1"/>
    <col min="10754" max="10754" width="62" style="445" customWidth="1"/>
    <col min="10755" max="10757" width="14.1640625" style="445" customWidth="1"/>
    <col min="10758" max="11008" width="9.33203125" style="445"/>
    <col min="11009" max="11009" width="16.1640625" style="445" customWidth="1"/>
    <col min="11010" max="11010" width="62" style="445" customWidth="1"/>
    <col min="11011" max="11013" width="14.1640625" style="445" customWidth="1"/>
    <col min="11014" max="11264" width="9.33203125" style="445"/>
    <col min="11265" max="11265" width="16.1640625" style="445" customWidth="1"/>
    <col min="11266" max="11266" width="62" style="445" customWidth="1"/>
    <col min="11267" max="11269" width="14.1640625" style="445" customWidth="1"/>
    <col min="11270" max="11520" width="9.33203125" style="445"/>
    <col min="11521" max="11521" width="16.1640625" style="445" customWidth="1"/>
    <col min="11522" max="11522" width="62" style="445" customWidth="1"/>
    <col min="11523" max="11525" width="14.1640625" style="445" customWidth="1"/>
    <col min="11526" max="11776" width="9.33203125" style="445"/>
    <col min="11777" max="11777" width="16.1640625" style="445" customWidth="1"/>
    <col min="11778" max="11778" width="62" style="445" customWidth="1"/>
    <col min="11779" max="11781" width="14.1640625" style="445" customWidth="1"/>
    <col min="11782" max="12032" width="9.33203125" style="445"/>
    <col min="12033" max="12033" width="16.1640625" style="445" customWidth="1"/>
    <col min="12034" max="12034" width="62" style="445" customWidth="1"/>
    <col min="12035" max="12037" width="14.1640625" style="445" customWidth="1"/>
    <col min="12038" max="12288" width="9.33203125" style="445"/>
    <col min="12289" max="12289" width="16.1640625" style="445" customWidth="1"/>
    <col min="12290" max="12290" width="62" style="445" customWidth="1"/>
    <col min="12291" max="12293" width="14.1640625" style="445" customWidth="1"/>
    <col min="12294" max="12544" width="9.33203125" style="445"/>
    <col min="12545" max="12545" width="16.1640625" style="445" customWidth="1"/>
    <col min="12546" max="12546" width="62" style="445" customWidth="1"/>
    <col min="12547" max="12549" width="14.1640625" style="445" customWidth="1"/>
    <col min="12550" max="12800" width="9.33203125" style="445"/>
    <col min="12801" max="12801" width="16.1640625" style="445" customWidth="1"/>
    <col min="12802" max="12802" width="62" style="445" customWidth="1"/>
    <col min="12803" max="12805" width="14.1640625" style="445" customWidth="1"/>
    <col min="12806" max="13056" width="9.33203125" style="445"/>
    <col min="13057" max="13057" width="16.1640625" style="445" customWidth="1"/>
    <col min="13058" max="13058" width="62" style="445" customWidth="1"/>
    <col min="13059" max="13061" width="14.1640625" style="445" customWidth="1"/>
    <col min="13062" max="13312" width="9.33203125" style="445"/>
    <col min="13313" max="13313" width="16.1640625" style="445" customWidth="1"/>
    <col min="13314" max="13314" width="62" style="445" customWidth="1"/>
    <col min="13315" max="13317" width="14.1640625" style="445" customWidth="1"/>
    <col min="13318" max="13568" width="9.33203125" style="445"/>
    <col min="13569" max="13569" width="16.1640625" style="445" customWidth="1"/>
    <col min="13570" max="13570" width="62" style="445" customWidth="1"/>
    <col min="13571" max="13573" width="14.1640625" style="445" customWidth="1"/>
    <col min="13574" max="13824" width="9.33203125" style="445"/>
    <col min="13825" max="13825" width="16.1640625" style="445" customWidth="1"/>
    <col min="13826" max="13826" width="62" style="445" customWidth="1"/>
    <col min="13827" max="13829" width="14.1640625" style="445" customWidth="1"/>
    <col min="13830" max="14080" width="9.33203125" style="445"/>
    <col min="14081" max="14081" width="16.1640625" style="445" customWidth="1"/>
    <col min="14082" max="14082" width="62" style="445" customWidth="1"/>
    <col min="14083" max="14085" width="14.1640625" style="445" customWidth="1"/>
    <col min="14086" max="14336" width="9.33203125" style="445"/>
    <col min="14337" max="14337" width="16.1640625" style="445" customWidth="1"/>
    <col min="14338" max="14338" width="62" style="445" customWidth="1"/>
    <col min="14339" max="14341" width="14.1640625" style="445" customWidth="1"/>
    <col min="14342" max="14592" width="9.33203125" style="445"/>
    <col min="14593" max="14593" width="16.1640625" style="445" customWidth="1"/>
    <col min="14594" max="14594" width="62" style="445" customWidth="1"/>
    <col min="14595" max="14597" width="14.1640625" style="445" customWidth="1"/>
    <col min="14598" max="14848" width="9.33203125" style="445"/>
    <col min="14849" max="14849" width="16.1640625" style="445" customWidth="1"/>
    <col min="14850" max="14850" width="62" style="445" customWidth="1"/>
    <col min="14851" max="14853" width="14.1640625" style="445" customWidth="1"/>
    <col min="14854" max="15104" width="9.33203125" style="445"/>
    <col min="15105" max="15105" width="16.1640625" style="445" customWidth="1"/>
    <col min="15106" max="15106" width="62" style="445" customWidth="1"/>
    <col min="15107" max="15109" width="14.1640625" style="445" customWidth="1"/>
    <col min="15110" max="15360" width="9.33203125" style="445"/>
    <col min="15361" max="15361" width="16.1640625" style="445" customWidth="1"/>
    <col min="15362" max="15362" width="62" style="445" customWidth="1"/>
    <col min="15363" max="15365" width="14.1640625" style="445" customWidth="1"/>
    <col min="15366" max="15616" width="9.33203125" style="445"/>
    <col min="15617" max="15617" width="16.1640625" style="445" customWidth="1"/>
    <col min="15618" max="15618" width="62" style="445" customWidth="1"/>
    <col min="15619" max="15621" width="14.1640625" style="445" customWidth="1"/>
    <col min="15622" max="15872" width="9.33203125" style="445"/>
    <col min="15873" max="15873" width="16.1640625" style="445" customWidth="1"/>
    <col min="15874" max="15874" width="62" style="445" customWidth="1"/>
    <col min="15875" max="15877" width="14.1640625" style="445" customWidth="1"/>
    <col min="15878" max="16128" width="9.33203125" style="445"/>
    <col min="16129" max="16129" width="16.1640625" style="445" customWidth="1"/>
    <col min="16130" max="16130" width="62" style="445" customWidth="1"/>
    <col min="16131" max="16133" width="14.1640625" style="445" customWidth="1"/>
    <col min="16134" max="16384" width="9.33203125" style="445"/>
  </cols>
  <sheetData>
    <row r="1" spans="1:5" s="430" customFormat="1" ht="16.5" customHeight="1" thickBot="1" x14ac:dyDescent="0.3">
      <c r="A1" s="427"/>
      <c r="B1" s="428" t="str">
        <f>CONCATENATE("9.1.1. melléklet ",[1]KVI_MOD_ALAPADATOK!A7," ",[1]KVI_MOD_ALAPADATOK!B7," ",[1]KVI_MOD_ALAPADATOK!C7," ",[1]KVI_MOD_ALAPADATOK!D7," ",[1]KVI_MOD_ALAPADATOK!E7," ",[1]KVI_MOD_ALAPADATOK!F7," ",[1]KVI_MOD_ALAPADATOK!G7," ",[1]KVI_MOD_ALAPADATOK!H7)</f>
        <v>9.1.1. melléklet a  / 2020 ( … ) önkormányzati rendelethez</v>
      </c>
      <c r="C1" s="429"/>
      <c r="D1" s="429"/>
      <c r="E1" s="429"/>
    </row>
    <row r="2" spans="1:5" s="434" customFormat="1" ht="21.2" customHeight="1" thickBot="1" x14ac:dyDescent="0.25">
      <c r="A2" s="431" t="s">
        <v>392</v>
      </c>
      <c r="B2" s="432" t="str">
        <f>CONCATENATE([1]KVI_MOD_ALAPADATOK!A3)</f>
        <v>JÁNOSHIDA KÖZSÉGI ÖNKORMÁNYZATA</v>
      </c>
      <c r="C2" s="432"/>
      <c r="D2" s="432"/>
      <c r="E2" s="433" t="s">
        <v>550</v>
      </c>
    </row>
    <row r="3" spans="1:5" s="434" customFormat="1" ht="24.75" thickBot="1" x14ac:dyDescent="0.25">
      <c r="A3" s="431" t="s">
        <v>551</v>
      </c>
      <c r="B3" s="432" t="s">
        <v>574</v>
      </c>
      <c r="C3" s="432"/>
      <c r="D3" s="432"/>
      <c r="E3" s="435" t="s">
        <v>575</v>
      </c>
    </row>
    <row r="4" spans="1:5" s="439" customFormat="1" ht="15.95" customHeight="1" thickBot="1" x14ac:dyDescent="0.3">
      <c r="A4" s="436"/>
      <c r="B4" s="436"/>
      <c r="C4" s="437"/>
      <c r="D4" s="438"/>
      <c r="E4" s="437" t="e">
        <f>KVI_MOD_9.1.sz.mell!E4</f>
        <v>#REF!</v>
      </c>
    </row>
    <row r="5" spans="1:5" ht="24.75" thickBot="1" x14ac:dyDescent="0.25">
      <c r="A5" s="440" t="s">
        <v>553</v>
      </c>
      <c r="B5" s="441" t="s">
        <v>554</v>
      </c>
      <c r="C5" s="442" t="s">
        <v>121</v>
      </c>
      <c r="D5" s="443" t="s">
        <v>122</v>
      </c>
      <c r="E5" s="444"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0" customFormat="1" ht="12" customHeight="1" thickBot="1" x14ac:dyDescent="0.25">
      <c r="A8" s="103" t="s">
        <v>129</v>
      </c>
      <c r="B8" s="58" t="s">
        <v>130</v>
      </c>
      <c r="C8" s="59">
        <f>'[1]RM_6.1.1.sz.mell'!C8</f>
        <v>308789857</v>
      </c>
      <c r="D8" s="135">
        <f>'[1]RM_6.1.1.sz.mell'!J8</f>
        <v>-17110559</v>
      </c>
      <c r="E8" s="60">
        <f>'[1]RM_6.1.1.sz.mell'!K8</f>
        <v>291679298</v>
      </c>
    </row>
    <row r="9" spans="1:5" s="455" customFormat="1" ht="12" customHeight="1" x14ac:dyDescent="0.2">
      <c r="A9" s="454" t="s">
        <v>131</v>
      </c>
      <c r="B9" s="63" t="s">
        <v>132</v>
      </c>
      <c r="C9" s="64">
        <f>'[1]RM_6.1.1.sz.mell'!C9</f>
        <v>87001812</v>
      </c>
      <c r="D9" s="129">
        <f>'[1]RM_6.1.1.sz.mell'!J9</f>
        <v>0</v>
      </c>
      <c r="E9" s="65">
        <f>'[1]RM_6.1.1.sz.mell'!K9</f>
        <v>87001812</v>
      </c>
    </row>
    <row r="10" spans="1:5" s="457" customFormat="1" ht="12" customHeight="1" x14ac:dyDescent="0.2">
      <c r="A10" s="456" t="s">
        <v>133</v>
      </c>
      <c r="B10" s="67" t="s">
        <v>134</v>
      </c>
      <c r="C10" s="68">
        <f>'[1]RM_6.1.1.sz.mell'!C10</f>
        <v>71553450</v>
      </c>
      <c r="D10" s="131">
        <f>'[1]RM_6.1.1.sz.mell'!J10</f>
        <v>0</v>
      </c>
      <c r="E10" s="69">
        <f>'[1]RM_6.1.1.sz.mell'!K10</f>
        <v>71553450</v>
      </c>
    </row>
    <row r="11" spans="1:5" s="457" customFormat="1" ht="12" customHeight="1" x14ac:dyDescent="0.2">
      <c r="A11" s="456" t="s">
        <v>135</v>
      </c>
      <c r="B11" s="67" t="s">
        <v>136</v>
      </c>
      <c r="C11" s="68">
        <f>'[1]RM_6.1.1.sz.mell'!C11</f>
        <v>79309834</v>
      </c>
      <c r="D11" s="131">
        <f>'[1]RM_6.1.1.sz.mell'!J11</f>
        <v>0</v>
      </c>
      <c r="E11" s="69">
        <f>'[1]RM_6.1.1.sz.mell'!K11</f>
        <v>79309834</v>
      </c>
    </row>
    <row r="12" spans="1:5" s="457" customFormat="1" ht="12" customHeight="1" x14ac:dyDescent="0.2">
      <c r="A12" s="456" t="s">
        <v>137</v>
      </c>
      <c r="B12" s="67" t="s">
        <v>138</v>
      </c>
      <c r="C12" s="68">
        <f>'[1]RM_6.1.1.sz.mell'!C12</f>
        <v>3206313</v>
      </c>
      <c r="D12" s="131">
        <f>'[1]RM_6.1.1.sz.mell'!J12</f>
        <v>0</v>
      </c>
      <c r="E12" s="69">
        <f>'[1]RM_6.1.1.sz.mell'!K12</f>
        <v>3206313</v>
      </c>
    </row>
    <row r="13" spans="1:5" s="457" customFormat="1" ht="12" customHeight="1" x14ac:dyDescent="0.2">
      <c r="A13" s="456" t="s">
        <v>139</v>
      </c>
      <c r="B13" s="67" t="s">
        <v>555</v>
      </c>
      <c r="C13" s="68">
        <f>'[1]RM_6.1.1.sz.mell'!C13</f>
        <v>67718448</v>
      </c>
      <c r="D13" s="131">
        <f>'[1]RM_6.1.1.sz.mell'!J13</f>
        <v>-17110559</v>
      </c>
      <c r="E13" s="69">
        <f>'[1]RM_6.1.1.sz.mell'!K13</f>
        <v>50607889</v>
      </c>
    </row>
    <row r="14" spans="1:5" s="455" customFormat="1" ht="12" customHeight="1" thickBot="1" x14ac:dyDescent="0.25">
      <c r="A14" s="458" t="s">
        <v>141</v>
      </c>
      <c r="B14" s="76" t="s">
        <v>142</v>
      </c>
      <c r="C14" s="68">
        <f>'[1]RM_6.1.1.sz.mell'!C14</f>
        <v>0</v>
      </c>
      <c r="D14" s="131">
        <f>'[1]RM_6.1.1.sz.mell'!J14</f>
        <v>0</v>
      </c>
      <c r="E14" s="69">
        <f>'[1]RM_6.1.1.sz.mell'!K14</f>
        <v>0</v>
      </c>
    </row>
    <row r="15" spans="1:5" s="455" customFormat="1" ht="12" customHeight="1" thickBot="1" x14ac:dyDescent="0.25">
      <c r="A15" s="103" t="s">
        <v>143</v>
      </c>
      <c r="B15" s="73" t="s">
        <v>144</v>
      </c>
      <c r="C15" s="59">
        <f>'[1]RM_6.1.1.sz.mell'!C15</f>
        <v>182337544</v>
      </c>
      <c r="D15" s="135">
        <f>'[1]RM_6.1.1.sz.mell'!J15</f>
        <v>6123106</v>
      </c>
      <c r="E15" s="60">
        <f>'[1]RM_6.1.1.sz.mell'!K15</f>
        <v>188460650</v>
      </c>
    </row>
    <row r="16" spans="1:5" s="455" customFormat="1" ht="12" customHeight="1" x14ac:dyDescent="0.2">
      <c r="A16" s="454" t="s">
        <v>145</v>
      </c>
      <c r="B16" s="63" t="s">
        <v>146</v>
      </c>
      <c r="C16" s="64">
        <f>'[1]RM_6.1.1.sz.mell'!C16</f>
        <v>0</v>
      </c>
      <c r="D16" s="129">
        <f>'[1]RM_6.1.1.sz.mell'!J16</f>
        <v>0</v>
      </c>
      <c r="E16" s="65">
        <f>'[1]RM_6.1.1.sz.mell'!K16</f>
        <v>0</v>
      </c>
    </row>
    <row r="17" spans="1:5" s="455" customFormat="1" ht="12" customHeight="1" x14ac:dyDescent="0.2">
      <c r="A17" s="456" t="s">
        <v>147</v>
      </c>
      <c r="B17" s="67" t="s">
        <v>148</v>
      </c>
      <c r="C17" s="68">
        <f>'[1]RM_6.1.1.sz.mell'!C17</f>
        <v>0</v>
      </c>
      <c r="D17" s="131">
        <f>'[1]RM_6.1.1.sz.mell'!J17</f>
        <v>0</v>
      </c>
      <c r="E17" s="69">
        <f>'[1]RM_6.1.1.sz.mell'!K17</f>
        <v>0</v>
      </c>
    </row>
    <row r="18" spans="1:5" s="455" customFormat="1" ht="12" customHeight="1" x14ac:dyDescent="0.2">
      <c r="A18" s="456" t="s">
        <v>149</v>
      </c>
      <c r="B18" s="67" t="s">
        <v>150</v>
      </c>
      <c r="C18" s="68">
        <f>'[1]RM_6.1.1.sz.mell'!C18</f>
        <v>0</v>
      </c>
      <c r="D18" s="131">
        <f>'[1]RM_6.1.1.sz.mell'!J18</f>
        <v>0</v>
      </c>
      <c r="E18" s="69">
        <f>'[1]RM_6.1.1.sz.mell'!K18</f>
        <v>0</v>
      </c>
    </row>
    <row r="19" spans="1:5" s="455" customFormat="1" ht="12" customHeight="1" x14ac:dyDescent="0.2">
      <c r="A19" s="456" t="s">
        <v>151</v>
      </c>
      <c r="B19" s="67" t="s">
        <v>152</v>
      </c>
      <c r="C19" s="68">
        <f>'[1]RM_6.1.1.sz.mell'!C19</f>
        <v>0</v>
      </c>
      <c r="D19" s="131">
        <f>'[1]RM_6.1.1.sz.mell'!J19</f>
        <v>0</v>
      </c>
      <c r="E19" s="69">
        <f>'[1]RM_6.1.1.sz.mell'!K19</f>
        <v>0</v>
      </c>
    </row>
    <row r="20" spans="1:5" s="455" customFormat="1" ht="12" customHeight="1" x14ac:dyDescent="0.2">
      <c r="A20" s="456" t="s">
        <v>153</v>
      </c>
      <c r="B20" s="67" t="s">
        <v>154</v>
      </c>
      <c r="C20" s="68">
        <f>'[1]RM_6.1.1.sz.mell'!C20</f>
        <v>182337544</v>
      </c>
      <c r="D20" s="131">
        <f>'[1]RM_6.1.1.sz.mell'!J20</f>
        <v>6123106</v>
      </c>
      <c r="E20" s="69">
        <f>'[1]RM_6.1.1.sz.mell'!K20</f>
        <v>188460650</v>
      </c>
    </row>
    <row r="21" spans="1:5" s="457" customFormat="1" ht="12" customHeight="1" thickBot="1" x14ac:dyDescent="0.25">
      <c r="A21" s="458" t="s">
        <v>155</v>
      </c>
      <c r="B21" s="76" t="s">
        <v>156</v>
      </c>
      <c r="C21" s="74">
        <f>'[1]RM_6.1.1.sz.mell'!C21</f>
        <v>0</v>
      </c>
      <c r="D21" s="133">
        <f>'[1]RM_6.1.1.sz.mell'!J21</f>
        <v>0</v>
      </c>
      <c r="E21" s="75">
        <f>'[1]RM_6.1.1.sz.mell'!K21</f>
        <v>0</v>
      </c>
    </row>
    <row r="22" spans="1:5" s="457" customFormat="1" ht="12" customHeight="1" thickBot="1" x14ac:dyDescent="0.25">
      <c r="A22" s="103" t="s">
        <v>157</v>
      </c>
      <c r="B22" s="58" t="s">
        <v>158</v>
      </c>
      <c r="C22" s="59">
        <f>'[1]RM_6.1.1.sz.mell'!C22</f>
        <v>224914571</v>
      </c>
      <c r="D22" s="135">
        <f>'[1]RM_6.1.1.sz.mell'!J22</f>
        <v>8538719</v>
      </c>
      <c r="E22" s="60">
        <f>'[1]RM_6.1.1.sz.mell'!K22</f>
        <v>233453290</v>
      </c>
    </row>
    <row r="23" spans="1:5" s="457" customFormat="1" ht="12" customHeight="1" x14ac:dyDescent="0.2">
      <c r="A23" s="454" t="s">
        <v>159</v>
      </c>
      <c r="B23" s="63" t="s">
        <v>160</v>
      </c>
      <c r="C23" s="64">
        <f>'[1]RM_6.1.1.sz.mell'!C23</f>
        <v>0</v>
      </c>
      <c r="D23" s="129">
        <f>'[1]RM_6.1.1.sz.mell'!J23</f>
        <v>0</v>
      </c>
      <c r="E23" s="65">
        <f>'[1]RM_6.1.1.sz.mell'!K23</f>
        <v>0</v>
      </c>
    </row>
    <row r="24" spans="1:5" s="455" customFormat="1" ht="12" customHeight="1" x14ac:dyDescent="0.2">
      <c r="A24" s="456" t="s">
        <v>161</v>
      </c>
      <c r="B24" s="67" t="s">
        <v>162</v>
      </c>
      <c r="C24" s="68">
        <f>'[1]RM_6.1.1.sz.mell'!C24</f>
        <v>0</v>
      </c>
      <c r="D24" s="131">
        <f>'[1]RM_6.1.1.sz.mell'!J24</f>
        <v>0</v>
      </c>
      <c r="E24" s="69">
        <f>'[1]RM_6.1.1.sz.mell'!K24</f>
        <v>0</v>
      </c>
    </row>
    <row r="25" spans="1:5" s="457" customFormat="1" ht="12" customHeight="1" x14ac:dyDescent="0.2">
      <c r="A25" s="456" t="s">
        <v>163</v>
      </c>
      <c r="B25" s="67" t="s">
        <v>164</v>
      </c>
      <c r="C25" s="68">
        <f>'[1]RM_6.1.1.sz.mell'!C25</f>
        <v>0</v>
      </c>
      <c r="D25" s="131">
        <f>'[1]RM_6.1.1.sz.mell'!J25</f>
        <v>0</v>
      </c>
      <c r="E25" s="69">
        <f>'[1]RM_6.1.1.sz.mell'!K25</f>
        <v>0</v>
      </c>
    </row>
    <row r="26" spans="1:5" s="457" customFormat="1" ht="12" customHeight="1" x14ac:dyDescent="0.2">
      <c r="A26" s="456" t="s">
        <v>165</v>
      </c>
      <c r="B26" s="67" t="s">
        <v>166</v>
      </c>
      <c r="C26" s="68">
        <f>'[1]RM_6.1.1.sz.mell'!C26</f>
        <v>0</v>
      </c>
      <c r="D26" s="131">
        <f>'[1]RM_6.1.1.sz.mell'!J26</f>
        <v>0</v>
      </c>
      <c r="E26" s="69">
        <f>'[1]RM_6.1.1.sz.mell'!K26</f>
        <v>0</v>
      </c>
    </row>
    <row r="27" spans="1:5" s="457" customFormat="1" ht="12" customHeight="1" x14ac:dyDescent="0.2">
      <c r="A27" s="456" t="s">
        <v>167</v>
      </c>
      <c r="B27" s="67" t="s">
        <v>168</v>
      </c>
      <c r="C27" s="68">
        <f>'[1]RM_6.1.1.sz.mell'!C27</f>
        <v>224914571</v>
      </c>
      <c r="D27" s="131">
        <f>'[1]RM_6.1.1.sz.mell'!J27</f>
        <v>8538719</v>
      </c>
      <c r="E27" s="69">
        <f>'[1]RM_6.1.1.sz.mell'!K27</f>
        <v>233453290</v>
      </c>
    </row>
    <row r="28" spans="1:5" s="457" customFormat="1" ht="12" customHeight="1" thickBot="1" x14ac:dyDescent="0.25">
      <c r="A28" s="458" t="s">
        <v>169</v>
      </c>
      <c r="B28" s="76" t="s">
        <v>170</v>
      </c>
      <c r="C28" s="74">
        <f>'[1]RM_6.1.1.sz.mell'!C28</f>
        <v>0</v>
      </c>
      <c r="D28" s="133">
        <f>'[1]RM_6.1.1.sz.mell'!J28</f>
        <v>0</v>
      </c>
      <c r="E28" s="75">
        <f>'[1]RM_6.1.1.sz.mell'!K28</f>
        <v>0</v>
      </c>
    </row>
    <row r="29" spans="1:5" s="457" customFormat="1" ht="12" customHeight="1" thickBot="1" x14ac:dyDescent="0.25">
      <c r="A29" s="103" t="s">
        <v>171</v>
      </c>
      <c r="B29" s="58" t="s">
        <v>172</v>
      </c>
      <c r="C29" s="77">
        <f>'[1]RM_6.1.1.sz.mell'!C29</f>
        <v>42900000</v>
      </c>
      <c r="D29" s="77">
        <f>'[1]RM_6.1.1.sz.mell'!J29</f>
        <v>0</v>
      </c>
      <c r="E29" s="78">
        <f>'[1]RM_6.1.1.sz.mell'!K29</f>
        <v>42900000</v>
      </c>
    </row>
    <row r="30" spans="1:5" s="457" customFormat="1" ht="12" customHeight="1" x14ac:dyDescent="0.2">
      <c r="A30" s="454" t="s">
        <v>173</v>
      </c>
      <c r="B30" s="63" t="e">
        <f>#REF!</f>
        <v>#REF!</v>
      </c>
      <c r="C30" s="64">
        <f>'[1]RM_6.1.1.sz.mell'!C30</f>
        <v>0</v>
      </c>
      <c r="D30" s="64">
        <f>'[1]RM_6.1.1.sz.mell'!J30</f>
        <v>0</v>
      </c>
      <c r="E30" s="65">
        <f>'[1]RM_6.1.1.sz.mell'!K30</f>
        <v>0</v>
      </c>
    </row>
    <row r="31" spans="1:5" s="457" customFormat="1" ht="12" customHeight="1" x14ac:dyDescent="0.2">
      <c r="A31" s="456" t="s">
        <v>175</v>
      </c>
      <c r="B31" s="63" t="e">
        <f>#REF!</f>
        <v>#REF!</v>
      </c>
      <c r="C31" s="68">
        <f>'[1]RM_6.1.1.sz.mell'!C31</f>
        <v>5400000</v>
      </c>
      <c r="D31" s="68">
        <f>'[1]RM_6.1.1.sz.mell'!J31</f>
        <v>0</v>
      </c>
      <c r="E31" s="69">
        <f>'[1]RM_6.1.1.sz.mell'!K31</f>
        <v>5400000</v>
      </c>
    </row>
    <row r="32" spans="1:5" s="457" customFormat="1" ht="12" customHeight="1" x14ac:dyDescent="0.2">
      <c r="A32" s="456" t="s">
        <v>177</v>
      </c>
      <c r="B32" s="63" t="e">
        <f>#REF!</f>
        <v>#REF!</v>
      </c>
      <c r="C32" s="68">
        <f>'[1]RM_6.1.1.sz.mell'!C32</f>
        <v>30000000</v>
      </c>
      <c r="D32" s="68">
        <f>'[1]RM_6.1.1.sz.mell'!J32</f>
        <v>0</v>
      </c>
      <c r="E32" s="69">
        <f>'[1]RM_6.1.1.sz.mell'!K32</f>
        <v>30000000</v>
      </c>
    </row>
    <row r="33" spans="1:5" s="457" customFormat="1" ht="12" customHeight="1" x14ac:dyDescent="0.2">
      <c r="A33" s="456" t="s">
        <v>179</v>
      </c>
      <c r="B33" s="63" t="e">
        <f>#REF!</f>
        <v>#REF!</v>
      </c>
      <c r="C33" s="68">
        <f>'[1]RM_6.1.1.sz.mell'!C33</f>
        <v>0</v>
      </c>
      <c r="D33" s="68">
        <f>'[1]RM_6.1.1.sz.mell'!J33</f>
        <v>0</v>
      </c>
      <c r="E33" s="69">
        <f>'[1]RM_6.1.1.sz.mell'!K33</f>
        <v>0</v>
      </c>
    </row>
    <row r="34" spans="1:5" s="457" customFormat="1" ht="12" customHeight="1" x14ac:dyDescent="0.2">
      <c r="A34" s="456" t="s">
        <v>181</v>
      </c>
      <c r="B34" s="63" t="e">
        <f>#REF!</f>
        <v>#REF!</v>
      </c>
      <c r="C34" s="68">
        <f>'[1]RM_6.1.1.sz.mell'!C34</f>
        <v>5000000</v>
      </c>
      <c r="D34" s="68">
        <f>'[1]RM_6.1.1.sz.mell'!J34</f>
        <v>0</v>
      </c>
      <c r="E34" s="69">
        <f>'[1]RM_6.1.1.sz.mell'!K34</f>
        <v>5000000</v>
      </c>
    </row>
    <row r="35" spans="1:5" s="457" customFormat="1" ht="12" customHeight="1" x14ac:dyDescent="0.2">
      <c r="A35" s="456" t="s">
        <v>183</v>
      </c>
      <c r="B35" s="63" t="e">
        <f>#REF!</f>
        <v>#REF!</v>
      </c>
      <c r="C35" s="68">
        <f>'[1]RM_6.1.1.sz.mell'!C35</f>
        <v>0</v>
      </c>
      <c r="D35" s="68">
        <f>'[1]RM_6.1.1.sz.mell'!J35</f>
        <v>0</v>
      </c>
      <c r="E35" s="69">
        <f>'[1]RM_6.1.1.sz.mell'!K35</f>
        <v>0</v>
      </c>
    </row>
    <row r="36" spans="1:5" s="457" customFormat="1" ht="12" customHeight="1" thickBot="1" x14ac:dyDescent="0.25">
      <c r="A36" s="458" t="s">
        <v>185</v>
      </c>
      <c r="B36" s="63" t="e">
        <f>#REF!</f>
        <v>#REF!</v>
      </c>
      <c r="C36" s="74">
        <f>'[1]RM_6.1.1.sz.mell'!C36</f>
        <v>2500000</v>
      </c>
      <c r="D36" s="74">
        <f>'[1]RM_6.1.1.sz.mell'!J36</f>
        <v>0</v>
      </c>
      <c r="E36" s="75">
        <f>'[1]RM_6.1.1.sz.mell'!K36</f>
        <v>2500000</v>
      </c>
    </row>
    <row r="37" spans="1:5" s="457" customFormat="1" ht="12" customHeight="1" thickBot="1" x14ac:dyDescent="0.25">
      <c r="A37" s="103" t="s">
        <v>187</v>
      </c>
      <c r="B37" s="58" t="s">
        <v>576</v>
      </c>
      <c r="C37" s="59">
        <f>'[1]RM_6.1.1.sz.mell'!C37</f>
        <v>85565714</v>
      </c>
      <c r="D37" s="135">
        <f>'[1]RM_6.1.1.sz.mell'!J37</f>
        <v>8953101</v>
      </c>
      <c r="E37" s="60">
        <f>'[1]RM_6.1.1.sz.mell'!K37</f>
        <v>94518815</v>
      </c>
    </row>
    <row r="38" spans="1:5" s="457" customFormat="1" ht="12" customHeight="1" x14ac:dyDescent="0.2">
      <c r="A38" s="454" t="s">
        <v>189</v>
      </c>
      <c r="B38" s="63" t="s">
        <v>190</v>
      </c>
      <c r="C38" s="64">
        <f>'[1]RM_6.1.1.sz.mell'!C38</f>
        <v>26600000</v>
      </c>
      <c r="D38" s="129">
        <f>'[1]RM_6.1.1.sz.mell'!J38</f>
        <v>0</v>
      </c>
      <c r="E38" s="65">
        <f>'[1]RM_6.1.1.sz.mell'!K38</f>
        <v>26600000</v>
      </c>
    </row>
    <row r="39" spans="1:5" s="457" customFormat="1" ht="12" customHeight="1" x14ac:dyDescent="0.2">
      <c r="A39" s="456" t="s">
        <v>191</v>
      </c>
      <c r="B39" s="67" t="s">
        <v>192</v>
      </c>
      <c r="C39" s="68">
        <f>'[1]RM_6.1.1.sz.mell'!C39</f>
        <v>9723679</v>
      </c>
      <c r="D39" s="131">
        <f>'[1]RM_6.1.1.sz.mell'!J39</f>
        <v>0</v>
      </c>
      <c r="E39" s="69">
        <f>'[1]RM_6.1.1.sz.mell'!K39</f>
        <v>9723679</v>
      </c>
    </row>
    <row r="40" spans="1:5" s="457" customFormat="1" ht="12" customHeight="1" x14ac:dyDescent="0.2">
      <c r="A40" s="456" t="s">
        <v>193</v>
      </c>
      <c r="B40" s="67" t="s">
        <v>194</v>
      </c>
      <c r="C40" s="68">
        <f>'[1]RM_6.1.1.sz.mell'!C40</f>
        <v>1905000</v>
      </c>
      <c r="D40" s="131">
        <f>'[1]RM_6.1.1.sz.mell'!J40</f>
        <v>0</v>
      </c>
      <c r="E40" s="69">
        <f>'[1]RM_6.1.1.sz.mell'!K40</f>
        <v>1905000</v>
      </c>
    </row>
    <row r="41" spans="1:5" s="457" customFormat="1" ht="12" customHeight="1" x14ac:dyDescent="0.2">
      <c r="A41" s="456" t="s">
        <v>195</v>
      </c>
      <c r="B41" s="67" t="s">
        <v>196</v>
      </c>
      <c r="C41" s="68">
        <f>'[1]RM_6.1.1.sz.mell'!C41</f>
        <v>12493920</v>
      </c>
      <c r="D41" s="131">
        <f>'[1]RM_6.1.1.sz.mell'!J41</f>
        <v>0</v>
      </c>
      <c r="E41" s="69">
        <f>'[1]RM_6.1.1.sz.mell'!K41</f>
        <v>12493920</v>
      </c>
    </row>
    <row r="42" spans="1:5" s="457" customFormat="1" ht="12" customHeight="1" x14ac:dyDescent="0.2">
      <c r="A42" s="456" t="s">
        <v>197</v>
      </c>
      <c r="B42" s="67" t="s">
        <v>198</v>
      </c>
      <c r="C42" s="68">
        <f>'[1]RM_6.1.1.sz.mell'!C42</f>
        <v>10042099</v>
      </c>
      <c r="D42" s="131">
        <f>'[1]RM_6.1.1.sz.mell'!J42</f>
        <v>0</v>
      </c>
      <c r="E42" s="69">
        <f>'[1]RM_6.1.1.sz.mell'!K42</f>
        <v>10042099</v>
      </c>
    </row>
    <row r="43" spans="1:5" s="457" customFormat="1" ht="12" customHeight="1" x14ac:dyDescent="0.2">
      <c r="A43" s="456" t="s">
        <v>199</v>
      </c>
      <c r="B43" s="67" t="s">
        <v>200</v>
      </c>
      <c r="C43" s="68">
        <f>'[1]RM_6.1.1.sz.mell'!C43</f>
        <v>13788688</v>
      </c>
      <c r="D43" s="131">
        <f>'[1]RM_6.1.1.sz.mell'!J43</f>
        <v>0</v>
      </c>
      <c r="E43" s="69">
        <f>'[1]RM_6.1.1.sz.mell'!K43</f>
        <v>13788688</v>
      </c>
    </row>
    <row r="44" spans="1:5" s="457" customFormat="1" ht="12" customHeight="1" x14ac:dyDescent="0.2">
      <c r="A44" s="456" t="s">
        <v>201</v>
      </c>
      <c r="B44" s="67" t="s">
        <v>202</v>
      </c>
      <c r="C44" s="68">
        <f>'[1]RM_6.1.1.sz.mell'!C44</f>
        <v>10886818</v>
      </c>
      <c r="D44" s="131">
        <f>'[1]RM_6.1.1.sz.mell'!J44</f>
        <v>8953101</v>
      </c>
      <c r="E44" s="69">
        <f>'[1]RM_6.1.1.sz.mell'!K44</f>
        <v>19839919</v>
      </c>
    </row>
    <row r="45" spans="1:5" s="457" customFormat="1" ht="12" customHeight="1" x14ac:dyDescent="0.2">
      <c r="A45" s="456" t="s">
        <v>203</v>
      </c>
      <c r="B45" s="67" t="s">
        <v>204</v>
      </c>
      <c r="C45" s="68">
        <f>'[1]RM_6.1.1.sz.mell'!C45</f>
        <v>75000</v>
      </c>
      <c r="D45" s="131">
        <f>'[1]RM_6.1.1.sz.mell'!J45</f>
        <v>0</v>
      </c>
      <c r="E45" s="69">
        <f>'[1]RM_6.1.1.sz.mell'!K45</f>
        <v>75000</v>
      </c>
    </row>
    <row r="46" spans="1:5" s="457" customFormat="1" ht="12" customHeight="1" x14ac:dyDescent="0.2">
      <c r="A46" s="456" t="s">
        <v>205</v>
      </c>
      <c r="B46" s="67" t="s">
        <v>206</v>
      </c>
      <c r="C46" s="80">
        <f>'[1]RM_6.1.1.sz.mell'!C46</f>
        <v>500</v>
      </c>
      <c r="D46" s="459">
        <f>'[1]RM_6.1.1.sz.mell'!J46</f>
        <v>0</v>
      </c>
      <c r="E46" s="81">
        <f>'[1]RM_6.1.1.sz.mell'!K46</f>
        <v>500</v>
      </c>
    </row>
    <row r="47" spans="1:5" s="457" customFormat="1" ht="12" customHeight="1" x14ac:dyDescent="0.2">
      <c r="A47" s="458" t="s">
        <v>207</v>
      </c>
      <c r="B47" s="76" t="s">
        <v>208</v>
      </c>
      <c r="C47" s="82">
        <f>'[1]RM_6.1.1.sz.mell'!C47</f>
        <v>0</v>
      </c>
      <c r="D47" s="460">
        <f>'[1]RM_6.1.1.sz.mell'!J47</f>
        <v>0</v>
      </c>
      <c r="E47" s="83">
        <f>'[1]RM_6.1.1.sz.mell'!K47</f>
        <v>0</v>
      </c>
    </row>
    <row r="48" spans="1:5" s="457" customFormat="1" ht="12" customHeight="1" thickBot="1" x14ac:dyDescent="0.25">
      <c r="A48" s="458" t="s">
        <v>209</v>
      </c>
      <c r="B48" s="76" t="s">
        <v>210</v>
      </c>
      <c r="C48" s="82">
        <f>'[1]RM_6.1.1.sz.mell'!C48</f>
        <v>50010</v>
      </c>
      <c r="D48" s="460">
        <f>'[1]RM_6.1.1.sz.mell'!J48</f>
        <v>0</v>
      </c>
      <c r="E48" s="83">
        <f>'[1]RM_6.1.1.sz.mell'!K48</f>
        <v>50010</v>
      </c>
    </row>
    <row r="49" spans="1:5" s="457" customFormat="1" ht="12" customHeight="1" thickBot="1" x14ac:dyDescent="0.25">
      <c r="A49" s="103" t="s">
        <v>211</v>
      </c>
      <c r="B49" s="58" t="s">
        <v>212</v>
      </c>
      <c r="C49" s="59">
        <f>'[1]RM_6.1.1.sz.mell'!C49</f>
        <v>13600000</v>
      </c>
      <c r="D49" s="135">
        <f>'[1]RM_6.1.1.sz.mell'!J49</f>
        <v>0</v>
      </c>
      <c r="E49" s="60">
        <f>'[1]RM_6.1.1.sz.mell'!K49</f>
        <v>13600000</v>
      </c>
    </row>
    <row r="50" spans="1:5" s="457" customFormat="1" ht="12" customHeight="1" x14ac:dyDescent="0.2">
      <c r="A50" s="454" t="s">
        <v>213</v>
      </c>
      <c r="B50" s="63" t="s">
        <v>214</v>
      </c>
      <c r="C50" s="84">
        <f>'[1]RM_6.1.1.sz.mell'!C50</f>
        <v>0</v>
      </c>
      <c r="D50" s="461">
        <f>'[1]RM_6.1.1.sz.mell'!J50</f>
        <v>0</v>
      </c>
      <c r="E50" s="85">
        <f>'[1]RM_6.1.1.sz.mell'!K50</f>
        <v>0</v>
      </c>
    </row>
    <row r="51" spans="1:5" s="457" customFormat="1" ht="12" customHeight="1" x14ac:dyDescent="0.2">
      <c r="A51" s="456" t="s">
        <v>215</v>
      </c>
      <c r="B51" s="67" t="s">
        <v>216</v>
      </c>
      <c r="C51" s="80">
        <f>'[1]RM_6.1.1.sz.mell'!C51</f>
        <v>12800000</v>
      </c>
      <c r="D51" s="459">
        <f>'[1]RM_6.1.1.sz.mell'!J51</f>
        <v>0</v>
      </c>
      <c r="E51" s="81">
        <f>'[1]RM_6.1.1.sz.mell'!K51</f>
        <v>12800000</v>
      </c>
    </row>
    <row r="52" spans="1:5" s="457" customFormat="1" ht="12" customHeight="1" x14ac:dyDescent="0.2">
      <c r="A52" s="456" t="s">
        <v>217</v>
      </c>
      <c r="B52" s="67" t="s">
        <v>218</v>
      </c>
      <c r="C52" s="80">
        <f>'[1]RM_6.1.1.sz.mell'!C52</f>
        <v>800000</v>
      </c>
      <c r="D52" s="459">
        <f>'[1]RM_6.1.1.sz.mell'!J52</f>
        <v>0</v>
      </c>
      <c r="E52" s="81">
        <f>'[1]RM_6.1.1.sz.mell'!K52</f>
        <v>800000</v>
      </c>
    </row>
    <row r="53" spans="1:5" s="457" customFormat="1" ht="12" customHeight="1" x14ac:dyDescent="0.2">
      <c r="A53" s="456" t="s">
        <v>219</v>
      </c>
      <c r="B53" s="67" t="s">
        <v>220</v>
      </c>
      <c r="C53" s="80">
        <f>'[1]RM_6.1.1.sz.mell'!C53</f>
        <v>0</v>
      </c>
      <c r="D53" s="459">
        <f>'[1]RM_6.1.1.sz.mell'!J53</f>
        <v>0</v>
      </c>
      <c r="E53" s="81">
        <f>'[1]RM_6.1.1.sz.mell'!K53</f>
        <v>0</v>
      </c>
    </row>
    <row r="54" spans="1:5" s="457" customFormat="1" ht="12" customHeight="1" thickBot="1" x14ac:dyDescent="0.25">
      <c r="A54" s="458" t="s">
        <v>221</v>
      </c>
      <c r="B54" s="76" t="s">
        <v>222</v>
      </c>
      <c r="C54" s="82">
        <f>'[1]RM_6.1.1.sz.mell'!C54</f>
        <v>0</v>
      </c>
      <c r="D54" s="460">
        <f>'[1]RM_6.1.1.sz.mell'!J54</f>
        <v>0</v>
      </c>
      <c r="E54" s="83">
        <f>'[1]RM_6.1.1.sz.mell'!K54</f>
        <v>0</v>
      </c>
    </row>
    <row r="55" spans="1:5" s="457" customFormat="1" ht="12" customHeight="1" thickBot="1" x14ac:dyDescent="0.25">
      <c r="A55" s="103" t="s">
        <v>223</v>
      </c>
      <c r="B55" s="58" t="s">
        <v>224</v>
      </c>
      <c r="C55" s="59">
        <f>'[1]RM_6.1.1.sz.mell'!C55</f>
        <v>3024000</v>
      </c>
      <c r="D55" s="135">
        <f>'[1]RM_6.1.1.sz.mell'!J55</f>
        <v>0</v>
      </c>
      <c r="E55" s="60">
        <f>'[1]RM_6.1.1.sz.mell'!K55</f>
        <v>3024000</v>
      </c>
    </row>
    <row r="56" spans="1:5" s="457" customFormat="1" ht="12" customHeight="1" x14ac:dyDescent="0.2">
      <c r="A56" s="454" t="s">
        <v>225</v>
      </c>
      <c r="B56" s="63" t="s">
        <v>226</v>
      </c>
      <c r="C56" s="64">
        <f>'[1]RM_6.1.1.sz.mell'!C56</f>
        <v>0</v>
      </c>
      <c r="D56" s="129">
        <f>'[1]RM_6.1.1.sz.mell'!J56</f>
        <v>0</v>
      </c>
      <c r="E56" s="65">
        <f>'[1]RM_6.1.1.sz.mell'!K56</f>
        <v>0</v>
      </c>
    </row>
    <row r="57" spans="1:5" s="457" customFormat="1" ht="12" customHeight="1" x14ac:dyDescent="0.2">
      <c r="A57" s="456" t="s">
        <v>227</v>
      </c>
      <c r="B57" s="67" t="s">
        <v>228</v>
      </c>
      <c r="C57" s="68">
        <f>'[1]RM_6.1.1.sz.mell'!C57</f>
        <v>0</v>
      </c>
      <c r="D57" s="131">
        <f>'[1]RM_6.1.1.sz.mell'!J57</f>
        <v>0</v>
      </c>
      <c r="E57" s="69">
        <f>'[1]RM_6.1.1.sz.mell'!K57</f>
        <v>0</v>
      </c>
    </row>
    <row r="58" spans="1:5" s="457" customFormat="1" ht="12" customHeight="1" x14ac:dyDescent="0.2">
      <c r="A58" s="456" t="s">
        <v>229</v>
      </c>
      <c r="B58" s="67" t="s">
        <v>230</v>
      </c>
      <c r="C58" s="68">
        <f>'[1]RM_6.1.1.sz.mell'!C58</f>
        <v>3024000</v>
      </c>
      <c r="D58" s="131">
        <f>'[1]RM_6.1.1.sz.mell'!J58</f>
        <v>0</v>
      </c>
      <c r="E58" s="69">
        <f>'[1]RM_6.1.1.sz.mell'!K58</f>
        <v>3024000</v>
      </c>
    </row>
    <row r="59" spans="1:5" s="457" customFormat="1" ht="12" customHeight="1" thickBot="1" x14ac:dyDescent="0.25">
      <c r="A59" s="458" t="s">
        <v>231</v>
      </c>
      <c r="B59" s="76" t="s">
        <v>232</v>
      </c>
      <c r="C59" s="74">
        <f>'[1]RM_6.1.1.sz.mell'!C59</f>
        <v>0</v>
      </c>
      <c r="D59" s="133">
        <f>'[1]RM_6.1.1.sz.mell'!J59</f>
        <v>0</v>
      </c>
      <c r="E59" s="75">
        <f>'[1]RM_6.1.1.sz.mell'!K59</f>
        <v>0</v>
      </c>
    </row>
    <row r="60" spans="1:5" s="457" customFormat="1" ht="12" customHeight="1" thickBot="1" x14ac:dyDescent="0.25">
      <c r="A60" s="103" t="s">
        <v>233</v>
      </c>
      <c r="B60" s="73" t="s">
        <v>234</v>
      </c>
      <c r="C60" s="59">
        <f>'[1]RM_6.1.1.sz.mell'!C60</f>
        <v>1050000</v>
      </c>
      <c r="D60" s="135">
        <f>'[1]RM_6.1.1.sz.mell'!J60</f>
        <v>0</v>
      </c>
      <c r="E60" s="60">
        <f>'[1]RM_6.1.1.sz.mell'!K60</f>
        <v>1050000</v>
      </c>
    </row>
    <row r="61" spans="1:5" s="457" customFormat="1" ht="12" customHeight="1" x14ac:dyDescent="0.2">
      <c r="A61" s="454" t="s">
        <v>235</v>
      </c>
      <c r="B61" s="63" t="s">
        <v>236</v>
      </c>
      <c r="C61" s="80">
        <f>'[1]RM_6.1.1.sz.mell'!C61</f>
        <v>0</v>
      </c>
      <c r="D61" s="459">
        <f>'[1]RM_6.1.1.sz.mell'!J61</f>
        <v>0</v>
      </c>
      <c r="E61" s="81">
        <f>'[1]RM_6.1.1.sz.mell'!K61</f>
        <v>0</v>
      </c>
    </row>
    <row r="62" spans="1:5" s="457" customFormat="1" ht="12" customHeight="1" x14ac:dyDescent="0.2">
      <c r="A62" s="456" t="s">
        <v>237</v>
      </c>
      <c r="B62" s="67" t="s">
        <v>238</v>
      </c>
      <c r="C62" s="80">
        <f>'[1]RM_6.1.1.sz.mell'!C62</f>
        <v>1000000</v>
      </c>
      <c r="D62" s="459">
        <f>'[1]RM_6.1.1.sz.mell'!J62</f>
        <v>0</v>
      </c>
      <c r="E62" s="81">
        <f>'[1]RM_6.1.1.sz.mell'!K62</f>
        <v>1000000</v>
      </c>
    </row>
    <row r="63" spans="1:5" s="457" customFormat="1" ht="12" customHeight="1" x14ac:dyDescent="0.2">
      <c r="A63" s="456" t="s">
        <v>239</v>
      </c>
      <c r="B63" s="67" t="s">
        <v>240</v>
      </c>
      <c r="C63" s="80">
        <f>'[1]RM_6.1.1.sz.mell'!C63</f>
        <v>50000</v>
      </c>
      <c r="D63" s="459">
        <f>'[1]RM_6.1.1.sz.mell'!J63</f>
        <v>0</v>
      </c>
      <c r="E63" s="81">
        <f>'[1]RM_6.1.1.sz.mell'!K63</f>
        <v>50000</v>
      </c>
    </row>
    <row r="64" spans="1:5" s="457" customFormat="1" ht="12" customHeight="1" thickBot="1" x14ac:dyDescent="0.25">
      <c r="A64" s="458" t="s">
        <v>241</v>
      </c>
      <c r="B64" s="76" t="s">
        <v>242</v>
      </c>
      <c r="C64" s="80">
        <f>'[1]RM_6.1.1.sz.mell'!C64</f>
        <v>0</v>
      </c>
      <c r="D64" s="459">
        <f>'[1]RM_6.1.1.sz.mell'!J64</f>
        <v>0</v>
      </c>
      <c r="E64" s="81">
        <f>'[1]RM_6.1.1.sz.mell'!K64</f>
        <v>0</v>
      </c>
    </row>
    <row r="65" spans="1:5" s="457" customFormat="1" ht="12" customHeight="1" thickBot="1" x14ac:dyDescent="0.25">
      <c r="A65" s="103" t="s">
        <v>57</v>
      </c>
      <c r="B65" s="58" t="s">
        <v>244</v>
      </c>
      <c r="C65" s="77">
        <f>'[1]RM_6.1.1.sz.mell'!C65</f>
        <v>862181686</v>
      </c>
      <c r="D65" s="139">
        <f>'[1]RM_6.1.1.sz.mell'!J65</f>
        <v>6504367</v>
      </c>
      <c r="E65" s="78">
        <f>'[1]RM_6.1.1.sz.mell'!K65</f>
        <v>868686053</v>
      </c>
    </row>
    <row r="66" spans="1:5" s="457" customFormat="1" ht="12" customHeight="1" thickBot="1" x14ac:dyDescent="0.2">
      <c r="A66" s="462" t="s">
        <v>556</v>
      </c>
      <c r="B66" s="73" t="s">
        <v>246</v>
      </c>
      <c r="C66" s="59">
        <f>'[1]RM_6.1.1.sz.mell'!C66</f>
        <v>108000000</v>
      </c>
      <c r="D66" s="135">
        <f>'[1]RM_6.1.1.sz.mell'!J66</f>
        <v>0</v>
      </c>
      <c r="E66" s="60">
        <f>'[1]RM_6.1.1.sz.mell'!K66</f>
        <v>108000000</v>
      </c>
    </row>
    <row r="67" spans="1:5" s="457" customFormat="1" ht="12" customHeight="1" x14ac:dyDescent="0.2">
      <c r="A67" s="454" t="s">
        <v>247</v>
      </c>
      <c r="B67" s="63" t="s">
        <v>248</v>
      </c>
      <c r="C67" s="80">
        <f>'[1]RM_6.1.1.sz.mell'!C67</f>
        <v>0</v>
      </c>
      <c r="D67" s="459">
        <f>'[1]RM_6.1.1.sz.mell'!J67</f>
        <v>0</v>
      </c>
      <c r="E67" s="81">
        <f>'[1]RM_6.1.1.sz.mell'!K67</f>
        <v>0</v>
      </c>
    </row>
    <row r="68" spans="1:5" s="457" customFormat="1" ht="12" customHeight="1" x14ac:dyDescent="0.2">
      <c r="A68" s="456" t="s">
        <v>249</v>
      </c>
      <c r="B68" s="67" t="s">
        <v>250</v>
      </c>
      <c r="C68" s="80">
        <f>'[1]RM_6.1.1.sz.mell'!C68</f>
        <v>108000000</v>
      </c>
      <c r="D68" s="459">
        <f>'[1]RM_6.1.1.sz.mell'!J68</f>
        <v>0</v>
      </c>
      <c r="E68" s="81">
        <f>'[1]RM_6.1.1.sz.mell'!K68</f>
        <v>108000000</v>
      </c>
    </row>
    <row r="69" spans="1:5" s="457" customFormat="1" ht="12" customHeight="1" thickBot="1" x14ac:dyDescent="0.25">
      <c r="A69" s="463" t="s">
        <v>251</v>
      </c>
      <c r="B69" s="464" t="s">
        <v>577</v>
      </c>
      <c r="C69" s="465">
        <f>'[1]RM_6.1.1.sz.mell'!C69</f>
        <v>0</v>
      </c>
      <c r="D69" s="466">
        <f>'[1]RM_6.1.1.sz.mell'!J69</f>
        <v>0</v>
      </c>
      <c r="E69" s="467">
        <f>'[1]RM_6.1.1.sz.mell'!K69</f>
        <v>0</v>
      </c>
    </row>
    <row r="70" spans="1:5" s="457" customFormat="1" ht="12" customHeight="1" thickBot="1" x14ac:dyDescent="0.2">
      <c r="A70" s="462" t="s">
        <v>253</v>
      </c>
      <c r="B70" s="73" t="s">
        <v>254</v>
      </c>
      <c r="C70" s="59">
        <f>'[1]RM_6.1.1.sz.mell'!C70</f>
        <v>0</v>
      </c>
      <c r="D70" s="59">
        <f>'[1]RM_6.1.1.sz.mell'!J70</f>
        <v>0</v>
      </c>
      <c r="E70" s="60">
        <f>'[1]RM_6.1.1.sz.mell'!K70</f>
        <v>0</v>
      </c>
    </row>
    <row r="71" spans="1:5" s="457" customFormat="1" ht="12" customHeight="1" x14ac:dyDescent="0.2">
      <c r="A71" s="454" t="s">
        <v>255</v>
      </c>
      <c r="B71" s="63" t="s">
        <v>256</v>
      </c>
      <c r="C71" s="80">
        <f>'[1]RM_6.1.1.sz.mell'!C71</f>
        <v>0</v>
      </c>
      <c r="D71" s="80">
        <f>'[1]RM_6.1.1.sz.mell'!J71</f>
        <v>0</v>
      </c>
      <c r="E71" s="81">
        <f>'[1]RM_6.1.1.sz.mell'!K71</f>
        <v>0</v>
      </c>
    </row>
    <row r="72" spans="1:5" s="457" customFormat="1" ht="12" customHeight="1" x14ac:dyDescent="0.2">
      <c r="A72" s="456" t="s">
        <v>257</v>
      </c>
      <c r="B72" s="63" t="s">
        <v>258</v>
      </c>
      <c r="C72" s="80">
        <f>'[1]RM_6.1.1.sz.mell'!C72</f>
        <v>0</v>
      </c>
      <c r="D72" s="80">
        <f>'[1]RM_6.1.1.sz.mell'!J72</f>
        <v>0</v>
      </c>
      <c r="E72" s="81">
        <f>'[1]RM_6.1.1.sz.mell'!K72</f>
        <v>0</v>
      </c>
    </row>
    <row r="73" spans="1:5" s="457" customFormat="1" ht="12" customHeight="1" x14ac:dyDescent="0.2">
      <c r="A73" s="456" t="s">
        <v>259</v>
      </c>
      <c r="B73" s="63" t="s">
        <v>260</v>
      </c>
      <c r="C73" s="80">
        <f>'[1]RM_6.1.1.sz.mell'!C73</f>
        <v>0</v>
      </c>
      <c r="D73" s="80">
        <f>'[1]RM_6.1.1.sz.mell'!J73</f>
        <v>0</v>
      </c>
      <c r="E73" s="81">
        <f>'[1]RM_6.1.1.sz.mell'!K73</f>
        <v>0</v>
      </c>
    </row>
    <row r="74" spans="1:5" s="457" customFormat="1" ht="12" customHeight="1" thickBot="1" x14ac:dyDescent="0.25">
      <c r="A74" s="458" t="s">
        <v>261</v>
      </c>
      <c r="B74" s="89" t="s">
        <v>262</v>
      </c>
      <c r="C74" s="80">
        <f>'[1]RM_6.1.1.sz.mell'!C74</f>
        <v>0</v>
      </c>
      <c r="D74" s="80">
        <f>'[1]RM_6.1.1.sz.mell'!J74</f>
        <v>0</v>
      </c>
      <c r="E74" s="81">
        <f>'[1]RM_6.1.1.sz.mell'!K74</f>
        <v>0</v>
      </c>
    </row>
    <row r="75" spans="1:5" s="457" customFormat="1" ht="12" customHeight="1" thickBot="1" x14ac:dyDescent="0.2">
      <c r="A75" s="462" t="s">
        <v>263</v>
      </c>
      <c r="B75" s="73" t="s">
        <v>264</v>
      </c>
      <c r="C75" s="59">
        <f>'[1]RM_6.1.1.sz.mell'!C75</f>
        <v>306075353</v>
      </c>
      <c r="D75" s="59">
        <f>'[1]RM_6.1.1.sz.mell'!J75</f>
        <v>18373946</v>
      </c>
      <c r="E75" s="60">
        <f>'[1]RM_6.1.1.sz.mell'!K75</f>
        <v>324449299</v>
      </c>
    </row>
    <row r="76" spans="1:5" s="457" customFormat="1" ht="12" customHeight="1" x14ac:dyDescent="0.2">
      <c r="A76" s="454" t="s">
        <v>265</v>
      </c>
      <c r="B76" s="63" t="s">
        <v>266</v>
      </c>
      <c r="C76" s="80">
        <f>'[1]RM_6.1.1.sz.mell'!C76</f>
        <v>306075353</v>
      </c>
      <c r="D76" s="80">
        <f>'[1]RM_6.1.1.sz.mell'!J76</f>
        <v>18373946</v>
      </c>
      <c r="E76" s="81">
        <f>'[1]RM_6.1.1.sz.mell'!K76</f>
        <v>324449299</v>
      </c>
    </row>
    <row r="77" spans="1:5" s="457" customFormat="1" ht="12" customHeight="1" thickBot="1" x14ac:dyDescent="0.25">
      <c r="A77" s="458" t="s">
        <v>267</v>
      </c>
      <c r="B77" s="76" t="s">
        <v>268</v>
      </c>
      <c r="C77" s="80">
        <f>'[1]RM_6.1.1.sz.mell'!C77</f>
        <v>0</v>
      </c>
      <c r="D77" s="80">
        <f>'[1]RM_6.1.1.sz.mell'!J77</f>
        <v>0</v>
      </c>
      <c r="E77" s="81">
        <f>'[1]RM_6.1.1.sz.mell'!K77</f>
        <v>0</v>
      </c>
    </row>
    <row r="78" spans="1:5" s="455" customFormat="1" ht="12" customHeight="1" thickBot="1" x14ac:dyDescent="0.2">
      <c r="A78" s="462" t="s">
        <v>269</v>
      </c>
      <c r="B78" s="73" t="s">
        <v>270</v>
      </c>
      <c r="C78" s="59">
        <f>'[1]RM_6.1.1.sz.mell'!C78</f>
        <v>0</v>
      </c>
      <c r="D78" s="59">
        <f>'[1]RM_6.1.1.sz.mell'!J78</f>
        <v>0</v>
      </c>
      <c r="E78" s="60">
        <f>'[1]RM_6.1.1.sz.mell'!K78</f>
        <v>0</v>
      </c>
    </row>
    <row r="79" spans="1:5" s="457" customFormat="1" ht="12" customHeight="1" x14ac:dyDescent="0.2">
      <c r="A79" s="454" t="s">
        <v>271</v>
      </c>
      <c r="B79" s="63" t="s">
        <v>272</v>
      </c>
      <c r="C79" s="80">
        <f>'[1]RM_6.1.1.sz.mell'!C79</f>
        <v>0</v>
      </c>
      <c r="D79" s="80">
        <f>'[1]RM_6.1.1.sz.mell'!J79</f>
        <v>0</v>
      </c>
      <c r="E79" s="81">
        <f>'[1]RM_6.1.1.sz.mell'!K79</f>
        <v>0</v>
      </c>
    </row>
    <row r="80" spans="1:5" s="457" customFormat="1" ht="12" customHeight="1" x14ac:dyDescent="0.2">
      <c r="A80" s="456" t="s">
        <v>273</v>
      </c>
      <c r="B80" s="67" t="s">
        <v>274</v>
      </c>
      <c r="C80" s="80">
        <f>'[1]RM_6.1.1.sz.mell'!C80</f>
        <v>0</v>
      </c>
      <c r="D80" s="80">
        <f>'[1]RM_6.1.1.sz.mell'!J80</f>
        <v>0</v>
      </c>
      <c r="E80" s="81">
        <f>'[1]RM_6.1.1.sz.mell'!K80</f>
        <v>0</v>
      </c>
    </row>
    <row r="81" spans="1:5" s="457" customFormat="1" ht="12" customHeight="1" thickBot="1" x14ac:dyDescent="0.25">
      <c r="A81" s="458" t="s">
        <v>275</v>
      </c>
      <c r="B81" s="76" t="s">
        <v>276</v>
      </c>
      <c r="C81" s="80">
        <f>'[1]RM_6.1.1.sz.mell'!C81</f>
        <v>0</v>
      </c>
      <c r="D81" s="80">
        <f>'[1]RM_6.1.1.sz.mell'!J81</f>
        <v>0</v>
      </c>
      <c r="E81" s="81">
        <f>'[1]RM_6.1.1.sz.mell'!K81</f>
        <v>0</v>
      </c>
    </row>
    <row r="82" spans="1:5" s="457" customFormat="1" ht="12" customHeight="1" thickBot="1" x14ac:dyDescent="0.2">
      <c r="A82" s="462" t="s">
        <v>277</v>
      </c>
      <c r="B82" s="73" t="s">
        <v>278</v>
      </c>
      <c r="C82" s="59">
        <f>'[1]RM_6.1.1.sz.mell'!C82</f>
        <v>0</v>
      </c>
      <c r="D82" s="59">
        <f>'[1]RM_6.1.1.sz.mell'!J82</f>
        <v>0</v>
      </c>
      <c r="E82" s="60">
        <f>'[1]RM_6.1.1.sz.mell'!K82</f>
        <v>0</v>
      </c>
    </row>
    <row r="83" spans="1:5" s="457" customFormat="1" ht="12" customHeight="1" x14ac:dyDescent="0.2">
      <c r="A83" s="468" t="s">
        <v>279</v>
      </c>
      <c r="B83" s="63" t="s">
        <v>280</v>
      </c>
      <c r="C83" s="80">
        <f>'[1]RM_6.1.1.sz.mell'!C83</f>
        <v>0</v>
      </c>
      <c r="D83" s="80">
        <f>'[1]RM_6.1.1.sz.mell'!J83</f>
        <v>0</v>
      </c>
      <c r="E83" s="81">
        <f>'[1]RM_6.1.1.sz.mell'!K83</f>
        <v>0</v>
      </c>
    </row>
    <row r="84" spans="1:5" s="457" customFormat="1" ht="12" customHeight="1" x14ac:dyDescent="0.2">
      <c r="A84" s="469" t="s">
        <v>281</v>
      </c>
      <c r="B84" s="67" t="s">
        <v>282</v>
      </c>
      <c r="C84" s="80">
        <f>'[1]RM_6.1.1.sz.mell'!C84</f>
        <v>0</v>
      </c>
      <c r="D84" s="80">
        <f>'[1]RM_6.1.1.sz.mell'!J84</f>
        <v>0</v>
      </c>
      <c r="E84" s="81">
        <f>'[1]RM_6.1.1.sz.mell'!K84</f>
        <v>0</v>
      </c>
    </row>
    <row r="85" spans="1:5" s="457" customFormat="1" ht="12" customHeight="1" x14ac:dyDescent="0.2">
      <c r="A85" s="469" t="s">
        <v>283</v>
      </c>
      <c r="B85" s="67" t="s">
        <v>284</v>
      </c>
      <c r="C85" s="80">
        <f>'[1]RM_6.1.1.sz.mell'!C85</f>
        <v>0</v>
      </c>
      <c r="D85" s="80">
        <f>'[1]RM_6.1.1.sz.mell'!J85</f>
        <v>0</v>
      </c>
      <c r="E85" s="81">
        <f>'[1]RM_6.1.1.sz.mell'!K85</f>
        <v>0</v>
      </c>
    </row>
    <row r="86" spans="1:5" s="455" customFormat="1" ht="12" customHeight="1" thickBot="1" x14ac:dyDescent="0.25">
      <c r="A86" s="470" t="s">
        <v>285</v>
      </c>
      <c r="B86" s="76" t="s">
        <v>286</v>
      </c>
      <c r="C86" s="80">
        <f>'[1]RM_6.1.1.sz.mell'!C86</f>
        <v>0</v>
      </c>
      <c r="D86" s="80">
        <f>'[1]RM_6.1.1.sz.mell'!J86</f>
        <v>0</v>
      </c>
      <c r="E86" s="81">
        <f>'[1]RM_6.1.1.sz.mell'!K86</f>
        <v>0</v>
      </c>
    </row>
    <row r="87" spans="1:5" s="455" customFormat="1" ht="12" customHeight="1" thickBot="1" x14ac:dyDescent="0.2">
      <c r="A87" s="462" t="s">
        <v>287</v>
      </c>
      <c r="B87" s="73" t="s">
        <v>288</v>
      </c>
      <c r="C87" s="59">
        <f>'[1]RM_6.1.1.sz.mell'!C87</f>
        <v>0</v>
      </c>
      <c r="D87" s="59">
        <f>'[1]RM_6.1.1.sz.mell'!J87</f>
        <v>0</v>
      </c>
      <c r="E87" s="60">
        <f>'[1]RM_6.1.1.sz.mell'!K87</f>
        <v>0</v>
      </c>
    </row>
    <row r="88" spans="1:5" s="455" customFormat="1" ht="12" customHeight="1" thickBot="1" x14ac:dyDescent="0.2">
      <c r="A88" s="462" t="s">
        <v>557</v>
      </c>
      <c r="B88" s="73" t="s">
        <v>290</v>
      </c>
      <c r="C88" s="59">
        <f>'[1]RM_6.1.1.sz.mell'!C88</f>
        <v>0</v>
      </c>
      <c r="D88" s="59">
        <f>'[1]RM_6.1.1.sz.mell'!J88</f>
        <v>0</v>
      </c>
      <c r="E88" s="60">
        <f>'[1]RM_6.1.1.sz.mell'!K88</f>
        <v>0</v>
      </c>
    </row>
    <row r="89" spans="1:5" s="455" customFormat="1" ht="12" customHeight="1" thickBot="1" x14ac:dyDescent="0.2">
      <c r="A89" s="462" t="s">
        <v>558</v>
      </c>
      <c r="B89" s="93" t="s">
        <v>292</v>
      </c>
      <c r="C89" s="77">
        <f>'[1]RM_6.1.1.sz.mell'!C89</f>
        <v>414075353</v>
      </c>
      <c r="D89" s="77">
        <f>'[1]RM_6.1.1.sz.mell'!J89</f>
        <v>18373946</v>
      </c>
      <c r="E89" s="78">
        <f>'[1]RM_6.1.1.sz.mell'!K89</f>
        <v>432449299</v>
      </c>
    </row>
    <row r="90" spans="1:5" s="455" customFormat="1" ht="12" customHeight="1" thickBot="1" x14ac:dyDescent="0.2">
      <c r="A90" s="471" t="s">
        <v>559</v>
      </c>
      <c r="B90" s="95" t="s">
        <v>560</v>
      </c>
      <c r="C90" s="77">
        <f>'[1]RM_6.1.1.sz.mell'!C90</f>
        <v>1276257039</v>
      </c>
      <c r="D90" s="77">
        <f>'[1]RM_6.1.1.sz.mell'!J90</f>
        <v>24878313</v>
      </c>
      <c r="E90" s="78">
        <f>'[1]RM_6.1.1.sz.mell'!K90</f>
        <v>1301135352</v>
      </c>
    </row>
    <row r="91" spans="1:5" s="457" customFormat="1" ht="15.2" customHeight="1" thickBot="1" x14ac:dyDescent="0.25">
      <c r="A91" s="472"/>
      <c r="B91" s="473"/>
      <c r="C91" s="474"/>
    </row>
    <row r="92" spans="1:5" s="450" customFormat="1" ht="16.5" customHeight="1" thickBot="1" x14ac:dyDescent="0.25">
      <c r="A92" s="451" t="s">
        <v>391</v>
      </c>
      <c r="B92" s="452"/>
      <c r="C92" s="452"/>
      <c r="D92" s="452"/>
      <c r="E92" s="453"/>
    </row>
    <row r="93" spans="1:5" s="475" customFormat="1" ht="12" customHeight="1" thickBot="1" x14ac:dyDescent="0.25">
      <c r="A93" s="53" t="s">
        <v>129</v>
      </c>
      <c r="B93" s="107" t="s">
        <v>561</v>
      </c>
      <c r="C93" s="108">
        <f>'[1]RM_6.1.1.sz.mell'!C93</f>
        <v>428063931</v>
      </c>
      <c r="D93" s="108">
        <f>'[1]RM_6.1.1.sz.mell'!J93</f>
        <v>14304441</v>
      </c>
      <c r="E93" s="109">
        <f>'[1]RM_6.1.1.sz.mell'!K93</f>
        <v>442368372</v>
      </c>
    </row>
    <row r="94" spans="1:5" ht="12" customHeight="1" x14ac:dyDescent="0.2">
      <c r="A94" s="476" t="s">
        <v>131</v>
      </c>
      <c r="B94" s="111" t="s">
        <v>299</v>
      </c>
      <c r="C94" s="112">
        <f>'[1]RM_6.1.1.sz.mell'!C94</f>
        <v>115008911</v>
      </c>
      <c r="D94" s="112">
        <f>'[1]RM_6.1.1.sz.mell'!J94</f>
        <v>1601149</v>
      </c>
      <c r="E94" s="113">
        <f>'[1]RM_6.1.1.sz.mell'!K94</f>
        <v>116610060</v>
      </c>
    </row>
    <row r="95" spans="1:5" ht="12" customHeight="1" x14ac:dyDescent="0.2">
      <c r="A95" s="456" t="s">
        <v>133</v>
      </c>
      <c r="B95" s="114" t="s">
        <v>300</v>
      </c>
      <c r="C95" s="68">
        <f>'[1]RM_6.1.1.sz.mell'!C95</f>
        <v>17230566</v>
      </c>
      <c r="D95" s="68">
        <f>'[1]RM_6.1.1.sz.mell'!J95</f>
        <v>121942</v>
      </c>
      <c r="E95" s="69">
        <f>'[1]RM_6.1.1.sz.mell'!K95</f>
        <v>17352508</v>
      </c>
    </row>
    <row r="96" spans="1:5" ht="12" customHeight="1" x14ac:dyDescent="0.2">
      <c r="A96" s="456" t="s">
        <v>135</v>
      </c>
      <c r="B96" s="114" t="s">
        <v>301</v>
      </c>
      <c r="C96" s="74">
        <f>'[1]RM_6.1.1.sz.mell'!C96</f>
        <v>261542057</v>
      </c>
      <c r="D96" s="68">
        <f>'[1]RM_6.1.1.sz.mell'!J96</f>
        <v>12581350</v>
      </c>
      <c r="E96" s="75">
        <f>'[1]RM_6.1.1.sz.mell'!K96</f>
        <v>274123407</v>
      </c>
    </row>
    <row r="97" spans="1:5" ht="12" customHeight="1" x14ac:dyDescent="0.2">
      <c r="A97" s="456" t="s">
        <v>137</v>
      </c>
      <c r="B97" s="115" t="s">
        <v>302</v>
      </c>
      <c r="C97" s="74">
        <f>'[1]RM_6.1.1.sz.mell'!C97</f>
        <v>21574373</v>
      </c>
      <c r="D97" s="133">
        <f>'[1]RM_6.1.1.sz.mell'!J97</f>
        <v>-670000</v>
      </c>
      <c r="E97" s="75">
        <f>'[1]RM_6.1.1.sz.mell'!K97</f>
        <v>20904373</v>
      </c>
    </row>
    <row r="98" spans="1:5" ht="12" customHeight="1" x14ac:dyDescent="0.2">
      <c r="A98" s="456" t="s">
        <v>303</v>
      </c>
      <c r="B98" s="116" t="s">
        <v>304</v>
      </c>
      <c r="C98" s="74">
        <f>'[1]RM_6.1.1.sz.mell'!C98</f>
        <v>12708024</v>
      </c>
      <c r="D98" s="133">
        <f>'[1]RM_6.1.1.sz.mell'!J98</f>
        <v>670000</v>
      </c>
      <c r="E98" s="75">
        <f>'[1]RM_6.1.1.sz.mell'!K98</f>
        <v>13378024</v>
      </c>
    </row>
    <row r="99" spans="1:5" ht="12" customHeight="1" x14ac:dyDescent="0.2">
      <c r="A99" s="456" t="s">
        <v>141</v>
      </c>
      <c r="B99" s="114" t="s">
        <v>562</v>
      </c>
      <c r="C99" s="74">
        <f>'[1]RM_6.1.1.sz.mell'!C99</f>
        <v>0</v>
      </c>
      <c r="D99" s="133">
        <f>'[1]RM_6.1.1.sz.mell'!J99</f>
        <v>0</v>
      </c>
      <c r="E99" s="75">
        <f>'[1]RM_6.1.1.sz.mell'!K99</f>
        <v>0</v>
      </c>
    </row>
    <row r="100" spans="1:5" ht="12" customHeight="1" x14ac:dyDescent="0.2">
      <c r="A100" s="456" t="s">
        <v>306</v>
      </c>
      <c r="B100" s="118" t="s">
        <v>307</v>
      </c>
      <c r="C100" s="74">
        <f>'[1]RM_6.1.1.sz.mell'!C100</f>
        <v>0</v>
      </c>
      <c r="D100" s="133">
        <f>'[1]RM_6.1.1.sz.mell'!J100</f>
        <v>0</v>
      </c>
      <c r="E100" s="75">
        <f>'[1]RM_6.1.1.sz.mell'!K100</f>
        <v>0</v>
      </c>
    </row>
    <row r="101" spans="1:5" ht="12" customHeight="1" x14ac:dyDescent="0.2">
      <c r="A101" s="456" t="s">
        <v>308</v>
      </c>
      <c r="B101" s="118" t="s">
        <v>309</v>
      </c>
      <c r="C101" s="74">
        <f>'[1]RM_6.1.1.sz.mell'!C101</f>
        <v>5745344</v>
      </c>
      <c r="D101" s="133">
        <f>'[1]RM_6.1.1.sz.mell'!J101</f>
        <v>-323395</v>
      </c>
      <c r="E101" s="75">
        <f>'[1]RM_6.1.1.sz.mell'!K101</f>
        <v>5421949</v>
      </c>
    </row>
    <row r="102" spans="1:5" ht="12" customHeight="1" x14ac:dyDescent="0.2">
      <c r="A102" s="456" t="s">
        <v>310</v>
      </c>
      <c r="B102" s="118" t="s">
        <v>311</v>
      </c>
      <c r="C102" s="74">
        <f>'[1]RM_6.1.1.sz.mell'!C102</f>
        <v>0</v>
      </c>
      <c r="D102" s="133">
        <f>'[1]RM_6.1.1.sz.mell'!J102</f>
        <v>0</v>
      </c>
      <c r="E102" s="75">
        <f>'[1]RM_6.1.1.sz.mell'!K102</f>
        <v>0</v>
      </c>
    </row>
    <row r="103" spans="1:5" ht="12" customHeight="1" x14ac:dyDescent="0.2">
      <c r="A103" s="456" t="s">
        <v>312</v>
      </c>
      <c r="B103" s="119" t="s">
        <v>313</v>
      </c>
      <c r="C103" s="74">
        <f>'[1]RM_6.1.1.sz.mell'!C103</f>
        <v>0</v>
      </c>
      <c r="D103" s="133">
        <f>'[1]RM_6.1.1.sz.mell'!J103</f>
        <v>0</v>
      </c>
      <c r="E103" s="75">
        <f>'[1]RM_6.1.1.sz.mell'!K103</f>
        <v>0</v>
      </c>
    </row>
    <row r="104" spans="1:5" ht="12" customHeight="1" x14ac:dyDescent="0.2">
      <c r="A104" s="456" t="s">
        <v>314</v>
      </c>
      <c r="B104" s="119" t="s">
        <v>315</v>
      </c>
      <c r="C104" s="74">
        <f>'[1]RM_6.1.1.sz.mell'!C104</f>
        <v>0</v>
      </c>
      <c r="D104" s="133">
        <f>'[1]RM_6.1.1.sz.mell'!J104</f>
        <v>0</v>
      </c>
      <c r="E104" s="75">
        <f>'[1]RM_6.1.1.sz.mell'!K104</f>
        <v>0</v>
      </c>
    </row>
    <row r="105" spans="1:5" ht="12" customHeight="1" x14ac:dyDescent="0.2">
      <c r="A105" s="456" t="s">
        <v>316</v>
      </c>
      <c r="B105" s="118" t="s">
        <v>317</v>
      </c>
      <c r="C105" s="74">
        <f>'[1]RM_6.1.1.sz.mell'!C105</f>
        <v>250000</v>
      </c>
      <c r="D105" s="133">
        <f>'[1]RM_6.1.1.sz.mell'!J105</f>
        <v>0</v>
      </c>
      <c r="E105" s="75">
        <f>'[1]RM_6.1.1.sz.mell'!K105</f>
        <v>250000</v>
      </c>
    </row>
    <row r="106" spans="1:5" ht="12" customHeight="1" x14ac:dyDescent="0.2">
      <c r="A106" s="456" t="s">
        <v>318</v>
      </c>
      <c r="B106" s="118" t="s">
        <v>319</v>
      </c>
      <c r="C106" s="74">
        <f>'[1]RM_6.1.1.sz.mell'!C106</f>
        <v>0</v>
      </c>
      <c r="D106" s="133">
        <f>'[1]RM_6.1.1.sz.mell'!J106</f>
        <v>0</v>
      </c>
      <c r="E106" s="75">
        <f>'[1]RM_6.1.1.sz.mell'!K106</f>
        <v>0</v>
      </c>
    </row>
    <row r="107" spans="1:5" ht="12" customHeight="1" x14ac:dyDescent="0.2">
      <c r="A107" s="456" t="s">
        <v>320</v>
      </c>
      <c r="B107" s="119" t="s">
        <v>321</v>
      </c>
      <c r="C107" s="68">
        <f>'[1]RM_6.1.1.sz.mell'!C107</f>
        <v>300000</v>
      </c>
      <c r="D107" s="133">
        <f>'[1]RM_6.1.1.sz.mell'!J107</f>
        <v>0</v>
      </c>
      <c r="E107" s="75">
        <f>'[1]RM_6.1.1.sz.mell'!K107</f>
        <v>300000</v>
      </c>
    </row>
    <row r="108" spans="1:5" ht="12" customHeight="1" x14ac:dyDescent="0.2">
      <c r="A108" s="477" t="s">
        <v>322</v>
      </c>
      <c r="B108" s="117" t="s">
        <v>323</v>
      </c>
      <c r="C108" s="74">
        <f>'[1]RM_6.1.1.sz.mell'!C108</f>
        <v>0</v>
      </c>
      <c r="D108" s="133">
        <f>'[1]RM_6.1.1.sz.mell'!J108</f>
        <v>0</v>
      </c>
      <c r="E108" s="75">
        <f>'[1]RM_6.1.1.sz.mell'!K108</f>
        <v>0</v>
      </c>
    </row>
    <row r="109" spans="1:5" ht="12" customHeight="1" x14ac:dyDescent="0.2">
      <c r="A109" s="456" t="s">
        <v>324</v>
      </c>
      <c r="B109" s="117" t="s">
        <v>325</v>
      </c>
      <c r="C109" s="74">
        <f>'[1]RM_6.1.1.sz.mell'!C109</f>
        <v>0</v>
      </c>
      <c r="D109" s="133">
        <f>'[1]RM_6.1.1.sz.mell'!J109</f>
        <v>0</v>
      </c>
      <c r="E109" s="75">
        <f>'[1]RM_6.1.1.sz.mell'!K109</f>
        <v>0</v>
      </c>
    </row>
    <row r="110" spans="1:5" ht="12" customHeight="1" x14ac:dyDescent="0.2">
      <c r="A110" s="456" t="s">
        <v>326</v>
      </c>
      <c r="B110" s="119" t="s">
        <v>327</v>
      </c>
      <c r="C110" s="68">
        <f>'[1]RM_6.1.1.sz.mell'!C110</f>
        <v>6412680</v>
      </c>
      <c r="D110" s="131">
        <f>'[1]RM_6.1.1.sz.mell'!J110</f>
        <v>670000</v>
      </c>
      <c r="E110" s="69">
        <f>'[1]RM_6.1.1.sz.mell'!K110</f>
        <v>7082680</v>
      </c>
    </row>
    <row r="111" spans="1:5" ht="12" customHeight="1" x14ac:dyDescent="0.2">
      <c r="A111" s="456" t="s">
        <v>328</v>
      </c>
      <c r="B111" s="115" t="s">
        <v>329</v>
      </c>
      <c r="C111" s="68">
        <f>'[1]RM_6.1.1.sz.mell'!C111</f>
        <v>0</v>
      </c>
      <c r="D111" s="131">
        <f>'[1]RM_6.1.1.sz.mell'!J111</f>
        <v>0</v>
      </c>
      <c r="E111" s="69">
        <f>'[1]RM_6.1.1.sz.mell'!K111</f>
        <v>0</v>
      </c>
    </row>
    <row r="112" spans="1:5" ht="12" customHeight="1" x14ac:dyDescent="0.2">
      <c r="A112" s="458" t="s">
        <v>330</v>
      </c>
      <c r="B112" s="114" t="s">
        <v>563</v>
      </c>
      <c r="C112" s="74">
        <f>'[1]RM_6.1.1.sz.mell'!C112</f>
        <v>0</v>
      </c>
      <c r="D112" s="133">
        <f>'[1]RM_6.1.1.sz.mell'!J112</f>
        <v>0</v>
      </c>
      <c r="E112" s="75">
        <f>'[1]RM_6.1.1.sz.mell'!K112</f>
        <v>0</v>
      </c>
    </row>
    <row r="113" spans="1:5" ht="12" customHeight="1" thickBot="1" x14ac:dyDescent="0.25">
      <c r="A113" s="463" t="s">
        <v>332</v>
      </c>
      <c r="B113" s="478" t="s">
        <v>564</v>
      </c>
      <c r="C113" s="123">
        <f>'[1]RM_6.1.1.sz.mell'!C113</f>
        <v>0</v>
      </c>
      <c r="D113" s="138">
        <f>'[1]RM_6.1.1.sz.mell'!J113</f>
        <v>0</v>
      </c>
      <c r="E113" s="124">
        <f>'[1]RM_6.1.1.sz.mell'!K113</f>
        <v>0</v>
      </c>
    </row>
    <row r="114" spans="1:5" ht="12" customHeight="1" thickBot="1" x14ac:dyDescent="0.25">
      <c r="A114" s="103" t="s">
        <v>143</v>
      </c>
      <c r="B114" s="155" t="s">
        <v>334</v>
      </c>
      <c r="C114" s="59">
        <f>'[1]RM_6.1.1.sz.mell'!C114</f>
        <v>552636043</v>
      </c>
      <c r="D114" s="135">
        <f>'[1]RM_6.1.1.sz.mell'!J114</f>
        <v>10573872</v>
      </c>
      <c r="E114" s="60">
        <f>'[1]RM_6.1.1.sz.mell'!K114</f>
        <v>563209915</v>
      </c>
    </row>
    <row r="115" spans="1:5" ht="12" customHeight="1" x14ac:dyDescent="0.2">
      <c r="A115" s="454" t="s">
        <v>145</v>
      </c>
      <c r="B115" s="114" t="s">
        <v>335</v>
      </c>
      <c r="C115" s="64">
        <f>'[1]RM_6.1.1.sz.mell'!C115</f>
        <v>53736903</v>
      </c>
      <c r="D115" s="129">
        <f>'[1]RM_6.1.1.sz.mell'!J115</f>
        <v>-7168334</v>
      </c>
      <c r="E115" s="65">
        <f>'[1]RM_6.1.1.sz.mell'!K115</f>
        <v>46568569</v>
      </c>
    </row>
    <row r="116" spans="1:5" ht="12" customHeight="1" x14ac:dyDescent="0.2">
      <c r="A116" s="454" t="s">
        <v>147</v>
      </c>
      <c r="B116" s="130" t="s">
        <v>336</v>
      </c>
      <c r="C116" s="64">
        <f>'[1]RM_6.1.1.sz.mell'!C116</f>
        <v>0</v>
      </c>
      <c r="D116" s="129">
        <f>'[1]RM_6.1.1.sz.mell'!J116</f>
        <v>0</v>
      </c>
      <c r="E116" s="65">
        <f>'[1]RM_6.1.1.sz.mell'!K116</f>
        <v>0</v>
      </c>
    </row>
    <row r="117" spans="1:5" ht="12" customHeight="1" x14ac:dyDescent="0.2">
      <c r="A117" s="454" t="s">
        <v>149</v>
      </c>
      <c r="B117" s="130" t="s">
        <v>337</v>
      </c>
      <c r="C117" s="68">
        <f>'[1]RM_6.1.1.sz.mell'!C117</f>
        <v>496899140</v>
      </c>
      <c r="D117" s="131">
        <f>'[1]RM_6.1.1.sz.mell'!J117</f>
        <v>17742206</v>
      </c>
      <c r="E117" s="69">
        <f>'[1]RM_6.1.1.sz.mell'!K117</f>
        <v>514641346</v>
      </c>
    </row>
    <row r="118" spans="1:5" ht="12" customHeight="1" x14ac:dyDescent="0.2">
      <c r="A118" s="454" t="s">
        <v>151</v>
      </c>
      <c r="B118" s="130" t="s">
        <v>338</v>
      </c>
      <c r="C118" s="68">
        <f>'[1]RM_6.1.1.sz.mell'!C118</f>
        <v>0</v>
      </c>
      <c r="D118" s="131">
        <f>'[1]RM_6.1.1.sz.mell'!J118</f>
        <v>0</v>
      </c>
      <c r="E118" s="69">
        <f>'[1]RM_6.1.1.sz.mell'!K118</f>
        <v>0</v>
      </c>
    </row>
    <row r="119" spans="1:5" ht="12" customHeight="1" x14ac:dyDescent="0.2">
      <c r="A119" s="454" t="s">
        <v>153</v>
      </c>
      <c r="B119" s="72" t="s">
        <v>339</v>
      </c>
      <c r="C119" s="68">
        <f>'[1]RM_6.1.1.sz.mell'!C119</f>
        <v>2000000</v>
      </c>
      <c r="D119" s="131">
        <f>'[1]RM_6.1.1.sz.mell'!J119</f>
        <v>0</v>
      </c>
      <c r="E119" s="69">
        <f>'[1]RM_6.1.1.sz.mell'!K119</f>
        <v>2000000</v>
      </c>
    </row>
    <row r="120" spans="1:5" ht="12" customHeight="1" x14ac:dyDescent="0.2">
      <c r="A120" s="454" t="s">
        <v>155</v>
      </c>
      <c r="B120" s="70" t="s">
        <v>340</v>
      </c>
      <c r="C120" s="68">
        <f>'[1]RM_6.1.1.sz.mell'!C120</f>
        <v>0</v>
      </c>
      <c r="D120" s="131">
        <f>'[1]RM_6.1.1.sz.mell'!J120</f>
        <v>0</v>
      </c>
      <c r="E120" s="69">
        <f>'[1]RM_6.1.1.sz.mell'!K120</f>
        <v>0</v>
      </c>
    </row>
    <row r="121" spans="1:5" ht="12" customHeight="1" x14ac:dyDescent="0.2">
      <c r="A121" s="454" t="s">
        <v>341</v>
      </c>
      <c r="B121" s="132" t="s">
        <v>342</v>
      </c>
      <c r="C121" s="68">
        <f>'[1]RM_6.1.1.sz.mell'!C121</f>
        <v>0</v>
      </c>
      <c r="D121" s="131">
        <f>'[1]RM_6.1.1.sz.mell'!J121</f>
        <v>0</v>
      </c>
      <c r="E121" s="69">
        <f>'[1]RM_6.1.1.sz.mell'!K121</f>
        <v>0</v>
      </c>
    </row>
    <row r="122" spans="1:5" ht="12" customHeight="1" x14ac:dyDescent="0.2">
      <c r="A122" s="454" t="s">
        <v>343</v>
      </c>
      <c r="B122" s="119" t="s">
        <v>315</v>
      </c>
      <c r="C122" s="68">
        <f>'[1]RM_6.1.1.sz.mell'!C122</f>
        <v>0</v>
      </c>
      <c r="D122" s="131">
        <f>'[1]RM_6.1.1.sz.mell'!J122</f>
        <v>0</v>
      </c>
      <c r="E122" s="69">
        <f>'[1]RM_6.1.1.sz.mell'!K122</f>
        <v>0</v>
      </c>
    </row>
    <row r="123" spans="1:5" ht="12" customHeight="1" x14ac:dyDescent="0.2">
      <c r="A123" s="454" t="s">
        <v>344</v>
      </c>
      <c r="B123" s="119" t="s">
        <v>345</v>
      </c>
      <c r="C123" s="68">
        <f>'[1]RM_6.1.1.sz.mell'!C123</f>
        <v>0</v>
      </c>
      <c r="D123" s="131">
        <f>'[1]RM_6.1.1.sz.mell'!J123</f>
        <v>0</v>
      </c>
      <c r="E123" s="69">
        <f>'[1]RM_6.1.1.sz.mell'!K123</f>
        <v>0</v>
      </c>
    </row>
    <row r="124" spans="1:5" ht="12" customHeight="1" x14ac:dyDescent="0.2">
      <c r="A124" s="454" t="s">
        <v>346</v>
      </c>
      <c r="B124" s="119" t="s">
        <v>347</v>
      </c>
      <c r="C124" s="68">
        <f>'[1]RM_6.1.1.sz.mell'!C124</f>
        <v>0</v>
      </c>
      <c r="D124" s="131">
        <f>'[1]RM_6.1.1.sz.mell'!J124</f>
        <v>0</v>
      </c>
      <c r="E124" s="69">
        <f>'[1]RM_6.1.1.sz.mell'!K124</f>
        <v>0</v>
      </c>
    </row>
    <row r="125" spans="1:5" ht="12" customHeight="1" x14ac:dyDescent="0.2">
      <c r="A125" s="454" t="s">
        <v>348</v>
      </c>
      <c r="B125" s="119" t="s">
        <v>321</v>
      </c>
      <c r="C125" s="68">
        <f>'[1]RM_6.1.1.sz.mell'!C125</f>
        <v>1000000</v>
      </c>
      <c r="D125" s="131">
        <f>'[1]RM_6.1.1.sz.mell'!J125</f>
        <v>0</v>
      </c>
      <c r="E125" s="69">
        <f>'[1]RM_6.1.1.sz.mell'!K125</f>
        <v>1000000</v>
      </c>
    </row>
    <row r="126" spans="1:5" ht="12" customHeight="1" x14ac:dyDescent="0.2">
      <c r="A126" s="454" t="s">
        <v>349</v>
      </c>
      <c r="B126" s="119" t="s">
        <v>350</v>
      </c>
      <c r="C126" s="68">
        <f>'[1]RM_6.1.1.sz.mell'!C126</f>
        <v>0</v>
      </c>
      <c r="D126" s="131">
        <f>'[1]RM_6.1.1.sz.mell'!J126</f>
        <v>0</v>
      </c>
      <c r="E126" s="69">
        <f>'[1]RM_6.1.1.sz.mell'!K126</f>
        <v>0</v>
      </c>
    </row>
    <row r="127" spans="1:5" ht="12" customHeight="1" thickBot="1" x14ac:dyDescent="0.25">
      <c r="A127" s="477" t="s">
        <v>351</v>
      </c>
      <c r="B127" s="119" t="s">
        <v>352</v>
      </c>
      <c r="C127" s="74">
        <f>'[1]RM_6.1.1.sz.mell'!C127</f>
        <v>1000000</v>
      </c>
      <c r="D127" s="133">
        <f>'[1]RM_6.1.1.sz.mell'!J127</f>
        <v>0</v>
      </c>
      <c r="E127" s="75">
        <f>'[1]RM_6.1.1.sz.mell'!K127</f>
        <v>1000000</v>
      </c>
    </row>
    <row r="128" spans="1:5" ht="12" customHeight="1" thickBot="1" x14ac:dyDescent="0.25">
      <c r="A128" s="103" t="s">
        <v>157</v>
      </c>
      <c r="B128" s="134" t="s">
        <v>353</v>
      </c>
      <c r="C128" s="59">
        <f>'[1]RM_6.1.1.sz.mell'!C128</f>
        <v>980699974</v>
      </c>
      <c r="D128" s="135">
        <f>'[1]RM_6.1.1.sz.mell'!J128</f>
        <v>24878313</v>
      </c>
      <c r="E128" s="60">
        <f>'[1]RM_6.1.1.sz.mell'!K128</f>
        <v>1005578287</v>
      </c>
    </row>
    <row r="129" spans="1:11" ht="12" customHeight="1" thickBot="1" x14ac:dyDescent="0.25">
      <c r="A129" s="103" t="s">
        <v>354</v>
      </c>
      <c r="B129" s="134" t="s">
        <v>565</v>
      </c>
      <c r="C129" s="59">
        <f>'[1]RM_6.1.1.sz.mell'!C129</f>
        <v>109235000</v>
      </c>
      <c r="D129" s="135">
        <f>'[1]RM_6.1.1.sz.mell'!J129</f>
        <v>0</v>
      </c>
      <c r="E129" s="60">
        <f>'[1]RM_6.1.1.sz.mell'!K129</f>
        <v>109235000</v>
      </c>
    </row>
    <row r="130" spans="1:11" s="475" customFormat="1" ht="12" customHeight="1" x14ac:dyDescent="0.2">
      <c r="A130" s="454" t="s">
        <v>173</v>
      </c>
      <c r="B130" s="136" t="s">
        <v>566</v>
      </c>
      <c r="C130" s="68">
        <f>'[1]RM_6.1.1.sz.mell'!C130</f>
        <v>1235000</v>
      </c>
      <c r="D130" s="131">
        <f>'[1]RM_6.1.1.sz.mell'!J130</f>
        <v>0</v>
      </c>
      <c r="E130" s="69">
        <f>'[1]RM_6.1.1.sz.mell'!K130</f>
        <v>1235000</v>
      </c>
    </row>
    <row r="131" spans="1:11" ht="12" customHeight="1" x14ac:dyDescent="0.2">
      <c r="A131" s="454" t="s">
        <v>175</v>
      </c>
      <c r="B131" s="136" t="s">
        <v>357</v>
      </c>
      <c r="C131" s="68">
        <f>'[1]RM_6.1.1.sz.mell'!C131</f>
        <v>108000000</v>
      </c>
      <c r="D131" s="131">
        <f>'[1]RM_6.1.1.sz.mell'!J131</f>
        <v>0</v>
      </c>
      <c r="E131" s="69">
        <f>'[1]RM_6.1.1.sz.mell'!K131</f>
        <v>108000000</v>
      </c>
    </row>
    <row r="132" spans="1:11" ht="12" customHeight="1" thickBot="1" x14ac:dyDescent="0.25">
      <c r="A132" s="477" t="s">
        <v>177</v>
      </c>
      <c r="B132" s="140" t="s">
        <v>567</v>
      </c>
      <c r="C132" s="68">
        <f>'[1]RM_6.1.1.sz.mell'!C132</f>
        <v>0</v>
      </c>
      <c r="D132" s="131">
        <f>'[1]RM_6.1.1.sz.mell'!J132</f>
        <v>0</v>
      </c>
      <c r="E132" s="69">
        <f>'[1]RM_6.1.1.sz.mell'!K132</f>
        <v>0</v>
      </c>
    </row>
    <row r="133" spans="1:11" ht="12" customHeight="1" thickBot="1" x14ac:dyDescent="0.25">
      <c r="A133" s="103" t="s">
        <v>187</v>
      </c>
      <c r="B133" s="134" t="s">
        <v>578</v>
      </c>
      <c r="C133" s="59">
        <f>'[1]RM_6.1.1.sz.mell'!C133</f>
        <v>0</v>
      </c>
      <c r="D133" s="135">
        <f>'[1]RM_6.1.1.sz.mell'!J133</f>
        <v>0</v>
      </c>
      <c r="E133" s="60">
        <f>'[1]RM_6.1.1.sz.mell'!K133</f>
        <v>0</v>
      </c>
    </row>
    <row r="134" spans="1:11" ht="12" customHeight="1" x14ac:dyDescent="0.2">
      <c r="A134" s="454" t="s">
        <v>189</v>
      </c>
      <c r="B134" s="136" t="s">
        <v>360</v>
      </c>
      <c r="C134" s="68">
        <f>'[1]RM_6.1.1.sz.mell'!C134</f>
        <v>0</v>
      </c>
      <c r="D134" s="131">
        <f>'[1]RM_6.1.1.sz.mell'!J134</f>
        <v>0</v>
      </c>
      <c r="E134" s="69">
        <f>'[1]RM_6.1.1.sz.mell'!K134</f>
        <v>0</v>
      </c>
    </row>
    <row r="135" spans="1:11" ht="12" customHeight="1" x14ac:dyDescent="0.2">
      <c r="A135" s="454" t="s">
        <v>191</v>
      </c>
      <c r="B135" s="136" t="s">
        <v>361</v>
      </c>
      <c r="C135" s="68">
        <f>'[1]RM_6.1.1.sz.mell'!C135</f>
        <v>0</v>
      </c>
      <c r="D135" s="131">
        <f>'[1]RM_6.1.1.sz.mell'!J135</f>
        <v>0</v>
      </c>
      <c r="E135" s="69">
        <f>'[1]RM_6.1.1.sz.mell'!K135</f>
        <v>0</v>
      </c>
    </row>
    <row r="136" spans="1:11" ht="12" customHeight="1" x14ac:dyDescent="0.2">
      <c r="A136" s="454" t="s">
        <v>193</v>
      </c>
      <c r="B136" s="136" t="s">
        <v>362</v>
      </c>
      <c r="C136" s="68">
        <f>'[1]RM_6.1.1.sz.mell'!C136</f>
        <v>0</v>
      </c>
      <c r="D136" s="131">
        <f>'[1]RM_6.1.1.sz.mell'!J136</f>
        <v>0</v>
      </c>
      <c r="E136" s="69">
        <f>'[1]RM_6.1.1.sz.mell'!K136</f>
        <v>0</v>
      </c>
    </row>
    <row r="137" spans="1:11" ht="12" customHeight="1" x14ac:dyDescent="0.2">
      <c r="A137" s="454" t="s">
        <v>195</v>
      </c>
      <c r="B137" s="136" t="s">
        <v>568</v>
      </c>
      <c r="C137" s="68">
        <f>'[1]RM_6.1.1.sz.mell'!C137</f>
        <v>0</v>
      </c>
      <c r="D137" s="131">
        <f>'[1]RM_6.1.1.sz.mell'!J137</f>
        <v>0</v>
      </c>
      <c r="E137" s="69">
        <f>'[1]RM_6.1.1.sz.mell'!K137</f>
        <v>0</v>
      </c>
    </row>
    <row r="138" spans="1:11" ht="12" customHeight="1" x14ac:dyDescent="0.2">
      <c r="A138" s="454" t="s">
        <v>197</v>
      </c>
      <c r="B138" s="136" t="s">
        <v>364</v>
      </c>
      <c r="C138" s="68">
        <f>'[1]RM_6.1.1.sz.mell'!C138</f>
        <v>0</v>
      </c>
      <c r="D138" s="131">
        <f>'[1]RM_6.1.1.sz.mell'!J138</f>
        <v>0</v>
      </c>
      <c r="E138" s="69">
        <f>'[1]RM_6.1.1.sz.mell'!K138</f>
        <v>0</v>
      </c>
    </row>
    <row r="139" spans="1:11" s="475" customFormat="1" ht="12" customHeight="1" thickBot="1" x14ac:dyDescent="0.25">
      <c r="A139" s="477" t="s">
        <v>199</v>
      </c>
      <c r="B139" s="140" t="s">
        <v>365</v>
      </c>
      <c r="C139" s="68">
        <f>'[1]RM_6.1.1.sz.mell'!C139</f>
        <v>0</v>
      </c>
      <c r="D139" s="131">
        <f>'[1]RM_6.1.1.sz.mell'!J139</f>
        <v>0</v>
      </c>
      <c r="E139" s="69">
        <f>'[1]RM_6.1.1.sz.mell'!K139</f>
        <v>0</v>
      </c>
    </row>
    <row r="140" spans="1:11" ht="12" customHeight="1" thickBot="1" x14ac:dyDescent="0.25">
      <c r="A140" s="103" t="s">
        <v>211</v>
      </c>
      <c r="B140" s="134" t="s">
        <v>569</v>
      </c>
      <c r="C140" s="77">
        <f>'[1]RM_6.1.1.sz.mell'!C140</f>
        <v>186322065</v>
      </c>
      <c r="D140" s="139">
        <f>'[1]RM_6.1.1.sz.mell'!J140</f>
        <v>0</v>
      </c>
      <c r="E140" s="78">
        <f>'[1]RM_6.1.1.sz.mell'!K140</f>
        <v>186322065</v>
      </c>
      <c r="K140" s="479"/>
    </row>
    <row r="141" spans="1:11" x14ac:dyDescent="0.2">
      <c r="A141" s="454" t="s">
        <v>213</v>
      </c>
      <c r="B141" s="136" t="s">
        <v>367</v>
      </c>
      <c r="C141" s="68">
        <f>'[1]RM_6.1.1.sz.mell'!C141</f>
        <v>0</v>
      </c>
      <c r="D141" s="131">
        <f>'[1]RM_6.1.1.sz.mell'!J141</f>
        <v>0</v>
      </c>
      <c r="E141" s="69">
        <f>'[1]RM_6.1.1.sz.mell'!K141</f>
        <v>0</v>
      </c>
    </row>
    <row r="142" spans="1:11" ht="12" customHeight="1" x14ac:dyDescent="0.2">
      <c r="A142" s="454" t="s">
        <v>215</v>
      </c>
      <c r="B142" s="136" t="s">
        <v>368</v>
      </c>
      <c r="C142" s="68">
        <f>'[1]RM_6.1.1.sz.mell'!C142</f>
        <v>9642857</v>
      </c>
      <c r="D142" s="131">
        <f>'[1]RM_6.1.1.sz.mell'!J142</f>
        <v>0</v>
      </c>
      <c r="E142" s="69">
        <f>'[1]RM_6.1.1.sz.mell'!K142</f>
        <v>9642857</v>
      </c>
    </row>
    <row r="143" spans="1:11" ht="12" customHeight="1" x14ac:dyDescent="0.2">
      <c r="A143" s="454" t="s">
        <v>217</v>
      </c>
      <c r="B143" s="136" t="s">
        <v>570</v>
      </c>
      <c r="C143" s="68">
        <f>'[1]RM_6.1.1.sz.mell'!C143</f>
        <v>176290084</v>
      </c>
      <c r="D143" s="131">
        <f>'[1]RM_6.1.1.sz.mell'!J143</f>
        <v>0</v>
      </c>
      <c r="E143" s="69">
        <f>'[1]RM_6.1.1.sz.mell'!K143</f>
        <v>176290084</v>
      </c>
    </row>
    <row r="144" spans="1:11" s="475" customFormat="1" ht="12" customHeight="1" x14ac:dyDescent="0.2">
      <c r="A144" s="454" t="s">
        <v>219</v>
      </c>
      <c r="B144" s="136" t="s">
        <v>369</v>
      </c>
      <c r="C144" s="68">
        <f>'[1]RM_6.1.1.sz.mell'!C144</f>
        <v>0</v>
      </c>
      <c r="D144" s="131">
        <f>'[1]RM_6.1.1.sz.mell'!J144</f>
        <v>0</v>
      </c>
      <c r="E144" s="69">
        <f>'[1]RM_6.1.1.sz.mell'!K144</f>
        <v>0</v>
      </c>
    </row>
    <row r="145" spans="1:5" s="475" customFormat="1" ht="12" customHeight="1" thickBot="1" x14ac:dyDescent="0.25">
      <c r="A145" s="477" t="s">
        <v>221</v>
      </c>
      <c r="B145" s="140" t="s">
        <v>370</v>
      </c>
      <c r="C145" s="68">
        <f>'[1]RM_6.1.1.sz.mell'!C145</f>
        <v>389124</v>
      </c>
      <c r="D145" s="131">
        <f>'[1]RM_6.1.1.sz.mell'!J145</f>
        <v>0</v>
      </c>
      <c r="E145" s="69">
        <f>'[1]RM_6.1.1.sz.mell'!K145</f>
        <v>389124</v>
      </c>
    </row>
    <row r="146" spans="1:5" s="475" customFormat="1" ht="12" customHeight="1" thickBot="1" x14ac:dyDescent="0.25">
      <c r="A146" s="103" t="s">
        <v>371</v>
      </c>
      <c r="B146" s="134" t="s">
        <v>372</v>
      </c>
      <c r="C146" s="141">
        <f>'[1]RM_6.1.1.sz.mell'!C146</f>
        <v>0</v>
      </c>
      <c r="D146" s="142">
        <f>'[1]RM_6.1.1.sz.mell'!J146</f>
        <v>0</v>
      </c>
      <c r="E146" s="143">
        <f>'[1]RM_6.1.1.sz.mell'!K146</f>
        <v>0</v>
      </c>
    </row>
    <row r="147" spans="1:5" s="475" customFormat="1" ht="12" customHeight="1" x14ac:dyDescent="0.2">
      <c r="A147" s="454" t="s">
        <v>225</v>
      </c>
      <c r="B147" s="136" t="s">
        <v>373</v>
      </c>
      <c r="C147" s="68">
        <f>'[1]RM_6.1.1.sz.mell'!C147</f>
        <v>0</v>
      </c>
      <c r="D147" s="131">
        <f>'[1]RM_6.1.1.sz.mell'!J147</f>
        <v>0</v>
      </c>
      <c r="E147" s="69">
        <f>'[1]RM_6.1.1.sz.mell'!K147</f>
        <v>0</v>
      </c>
    </row>
    <row r="148" spans="1:5" s="475" customFormat="1" ht="12" customHeight="1" x14ac:dyDescent="0.2">
      <c r="A148" s="454" t="s">
        <v>227</v>
      </c>
      <c r="B148" s="136" t="s">
        <v>374</v>
      </c>
      <c r="C148" s="68">
        <f>'[1]RM_6.1.1.sz.mell'!C148</f>
        <v>0</v>
      </c>
      <c r="D148" s="131">
        <f>'[1]RM_6.1.1.sz.mell'!J148</f>
        <v>0</v>
      </c>
      <c r="E148" s="69">
        <f>'[1]RM_6.1.1.sz.mell'!K148</f>
        <v>0</v>
      </c>
    </row>
    <row r="149" spans="1:5" s="475" customFormat="1" ht="12" customHeight="1" x14ac:dyDescent="0.2">
      <c r="A149" s="454" t="s">
        <v>229</v>
      </c>
      <c r="B149" s="136" t="s">
        <v>375</v>
      </c>
      <c r="C149" s="68">
        <f>'[1]RM_6.1.1.sz.mell'!C149</f>
        <v>0</v>
      </c>
      <c r="D149" s="131">
        <f>'[1]RM_6.1.1.sz.mell'!J149</f>
        <v>0</v>
      </c>
      <c r="E149" s="69">
        <f>'[1]RM_6.1.1.sz.mell'!K149</f>
        <v>0</v>
      </c>
    </row>
    <row r="150" spans="1:5" s="475" customFormat="1" ht="12" customHeight="1" x14ac:dyDescent="0.2">
      <c r="A150" s="454" t="s">
        <v>231</v>
      </c>
      <c r="B150" s="136" t="s">
        <v>571</v>
      </c>
      <c r="C150" s="68">
        <f>'[1]RM_6.1.1.sz.mell'!C150</f>
        <v>0</v>
      </c>
      <c r="D150" s="131">
        <f>'[1]RM_6.1.1.sz.mell'!J150</f>
        <v>0</v>
      </c>
      <c r="E150" s="69">
        <f>'[1]RM_6.1.1.sz.mell'!K150</f>
        <v>0</v>
      </c>
    </row>
    <row r="151" spans="1:5" ht="12.75" customHeight="1" thickBot="1" x14ac:dyDescent="0.25">
      <c r="A151" s="477" t="s">
        <v>377</v>
      </c>
      <c r="B151" s="140" t="s">
        <v>378</v>
      </c>
      <c r="C151" s="74">
        <f>'[1]RM_6.1.1.sz.mell'!C151</f>
        <v>0</v>
      </c>
      <c r="D151" s="133">
        <f>'[1]RM_6.1.1.sz.mell'!J151</f>
        <v>0</v>
      </c>
      <c r="E151" s="75">
        <f>'[1]RM_6.1.1.sz.mell'!K151</f>
        <v>0</v>
      </c>
    </row>
    <row r="152" spans="1:5" ht="12.75" customHeight="1" thickBot="1" x14ac:dyDescent="0.25">
      <c r="A152" s="480" t="s">
        <v>233</v>
      </c>
      <c r="B152" s="134" t="s">
        <v>379</v>
      </c>
      <c r="C152" s="141">
        <f>'[1]RM_6.1.1.sz.mell'!C152</f>
        <v>0</v>
      </c>
      <c r="D152" s="142">
        <f>'[1]RM_6.1.1.sz.mell'!J152</f>
        <v>0</v>
      </c>
      <c r="E152" s="143">
        <f>'[1]RM_6.1.1.sz.mell'!K152</f>
        <v>0</v>
      </c>
    </row>
    <row r="153" spans="1:5" ht="12.75" customHeight="1" thickBot="1" x14ac:dyDescent="0.25">
      <c r="A153" s="480" t="s">
        <v>57</v>
      </c>
      <c r="B153" s="134" t="s">
        <v>380</v>
      </c>
      <c r="C153" s="141">
        <f>'[1]RM_6.1.1.sz.mell'!C153</f>
        <v>0</v>
      </c>
      <c r="D153" s="142">
        <f>'[1]RM_6.1.1.sz.mell'!J153</f>
        <v>0</v>
      </c>
      <c r="E153" s="143">
        <f>'[1]RM_6.1.1.sz.mell'!K153</f>
        <v>0</v>
      </c>
    </row>
    <row r="154" spans="1:5" ht="12" customHeight="1" thickBot="1" x14ac:dyDescent="0.25">
      <c r="A154" s="103" t="s">
        <v>381</v>
      </c>
      <c r="B154" s="134" t="s">
        <v>382</v>
      </c>
      <c r="C154" s="144">
        <f>'[1]RM_6.1.1.sz.mell'!C154</f>
        <v>295557065</v>
      </c>
      <c r="D154" s="145">
        <f>'[1]RM_6.1.1.sz.mell'!J154</f>
        <v>0</v>
      </c>
      <c r="E154" s="146">
        <f>'[1]RM_6.1.1.sz.mell'!K154</f>
        <v>295557065</v>
      </c>
    </row>
    <row r="155" spans="1:5" ht="15.2" customHeight="1" thickBot="1" x14ac:dyDescent="0.25">
      <c r="A155" s="481" t="s">
        <v>383</v>
      </c>
      <c r="B155" s="150" t="s">
        <v>384</v>
      </c>
      <c r="C155" s="144">
        <f>'[1]RM_6.1.1.sz.mell'!C155</f>
        <v>1276257039</v>
      </c>
      <c r="D155" s="145">
        <f>'[1]RM_6.1.1.sz.mell'!J155</f>
        <v>24878313</v>
      </c>
      <c r="E155" s="146">
        <f>'[1]RM_6.1.1.sz.mell'!K155</f>
        <v>1301135352</v>
      </c>
    </row>
    <row r="156" spans="1:5" ht="13.5" thickBot="1" x14ac:dyDescent="0.25">
      <c r="C156" s="484">
        <f>C90-C155</f>
        <v>0</v>
      </c>
      <c r="D156" s="484">
        <f>D90-D155</f>
        <v>0</v>
      </c>
      <c r="E156" s="485"/>
    </row>
    <row r="157" spans="1:5" ht="15.2" customHeight="1" thickBot="1" x14ac:dyDescent="0.25">
      <c r="A157" s="486" t="s">
        <v>572</v>
      </c>
      <c r="B157" s="487"/>
      <c r="C157" s="488">
        <f>'[1]RM_6.1.1.sz.mell'!C157</f>
        <v>22</v>
      </c>
      <c r="D157" s="488">
        <f>'[1]RM_6.1.1.sz.mell'!J157</f>
        <v>0</v>
      </c>
      <c r="E157" s="489">
        <f>'[1]RM_6.1.1.sz.mell'!K157</f>
        <v>22</v>
      </c>
    </row>
    <row r="158" spans="1:5" ht="14.45" customHeight="1" thickBot="1" x14ac:dyDescent="0.25">
      <c r="A158" s="490" t="s">
        <v>573</v>
      </c>
      <c r="B158" s="491"/>
      <c r="C158" s="488">
        <f>'[1]RM_6.1.1.sz.mell'!C158</f>
        <v>47</v>
      </c>
      <c r="D158" s="488">
        <f>'[1]RM_6.1.1.sz.mell'!J158</f>
        <v>-2</v>
      </c>
      <c r="E158" s="489">
        <f>'[1]RM_6.1.1.sz.mell'!K158</f>
        <v>45</v>
      </c>
    </row>
  </sheetData>
  <sheetProtection sheet="1" formatCells="0"/>
  <mergeCells count="5">
    <mergeCell ref="B1:E1"/>
    <mergeCell ref="B2:D2"/>
    <mergeCell ref="B3:D3"/>
    <mergeCell ref="A7:E7"/>
    <mergeCell ref="A92:E92"/>
  </mergeCells>
  <printOptions horizontalCentered="1"/>
  <pageMargins left="0.78740157480314965" right="0.78740157480314965" top="0.98425196850393704" bottom="0.98425196850393704" header="0.78740157480314965" footer="0.78740157480314965"/>
  <pageSetup paperSize="9" scale="73" orientation="portrait" verticalDpi="300" r:id="rId1"/>
  <headerFooter alignWithMargins="0"/>
  <rowBreaks count="2" manualBreakCount="2">
    <brk id="69" max="16383" man="1"/>
    <brk id="9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61CE-6D0E-4660-8FB1-79240F2E895B}">
  <sheetPr>
    <tabColor theme="3" tint="0.79998168889431442"/>
  </sheetPr>
  <dimension ref="A1:K158"/>
  <sheetViews>
    <sheetView topLeftCell="A13" zoomScale="120" zoomScaleNormal="120" zoomScaleSheetLayoutView="100" workbookViewId="0">
      <selection activeCell="J1" sqref="J1:J33"/>
    </sheetView>
  </sheetViews>
  <sheetFormatPr defaultRowHeight="12.75" x14ac:dyDescent="0.2"/>
  <cols>
    <col min="1" max="1" width="16.1640625" style="482" customWidth="1"/>
    <col min="2" max="2" width="62" style="483" customWidth="1"/>
    <col min="3" max="3" width="14.1640625" style="485" customWidth="1"/>
    <col min="4" max="5" width="14.1640625" style="445" customWidth="1"/>
    <col min="6" max="256" width="9.33203125" style="445"/>
    <col min="257" max="257" width="16.1640625" style="445" customWidth="1"/>
    <col min="258" max="258" width="62" style="445" customWidth="1"/>
    <col min="259" max="261" width="14.1640625" style="445" customWidth="1"/>
    <col min="262" max="512" width="9.33203125" style="445"/>
    <col min="513" max="513" width="16.1640625" style="445" customWidth="1"/>
    <col min="514" max="514" width="62" style="445" customWidth="1"/>
    <col min="515" max="517" width="14.1640625" style="445" customWidth="1"/>
    <col min="518" max="768" width="9.33203125" style="445"/>
    <col min="769" max="769" width="16.1640625" style="445" customWidth="1"/>
    <col min="770" max="770" width="62" style="445" customWidth="1"/>
    <col min="771" max="773" width="14.1640625" style="445" customWidth="1"/>
    <col min="774" max="1024" width="9.33203125" style="445"/>
    <col min="1025" max="1025" width="16.1640625" style="445" customWidth="1"/>
    <col min="1026" max="1026" width="62" style="445" customWidth="1"/>
    <col min="1027" max="1029" width="14.1640625" style="445" customWidth="1"/>
    <col min="1030" max="1280" width="9.33203125" style="445"/>
    <col min="1281" max="1281" width="16.1640625" style="445" customWidth="1"/>
    <col min="1282" max="1282" width="62" style="445" customWidth="1"/>
    <col min="1283" max="1285" width="14.1640625" style="445" customWidth="1"/>
    <col min="1286" max="1536" width="9.33203125" style="445"/>
    <col min="1537" max="1537" width="16.1640625" style="445" customWidth="1"/>
    <col min="1538" max="1538" width="62" style="445" customWidth="1"/>
    <col min="1539" max="1541" width="14.1640625" style="445" customWidth="1"/>
    <col min="1542" max="1792" width="9.33203125" style="445"/>
    <col min="1793" max="1793" width="16.1640625" style="445" customWidth="1"/>
    <col min="1794" max="1794" width="62" style="445" customWidth="1"/>
    <col min="1795" max="1797" width="14.1640625" style="445" customWidth="1"/>
    <col min="1798" max="2048" width="9.33203125" style="445"/>
    <col min="2049" max="2049" width="16.1640625" style="445" customWidth="1"/>
    <col min="2050" max="2050" width="62" style="445" customWidth="1"/>
    <col min="2051" max="2053" width="14.1640625" style="445" customWidth="1"/>
    <col min="2054" max="2304" width="9.33203125" style="445"/>
    <col min="2305" max="2305" width="16.1640625" style="445" customWidth="1"/>
    <col min="2306" max="2306" width="62" style="445" customWidth="1"/>
    <col min="2307" max="2309" width="14.1640625" style="445" customWidth="1"/>
    <col min="2310" max="2560" width="9.33203125" style="445"/>
    <col min="2561" max="2561" width="16.1640625" style="445" customWidth="1"/>
    <col min="2562" max="2562" width="62" style="445" customWidth="1"/>
    <col min="2563" max="2565" width="14.1640625" style="445" customWidth="1"/>
    <col min="2566" max="2816" width="9.33203125" style="445"/>
    <col min="2817" max="2817" width="16.1640625" style="445" customWidth="1"/>
    <col min="2818" max="2818" width="62" style="445" customWidth="1"/>
    <col min="2819" max="2821" width="14.1640625" style="445" customWidth="1"/>
    <col min="2822" max="3072" width="9.33203125" style="445"/>
    <col min="3073" max="3073" width="16.1640625" style="445" customWidth="1"/>
    <col min="3074" max="3074" width="62" style="445" customWidth="1"/>
    <col min="3075" max="3077" width="14.1640625" style="445" customWidth="1"/>
    <col min="3078" max="3328" width="9.33203125" style="445"/>
    <col min="3329" max="3329" width="16.1640625" style="445" customWidth="1"/>
    <col min="3330" max="3330" width="62" style="445" customWidth="1"/>
    <col min="3331" max="3333" width="14.1640625" style="445" customWidth="1"/>
    <col min="3334" max="3584" width="9.33203125" style="445"/>
    <col min="3585" max="3585" width="16.1640625" style="445" customWidth="1"/>
    <col min="3586" max="3586" width="62" style="445" customWidth="1"/>
    <col min="3587" max="3589" width="14.1640625" style="445" customWidth="1"/>
    <col min="3590" max="3840" width="9.33203125" style="445"/>
    <col min="3841" max="3841" width="16.1640625" style="445" customWidth="1"/>
    <col min="3842" max="3842" width="62" style="445" customWidth="1"/>
    <col min="3843" max="3845" width="14.1640625" style="445" customWidth="1"/>
    <col min="3846" max="4096" width="9.33203125" style="445"/>
    <col min="4097" max="4097" width="16.1640625" style="445" customWidth="1"/>
    <col min="4098" max="4098" width="62" style="445" customWidth="1"/>
    <col min="4099" max="4101" width="14.1640625" style="445" customWidth="1"/>
    <col min="4102" max="4352" width="9.33203125" style="445"/>
    <col min="4353" max="4353" width="16.1640625" style="445" customWidth="1"/>
    <col min="4354" max="4354" width="62" style="445" customWidth="1"/>
    <col min="4355" max="4357" width="14.1640625" style="445" customWidth="1"/>
    <col min="4358" max="4608" width="9.33203125" style="445"/>
    <col min="4609" max="4609" width="16.1640625" style="445" customWidth="1"/>
    <col min="4610" max="4610" width="62" style="445" customWidth="1"/>
    <col min="4611" max="4613" width="14.1640625" style="445" customWidth="1"/>
    <col min="4614" max="4864" width="9.33203125" style="445"/>
    <col min="4865" max="4865" width="16.1640625" style="445" customWidth="1"/>
    <col min="4866" max="4866" width="62" style="445" customWidth="1"/>
    <col min="4867" max="4869" width="14.1640625" style="445" customWidth="1"/>
    <col min="4870" max="5120" width="9.33203125" style="445"/>
    <col min="5121" max="5121" width="16.1640625" style="445" customWidth="1"/>
    <col min="5122" max="5122" width="62" style="445" customWidth="1"/>
    <col min="5123" max="5125" width="14.1640625" style="445" customWidth="1"/>
    <col min="5126" max="5376" width="9.33203125" style="445"/>
    <col min="5377" max="5377" width="16.1640625" style="445" customWidth="1"/>
    <col min="5378" max="5378" width="62" style="445" customWidth="1"/>
    <col min="5379" max="5381" width="14.1640625" style="445" customWidth="1"/>
    <col min="5382" max="5632" width="9.33203125" style="445"/>
    <col min="5633" max="5633" width="16.1640625" style="445" customWidth="1"/>
    <col min="5634" max="5634" width="62" style="445" customWidth="1"/>
    <col min="5635" max="5637" width="14.1640625" style="445" customWidth="1"/>
    <col min="5638" max="5888" width="9.33203125" style="445"/>
    <col min="5889" max="5889" width="16.1640625" style="445" customWidth="1"/>
    <col min="5890" max="5890" width="62" style="445" customWidth="1"/>
    <col min="5891" max="5893" width="14.1640625" style="445" customWidth="1"/>
    <col min="5894" max="6144" width="9.33203125" style="445"/>
    <col min="6145" max="6145" width="16.1640625" style="445" customWidth="1"/>
    <col min="6146" max="6146" width="62" style="445" customWidth="1"/>
    <col min="6147" max="6149" width="14.1640625" style="445" customWidth="1"/>
    <col min="6150" max="6400" width="9.33203125" style="445"/>
    <col min="6401" max="6401" width="16.1640625" style="445" customWidth="1"/>
    <col min="6402" max="6402" width="62" style="445" customWidth="1"/>
    <col min="6403" max="6405" width="14.1640625" style="445" customWidth="1"/>
    <col min="6406" max="6656" width="9.33203125" style="445"/>
    <col min="6657" max="6657" width="16.1640625" style="445" customWidth="1"/>
    <col min="6658" max="6658" width="62" style="445" customWidth="1"/>
    <col min="6659" max="6661" width="14.1640625" style="445" customWidth="1"/>
    <col min="6662" max="6912" width="9.33203125" style="445"/>
    <col min="6913" max="6913" width="16.1640625" style="445" customWidth="1"/>
    <col min="6914" max="6914" width="62" style="445" customWidth="1"/>
    <col min="6915" max="6917" width="14.1640625" style="445" customWidth="1"/>
    <col min="6918" max="7168" width="9.33203125" style="445"/>
    <col min="7169" max="7169" width="16.1640625" style="445" customWidth="1"/>
    <col min="7170" max="7170" width="62" style="445" customWidth="1"/>
    <col min="7171" max="7173" width="14.1640625" style="445" customWidth="1"/>
    <col min="7174" max="7424" width="9.33203125" style="445"/>
    <col min="7425" max="7425" width="16.1640625" style="445" customWidth="1"/>
    <col min="7426" max="7426" width="62" style="445" customWidth="1"/>
    <col min="7427" max="7429" width="14.1640625" style="445" customWidth="1"/>
    <col min="7430" max="7680" width="9.33203125" style="445"/>
    <col min="7681" max="7681" width="16.1640625" style="445" customWidth="1"/>
    <col min="7682" max="7682" width="62" style="445" customWidth="1"/>
    <col min="7683" max="7685" width="14.1640625" style="445" customWidth="1"/>
    <col min="7686" max="7936" width="9.33203125" style="445"/>
    <col min="7937" max="7937" width="16.1640625" style="445" customWidth="1"/>
    <col min="7938" max="7938" width="62" style="445" customWidth="1"/>
    <col min="7939" max="7941" width="14.1640625" style="445" customWidth="1"/>
    <col min="7942" max="8192" width="9.33203125" style="445"/>
    <col min="8193" max="8193" width="16.1640625" style="445" customWidth="1"/>
    <col min="8194" max="8194" width="62" style="445" customWidth="1"/>
    <col min="8195" max="8197" width="14.1640625" style="445" customWidth="1"/>
    <col min="8198" max="8448" width="9.33203125" style="445"/>
    <col min="8449" max="8449" width="16.1640625" style="445" customWidth="1"/>
    <col min="8450" max="8450" width="62" style="445" customWidth="1"/>
    <col min="8451" max="8453" width="14.1640625" style="445" customWidth="1"/>
    <col min="8454" max="8704" width="9.33203125" style="445"/>
    <col min="8705" max="8705" width="16.1640625" style="445" customWidth="1"/>
    <col min="8706" max="8706" width="62" style="445" customWidth="1"/>
    <col min="8707" max="8709" width="14.1640625" style="445" customWidth="1"/>
    <col min="8710" max="8960" width="9.33203125" style="445"/>
    <col min="8961" max="8961" width="16.1640625" style="445" customWidth="1"/>
    <col min="8962" max="8962" width="62" style="445" customWidth="1"/>
    <col min="8963" max="8965" width="14.1640625" style="445" customWidth="1"/>
    <col min="8966" max="9216" width="9.33203125" style="445"/>
    <col min="9217" max="9217" width="16.1640625" style="445" customWidth="1"/>
    <col min="9218" max="9218" width="62" style="445" customWidth="1"/>
    <col min="9219" max="9221" width="14.1640625" style="445" customWidth="1"/>
    <col min="9222" max="9472" width="9.33203125" style="445"/>
    <col min="9473" max="9473" width="16.1640625" style="445" customWidth="1"/>
    <col min="9474" max="9474" width="62" style="445" customWidth="1"/>
    <col min="9475" max="9477" width="14.1640625" style="445" customWidth="1"/>
    <col min="9478" max="9728" width="9.33203125" style="445"/>
    <col min="9729" max="9729" width="16.1640625" style="445" customWidth="1"/>
    <col min="9730" max="9730" width="62" style="445" customWidth="1"/>
    <col min="9731" max="9733" width="14.1640625" style="445" customWidth="1"/>
    <col min="9734" max="9984" width="9.33203125" style="445"/>
    <col min="9985" max="9985" width="16.1640625" style="445" customWidth="1"/>
    <col min="9986" max="9986" width="62" style="445" customWidth="1"/>
    <col min="9987" max="9989" width="14.1640625" style="445" customWidth="1"/>
    <col min="9990" max="10240" width="9.33203125" style="445"/>
    <col min="10241" max="10241" width="16.1640625" style="445" customWidth="1"/>
    <col min="10242" max="10242" width="62" style="445" customWidth="1"/>
    <col min="10243" max="10245" width="14.1640625" style="445" customWidth="1"/>
    <col min="10246" max="10496" width="9.33203125" style="445"/>
    <col min="10497" max="10497" width="16.1640625" style="445" customWidth="1"/>
    <col min="10498" max="10498" width="62" style="445" customWidth="1"/>
    <col min="10499" max="10501" width="14.1640625" style="445" customWidth="1"/>
    <col min="10502" max="10752" width="9.33203125" style="445"/>
    <col min="10753" max="10753" width="16.1640625" style="445" customWidth="1"/>
    <col min="10754" max="10754" width="62" style="445" customWidth="1"/>
    <col min="10755" max="10757" width="14.1640625" style="445" customWidth="1"/>
    <col min="10758" max="11008" width="9.33203125" style="445"/>
    <col min="11009" max="11009" width="16.1640625" style="445" customWidth="1"/>
    <col min="11010" max="11010" width="62" style="445" customWidth="1"/>
    <col min="11011" max="11013" width="14.1640625" style="445" customWidth="1"/>
    <col min="11014" max="11264" width="9.33203125" style="445"/>
    <col min="11265" max="11265" width="16.1640625" style="445" customWidth="1"/>
    <col min="11266" max="11266" width="62" style="445" customWidth="1"/>
    <col min="11267" max="11269" width="14.1640625" style="445" customWidth="1"/>
    <col min="11270" max="11520" width="9.33203125" style="445"/>
    <col min="11521" max="11521" width="16.1640625" style="445" customWidth="1"/>
    <col min="11522" max="11522" width="62" style="445" customWidth="1"/>
    <col min="11523" max="11525" width="14.1640625" style="445" customWidth="1"/>
    <col min="11526" max="11776" width="9.33203125" style="445"/>
    <col min="11777" max="11777" width="16.1640625" style="445" customWidth="1"/>
    <col min="11778" max="11778" width="62" style="445" customWidth="1"/>
    <col min="11779" max="11781" width="14.1640625" style="445" customWidth="1"/>
    <col min="11782" max="12032" width="9.33203125" style="445"/>
    <col min="12033" max="12033" width="16.1640625" style="445" customWidth="1"/>
    <col min="12034" max="12034" width="62" style="445" customWidth="1"/>
    <col min="12035" max="12037" width="14.1640625" style="445" customWidth="1"/>
    <col min="12038" max="12288" width="9.33203125" style="445"/>
    <col min="12289" max="12289" width="16.1640625" style="445" customWidth="1"/>
    <col min="12290" max="12290" width="62" style="445" customWidth="1"/>
    <col min="12291" max="12293" width="14.1640625" style="445" customWidth="1"/>
    <col min="12294" max="12544" width="9.33203125" style="445"/>
    <col min="12545" max="12545" width="16.1640625" style="445" customWidth="1"/>
    <col min="12546" max="12546" width="62" style="445" customWidth="1"/>
    <col min="12547" max="12549" width="14.1640625" style="445" customWidth="1"/>
    <col min="12550" max="12800" width="9.33203125" style="445"/>
    <col min="12801" max="12801" width="16.1640625" style="445" customWidth="1"/>
    <col min="12802" max="12802" width="62" style="445" customWidth="1"/>
    <col min="12803" max="12805" width="14.1640625" style="445" customWidth="1"/>
    <col min="12806" max="13056" width="9.33203125" style="445"/>
    <col min="13057" max="13057" width="16.1640625" style="445" customWidth="1"/>
    <col min="13058" max="13058" width="62" style="445" customWidth="1"/>
    <col min="13059" max="13061" width="14.1640625" style="445" customWidth="1"/>
    <col min="13062" max="13312" width="9.33203125" style="445"/>
    <col min="13313" max="13313" width="16.1640625" style="445" customWidth="1"/>
    <col min="13314" max="13314" width="62" style="445" customWidth="1"/>
    <col min="13315" max="13317" width="14.1640625" style="445" customWidth="1"/>
    <col min="13318" max="13568" width="9.33203125" style="445"/>
    <col min="13569" max="13569" width="16.1640625" style="445" customWidth="1"/>
    <col min="13570" max="13570" width="62" style="445" customWidth="1"/>
    <col min="13571" max="13573" width="14.1640625" style="445" customWidth="1"/>
    <col min="13574" max="13824" width="9.33203125" style="445"/>
    <col min="13825" max="13825" width="16.1640625" style="445" customWidth="1"/>
    <col min="13826" max="13826" width="62" style="445" customWidth="1"/>
    <col min="13827" max="13829" width="14.1640625" style="445" customWidth="1"/>
    <col min="13830" max="14080" width="9.33203125" style="445"/>
    <col min="14081" max="14081" width="16.1640625" style="445" customWidth="1"/>
    <col min="14082" max="14082" width="62" style="445" customWidth="1"/>
    <col min="14083" max="14085" width="14.1640625" style="445" customWidth="1"/>
    <col min="14086" max="14336" width="9.33203125" style="445"/>
    <col min="14337" max="14337" width="16.1640625" style="445" customWidth="1"/>
    <col min="14338" max="14338" width="62" style="445" customWidth="1"/>
    <col min="14339" max="14341" width="14.1640625" style="445" customWidth="1"/>
    <col min="14342" max="14592" width="9.33203125" style="445"/>
    <col min="14593" max="14593" width="16.1640625" style="445" customWidth="1"/>
    <col min="14594" max="14594" width="62" style="445" customWidth="1"/>
    <col min="14595" max="14597" width="14.1640625" style="445" customWidth="1"/>
    <col min="14598" max="14848" width="9.33203125" style="445"/>
    <col min="14849" max="14849" width="16.1640625" style="445" customWidth="1"/>
    <col min="14850" max="14850" width="62" style="445" customWidth="1"/>
    <col min="14851" max="14853" width="14.1640625" style="445" customWidth="1"/>
    <col min="14854" max="15104" width="9.33203125" style="445"/>
    <col min="15105" max="15105" width="16.1640625" style="445" customWidth="1"/>
    <col min="15106" max="15106" width="62" style="445" customWidth="1"/>
    <col min="15107" max="15109" width="14.1640625" style="445" customWidth="1"/>
    <col min="15110" max="15360" width="9.33203125" style="445"/>
    <col min="15361" max="15361" width="16.1640625" style="445" customWidth="1"/>
    <col min="15362" max="15362" width="62" style="445" customWidth="1"/>
    <col min="15363" max="15365" width="14.1640625" style="445" customWidth="1"/>
    <col min="15366" max="15616" width="9.33203125" style="445"/>
    <col min="15617" max="15617" width="16.1640625" style="445" customWidth="1"/>
    <col min="15618" max="15618" width="62" style="445" customWidth="1"/>
    <col min="15619" max="15621" width="14.1640625" style="445" customWidth="1"/>
    <col min="15622" max="15872" width="9.33203125" style="445"/>
    <col min="15873" max="15873" width="16.1640625" style="445" customWidth="1"/>
    <col min="15874" max="15874" width="62" style="445" customWidth="1"/>
    <col min="15875" max="15877" width="14.1640625" style="445" customWidth="1"/>
    <col min="15878" max="16128" width="9.33203125" style="445"/>
    <col min="16129" max="16129" width="16.1640625" style="445" customWidth="1"/>
    <col min="16130" max="16130" width="62" style="445" customWidth="1"/>
    <col min="16131" max="16133" width="14.1640625" style="445" customWidth="1"/>
    <col min="16134" max="16384" width="9.33203125" style="445"/>
  </cols>
  <sheetData>
    <row r="1" spans="1:5" s="430" customFormat="1" ht="16.5" customHeight="1" thickBot="1" x14ac:dyDescent="0.25">
      <c r="A1" s="427"/>
      <c r="B1" s="492"/>
      <c r="C1" s="493"/>
      <c r="D1" s="493"/>
      <c r="E1" s="494" t="str">
        <f>CONCATENATE("9.1.2. melléklet ",[1]KVI_MOD_ALAPADATOK!A7," ",[1]KVI_MOD_ALAPADATOK!B7," ",[1]KVI_MOD_ALAPADATOK!C7," ",[1]KVI_MOD_ALAPADATOK!D7," ",[1]KVI_MOD_ALAPADATOK!E7," ",[1]KVI_MOD_ALAPADATOK!F7," ",[1]KVI_MOD_ALAPADATOK!G7," ",[1]KVI_MOD_ALAPADATOK!H7)</f>
        <v>9.1.2. melléklet a  / 2020 ( … ) önkormányzati rendelethez</v>
      </c>
    </row>
    <row r="2" spans="1:5" s="434" customFormat="1" ht="21.2" customHeight="1" thickBot="1" x14ac:dyDescent="0.25">
      <c r="A2" s="431" t="s">
        <v>392</v>
      </c>
      <c r="B2" s="432" t="str">
        <f>CONCATENATE([1]KVI_MOD_ALAPADATOK!A3)</f>
        <v>JÁNOSHIDA KÖZSÉGI ÖNKORMÁNYZATA</v>
      </c>
      <c r="C2" s="432"/>
      <c r="D2" s="432"/>
      <c r="E2" s="433" t="s">
        <v>550</v>
      </c>
    </row>
    <row r="3" spans="1:5" s="434" customFormat="1" ht="24.75" thickBot="1" x14ac:dyDescent="0.25">
      <c r="A3" s="431" t="s">
        <v>551</v>
      </c>
      <c r="B3" s="432" t="s">
        <v>29</v>
      </c>
      <c r="C3" s="432"/>
      <c r="D3" s="432"/>
      <c r="E3" s="435" t="s">
        <v>575</v>
      </c>
    </row>
    <row r="4" spans="1:5" s="439" customFormat="1" ht="15.95" customHeight="1" thickBot="1" x14ac:dyDescent="0.3">
      <c r="A4" s="436"/>
      <c r="B4" s="436"/>
      <c r="C4" s="437"/>
      <c r="D4" s="438"/>
      <c r="E4" s="437" t="e">
        <f>KVI_MOD_9.1.1.sz.mell!E4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0" customFormat="1" ht="12" customHeight="1" thickBot="1" x14ac:dyDescent="0.25">
      <c r="A8" s="103" t="s">
        <v>129</v>
      </c>
      <c r="B8" s="58" t="s">
        <v>130</v>
      </c>
      <c r="C8" s="59">
        <f>'[1]RM_6.1.2.sz.mell'!C8</f>
        <v>0</v>
      </c>
      <c r="D8" s="135">
        <f>'[1]RM_6.1.2.sz.mell'!J8</f>
        <v>0</v>
      </c>
      <c r="E8" s="60">
        <f>'[1]RM_6.1.2.sz.mell'!K8</f>
        <v>0</v>
      </c>
    </row>
    <row r="9" spans="1:5" s="455" customFormat="1" ht="12" customHeight="1" x14ac:dyDescent="0.2">
      <c r="A9" s="454" t="s">
        <v>131</v>
      </c>
      <c r="B9" s="63" t="s">
        <v>132</v>
      </c>
      <c r="C9" s="64">
        <f>'[1]RM_6.1.2.sz.mell'!C9</f>
        <v>0</v>
      </c>
      <c r="D9" s="129">
        <f>'[1]RM_6.1.2.sz.mell'!J9</f>
        <v>0</v>
      </c>
      <c r="E9" s="65">
        <f>'[1]RM_6.1.2.sz.mell'!K9</f>
        <v>0</v>
      </c>
    </row>
    <row r="10" spans="1:5" s="457" customFormat="1" ht="12" customHeight="1" x14ac:dyDescent="0.2">
      <c r="A10" s="456" t="s">
        <v>133</v>
      </c>
      <c r="B10" s="67" t="s">
        <v>134</v>
      </c>
      <c r="C10" s="68">
        <f>'[1]RM_6.1.2.sz.mell'!C10</f>
        <v>0</v>
      </c>
      <c r="D10" s="131">
        <f>'[1]RM_6.1.2.sz.mell'!J10</f>
        <v>0</v>
      </c>
      <c r="E10" s="69">
        <f>'[1]RM_6.1.2.sz.mell'!K10</f>
        <v>0</v>
      </c>
    </row>
    <row r="11" spans="1:5" s="457" customFormat="1" ht="12" customHeight="1" x14ac:dyDescent="0.2">
      <c r="A11" s="456" t="s">
        <v>135</v>
      </c>
      <c r="B11" s="67" t="s">
        <v>136</v>
      </c>
      <c r="C11" s="68">
        <f>'[1]RM_6.1.2.sz.mell'!C11</f>
        <v>0</v>
      </c>
      <c r="D11" s="131">
        <f>'[1]RM_6.1.2.sz.mell'!J11</f>
        <v>0</v>
      </c>
      <c r="E11" s="69">
        <f>'[1]RM_6.1.2.sz.mell'!K11</f>
        <v>0</v>
      </c>
    </row>
    <row r="12" spans="1:5" s="457" customFormat="1" ht="12" customHeight="1" x14ac:dyDescent="0.2">
      <c r="A12" s="456" t="s">
        <v>137</v>
      </c>
      <c r="B12" s="67" t="s">
        <v>138</v>
      </c>
      <c r="C12" s="68">
        <f>'[1]RM_6.1.2.sz.mell'!C12</f>
        <v>0</v>
      </c>
      <c r="D12" s="131">
        <f>'[1]RM_6.1.2.sz.mell'!J12</f>
        <v>0</v>
      </c>
      <c r="E12" s="69">
        <f>'[1]RM_6.1.2.sz.mell'!K12</f>
        <v>0</v>
      </c>
    </row>
    <row r="13" spans="1:5" s="457" customFormat="1" ht="12" customHeight="1" x14ac:dyDescent="0.2">
      <c r="A13" s="456" t="s">
        <v>139</v>
      </c>
      <c r="B13" s="67" t="s">
        <v>555</v>
      </c>
      <c r="C13" s="68">
        <f>'[1]RM_6.1.2.sz.mell'!C13</f>
        <v>0</v>
      </c>
      <c r="D13" s="131">
        <f>'[1]RM_6.1.2.sz.mell'!J13</f>
        <v>0</v>
      </c>
      <c r="E13" s="69">
        <f>'[1]RM_6.1.2.sz.mell'!K13</f>
        <v>0</v>
      </c>
    </row>
    <row r="14" spans="1:5" s="455" customFormat="1" ht="12" customHeight="1" thickBot="1" x14ac:dyDescent="0.25">
      <c r="A14" s="458" t="s">
        <v>141</v>
      </c>
      <c r="B14" s="76" t="s">
        <v>142</v>
      </c>
      <c r="C14" s="68">
        <f>'[1]RM_6.1.2.sz.mell'!C14</f>
        <v>0</v>
      </c>
      <c r="D14" s="131">
        <f>'[1]RM_6.1.2.sz.mell'!J14</f>
        <v>0</v>
      </c>
      <c r="E14" s="69">
        <f>'[1]RM_6.1.2.sz.mell'!K14</f>
        <v>0</v>
      </c>
    </row>
    <row r="15" spans="1:5" s="455" customFormat="1" ht="12" customHeight="1" thickBot="1" x14ac:dyDescent="0.25">
      <c r="A15" s="103" t="s">
        <v>143</v>
      </c>
      <c r="B15" s="73" t="s">
        <v>144</v>
      </c>
      <c r="C15" s="59">
        <f>'[1]RM_6.1.2.sz.mell'!C15</f>
        <v>0</v>
      </c>
      <c r="D15" s="135">
        <f>'[1]RM_6.1.2.sz.mell'!J15</f>
        <v>0</v>
      </c>
      <c r="E15" s="60">
        <f>'[1]RM_6.1.2.sz.mell'!K15</f>
        <v>0</v>
      </c>
    </row>
    <row r="16" spans="1:5" s="455" customFormat="1" ht="12" customHeight="1" x14ac:dyDescent="0.2">
      <c r="A16" s="454" t="s">
        <v>145</v>
      </c>
      <c r="B16" s="63" t="s">
        <v>146</v>
      </c>
      <c r="C16" s="64">
        <f>'[1]RM_6.1.2.sz.mell'!C16</f>
        <v>0</v>
      </c>
      <c r="D16" s="129">
        <f>'[1]RM_6.1.2.sz.mell'!J16</f>
        <v>0</v>
      </c>
      <c r="E16" s="65">
        <f>'[1]RM_6.1.2.sz.mell'!K16</f>
        <v>0</v>
      </c>
    </row>
    <row r="17" spans="1:5" s="455" customFormat="1" ht="12" customHeight="1" x14ac:dyDescent="0.2">
      <c r="A17" s="456" t="s">
        <v>147</v>
      </c>
      <c r="B17" s="67" t="s">
        <v>148</v>
      </c>
      <c r="C17" s="68">
        <f>'[1]RM_6.1.2.sz.mell'!C17</f>
        <v>0</v>
      </c>
      <c r="D17" s="131">
        <f>'[1]RM_6.1.2.sz.mell'!J17</f>
        <v>0</v>
      </c>
      <c r="E17" s="69">
        <f>'[1]RM_6.1.2.sz.mell'!K17</f>
        <v>0</v>
      </c>
    </row>
    <row r="18" spans="1:5" s="455" customFormat="1" ht="12" customHeight="1" x14ac:dyDescent="0.2">
      <c r="A18" s="456" t="s">
        <v>149</v>
      </c>
      <c r="B18" s="67" t="s">
        <v>150</v>
      </c>
      <c r="C18" s="68">
        <f>'[1]RM_6.1.2.sz.mell'!C18</f>
        <v>0</v>
      </c>
      <c r="D18" s="131">
        <f>'[1]RM_6.1.2.sz.mell'!J18</f>
        <v>0</v>
      </c>
      <c r="E18" s="69">
        <f>'[1]RM_6.1.2.sz.mell'!K18</f>
        <v>0</v>
      </c>
    </row>
    <row r="19" spans="1:5" s="455" customFormat="1" ht="12" customHeight="1" x14ac:dyDescent="0.2">
      <c r="A19" s="456" t="s">
        <v>151</v>
      </c>
      <c r="B19" s="67" t="s">
        <v>152</v>
      </c>
      <c r="C19" s="68">
        <f>'[1]RM_6.1.2.sz.mell'!C19</f>
        <v>0</v>
      </c>
      <c r="D19" s="131">
        <f>'[1]RM_6.1.2.sz.mell'!J19</f>
        <v>0</v>
      </c>
      <c r="E19" s="69">
        <f>'[1]RM_6.1.2.sz.mell'!K19</f>
        <v>0</v>
      </c>
    </row>
    <row r="20" spans="1:5" s="455" customFormat="1" ht="12" customHeight="1" x14ac:dyDescent="0.2">
      <c r="A20" s="456" t="s">
        <v>153</v>
      </c>
      <c r="B20" s="67" t="s">
        <v>154</v>
      </c>
      <c r="C20" s="68">
        <f>'[1]RM_6.1.2.sz.mell'!C20</f>
        <v>0</v>
      </c>
      <c r="D20" s="131">
        <f>'[1]RM_6.1.2.sz.mell'!J20</f>
        <v>0</v>
      </c>
      <c r="E20" s="69">
        <f>'[1]RM_6.1.2.sz.mell'!K20</f>
        <v>0</v>
      </c>
    </row>
    <row r="21" spans="1:5" s="457" customFormat="1" ht="12" customHeight="1" thickBot="1" x14ac:dyDescent="0.25">
      <c r="A21" s="458" t="s">
        <v>155</v>
      </c>
      <c r="B21" s="76" t="s">
        <v>156</v>
      </c>
      <c r="C21" s="74">
        <f>'[1]RM_6.1.2.sz.mell'!C21</f>
        <v>0</v>
      </c>
      <c r="D21" s="133">
        <f>'[1]RM_6.1.2.sz.mell'!J21</f>
        <v>0</v>
      </c>
      <c r="E21" s="75">
        <f>'[1]RM_6.1.2.sz.mell'!K21</f>
        <v>0</v>
      </c>
    </row>
    <row r="22" spans="1:5" s="457" customFormat="1" ht="12" customHeight="1" thickBot="1" x14ac:dyDescent="0.25">
      <c r="A22" s="103" t="s">
        <v>157</v>
      </c>
      <c r="B22" s="58" t="s">
        <v>158</v>
      </c>
      <c r="C22" s="59">
        <f>'[1]RM_6.1.2.sz.mell'!C22</f>
        <v>0</v>
      </c>
      <c r="D22" s="135">
        <f>'[1]RM_6.1.2.sz.mell'!J22</f>
        <v>0</v>
      </c>
      <c r="E22" s="60">
        <f>'[1]RM_6.1.2.sz.mell'!K22</f>
        <v>0</v>
      </c>
    </row>
    <row r="23" spans="1:5" s="457" customFormat="1" ht="12" customHeight="1" x14ac:dyDescent="0.2">
      <c r="A23" s="454" t="s">
        <v>159</v>
      </c>
      <c r="B23" s="63" t="s">
        <v>160</v>
      </c>
      <c r="C23" s="64">
        <f>'[1]RM_6.1.2.sz.mell'!C23</f>
        <v>0</v>
      </c>
      <c r="D23" s="129">
        <f>'[1]RM_6.1.2.sz.mell'!J23</f>
        <v>0</v>
      </c>
      <c r="E23" s="65">
        <f>'[1]RM_6.1.2.sz.mell'!K23</f>
        <v>0</v>
      </c>
    </row>
    <row r="24" spans="1:5" s="455" customFormat="1" ht="12" customHeight="1" x14ac:dyDescent="0.2">
      <c r="A24" s="456" t="s">
        <v>161</v>
      </c>
      <c r="B24" s="67" t="s">
        <v>162</v>
      </c>
      <c r="C24" s="68">
        <f>'[1]RM_6.1.2.sz.mell'!C24</f>
        <v>0</v>
      </c>
      <c r="D24" s="131">
        <f>'[1]RM_6.1.2.sz.mell'!J24</f>
        <v>0</v>
      </c>
      <c r="E24" s="69">
        <f>'[1]RM_6.1.2.sz.mell'!K24</f>
        <v>0</v>
      </c>
    </row>
    <row r="25" spans="1:5" s="457" customFormat="1" ht="12" customHeight="1" x14ac:dyDescent="0.2">
      <c r="A25" s="456" t="s">
        <v>163</v>
      </c>
      <c r="B25" s="67" t="s">
        <v>164</v>
      </c>
      <c r="C25" s="68">
        <f>'[1]RM_6.1.2.sz.mell'!C25</f>
        <v>0</v>
      </c>
      <c r="D25" s="131">
        <f>'[1]RM_6.1.2.sz.mell'!J25</f>
        <v>0</v>
      </c>
      <c r="E25" s="69">
        <f>'[1]RM_6.1.2.sz.mell'!K25</f>
        <v>0</v>
      </c>
    </row>
    <row r="26" spans="1:5" s="457" customFormat="1" ht="12" customHeight="1" x14ac:dyDescent="0.2">
      <c r="A26" s="456" t="s">
        <v>165</v>
      </c>
      <c r="B26" s="67" t="s">
        <v>166</v>
      </c>
      <c r="C26" s="68">
        <f>'[1]RM_6.1.2.sz.mell'!C26</f>
        <v>0</v>
      </c>
      <c r="D26" s="131">
        <f>'[1]RM_6.1.2.sz.mell'!J26</f>
        <v>0</v>
      </c>
      <c r="E26" s="69">
        <f>'[1]RM_6.1.2.sz.mell'!K26</f>
        <v>0</v>
      </c>
    </row>
    <row r="27" spans="1:5" s="457" customFormat="1" ht="12" customHeight="1" x14ac:dyDescent="0.2">
      <c r="A27" s="456" t="s">
        <v>167</v>
      </c>
      <c r="B27" s="67" t="s">
        <v>168</v>
      </c>
      <c r="C27" s="68">
        <f>'[1]RM_6.1.2.sz.mell'!C27</f>
        <v>0</v>
      </c>
      <c r="D27" s="131">
        <f>'[1]RM_6.1.2.sz.mell'!J27</f>
        <v>0</v>
      </c>
      <c r="E27" s="69">
        <f>'[1]RM_6.1.2.sz.mell'!K27</f>
        <v>0</v>
      </c>
    </row>
    <row r="28" spans="1:5" s="457" customFormat="1" ht="12" customHeight="1" thickBot="1" x14ac:dyDescent="0.25">
      <c r="A28" s="458" t="s">
        <v>169</v>
      </c>
      <c r="B28" s="76" t="s">
        <v>170</v>
      </c>
      <c r="C28" s="74">
        <f>'[1]RM_6.1.2.sz.mell'!C28</f>
        <v>0</v>
      </c>
      <c r="D28" s="133">
        <f>'[1]RM_6.1.2.sz.mell'!J28</f>
        <v>0</v>
      </c>
      <c r="E28" s="75">
        <f>'[1]RM_6.1.2.sz.mell'!K28</f>
        <v>0</v>
      </c>
    </row>
    <row r="29" spans="1:5" s="457" customFormat="1" ht="12" customHeight="1" thickBot="1" x14ac:dyDescent="0.25">
      <c r="A29" s="103" t="s">
        <v>171</v>
      </c>
      <c r="B29" s="58" t="s">
        <v>172</v>
      </c>
      <c r="C29" s="77">
        <f>'[1]RM_6.1.2.sz.mell'!C29</f>
        <v>0</v>
      </c>
      <c r="D29" s="77">
        <f>'[1]RM_6.1.2.sz.mell'!J29</f>
        <v>0</v>
      </c>
      <c r="E29" s="78">
        <f>'[1]RM_6.1.2.sz.mell'!K29</f>
        <v>0</v>
      </c>
    </row>
    <row r="30" spans="1:5" s="457" customFormat="1" ht="12" customHeight="1" x14ac:dyDescent="0.2">
      <c r="A30" s="454" t="s">
        <v>173</v>
      </c>
      <c r="B30" s="63" t="e">
        <f>#REF!</f>
        <v>#REF!</v>
      </c>
      <c r="C30" s="64">
        <f>'[1]RM_6.1.2.sz.mell'!C30</f>
        <v>0</v>
      </c>
      <c r="D30" s="64">
        <f>'[1]RM_6.1.2.sz.mell'!J30</f>
        <v>0</v>
      </c>
      <c r="E30" s="65">
        <f>'[1]RM_6.1.2.sz.mell'!K30</f>
        <v>0</v>
      </c>
    </row>
    <row r="31" spans="1:5" s="457" customFormat="1" ht="12" customHeight="1" x14ac:dyDescent="0.2">
      <c r="A31" s="456" t="s">
        <v>175</v>
      </c>
      <c r="B31" s="63" t="e">
        <f>#REF!</f>
        <v>#REF!</v>
      </c>
      <c r="C31" s="68">
        <f>'[1]RM_6.1.2.sz.mell'!C31</f>
        <v>0</v>
      </c>
      <c r="D31" s="68">
        <f>'[1]RM_6.1.2.sz.mell'!J31</f>
        <v>0</v>
      </c>
      <c r="E31" s="69">
        <f>'[1]RM_6.1.2.sz.mell'!K31</f>
        <v>0</v>
      </c>
    </row>
    <row r="32" spans="1:5" s="457" customFormat="1" ht="12" customHeight="1" x14ac:dyDescent="0.2">
      <c r="A32" s="456" t="s">
        <v>177</v>
      </c>
      <c r="B32" s="63" t="e">
        <f>#REF!</f>
        <v>#REF!</v>
      </c>
      <c r="C32" s="68">
        <f>'[1]RM_6.1.2.sz.mell'!C32</f>
        <v>0</v>
      </c>
      <c r="D32" s="68">
        <f>'[1]RM_6.1.2.sz.mell'!J32</f>
        <v>0</v>
      </c>
      <c r="E32" s="69">
        <f>'[1]RM_6.1.2.sz.mell'!K32</f>
        <v>0</v>
      </c>
    </row>
    <row r="33" spans="1:5" s="457" customFormat="1" ht="12" customHeight="1" x14ac:dyDescent="0.2">
      <c r="A33" s="456" t="s">
        <v>179</v>
      </c>
      <c r="B33" s="63" t="e">
        <f>#REF!</f>
        <v>#REF!</v>
      </c>
      <c r="C33" s="68">
        <f>'[1]RM_6.1.2.sz.mell'!C33</f>
        <v>0</v>
      </c>
      <c r="D33" s="68">
        <f>'[1]RM_6.1.2.sz.mell'!J33</f>
        <v>0</v>
      </c>
      <c r="E33" s="69">
        <f>'[1]RM_6.1.2.sz.mell'!K33</f>
        <v>0</v>
      </c>
    </row>
    <row r="34" spans="1:5" s="457" customFormat="1" ht="12" customHeight="1" x14ac:dyDescent="0.2">
      <c r="A34" s="456" t="s">
        <v>181</v>
      </c>
      <c r="B34" s="63" t="e">
        <f>#REF!</f>
        <v>#REF!</v>
      </c>
      <c r="C34" s="68">
        <f>'[1]RM_6.1.2.sz.mell'!C34</f>
        <v>0</v>
      </c>
      <c r="D34" s="68">
        <f>'[1]RM_6.1.2.sz.mell'!J34</f>
        <v>0</v>
      </c>
      <c r="E34" s="69">
        <f>'[1]RM_6.1.2.sz.mell'!K34</f>
        <v>0</v>
      </c>
    </row>
    <row r="35" spans="1:5" s="457" customFormat="1" ht="12" customHeight="1" x14ac:dyDescent="0.2">
      <c r="A35" s="456" t="s">
        <v>183</v>
      </c>
      <c r="B35" s="63" t="e">
        <f>#REF!</f>
        <v>#REF!</v>
      </c>
      <c r="C35" s="68">
        <f>'[1]RM_6.1.2.sz.mell'!C35</f>
        <v>0</v>
      </c>
      <c r="D35" s="68">
        <f>'[1]RM_6.1.2.sz.mell'!J35</f>
        <v>0</v>
      </c>
      <c r="E35" s="69">
        <f>'[1]RM_6.1.2.sz.mell'!K35</f>
        <v>0</v>
      </c>
    </row>
    <row r="36" spans="1:5" s="457" customFormat="1" ht="12" customHeight="1" thickBot="1" x14ac:dyDescent="0.25">
      <c r="A36" s="458" t="s">
        <v>185</v>
      </c>
      <c r="B36" s="63" t="e">
        <f>#REF!</f>
        <v>#REF!</v>
      </c>
      <c r="C36" s="74">
        <f>'[1]RM_6.1.2.sz.mell'!C36</f>
        <v>0</v>
      </c>
      <c r="D36" s="74">
        <f>'[1]RM_6.1.2.sz.mell'!J36</f>
        <v>0</v>
      </c>
      <c r="E36" s="75">
        <f>'[1]RM_6.1.2.sz.mell'!K36</f>
        <v>0</v>
      </c>
    </row>
    <row r="37" spans="1:5" s="457" customFormat="1" ht="12" customHeight="1" thickBot="1" x14ac:dyDescent="0.25">
      <c r="A37" s="103" t="s">
        <v>187</v>
      </c>
      <c r="B37" s="58" t="s">
        <v>580</v>
      </c>
      <c r="C37" s="59">
        <f>'[1]RM_6.1.2.sz.mell'!C37</f>
        <v>254000</v>
      </c>
      <c r="D37" s="135">
        <f>'[1]RM_6.1.2.sz.mell'!J37</f>
        <v>0</v>
      </c>
      <c r="E37" s="60">
        <f>'[1]RM_6.1.2.sz.mell'!K37</f>
        <v>254000</v>
      </c>
    </row>
    <row r="38" spans="1:5" s="457" customFormat="1" ht="12" customHeight="1" x14ac:dyDescent="0.2">
      <c r="A38" s="454" t="s">
        <v>189</v>
      </c>
      <c r="B38" s="63" t="s">
        <v>190</v>
      </c>
      <c r="C38" s="64">
        <f>'[1]RM_6.1.2.sz.mell'!C38</f>
        <v>0</v>
      </c>
      <c r="D38" s="129">
        <f>'[1]RM_6.1.2.sz.mell'!J38</f>
        <v>0</v>
      </c>
      <c r="E38" s="65">
        <f>'[1]RM_6.1.2.sz.mell'!K38</f>
        <v>0</v>
      </c>
    </row>
    <row r="39" spans="1:5" s="457" customFormat="1" ht="12" customHeight="1" x14ac:dyDescent="0.2">
      <c r="A39" s="456" t="s">
        <v>191</v>
      </c>
      <c r="B39" s="67" t="s">
        <v>192</v>
      </c>
      <c r="C39" s="68">
        <f>'[1]RM_6.1.2.sz.mell'!C39</f>
        <v>200000</v>
      </c>
      <c r="D39" s="131">
        <f>'[1]RM_6.1.2.sz.mell'!J39</f>
        <v>0</v>
      </c>
      <c r="E39" s="69">
        <f>'[1]RM_6.1.2.sz.mell'!K39</f>
        <v>200000</v>
      </c>
    </row>
    <row r="40" spans="1:5" s="457" customFormat="1" ht="12" customHeight="1" x14ac:dyDescent="0.2">
      <c r="A40" s="456" t="s">
        <v>193</v>
      </c>
      <c r="B40" s="67" t="s">
        <v>194</v>
      </c>
      <c r="C40" s="68">
        <f>'[1]RM_6.1.2.sz.mell'!C40</f>
        <v>0</v>
      </c>
      <c r="D40" s="131">
        <f>'[1]RM_6.1.2.sz.mell'!J40</f>
        <v>0</v>
      </c>
      <c r="E40" s="69">
        <f>'[1]RM_6.1.2.sz.mell'!K40</f>
        <v>0</v>
      </c>
    </row>
    <row r="41" spans="1:5" s="457" customFormat="1" ht="12" customHeight="1" x14ac:dyDescent="0.2">
      <c r="A41" s="456" t="s">
        <v>195</v>
      </c>
      <c r="B41" s="67" t="s">
        <v>196</v>
      </c>
      <c r="C41" s="68">
        <f>'[1]RM_6.1.2.sz.mell'!C41</f>
        <v>0</v>
      </c>
      <c r="D41" s="131">
        <f>'[1]RM_6.1.2.sz.mell'!J41</f>
        <v>0</v>
      </c>
      <c r="E41" s="69">
        <f>'[1]RM_6.1.2.sz.mell'!K41</f>
        <v>0</v>
      </c>
    </row>
    <row r="42" spans="1:5" s="457" customFormat="1" ht="12" customHeight="1" x14ac:dyDescent="0.2">
      <c r="A42" s="456" t="s">
        <v>197</v>
      </c>
      <c r="B42" s="67" t="s">
        <v>198</v>
      </c>
      <c r="C42" s="68">
        <f>'[1]RM_6.1.2.sz.mell'!C42</f>
        <v>0</v>
      </c>
      <c r="D42" s="131">
        <f>'[1]RM_6.1.2.sz.mell'!J42</f>
        <v>0</v>
      </c>
      <c r="E42" s="69">
        <f>'[1]RM_6.1.2.sz.mell'!K42</f>
        <v>0</v>
      </c>
    </row>
    <row r="43" spans="1:5" s="457" customFormat="1" ht="12" customHeight="1" x14ac:dyDescent="0.2">
      <c r="A43" s="456" t="s">
        <v>199</v>
      </c>
      <c r="B43" s="67" t="s">
        <v>200</v>
      </c>
      <c r="C43" s="68">
        <f>'[1]RM_6.1.2.sz.mell'!C43</f>
        <v>54000</v>
      </c>
      <c r="D43" s="131">
        <f>'[1]RM_6.1.2.sz.mell'!J43</f>
        <v>0</v>
      </c>
      <c r="E43" s="69">
        <f>'[1]RM_6.1.2.sz.mell'!K43</f>
        <v>54000</v>
      </c>
    </row>
    <row r="44" spans="1:5" s="457" customFormat="1" ht="12" customHeight="1" x14ac:dyDescent="0.2">
      <c r="A44" s="456" t="s">
        <v>201</v>
      </c>
      <c r="B44" s="67" t="s">
        <v>202</v>
      </c>
      <c r="C44" s="68">
        <f>'[1]RM_6.1.2.sz.mell'!C44</f>
        <v>0</v>
      </c>
      <c r="D44" s="131">
        <f>'[1]RM_6.1.2.sz.mell'!J44</f>
        <v>0</v>
      </c>
      <c r="E44" s="69">
        <f>'[1]RM_6.1.2.sz.mell'!K44</f>
        <v>0</v>
      </c>
    </row>
    <row r="45" spans="1:5" s="457" customFormat="1" ht="12" customHeight="1" x14ac:dyDescent="0.2">
      <c r="A45" s="456" t="s">
        <v>203</v>
      </c>
      <c r="B45" s="67" t="s">
        <v>204</v>
      </c>
      <c r="C45" s="68">
        <f>'[1]RM_6.1.2.sz.mell'!C45</f>
        <v>0</v>
      </c>
      <c r="D45" s="131">
        <f>'[1]RM_6.1.2.sz.mell'!J45</f>
        <v>0</v>
      </c>
      <c r="E45" s="69">
        <f>'[1]RM_6.1.2.sz.mell'!K45</f>
        <v>0</v>
      </c>
    </row>
    <row r="46" spans="1:5" s="457" customFormat="1" ht="12" customHeight="1" x14ac:dyDescent="0.2">
      <c r="A46" s="456" t="s">
        <v>205</v>
      </c>
      <c r="B46" s="67" t="s">
        <v>206</v>
      </c>
      <c r="C46" s="80">
        <f>'[1]RM_6.1.2.sz.mell'!C46</f>
        <v>0</v>
      </c>
      <c r="D46" s="459">
        <f>'[1]RM_6.1.2.sz.mell'!J46</f>
        <v>0</v>
      </c>
      <c r="E46" s="81">
        <f>'[1]RM_6.1.2.sz.mell'!K46</f>
        <v>0</v>
      </c>
    </row>
    <row r="47" spans="1:5" s="457" customFormat="1" ht="12" customHeight="1" x14ac:dyDescent="0.2">
      <c r="A47" s="458" t="s">
        <v>207</v>
      </c>
      <c r="B47" s="76" t="s">
        <v>208</v>
      </c>
      <c r="C47" s="82">
        <f>'[1]RM_6.1.2.sz.mell'!C47</f>
        <v>0</v>
      </c>
      <c r="D47" s="460">
        <f>'[1]RM_6.1.2.sz.mell'!J47</f>
        <v>0</v>
      </c>
      <c r="E47" s="83">
        <f>'[1]RM_6.1.2.sz.mell'!K47</f>
        <v>0</v>
      </c>
    </row>
    <row r="48" spans="1:5" s="457" customFormat="1" ht="12" customHeight="1" thickBot="1" x14ac:dyDescent="0.25">
      <c r="A48" s="458" t="s">
        <v>209</v>
      </c>
      <c r="B48" s="76" t="s">
        <v>210</v>
      </c>
      <c r="C48" s="82">
        <f>'[1]RM_6.1.2.sz.mell'!C48</f>
        <v>0</v>
      </c>
      <c r="D48" s="460">
        <f>'[1]RM_6.1.2.sz.mell'!J48</f>
        <v>0</v>
      </c>
      <c r="E48" s="83">
        <f>'[1]RM_6.1.2.sz.mell'!K48</f>
        <v>0</v>
      </c>
    </row>
    <row r="49" spans="1:5" s="457" customFormat="1" ht="12" customHeight="1" thickBot="1" x14ac:dyDescent="0.25">
      <c r="A49" s="103" t="s">
        <v>211</v>
      </c>
      <c r="B49" s="58" t="s">
        <v>212</v>
      </c>
      <c r="C49" s="59">
        <f>'[1]RM_6.1.2.sz.mell'!C49</f>
        <v>0</v>
      </c>
      <c r="D49" s="135">
        <f>'[1]RM_6.1.2.sz.mell'!J49</f>
        <v>0</v>
      </c>
      <c r="E49" s="60">
        <f>'[1]RM_6.1.2.sz.mell'!K49</f>
        <v>0</v>
      </c>
    </row>
    <row r="50" spans="1:5" s="457" customFormat="1" ht="12" customHeight="1" x14ac:dyDescent="0.2">
      <c r="A50" s="454" t="s">
        <v>213</v>
      </c>
      <c r="B50" s="63" t="s">
        <v>214</v>
      </c>
      <c r="C50" s="84">
        <f>'[1]RM_6.1.2.sz.mell'!C50</f>
        <v>0</v>
      </c>
      <c r="D50" s="461">
        <f>'[1]RM_6.1.2.sz.mell'!J50</f>
        <v>0</v>
      </c>
      <c r="E50" s="85">
        <f>'[1]RM_6.1.2.sz.mell'!K50</f>
        <v>0</v>
      </c>
    </row>
    <row r="51" spans="1:5" s="457" customFormat="1" ht="12" customHeight="1" x14ac:dyDescent="0.2">
      <c r="A51" s="456" t="s">
        <v>215</v>
      </c>
      <c r="B51" s="67" t="s">
        <v>216</v>
      </c>
      <c r="C51" s="80">
        <f>'[1]RM_6.1.2.sz.mell'!C51</f>
        <v>0</v>
      </c>
      <c r="D51" s="459">
        <f>'[1]RM_6.1.2.sz.mell'!J51</f>
        <v>0</v>
      </c>
      <c r="E51" s="81">
        <f>'[1]RM_6.1.2.sz.mell'!K51</f>
        <v>0</v>
      </c>
    </row>
    <row r="52" spans="1:5" s="457" customFormat="1" ht="12" customHeight="1" x14ac:dyDescent="0.2">
      <c r="A52" s="456" t="s">
        <v>217</v>
      </c>
      <c r="B52" s="67" t="s">
        <v>218</v>
      </c>
      <c r="C52" s="80">
        <f>'[1]RM_6.1.2.sz.mell'!C52</f>
        <v>0</v>
      </c>
      <c r="D52" s="459">
        <f>'[1]RM_6.1.2.sz.mell'!J52</f>
        <v>0</v>
      </c>
      <c r="E52" s="81">
        <f>'[1]RM_6.1.2.sz.mell'!K52</f>
        <v>0</v>
      </c>
    </row>
    <row r="53" spans="1:5" s="457" customFormat="1" ht="12" customHeight="1" x14ac:dyDescent="0.2">
      <c r="A53" s="456" t="s">
        <v>219</v>
      </c>
      <c r="B53" s="67" t="s">
        <v>220</v>
      </c>
      <c r="C53" s="80">
        <f>'[1]RM_6.1.2.sz.mell'!C53</f>
        <v>0</v>
      </c>
      <c r="D53" s="459">
        <f>'[1]RM_6.1.2.sz.mell'!J53</f>
        <v>0</v>
      </c>
      <c r="E53" s="81">
        <f>'[1]RM_6.1.2.sz.mell'!K53</f>
        <v>0</v>
      </c>
    </row>
    <row r="54" spans="1:5" s="457" customFormat="1" ht="12" customHeight="1" thickBot="1" x14ac:dyDescent="0.25">
      <c r="A54" s="458" t="s">
        <v>221</v>
      </c>
      <c r="B54" s="76" t="s">
        <v>222</v>
      </c>
      <c r="C54" s="82">
        <f>'[1]RM_6.1.2.sz.mell'!C54</f>
        <v>0</v>
      </c>
      <c r="D54" s="460">
        <f>'[1]RM_6.1.2.sz.mell'!J54</f>
        <v>0</v>
      </c>
      <c r="E54" s="83">
        <f>'[1]RM_6.1.2.sz.mell'!K54</f>
        <v>0</v>
      </c>
    </row>
    <row r="55" spans="1:5" s="457" customFormat="1" ht="12" customHeight="1" thickBot="1" x14ac:dyDescent="0.25">
      <c r="A55" s="103" t="s">
        <v>223</v>
      </c>
      <c r="B55" s="58" t="s">
        <v>224</v>
      </c>
      <c r="C55" s="59">
        <f>'[1]RM_6.1.2.sz.mell'!C55</f>
        <v>0</v>
      </c>
      <c r="D55" s="135">
        <f>'[1]RM_6.1.2.sz.mell'!J55</f>
        <v>0</v>
      </c>
      <c r="E55" s="60">
        <f>'[1]RM_6.1.2.sz.mell'!K55</f>
        <v>0</v>
      </c>
    </row>
    <row r="56" spans="1:5" s="457" customFormat="1" ht="12" customHeight="1" x14ac:dyDescent="0.2">
      <c r="A56" s="454" t="s">
        <v>225</v>
      </c>
      <c r="B56" s="63" t="s">
        <v>226</v>
      </c>
      <c r="C56" s="64">
        <f>'[1]RM_6.1.2.sz.mell'!C56</f>
        <v>0</v>
      </c>
      <c r="D56" s="129">
        <f>'[1]RM_6.1.2.sz.mell'!J56</f>
        <v>0</v>
      </c>
      <c r="E56" s="65">
        <f>'[1]RM_6.1.2.sz.mell'!K56</f>
        <v>0</v>
      </c>
    </row>
    <row r="57" spans="1:5" s="457" customFormat="1" ht="12" customHeight="1" x14ac:dyDescent="0.2">
      <c r="A57" s="456" t="s">
        <v>227</v>
      </c>
      <c r="B57" s="67" t="s">
        <v>228</v>
      </c>
      <c r="C57" s="68">
        <f>'[1]RM_6.1.2.sz.mell'!C57</f>
        <v>0</v>
      </c>
      <c r="D57" s="131">
        <f>'[1]RM_6.1.2.sz.mell'!J57</f>
        <v>0</v>
      </c>
      <c r="E57" s="69">
        <f>'[1]RM_6.1.2.sz.mell'!K57</f>
        <v>0</v>
      </c>
    </row>
    <row r="58" spans="1:5" s="457" customFormat="1" ht="12" customHeight="1" x14ac:dyDescent="0.2">
      <c r="A58" s="456" t="s">
        <v>229</v>
      </c>
      <c r="B58" s="67" t="s">
        <v>230</v>
      </c>
      <c r="C58" s="68">
        <f>'[1]RM_6.1.2.sz.mell'!C58</f>
        <v>0</v>
      </c>
      <c r="D58" s="131">
        <f>'[1]RM_6.1.2.sz.mell'!J58</f>
        <v>0</v>
      </c>
      <c r="E58" s="69">
        <f>'[1]RM_6.1.2.sz.mell'!K58</f>
        <v>0</v>
      </c>
    </row>
    <row r="59" spans="1:5" s="457" customFormat="1" ht="12" customHeight="1" thickBot="1" x14ac:dyDescent="0.25">
      <c r="A59" s="458" t="s">
        <v>231</v>
      </c>
      <c r="B59" s="76" t="s">
        <v>232</v>
      </c>
      <c r="C59" s="74">
        <f>'[1]RM_6.1.2.sz.mell'!C59</f>
        <v>0</v>
      </c>
      <c r="D59" s="133">
        <f>'[1]RM_6.1.2.sz.mell'!J59</f>
        <v>0</v>
      </c>
      <c r="E59" s="75">
        <f>'[1]RM_6.1.2.sz.mell'!K59</f>
        <v>0</v>
      </c>
    </row>
    <row r="60" spans="1:5" s="457" customFormat="1" ht="12" customHeight="1" thickBot="1" x14ac:dyDescent="0.25">
      <c r="A60" s="103" t="s">
        <v>233</v>
      </c>
      <c r="B60" s="73" t="s">
        <v>234</v>
      </c>
      <c r="C60" s="59">
        <f>'[1]RM_6.1.2.sz.mell'!C60</f>
        <v>0</v>
      </c>
      <c r="D60" s="135">
        <f>'[1]RM_6.1.2.sz.mell'!J60</f>
        <v>0</v>
      </c>
      <c r="E60" s="60">
        <f>'[1]RM_6.1.2.sz.mell'!K60</f>
        <v>0</v>
      </c>
    </row>
    <row r="61" spans="1:5" s="457" customFormat="1" ht="12" customHeight="1" x14ac:dyDescent="0.2">
      <c r="A61" s="454" t="s">
        <v>235</v>
      </c>
      <c r="B61" s="63" t="s">
        <v>236</v>
      </c>
      <c r="C61" s="80">
        <f>'[1]RM_6.1.2.sz.mell'!C61</f>
        <v>0</v>
      </c>
      <c r="D61" s="459">
        <f>'[1]RM_6.1.2.sz.mell'!J61</f>
        <v>0</v>
      </c>
      <c r="E61" s="81">
        <f>'[1]RM_6.1.2.sz.mell'!K61</f>
        <v>0</v>
      </c>
    </row>
    <row r="62" spans="1:5" s="457" customFormat="1" ht="12" customHeight="1" x14ac:dyDescent="0.2">
      <c r="A62" s="456" t="s">
        <v>237</v>
      </c>
      <c r="B62" s="67" t="s">
        <v>238</v>
      </c>
      <c r="C62" s="80">
        <f>'[1]RM_6.1.2.sz.mell'!C62</f>
        <v>0</v>
      </c>
      <c r="D62" s="459">
        <f>'[1]RM_6.1.2.sz.mell'!J62</f>
        <v>0</v>
      </c>
      <c r="E62" s="81">
        <f>'[1]RM_6.1.2.sz.mell'!K62</f>
        <v>0</v>
      </c>
    </row>
    <row r="63" spans="1:5" s="457" customFormat="1" ht="12" customHeight="1" x14ac:dyDescent="0.2">
      <c r="A63" s="456" t="s">
        <v>239</v>
      </c>
      <c r="B63" s="67" t="s">
        <v>240</v>
      </c>
      <c r="C63" s="80">
        <f>'[1]RM_6.1.2.sz.mell'!C63</f>
        <v>0</v>
      </c>
      <c r="D63" s="459">
        <f>'[1]RM_6.1.2.sz.mell'!J63</f>
        <v>0</v>
      </c>
      <c r="E63" s="81">
        <f>'[1]RM_6.1.2.sz.mell'!K63</f>
        <v>0</v>
      </c>
    </row>
    <row r="64" spans="1:5" s="457" customFormat="1" ht="12" customHeight="1" thickBot="1" x14ac:dyDescent="0.25">
      <c r="A64" s="458" t="s">
        <v>241</v>
      </c>
      <c r="B64" s="76" t="s">
        <v>242</v>
      </c>
      <c r="C64" s="80">
        <f>'[1]RM_6.1.2.sz.mell'!C64</f>
        <v>0</v>
      </c>
      <c r="D64" s="459">
        <f>'[1]RM_6.1.2.sz.mell'!J64</f>
        <v>0</v>
      </c>
      <c r="E64" s="81">
        <f>'[1]RM_6.1.2.sz.mell'!K64</f>
        <v>0</v>
      </c>
    </row>
    <row r="65" spans="1:5" s="457" customFormat="1" ht="12" customHeight="1" thickBot="1" x14ac:dyDescent="0.25">
      <c r="A65" s="103" t="s">
        <v>57</v>
      </c>
      <c r="B65" s="58" t="s">
        <v>244</v>
      </c>
      <c r="C65" s="77">
        <f>'[1]RM_6.1.2.sz.mell'!C65</f>
        <v>254000</v>
      </c>
      <c r="D65" s="139">
        <f>'[1]RM_6.1.2.sz.mell'!J65</f>
        <v>0</v>
      </c>
      <c r="E65" s="78">
        <f>'[1]RM_6.1.2.sz.mell'!K65</f>
        <v>254000</v>
      </c>
    </row>
    <row r="66" spans="1:5" s="457" customFormat="1" ht="12" customHeight="1" thickBot="1" x14ac:dyDescent="0.2">
      <c r="A66" s="462" t="s">
        <v>556</v>
      </c>
      <c r="B66" s="73" t="s">
        <v>246</v>
      </c>
      <c r="C66" s="59">
        <f>'[1]RM_6.1.2.sz.mell'!C66</f>
        <v>0</v>
      </c>
      <c r="D66" s="135">
        <f>'[1]RM_6.1.2.sz.mell'!J66</f>
        <v>0</v>
      </c>
      <c r="E66" s="60">
        <f>'[1]RM_6.1.2.sz.mell'!K66</f>
        <v>0</v>
      </c>
    </row>
    <row r="67" spans="1:5" s="457" customFormat="1" ht="12" customHeight="1" x14ac:dyDescent="0.2">
      <c r="A67" s="454" t="s">
        <v>247</v>
      </c>
      <c r="B67" s="63" t="s">
        <v>248</v>
      </c>
      <c r="C67" s="80">
        <f>'[1]RM_6.1.2.sz.mell'!C67</f>
        <v>0</v>
      </c>
      <c r="D67" s="459">
        <f>'[1]RM_6.1.2.sz.mell'!J67</f>
        <v>0</v>
      </c>
      <c r="E67" s="81">
        <f>'[1]RM_6.1.2.sz.mell'!K67</f>
        <v>0</v>
      </c>
    </row>
    <row r="68" spans="1:5" s="457" customFormat="1" ht="12" customHeight="1" x14ac:dyDescent="0.2">
      <c r="A68" s="456" t="s">
        <v>249</v>
      </c>
      <c r="B68" s="67" t="s">
        <v>250</v>
      </c>
      <c r="C68" s="80">
        <f>'[1]RM_6.1.2.sz.mell'!C68</f>
        <v>0</v>
      </c>
      <c r="D68" s="459">
        <f>'[1]RM_6.1.2.sz.mell'!J68</f>
        <v>0</v>
      </c>
      <c r="E68" s="81">
        <f>'[1]RM_6.1.2.sz.mell'!K68</f>
        <v>0</v>
      </c>
    </row>
    <row r="69" spans="1:5" s="457" customFormat="1" ht="12" customHeight="1" thickBot="1" x14ac:dyDescent="0.25">
      <c r="A69" s="458" t="s">
        <v>251</v>
      </c>
      <c r="B69" s="497" t="s">
        <v>577</v>
      </c>
      <c r="C69" s="80">
        <f>'[1]RM_6.1.2.sz.mell'!C69</f>
        <v>0</v>
      </c>
      <c r="D69" s="466">
        <f>'[1]RM_6.1.2.sz.mell'!J69</f>
        <v>0</v>
      </c>
      <c r="E69" s="81">
        <f>'[1]RM_6.1.2.sz.mell'!K69</f>
        <v>0</v>
      </c>
    </row>
    <row r="70" spans="1:5" s="457" customFormat="1" ht="12" customHeight="1" thickBot="1" x14ac:dyDescent="0.2">
      <c r="A70" s="462" t="s">
        <v>253</v>
      </c>
      <c r="B70" s="73" t="s">
        <v>254</v>
      </c>
      <c r="C70" s="59">
        <f>'[1]RM_6.1.2.sz.mell'!C70</f>
        <v>0</v>
      </c>
      <c r="D70" s="59">
        <f>'[1]RM_6.1.2.sz.mell'!J70</f>
        <v>0</v>
      </c>
      <c r="E70" s="60">
        <f>'[1]RM_6.1.2.sz.mell'!K70</f>
        <v>0</v>
      </c>
    </row>
    <row r="71" spans="1:5" s="457" customFormat="1" ht="12" customHeight="1" x14ac:dyDescent="0.2">
      <c r="A71" s="454" t="s">
        <v>255</v>
      </c>
      <c r="B71" s="63" t="s">
        <v>256</v>
      </c>
      <c r="C71" s="80">
        <f>'[1]RM_6.1.2.sz.mell'!C71</f>
        <v>0</v>
      </c>
      <c r="D71" s="80">
        <f>'[1]RM_6.1.2.sz.mell'!J71</f>
        <v>0</v>
      </c>
      <c r="E71" s="81">
        <f>'[1]RM_6.1.2.sz.mell'!K71</f>
        <v>0</v>
      </c>
    </row>
    <row r="72" spans="1:5" s="457" customFormat="1" ht="12" customHeight="1" x14ac:dyDescent="0.2">
      <c r="A72" s="456" t="s">
        <v>257</v>
      </c>
      <c r="B72" s="63" t="s">
        <v>258</v>
      </c>
      <c r="C72" s="80">
        <f>'[1]RM_6.1.2.sz.mell'!C72</f>
        <v>0</v>
      </c>
      <c r="D72" s="80">
        <f>'[1]RM_6.1.2.sz.mell'!J72</f>
        <v>0</v>
      </c>
      <c r="E72" s="81">
        <f>'[1]RM_6.1.2.sz.mell'!K72</f>
        <v>0</v>
      </c>
    </row>
    <row r="73" spans="1:5" s="457" customFormat="1" ht="12" customHeight="1" x14ac:dyDescent="0.2">
      <c r="A73" s="456" t="s">
        <v>259</v>
      </c>
      <c r="B73" s="63" t="s">
        <v>260</v>
      </c>
      <c r="C73" s="80">
        <f>'[1]RM_6.1.2.sz.mell'!C73</f>
        <v>0</v>
      </c>
      <c r="D73" s="80">
        <f>'[1]RM_6.1.2.sz.mell'!J73</f>
        <v>0</v>
      </c>
      <c r="E73" s="81">
        <f>'[1]RM_6.1.2.sz.mell'!K73</f>
        <v>0</v>
      </c>
    </row>
    <row r="74" spans="1:5" s="457" customFormat="1" ht="12" customHeight="1" thickBot="1" x14ac:dyDescent="0.25">
      <c r="A74" s="458" t="s">
        <v>261</v>
      </c>
      <c r="B74" s="89" t="s">
        <v>262</v>
      </c>
      <c r="C74" s="80">
        <f>'[1]RM_6.1.2.sz.mell'!C74</f>
        <v>0</v>
      </c>
      <c r="D74" s="80">
        <f>'[1]RM_6.1.2.sz.mell'!J74</f>
        <v>0</v>
      </c>
      <c r="E74" s="81">
        <f>'[1]RM_6.1.2.sz.mell'!K74</f>
        <v>0</v>
      </c>
    </row>
    <row r="75" spans="1:5" s="457" customFormat="1" ht="12" customHeight="1" thickBot="1" x14ac:dyDescent="0.2">
      <c r="A75" s="462" t="s">
        <v>263</v>
      </c>
      <c r="B75" s="73" t="s">
        <v>264</v>
      </c>
      <c r="C75" s="59">
        <f>'[1]RM_6.1.2.sz.mell'!C75</f>
        <v>8320800</v>
      </c>
      <c r="D75" s="59">
        <f>'[1]RM_6.1.2.sz.mell'!J75</f>
        <v>0</v>
      </c>
      <c r="E75" s="60">
        <f>'[1]RM_6.1.2.sz.mell'!K75</f>
        <v>8320800</v>
      </c>
    </row>
    <row r="76" spans="1:5" s="457" customFormat="1" ht="12" customHeight="1" x14ac:dyDescent="0.2">
      <c r="A76" s="454" t="s">
        <v>265</v>
      </c>
      <c r="B76" s="63" t="s">
        <v>266</v>
      </c>
      <c r="C76" s="80">
        <f>'[1]RM_6.1.2.sz.mell'!C76</f>
        <v>8320800</v>
      </c>
      <c r="D76" s="80">
        <f>'[1]RM_6.1.2.sz.mell'!J76</f>
        <v>0</v>
      </c>
      <c r="E76" s="81">
        <f>'[1]RM_6.1.2.sz.mell'!K76</f>
        <v>8320800</v>
      </c>
    </row>
    <row r="77" spans="1:5" s="457" customFormat="1" ht="12" customHeight="1" thickBot="1" x14ac:dyDescent="0.25">
      <c r="A77" s="458" t="s">
        <v>267</v>
      </c>
      <c r="B77" s="76" t="s">
        <v>268</v>
      </c>
      <c r="C77" s="80">
        <f>'[1]RM_6.1.2.sz.mell'!C77</f>
        <v>0</v>
      </c>
      <c r="D77" s="80">
        <f>'[1]RM_6.1.2.sz.mell'!J77</f>
        <v>0</v>
      </c>
      <c r="E77" s="81">
        <f>'[1]RM_6.1.2.sz.mell'!K77</f>
        <v>0</v>
      </c>
    </row>
    <row r="78" spans="1:5" s="455" customFormat="1" ht="12" customHeight="1" thickBot="1" x14ac:dyDescent="0.2">
      <c r="A78" s="462" t="s">
        <v>269</v>
      </c>
      <c r="B78" s="73" t="s">
        <v>270</v>
      </c>
      <c r="C78" s="59">
        <f>'[1]RM_6.1.2.sz.mell'!C78</f>
        <v>0</v>
      </c>
      <c r="D78" s="59">
        <f>'[1]RM_6.1.2.sz.mell'!J78</f>
        <v>0</v>
      </c>
      <c r="E78" s="60">
        <f>'[1]RM_6.1.2.sz.mell'!K78</f>
        <v>0</v>
      </c>
    </row>
    <row r="79" spans="1:5" s="457" customFormat="1" ht="12" customHeight="1" x14ac:dyDescent="0.2">
      <c r="A79" s="454" t="s">
        <v>271</v>
      </c>
      <c r="B79" s="63" t="s">
        <v>272</v>
      </c>
      <c r="C79" s="80">
        <f>'[1]RM_6.1.2.sz.mell'!C79</f>
        <v>0</v>
      </c>
      <c r="D79" s="80">
        <f>'[1]RM_6.1.2.sz.mell'!J79</f>
        <v>0</v>
      </c>
      <c r="E79" s="81">
        <f>'[1]RM_6.1.2.sz.mell'!K79</f>
        <v>0</v>
      </c>
    </row>
    <row r="80" spans="1:5" s="457" customFormat="1" ht="12" customHeight="1" x14ac:dyDescent="0.2">
      <c r="A80" s="456" t="s">
        <v>273</v>
      </c>
      <c r="B80" s="67" t="s">
        <v>274</v>
      </c>
      <c r="C80" s="80">
        <f>'[1]RM_6.1.2.sz.mell'!C80</f>
        <v>0</v>
      </c>
      <c r="D80" s="80">
        <f>'[1]RM_6.1.2.sz.mell'!J80</f>
        <v>0</v>
      </c>
      <c r="E80" s="81">
        <f>'[1]RM_6.1.2.sz.mell'!K80</f>
        <v>0</v>
      </c>
    </row>
    <row r="81" spans="1:5" s="457" customFormat="1" ht="12" customHeight="1" thickBot="1" x14ac:dyDescent="0.25">
      <c r="A81" s="458" t="s">
        <v>275</v>
      </c>
      <c r="B81" s="76" t="s">
        <v>276</v>
      </c>
      <c r="C81" s="80">
        <f>'[1]RM_6.1.2.sz.mell'!C81</f>
        <v>0</v>
      </c>
      <c r="D81" s="80">
        <f>'[1]RM_6.1.2.sz.mell'!J81</f>
        <v>0</v>
      </c>
      <c r="E81" s="81">
        <f>'[1]RM_6.1.2.sz.mell'!K81</f>
        <v>0</v>
      </c>
    </row>
    <row r="82" spans="1:5" s="457" customFormat="1" ht="12" customHeight="1" thickBot="1" x14ac:dyDescent="0.2">
      <c r="A82" s="462" t="s">
        <v>277</v>
      </c>
      <c r="B82" s="73" t="s">
        <v>278</v>
      </c>
      <c r="C82" s="59">
        <f>'[1]RM_6.1.2.sz.mell'!C82</f>
        <v>0</v>
      </c>
      <c r="D82" s="59">
        <f>'[1]RM_6.1.2.sz.mell'!J82</f>
        <v>0</v>
      </c>
      <c r="E82" s="60">
        <f>'[1]RM_6.1.2.sz.mell'!K82</f>
        <v>0</v>
      </c>
    </row>
    <row r="83" spans="1:5" s="457" customFormat="1" ht="12" customHeight="1" x14ac:dyDescent="0.2">
      <c r="A83" s="468" t="s">
        <v>279</v>
      </c>
      <c r="B83" s="63" t="s">
        <v>280</v>
      </c>
      <c r="C83" s="80">
        <f>'[1]RM_6.1.2.sz.mell'!C83</f>
        <v>0</v>
      </c>
      <c r="D83" s="80">
        <f>'[1]RM_6.1.2.sz.mell'!J83</f>
        <v>0</v>
      </c>
      <c r="E83" s="81">
        <f>'[1]RM_6.1.2.sz.mell'!K83</f>
        <v>0</v>
      </c>
    </row>
    <row r="84" spans="1:5" s="457" customFormat="1" ht="12" customHeight="1" x14ac:dyDescent="0.2">
      <c r="A84" s="469" t="s">
        <v>281</v>
      </c>
      <c r="B84" s="67" t="s">
        <v>282</v>
      </c>
      <c r="C84" s="80">
        <f>'[1]RM_6.1.2.sz.mell'!C84</f>
        <v>0</v>
      </c>
      <c r="D84" s="80">
        <f>'[1]RM_6.1.2.sz.mell'!J84</f>
        <v>0</v>
      </c>
      <c r="E84" s="81">
        <f>'[1]RM_6.1.2.sz.mell'!K84</f>
        <v>0</v>
      </c>
    </row>
    <row r="85" spans="1:5" s="457" customFormat="1" ht="12" customHeight="1" x14ac:dyDescent="0.2">
      <c r="A85" s="469" t="s">
        <v>283</v>
      </c>
      <c r="B85" s="67" t="s">
        <v>284</v>
      </c>
      <c r="C85" s="80">
        <f>'[1]RM_6.1.2.sz.mell'!C85</f>
        <v>0</v>
      </c>
      <c r="D85" s="80">
        <f>'[1]RM_6.1.2.sz.mell'!J85</f>
        <v>0</v>
      </c>
      <c r="E85" s="81">
        <f>'[1]RM_6.1.2.sz.mell'!K85</f>
        <v>0</v>
      </c>
    </row>
    <row r="86" spans="1:5" s="455" customFormat="1" ht="12" customHeight="1" thickBot="1" x14ac:dyDescent="0.25">
      <c r="A86" s="470" t="s">
        <v>285</v>
      </c>
      <c r="B86" s="76" t="s">
        <v>286</v>
      </c>
      <c r="C86" s="80">
        <f>'[1]RM_6.1.2.sz.mell'!C86</f>
        <v>0</v>
      </c>
      <c r="D86" s="80">
        <f>'[1]RM_6.1.2.sz.mell'!J86</f>
        <v>0</v>
      </c>
      <c r="E86" s="81">
        <f>'[1]RM_6.1.2.sz.mell'!K86</f>
        <v>0</v>
      </c>
    </row>
    <row r="87" spans="1:5" s="455" customFormat="1" ht="12" customHeight="1" thickBot="1" x14ac:dyDescent="0.2">
      <c r="A87" s="462" t="s">
        <v>287</v>
      </c>
      <c r="B87" s="73" t="s">
        <v>288</v>
      </c>
      <c r="C87" s="59">
        <f>'[1]RM_6.1.2.sz.mell'!C87</f>
        <v>0</v>
      </c>
      <c r="D87" s="59">
        <f>'[1]RM_6.1.2.sz.mell'!J87</f>
        <v>0</v>
      </c>
      <c r="E87" s="60">
        <f>'[1]RM_6.1.2.sz.mell'!K87</f>
        <v>0</v>
      </c>
    </row>
    <row r="88" spans="1:5" s="455" customFormat="1" ht="12" customHeight="1" thickBot="1" x14ac:dyDescent="0.2">
      <c r="A88" s="462" t="s">
        <v>557</v>
      </c>
      <c r="B88" s="73" t="s">
        <v>290</v>
      </c>
      <c r="C88" s="59">
        <f>'[1]RM_6.1.2.sz.mell'!C88</f>
        <v>0</v>
      </c>
      <c r="D88" s="59">
        <f>'[1]RM_6.1.2.sz.mell'!J88</f>
        <v>0</v>
      </c>
      <c r="E88" s="60">
        <f>'[1]RM_6.1.2.sz.mell'!K88</f>
        <v>0</v>
      </c>
    </row>
    <row r="89" spans="1:5" s="455" customFormat="1" ht="12" customHeight="1" thickBot="1" x14ac:dyDescent="0.2">
      <c r="A89" s="462" t="s">
        <v>558</v>
      </c>
      <c r="B89" s="93" t="s">
        <v>292</v>
      </c>
      <c r="C89" s="77">
        <f>'[1]RM_6.1.2.sz.mell'!C89</f>
        <v>8320800</v>
      </c>
      <c r="D89" s="77">
        <f>'[1]RM_6.1.2.sz.mell'!J89</f>
        <v>0</v>
      </c>
      <c r="E89" s="78">
        <f>'[1]RM_6.1.2.sz.mell'!K89</f>
        <v>8320800</v>
      </c>
    </row>
    <row r="90" spans="1:5" s="455" customFormat="1" ht="12" customHeight="1" thickBot="1" x14ac:dyDescent="0.2">
      <c r="A90" s="471" t="s">
        <v>559</v>
      </c>
      <c r="B90" s="95" t="s">
        <v>560</v>
      </c>
      <c r="C90" s="77">
        <f>'[1]RM_6.1.2.sz.mell'!C90</f>
        <v>8574800</v>
      </c>
      <c r="D90" s="77">
        <f>'[1]RM_6.1.2.sz.mell'!J90</f>
        <v>0</v>
      </c>
      <c r="E90" s="78">
        <f>'[1]RM_6.1.2.sz.mell'!K90</f>
        <v>8574800</v>
      </c>
    </row>
    <row r="91" spans="1:5" s="457" customFormat="1" ht="15.2" customHeight="1" thickBot="1" x14ac:dyDescent="0.25">
      <c r="A91" s="472"/>
      <c r="B91" s="473"/>
      <c r="C91" s="474"/>
    </row>
    <row r="92" spans="1:5" s="450" customFormat="1" ht="16.5" customHeight="1" thickBot="1" x14ac:dyDescent="0.25">
      <c r="A92" s="451" t="s">
        <v>391</v>
      </c>
      <c r="B92" s="452"/>
      <c r="C92" s="452"/>
      <c r="D92" s="452"/>
      <c r="E92" s="453"/>
    </row>
    <row r="93" spans="1:5" s="475" customFormat="1" ht="12" customHeight="1" thickBot="1" x14ac:dyDescent="0.25">
      <c r="A93" s="53" t="s">
        <v>129</v>
      </c>
      <c r="B93" s="107" t="s">
        <v>561</v>
      </c>
      <c r="C93" s="108">
        <f>'[1]RM_6.1.2.sz.mell'!C93</f>
        <v>8574800</v>
      </c>
      <c r="D93" s="108">
        <f>'[1]RM_6.1.2.sz.mell'!J93</f>
        <v>0</v>
      </c>
      <c r="E93" s="109">
        <f>'[1]RM_6.1.2.sz.mell'!K93</f>
        <v>8574800</v>
      </c>
    </row>
    <row r="94" spans="1:5" ht="12" customHeight="1" x14ac:dyDescent="0.2">
      <c r="A94" s="476" t="s">
        <v>131</v>
      </c>
      <c r="B94" s="111" t="s">
        <v>299</v>
      </c>
      <c r="C94" s="112">
        <f>'[1]RM_6.1.2.sz.mell'!C94</f>
        <v>216000</v>
      </c>
      <c r="D94" s="112">
        <f>'[1]RM_6.1.2.sz.mell'!J94</f>
        <v>0</v>
      </c>
      <c r="E94" s="113">
        <f>'[1]RM_6.1.2.sz.mell'!K94</f>
        <v>216000</v>
      </c>
    </row>
    <row r="95" spans="1:5" ht="12" customHeight="1" x14ac:dyDescent="0.2">
      <c r="A95" s="456" t="s">
        <v>133</v>
      </c>
      <c r="B95" s="114" t="s">
        <v>300</v>
      </c>
      <c r="C95" s="68">
        <f>'[1]RM_6.1.2.sz.mell'!C95</f>
        <v>37800</v>
      </c>
      <c r="D95" s="68">
        <f>'[1]RM_6.1.2.sz.mell'!J95</f>
        <v>0</v>
      </c>
      <c r="E95" s="69">
        <f>'[1]RM_6.1.2.sz.mell'!K95</f>
        <v>37800</v>
      </c>
    </row>
    <row r="96" spans="1:5" ht="12" customHeight="1" x14ac:dyDescent="0.2">
      <c r="A96" s="456" t="s">
        <v>135</v>
      </c>
      <c r="B96" s="114" t="s">
        <v>301</v>
      </c>
      <c r="C96" s="74">
        <f>'[1]RM_6.1.2.sz.mell'!C96</f>
        <v>381000</v>
      </c>
      <c r="D96" s="68">
        <f>'[1]RM_6.1.2.sz.mell'!J96</f>
        <v>0</v>
      </c>
      <c r="E96" s="75">
        <f>'[1]RM_6.1.2.sz.mell'!K96</f>
        <v>381000</v>
      </c>
    </row>
    <row r="97" spans="1:5" ht="12" customHeight="1" x14ac:dyDescent="0.2">
      <c r="A97" s="456" t="s">
        <v>137</v>
      </c>
      <c r="B97" s="115" t="s">
        <v>302</v>
      </c>
      <c r="C97" s="74">
        <f>'[1]RM_6.1.2.sz.mell'!C97</f>
        <v>0</v>
      </c>
      <c r="D97" s="133">
        <f>'[1]RM_6.1.2.sz.mell'!J97</f>
        <v>0</v>
      </c>
      <c r="E97" s="75">
        <f>'[1]RM_6.1.2.sz.mell'!K97</f>
        <v>0</v>
      </c>
    </row>
    <row r="98" spans="1:5" ht="12" customHeight="1" x14ac:dyDescent="0.2">
      <c r="A98" s="456" t="s">
        <v>303</v>
      </c>
      <c r="B98" s="116" t="s">
        <v>304</v>
      </c>
      <c r="C98" s="74">
        <f>'[1]RM_6.1.2.sz.mell'!C98</f>
        <v>7940000</v>
      </c>
      <c r="D98" s="133">
        <f>'[1]RM_6.1.2.sz.mell'!J98</f>
        <v>0</v>
      </c>
      <c r="E98" s="75">
        <f>'[1]RM_6.1.2.sz.mell'!K98</f>
        <v>7940000</v>
      </c>
    </row>
    <row r="99" spans="1:5" ht="12" customHeight="1" x14ac:dyDescent="0.2">
      <c r="A99" s="456" t="s">
        <v>141</v>
      </c>
      <c r="B99" s="114" t="s">
        <v>562</v>
      </c>
      <c r="C99" s="74">
        <f>'[1]RM_6.1.2.sz.mell'!C99</f>
        <v>0</v>
      </c>
      <c r="D99" s="133">
        <f>'[1]RM_6.1.2.sz.mell'!J99</f>
        <v>0</v>
      </c>
      <c r="E99" s="75">
        <f>'[1]RM_6.1.2.sz.mell'!K99</f>
        <v>0</v>
      </c>
    </row>
    <row r="100" spans="1:5" ht="12" customHeight="1" x14ac:dyDescent="0.2">
      <c r="A100" s="456" t="s">
        <v>306</v>
      </c>
      <c r="B100" s="118" t="s">
        <v>307</v>
      </c>
      <c r="C100" s="74">
        <f>'[1]RM_6.1.2.sz.mell'!C100</f>
        <v>0</v>
      </c>
      <c r="D100" s="133">
        <f>'[1]RM_6.1.2.sz.mell'!J100</f>
        <v>0</v>
      </c>
      <c r="E100" s="75">
        <f>'[1]RM_6.1.2.sz.mell'!K100</f>
        <v>0</v>
      </c>
    </row>
    <row r="101" spans="1:5" ht="12" customHeight="1" x14ac:dyDescent="0.2">
      <c r="A101" s="456" t="s">
        <v>308</v>
      </c>
      <c r="B101" s="118" t="s">
        <v>309</v>
      </c>
      <c r="C101" s="74">
        <f>'[1]RM_6.1.2.sz.mell'!C101</f>
        <v>0</v>
      </c>
      <c r="D101" s="133">
        <f>'[1]RM_6.1.2.sz.mell'!J101</f>
        <v>0</v>
      </c>
      <c r="E101" s="75">
        <f>'[1]RM_6.1.2.sz.mell'!K101</f>
        <v>0</v>
      </c>
    </row>
    <row r="102" spans="1:5" ht="12" customHeight="1" x14ac:dyDescent="0.2">
      <c r="A102" s="456" t="s">
        <v>310</v>
      </c>
      <c r="B102" s="118" t="s">
        <v>311</v>
      </c>
      <c r="C102" s="74">
        <f>'[1]RM_6.1.2.sz.mell'!C102</f>
        <v>0</v>
      </c>
      <c r="D102" s="133">
        <f>'[1]RM_6.1.2.sz.mell'!J102</f>
        <v>0</v>
      </c>
      <c r="E102" s="75">
        <f>'[1]RM_6.1.2.sz.mell'!K102</f>
        <v>0</v>
      </c>
    </row>
    <row r="103" spans="1:5" ht="12" customHeight="1" x14ac:dyDescent="0.2">
      <c r="A103" s="456" t="s">
        <v>312</v>
      </c>
      <c r="B103" s="119" t="s">
        <v>313</v>
      </c>
      <c r="C103" s="74">
        <f>'[1]RM_6.1.2.sz.mell'!C103</f>
        <v>0</v>
      </c>
      <c r="D103" s="133">
        <f>'[1]RM_6.1.2.sz.mell'!J103</f>
        <v>0</v>
      </c>
      <c r="E103" s="75">
        <f>'[1]RM_6.1.2.sz.mell'!K103</f>
        <v>0</v>
      </c>
    </row>
    <row r="104" spans="1:5" ht="12" customHeight="1" x14ac:dyDescent="0.2">
      <c r="A104" s="456" t="s">
        <v>314</v>
      </c>
      <c r="B104" s="119" t="s">
        <v>315</v>
      </c>
      <c r="C104" s="74">
        <f>'[1]RM_6.1.2.sz.mell'!C104</f>
        <v>0</v>
      </c>
      <c r="D104" s="133">
        <f>'[1]RM_6.1.2.sz.mell'!J104</f>
        <v>0</v>
      </c>
      <c r="E104" s="75">
        <f>'[1]RM_6.1.2.sz.mell'!K104</f>
        <v>0</v>
      </c>
    </row>
    <row r="105" spans="1:5" ht="12" customHeight="1" x14ac:dyDescent="0.2">
      <c r="A105" s="456" t="s">
        <v>316</v>
      </c>
      <c r="B105" s="118" t="s">
        <v>317</v>
      </c>
      <c r="C105" s="74">
        <f>'[1]RM_6.1.2.sz.mell'!C105</f>
        <v>0</v>
      </c>
      <c r="D105" s="133">
        <f>'[1]RM_6.1.2.sz.mell'!J105</f>
        <v>0</v>
      </c>
      <c r="E105" s="75">
        <f>'[1]RM_6.1.2.sz.mell'!K105</f>
        <v>0</v>
      </c>
    </row>
    <row r="106" spans="1:5" ht="12" customHeight="1" x14ac:dyDescent="0.2">
      <c r="A106" s="456" t="s">
        <v>318</v>
      </c>
      <c r="B106" s="118" t="s">
        <v>319</v>
      </c>
      <c r="C106" s="74">
        <f>'[1]RM_6.1.2.sz.mell'!C106</f>
        <v>0</v>
      </c>
      <c r="D106" s="133">
        <f>'[1]RM_6.1.2.sz.mell'!J106</f>
        <v>0</v>
      </c>
      <c r="E106" s="75">
        <f>'[1]RM_6.1.2.sz.mell'!K106</f>
        <v>0</v>
      </c>
    </row>
    <row r="107" spans="1:5" ht="12" customHeight="1" x14ac:dyDescent="0.2">
      <c r="A107" s="456" t="s">
        <v>320</v>
      </c>
      <c r="B107" s="119" t="s">
        <v>321</v>
      </c>
      <c r="C107" s="68">
        <f>'[1]RM_6.1.2.sz.mell'!C107</f>
        <v>0</v>
      </c>
      <c r="D107" s="133">
        <f>'[1]RM_6.1.2.sz.mell'!J107</f>
        <v>0</v>
      </c>
      <c r="E107" s="75">
        <f>'[1]RM_6.1.2.sz.mell'!K107</f>
        <v>0</v>
      </c>
    </row>
    <row r="108" spans="1:5" ht="12" customHeight="1" x14ac:dyDescent="0.2">
      <c r="A108" s="477" t="s">
        <v>322</v>
      </c>
      <c r="B108" s="117" t="s">
        <v>323</v>
      </c>
      <c r="C108" s="74">
        <f>'[1]RM_6.1.2.sz.mell'!C108</f>
        <v>0</v>
      </c>
      <c r="D108" s="133">
        <f>'[1]RM_6.1.2.sz.mell'!J108</f>
        <v>0</v>
      </c>
      <c r="E108" s="75">
        <f>'[1]RM_6.1.2.sz.mell'!K108</f>
        <v>0</v>
      </c>
    </row>
    <row r="109" spans="1:5" ht="12" customHeight="1" x14ac:dyDescent="0.2">
      <c r="A109" s="456" t="s">
        <v>324</v>
      </c>
      <c r="B109" s="117" t="s">
        <v>325</v>
      </c>
      <c r="C109" s="74">
        <f>'[1]RM_6.1.2.sz.mell'!C109</f>
        <v>0</v>
      </c>
      <c r="D109" s="133">
        <f>'[1]RM_6.1.2.sz.mell'!J109</f>
        <v>0</v>
      </c>
      <c r="E109" s="75">
        <f>'[1]RM_6.1.2.sz.mell'!K109</f>
        <v>0</v>
      </c>
    </row>
    <row r="110" spans="1:5" ht="12" customHeight="1" x14ac:dyDescent="0.2">
      <c r="A110" s="456" t="s">
        <v>326</v>
      </c>
      <c r="B110" s="119" t="s">
        <v>327</v>
      </c>
      <c r="C110" s="68">
        <f>'[1]RM_6.1.2.sz.mell'!C110</f>
        <v>7940000</v>
      </c>
      <c r="D110" s="131">
        <f>'[1]RM_6.1.2.sz.mell'!J110</f>
        <v>0</v>
      </c>
      <c r="E110" s="69">
        <f>'[1]RM_6.1.2.sz.mell'!K110</f>
        <v>7940000</v>
      </c>
    </row>
    <row r="111" spans="1:5" ht="12" customHeight="1" x14ac:dyDescent="0.2">
      <c r="A111" s="456" t="s">
        <v>328</v>
      </c>
      <c r="B111" s="115" t="s">
        <v>329</v>
      </c>
      <c r="C111" s="68">
        <f>'[1]RM_6.1.2.sz.mell'!C111</f>
        <v>0</v>
      </c>
      <c r="D111" s="131">
        <f>'[1]RM_6.1.2.sz.mell'!J111</f>
        <v>0</v>
      </c>
      <c r="E111" s="69">
        <f>'[1]RM_6.1.2.sz.mell'!K111</f>
        <v>0</v>
      </c>
    </row>
    <row r="112" spans="1:5" ht="12" customHeight="1" x14ac:dyDescent="0.2">
      <c r="A112" s="458" t="s">
        <v>330</v>
      </c>
      <c r="B112" s="114" t="s">
        <v>563</v>
      </c>
      <c r="C112" s="74">
        <f>'[1]RM_6.1.2.sz.mell'!C112</f>
        <v>0</v>
      </c>
      <c r="D112" s="133">
        <f>'[1]RM_6.1.2.sz.mell'!J112</f>
        <v>0</v>
      </c>
      <c r="E112" s="75">
        <f>'[1]RM_6.1.2.sz.mell'!K112</f>
        <v>0</v>
      </c>
    </row>
    <row r="113" spans="1:5" ht="12" customHeight="1" thickBot="1" x14ac:dyDescent="0.25">
      <c r="A113" s="463" t="s">
        <v>332</v>
      </c>
      <c r="B113" s="478" t="s">
        <v>564</v>
      </c>
      <c r="C113" s="123">
        <f>'[1]RM_6.1.2.sz.mell'!C113</f>
        <v>0</v>
      </c>
      <c r="D113" s="138">
        <f>'[1]RM_6.1.2.sz.mell'!J113</f>
        <v>0</v>
      </c>
      <c r="E113" s="124">
        <f>'[1]RM_6.1.2.sz.mell'!K113</f>
        <v>0</v>
      </c>
    </row>
    <row r="114" spans="1:5" ht="12" customHeight="1" thickBot="1" x14ac:dyDescent="0.25">
      <c r="A114" s="103" t="s">
        <v>143</v>
      </c>
      <c r="B114" s="155" t="s">
        <v>334</v>
      </c>
      <c r="C114" s="59">
        <f>'[1]RM_6.1.2.sz.mell'!C114</f>
        <v>0</v>
      </c>
      <c r="D114" s="135">
        <f>'[1]RM_6.1.2.sz.mell'!J114</f>
        <v>0</v>
      </c>
      <c r="E114" s="60">
        <f>'[1]RM_6.1.2.sz.mell'!K114</f>
        <v>0</v>
      </c>
    </row>
    <row r="115" spans="1:5" ht="12" customHeight="1" x14ac:dyDescent="0.2">
      <c r="A115" s="454" t="s">
        <v>145</v>
      </c>
      <c r="B115" s="114" t="s">
        <v>335</v>
      </c>
      <c r="C115" s="64">
        <f>'[1]RM_6.1.2.sz.mell'!C115</f>
        <v>0</v>
      </c>
      <c r="D115" s="129">
        <f>'[1]RM_6.1.2.sz.mell'!J115</f>
        <v>0</v>
      </c>
      <c r="E115" s="65">
        <f>'[1]RM_6.1.2.sz.mell'!K115</f>
        <v>0</v>
      </c>
    </row>
    <row r="116" spans="1:5" ht="12" customHeight="1" x14ac:dyDescent="0.2">
      <c r="A116" s="454" t="s">
        <v>147</v>
      </c>
      <c r="B116" s="130" t="s">
        <v>336</v>
      </c>
      <c r="C116" s="64">
        <f>'[1]RM_6.1.2.sz.mell'!C116</f>
        <v>0</v>
      </c>
      <c r="D116" s="129">
        <f>'[1]RM_6.1.2.sz.mell'!J116</f>
        <v>0</v>
      </c>
      <c r="E116" s="65">
        <f>'[1]RM_6.1.2.sz.mell'!K116</f>
        <v>0</v>
      </c>
    </row>
    <row r="117" spans="1:5" ht="12" customHeight="1" x14ac:dyDescent="0.2">
      <c r="A117" s="454" t="s">
        <v>149</v>
      </c>
      <c r="B117" s="130" t="s">
        <v>337</v>
      </c>
      <c r="C117" s="68">
        <f>'[1]RM_6.1.2.sz.mell'!C117</f>
        <v>0</v>
      </c>
      <c r="D117" s="131">
        <f>'[1]RM_6.1.2.sz.mell'!J117</f>
        <v>0</v>
      </c>
      <c r="E117" s="69">
        <f>'[1]RM_6.1.2.sz.mell'!K117</f>
        <v>0</v>
      </c>
    </row>
    <row r="118" spans="1:5" ht="12" customHeight="1" x14ac:dyDescent="0.2">
      <c r="A118" s="454" t="s">
        <v>151</v>
      </c>
      <c r="B118" s="130" t="s">
        <v>338</v>
      </c>
      <c r="C118" s="68">
        <f>'[1]RM_6.1.2.sz.mell'!C118</f>
        <v>0</v>
      </c>
      <c r="D118" s="131">
        <f>'[1]RM_6.1.2.sz.mell'!J118</f>
        <v>0</v>
      </c>
      <c r="E118" s="69">
        <f>'[1]RM_6.1.2.sz.mell'!K118</f>
        <v>0</v>
      </c>
    </row>
    <row r="119" spans="1:5" ht="12" customHeight="1" x14ac:dyDescent="0.2">
      <c r="A119" s="454" t="s">
        <v>153</v>
      </c>
      <c r="B119" s="72" t="s">
        <v>339</v>
      </c>
      <c r="C119" s="68">
        <f>'[1]RM_6.1.2.sz.mell'!C119</f>
        <v>0</v>
      </c>
      <c r="D119" s="131">
        <f>'[1]RM_6.1.2.sz.mell'!J119</f>
        <v>0</v>
      </c>
      <c r="E119" s="69">
        <f>'[1]RM_6.1.2.sz.mell'!K119</f>
        <v>0</v>
      </c>
    </row>
    <row r="120" spans="1:5" ht="12" customHeight="1" x14ac:dyDescent="0.2">
      <c r="A120" s="454" t="s">
        <v>155</v>
      </c>
      <c r="B120" s="70" t="s">
        <v>340</v>
      </c>
      <c r="C120" s="68">
        <f>'[1]RM_6.1.2.sz.mell'!C120</f>
        <v>0</v>
      </c>
      <c r="D120" s="131">
        <f>'[1]RM_6.1.2.sz.mell'!J120</f>
        <v>0</v>
      </c>
      <c r="E120" s="69">
        <f>'[1]RM_6.1.2.sz.mell'!K120</f>
        <v>0</v>
      </c>
    </row>
    <row r="121" spans="1:5" ht="12" customHeight="1" x14ac:dyDescent="0.2">
      <c r="A121" s="454" t="s">
        <v>341</v>
      </c>
      <c r="B121" s="132" t="s">
        <v>342</v>
      </c>
      <c r="C121" s="68">
        <f>'[1]RM_6.1.2.sz.mell'!C121</f>
        <v>0</v>
      </c>
      <c r="D121" s="131">
        <f>'[1]RM_6.1.2.sz.mell'!J121</f>
        <v>0</v>
      </c>
      <c r="E121" s="69">
        <f>'[1]RM_6.1.2.sz.mell'!K121</f>
        <v>0</v>
      </c>
    </row>
    <row r="122" spans="1:5" ht="12" customHeight="1" x14ac:dyDescent="0.2">
      <c r="A122" s="454" t="s">
        <v>343</v>
      </c>
      <c r="B122" s="119" t="s">
        <v>315</v>
      </c>
      <c r="C122" s="68">
        <f>'[1]RM_6.1.2.sz.mell'!C122</f>
        <v>0</v>
      </c>
      <c r="D122" s="131">
        <f>'[1]RM_6.1.2.sz.mell'!J122</f>
        <v>0</v>
      </c>
      <c r="E122" s="69">
        <f>'[1]RM_6.1.2.sz.mell'!K122</f>
        <v>0</v>
      </c>
    </row>
    <row r="123" spans="1:5" ht="12" customHeight="1" x14ac:dyDescent="0.2">
      <c r="A123" s="454" t="s">
        <v>344</v>
      </c>
      <c r="B123" s="119" t="s">
        <v>345</v>
      </c>
      <c r="C123" s="68">
        <f>'[1]RM_6.1.2.sz.mell'!C123</f>
        <v>0</v>
      </c>
      <c r="D123" s="131">
        <f>'[1]RM_6.1.2.sz.mell'!J123</f>
        <v>0</v>
      </c>
      <c r="E123" s="69">
        <f>'[1]RM_6.1.2.sz.mell'!K123</f>
        <v>0</v>
      </c>
    </row>
    <row r="124" spans="1:5" ht="12" customHeight="1" x14ac:dyDescent="0.2">
      <c r="A124" s="454" t="s">
        <v>346</v>
      </c>
      <c r="B124" s="119" t="s">
        <v>347</v>
      </c>
      <c r="C124" s="68">
        <f>'[1]RM_6.1.2.sz.mell'!C124</f>
        <v>0</v>
      </c>
      <c r="D124" s="131">
        <f>'[1]RM_6.1.2.sz.mell'!J124</f>
        <v>0</v>
      </c>
      <c r="E124" s="69">
        <f>'[1]RM_6.1.2.sz.mell'!K124</f>
        <v>0</v>
      </c>
    </row>
    <row r="125" spans="1:5" ht="12" customHeight="1" x14ac:dyDescent="0.2">
      <c r="A125" s="454" t="s">
        <v>348</v>
      </c>
      <c r="B125" s="119" t="s">
        <v>321</v>
      </c>
      <c r="C125" s="68">
        <f>'[1]RM_6.1.2.sz.mell'!C125</f>
        <v>0</v>
      </c>
      <c r="D125" s="131">
        <f>'[1]RM_6.1.2.sz.mell'!J125</f>
        <v>0</v>
      </c>
      <c r="E125" s="69">
        <f>'[1]RM_6.1.2.sz.mell'!K125</f>
        <v>0</v>
      </c>
    </row>
    <row r="126" spans="1:5" ht="12" customHeight="1" x14ac:dyDescent="0.2">
      <c r="A126" s="454" t="s">
        <v>349</v>
      </c>
      <c r="B126" s="119" t="s">
        <v>350</v>
      </c>
      <c r="C126" s="68">
        <f>'[1]RM_6.1.2.sz.mell'!C126</f>
        <v>0</v>
      </c>
      <c r="D126" s="131">
        <f>'[1]RM_6.1.2.sz.mell'!J126</f>
        <v>0</v>
      </c>
      <c r="E126" s="69">
        <f>'[1]RM_6.1.2.sz.mell'!K126</f>
        <v>0</v>
      </c>
    </row>
    <row r="127" spans="1:5" ht="12" customHeight="1" thickBot="1" x14ac:dyDescent="0.25">
      <c r="A127" s="477" t="s">
        <v>351</v>
      </c>
      <c r="B127" s="119" t="s">
        <v>352</v>
      </c>
      <c r="C127" s="74">
        <f>'[1]RM_6.1.2.sz.mell'!C127</f>
        <v>0</v>
      </c>
      <c r="D127" s="133">
        <f>'[1]RM_6.1.2.sz.mell'!J127</f>
        <v>0</v>
      </c>
      <c r="E127" s="75">
        <f>'[1]RM_6.1.2.sz.mell'!K127</f>
        <v>0</v>
      </c>
    </row>
    <row r="128" spans="1:5" ht="12" customHeight="1" thickBot="1" x14ac:dyDescent="0.25">
      <c r="A128" s="103" t="s">
        <v>157</v>
      </c>
      <c r="B128" s="134" t="s">
        <v>353</v>
      </c>
      <c r="C128" s="59">
        <f>'[1]RM_6.1.2.sz.mell'!C128</f>
        <v>8574800</v>
      </c>
      <c r="D128" s="135">
        <f>'[1]RM_6.1.2.sz.mell'!J128</f>
        <v>0</v>
      </c>
      <c r="E128" s="60">
        <f>'[1]RM_6.1.2.sz.mell'!K128</f>
        <v>8574800</v>
      </c>
    </row>
    <row r="129" spans="1:11" ht="12" customHeight="1" thickBot="1" x14ac:dyDescent="0.25">
      <c r="A129" s="103" t="s">
        <v>354</v>
      </c>
      <c r="B129" s="134" t="s">
        <v>565</v>
      </c>
      <c r="C129" s="59">
        <f>'[1]RM_6.1.2.sz.mell'!C129</f>
        <v>0</v>
      </c>
      <c r="D129" s="135">
        <f>'[1]RM_6.1.2.sz.mell'!J129</f>
        <v>0</v>
      </c>
      <c r="E129" s="60">
        <f>'[1]RM_6.1.2.sz.mell'!K129</f>
        <v>0</v>
      </c>
    </row>
    <row r="130" spans="1:11" s="475" customFormat="1" ht="12" customHeight="1" x14ac:dyDescent="0.2">
      <c r="A130" s="454" t="s">
        <v>173</v>
      </c>
      <c r="B130" s="136" t="s">
        <v>566</v>
      </c>
      <c r="C130" s="68">
        <f>'[1]RM_6.1.2.sz.mell'!C130</f>
        <v>0</v>
      </c>
      <c r="D130" s="131">
        <f>'[1]RM_6.1.2.sz.mell'!J130</f>
        <v>0</v>
      </c>
      <c r="E130" s="69">
        <f>'[1]RM_6.1.2.sz.mell'!K130</f>
        <v>0</v>
      </c>
    </row>
    <row r="131" spans="1:11" ht="12" customHeight="1" x14ac:dyDescent="0.2">
      <c r="A131" s="454" t="s">
        <v>175</v>
      </c>
      <c r="B131" s="136" t="s">
        <v>357</v>
      </c>
      <c r="C131" s="68">
        <f>'[1]RM_6.1.2.sz.mell'!C131</f>
        <v>0</v>
      </c>
      <c r="D131" s="131">
        <f>'[1]RM_6.1.2.sz.mell'!J131</f>
        <v>0</v>
      </c>
      <c r="E131" s="69">
        <f>'[1]RM_6.1.2.sz.mell'!K131</f>
        <v>0</v>
      </c>
    </row>
    <row r="132" spans="1:11" ht="12" customHeight="1" thickBot="1" x14ac:dyDescent="0.25">
      <c r="A132" s="477" t="s">
        <v>177</v>
      </c>
      <c r="B132" s="140" t="s">
        <v>567</v>
      </c>
      <c r="C132" s="68">
        <f>'[1]RM_6.1.2.sz.mell'!C132</f>
        <v>0</v>
      </c>
      <c r="D132" s="131">
        <f>'[1]RM_6.1.2.sz.mell'!J132</f>
        <v>0</v>
      </c>
      <c r="E132" s="69">
        <f>'[1]RM_6.1.2.sz.mell'!K132</f>
        <v>0</v>
      </c>
    </row>
    <row r="133" spans="1:11" ht="12" customHeight="1" thickBot="1" x14ac:dyDescent="0.25">
      <c r="A133" s="103" t="s">
        <v>187</v>
      </c>
      <c r="B133" s="134" t="s">
        <v>581</v>
      </c>
      <c r="C133" s="59">
        <f>'[1]RM_6.1.2.sz.mell'!C133</f>
        <v>0</v>
      </c>
      <c r="D133" s="135">
        <f>'[1]RM_6.1.2.sz.mell'!J133</f>
        <v>0</v>
      </c>
      <c r="E133" s="60">
        <f>'[1]RM_6.1.2.sz.mell'!K133</f>
        <v>0</v>
      </c>
    </row>
    <row r="134" spans="1:11" ht="12" customHeight="1" x14ac:dyDescent="0.2">
      <c r="A134" s="454" t="s">
        <v>189</v>
      </c>
      <c r="B134" s="136" t="s">
        <v>360</v>
      </c>
      <c r="C134" s="68">
        <f>'[1]RM_6.1.2.sz.mell'!C134</f>
        <v>0</v>
      </c>
      <c r="D134" s="131">
        <f>'[1]RM_6.1.2.sz.mell'!J134</f>
        <v>0</v>
      </c>
      <c r="E134" s="69">
        <f>'[1]RM_6.1.2.sz.mell'!K134</f>
        <v>0</v>
      </c>
    </row>
    <row r="135" spans="1:11" ht="12" customHeight="1" x14ac:dyDescent="0.2">
      <c r="A135" s="454" t="s">
        <v>191</v>
      </c>
      <c r="B135" s="136" t="s">
        <v>361</v>
      </c>
      <c r="C135" s="68">
        <f>'[1]RM_6.1.2.sz.mell'!C135</f>
        <v>0</v>
      </c>
      <c r="D135" s="131">
        <f>'[1]RM_6.1.2.sz.mell'!J135</f>
        <v>0</v>
      </c>
      <c r="E135" s="69">
        <f>'[1]RM_6.1.2.sz.mell'!K135</f>
        <v>0</v>
      </c>
    </row>
    <row r="136" spans="1:11" ht="12" customHeight="1" x14ac:dyDescent="0.2">
      <c r="A136" s="454" t="s">
        <v>193</v>
      </c>
      <c r="B136" s="136" t="s">
        <v>362</v>
      </c>
      <c r="C136" s="68">
        <f>'[1]RM_6.1.2.sz.mell'!C136</f>
        <v>0</v>
      </c>
      <c r="D136" s="131">
        <f>'[1]RM_6.1.2.sz.mell'!J136</f>
        <v>0</v>
      </c>
      <c r="E136" s="69">
        <f>'[1]RM_6.1.2.sz.mell'!K136</f>
        <v>0</v>
      </c>
    </row>
    <row r="137" spans="1:11" ht="12" customHeight="1" x14ac:dyDescent="0.2">
      <c r="A137" s="454" t="s">
        <v>195</v>
      </c>
      <c r="B137" s="136" t="s">
        <v>568</v>
      </c>
      <c r="C137" s="68">
        <f>'[1]RM_6.1.2.sz.mell'!C137</f>
        <v>0</v>
      </c>
      <c r="D137" s="131">
        <f>'[1]RM_6.1.2.sz.mell'!J137</f>
        <v>0</v>
      </c>
      <c r="E137" s="69">
        <f>'[1]RM_6.1.2.sz.mell'!K137</f>
        <v>0</v>
      </c>
    </row>
    <row r="138" spans="1:11" ht="12" customHeight="1" x14ac:dyDescent="0.2">
      <c r="A138" s="454" t="s">
        <v>197</v>
      </c>
      <c r="B138" s="136" t="s">
        <v>364</v>
      </c>
      <c r="C138" s="68">
        <f>'[1]RM_6.1.2.sz.mell'!C138</f>
        <v>0</v>
      </c>
      <c r="D138" s="131">
        <f>'[1]RM_6.1.2.sz.mell'!J138</f>
        <v>0</v>
      </c>
      <c r="E138" s="69">
        <f>'[1]RM_6.1.2.sz.mell'!K138</f>
        <v>0</v>
      </c>
    </row>
    <row r="139" spans="1:11" s="475" customFormat="1" ht="12" customHeight="1" thickBot="1" x14ac:dyDescent="0.25">
      <c r="A139" s="477" t="s">
        <v>199</v>
      </c>
      <c r="B139" s="140" t="s">
        <v>365</v>
      </c>
      <c r="C139" s="68">
        <f>'[1]RM_6.1.2.sz.mell'!C139</f>
        <v>0</v>
      </c>
      <c r="D139" s="131">
        <f>'[1]RM_6.1.2.sz.mell'!J139</f>
        <v>0</v>
      </c>
      <c r="E139" s="69">
        <f>'[1]RM_6.1.2.sz.mell'!K139</f>
        <v>0</v>
      </c>
    </row>
    <row r="140" spans="1:11" ht="12" customHeight="1" thickBot="1" x14ac:dyDescent="0.25">
      <c r="A140" s="103" t="s">
        <v>211</v>
      </c>
      <c r="B140" s="134" t="s">
        <v>569</v>
      </c>
      <c r="C140" s="77">
        <f>'[1]RM_6.1.2.sz.mell'!C140</f>
        <v>0</v>
      </c>
      <c r="D140" s="139">
        <f>'[1]RM_6.1.2.sz.mell'!J140</f>
        <v>0</v>
      </c>
      <c r="E140" s="78">
        <f>'[1]RM_6.1.2.sz.mell'!K140</f>
        <v>0</v>
      </c>
      <c r="K140" s="479"/>
    </row>
    <row r="141" spans="1:11" x14ac:dyDescent="0.2">
      <c r="A141" s="454" t="s">
        <v>213</v>
      </c>
      <c r="B141" s="136" t="s">
        <v>367</v>
      </c>
      <c r="C141" s="68">
        <f>'[1]RM_6.1.2.sz.mell'!C141</f>
        <v>0</v>
      </c>
      <c r="D141" s="131">
        <f>'[1]RM_6.1.2.sz.mell'!J141</f>
        <v>0</v>
      </c>
      <c r="E141" s="69">
        <f>'[1]RM_6.1.2.sz.mell'!K141</f>
        <v>0</v>
      </c>
    </row>
    <row r="142" spans="1:11" ht="12" customHeight="1" x14ac:dyDescent="0.2">
      <c r="A142" s="454" t="s">
        <v>215</v>
      </c>
      <c r="B142" s="136" t="s">
        <v>368</v>
      </c>
      <c r="C142" s="68">
        <f>'[1]RM_6.1.2.sz.mell'!C142</f>
        <v>0</v>
      </c>
      <c r="D142" s="131">
        <f>'[1]RM_6.1.2.sz.mell'!J142</f>
        <v>0</v>
      </c>
      <c r="E142" s="69">
        <f>'[1]RM_6.1.2.sz.mell'!K142</f>
        <v>0</v>
      </c>
    </row>
    <row r="143" spans="1:11" ht="12" customHeight="1" x14ac:dyDescent="0.2">
      <c r="A143" s="454" t="s">
        <v>217</v>
      </c>
      <c r="B143" s="136" t="s">
        <v>570</v>
      </c>
      <c r="C143" s="68">
        <f>'[1]RM_6.1.2.sz.mell'!C143</f>
        <v>0</v>
      </c>
      <c r="D143" s="131">
        <f>'[1]RM_6.1.2.sz.mell'!J143</f>
        <v>0</v>
      </c>
      <c r="E143" s="69">
        <f>'[1]RM_6.1.2.sz.mell'!K143</f>
        <v>0</v>
      </c>
    </row>
    <row r="144" spans="1:11" s="475" customFormat="1" ht="12" customHeight="1" x14ac:dyDescent="0.2">
      <c r="A144" s="454" t="s">
        <v>219</v>
      </c>
      <c r="B144" s="136" t="s">
        <v>369</v>
      </c>
      <c r="C144" s="68">
        <f>'[1]RM_6.1.2.sz.mell'!C144</f>
        <v>0</v>
      </c>
      <c r="D144" s="131">
        <f>'[1]RM_6.1.2.sz.mell'!J144</f>
        <v>0</v>
      </c>
      <c r="E144" s="69">
        <f>'[1]RM_6.1.2.sz.mell'!K144</f>
        <v>0</v>
      </c>
    </row>
    <row r="145" spans="1:5" s="475" customFormat="1" ht="12" customHeight="1" thickBot="1" x14ac:dyDescent="0.25">
      <c r="A145" s="477" t="s">
        <v>221</v>
      </c>
      <c r="B145" s="140" t="s">
        <v>370</v>
      </c>
      <c r="C145" s="68">
        <f>'[1]RM_6.1.2.sz.mell'!C145</f>
        <v>0</v>
      </c>
      <c r="D145" s="131">
        <f>'[1]RM_6.1.2.sz.mell'!J145</f>
        <v>0</v>
      </c>
      <c r="E145" s="69">
        <f>'[1]RM_6.1.2.sz.mell'!K145</f>
        <v>0</v>
      </c>
    </row>
    <row r="146" spans="1:5" s="475" customFormat="1" ht="12" customHeight="1" thickBot="1" x14ac:dyDescent="0.25">
      <c r="A146" s="103" t="s">
        <v>371</v>
      </c>
      <c r="B146" s="134" t="s">
        <v>372</v>
      </c>
      <c r="C146" s="141">
        <f>'[1]RM_6.1.2.sz.mell'!C146</f>
        <v>0</v>
      </c>
      <c r="D146" s="142">
        <f>'[1]RM_6.1.2.sz.mell'!J146</f>
        <v>0</v>
      </c>
      <c r="E146" s="143">
        <f>'[1]RM_6.1.2.sz.mell'!K146</f>
        <v>0</v>
      </c>
    </row>
    <row r="147" spans="1:5" s="475" customFormat="1" ht="12" customHeight="1" x14ac:dyDescent="0.2">
      <c r="A147" s="454" t="s">
        <v>225</v>
      </c>
      <c r="B147" s="136" t="s">
        <v>373</v>
      </c>
      <c r="C147" s="68">
        <f>'[1]RM_6.1.2.sz.mell'!C147</f>
        <v>0</v>
      </c>
      <c r="D147" s="131">
        <f>'[1]RM_6.1.2.sz.mell'!J147</f>
        <v>0</v>
      </c>
      <c r="E147" s="69">
        <f>'[1]RM_6.1.2.sz.mell'!K147</f>
        <v>0</v>
      </c>
    </row>
    <row r="148" spans="1:5" s="475" customFormat="1" ht="12" customHeight="1" x14ac:dyDescent="0.2">
      <c r="A148" s="454" t="s">
        <v>227</v>
      </c>
      <c r="B148" s="136" t="s">
        <v>374</v>
      </c>
      <c r="C148" s="68">
        <f>'[1]RM_6.1.2.sz.mell'!C148</f>
        <v>0</v>
      </c>
      <c r="D148" s="131">
        <f>'[1]RM_6.1.2.sz.mell'!J148</f>
        <v>0</v>
      </c>
      <c r="E148" s="69">
        <f>'[1]RM_6.1.2.sz.mell'!K148</f>
        <v>0</v>
      </c>
    </row>
    <row r="149" spans="1:5" s="475" customFormat="1" ht="12" customHeight="1" x14ac:dyDescent="0.2">
      <c r="A149" s="454" t="s">
        <v>229</v>
      </c>
      <c r="B149" s="136" t="s">
        <v>375</v>
      </c>
      <c r="C149" s="68">
        <f>'[1]RM_6.1.2.sz.mell'!C149</f>
        <v>0</v>
      </c>
      <c r="D149" s="131">
        <f>'[1]RM_6.1.2.sz.mell'!J149</f>
        <v>0</v>
      </c>
      <c r="E149" s="69">
        <f>'[1]RM_6.1.2.sz.mell'!K149</f>
        <v>0</v>
      </c>
    </row>
    <row r="150" spans="1:5" s="475" customFormat="1" ht="12" customHeight="1" x14ac:dyDescent="0.2">
      <c r="A150" s="454" t="s">
        <v>231</v>
      </c>
      <c r="B150" s="136" t="s">
        <v>571</v>
      </c>
      <c r="C150" s="68">
        <f>'[1]RM_6.1.2.sz.mell'!C150</f>
        <v>0</v>
      </c>
      <c r="D150" s="131">
        <f>'[1]RM_6.1.2.sz.mell'!J150</f>
        <v>0</v>
      </c>
      <c r="E150" s="69">
        <f>'[1]RM_6.1.2.sz.mell'!K150</f>
        <v>0</v>
      </c>
    </row>
    <row r="151" spans="1:5" ht="12.75" customHeight="1" thickBot="1" x14ac:dyDescent="0.25">
      <c r="A151" s="477" t="s">
        <v>377</v>
      </c>
      <c r="B151" s="140" t="s">
        <v>378</v>
      </c>
      <c r="C151" s="74">
        <f>'[1]RM_6.1.2.sz.mell'!C151</f>
        <v>0</v>
      </c>
      <c r="D151" s="133">
        <f>'[1]RM_6.1.2.sz.mell'!J151</f>
        <v>0</v>
      </c>
      <c r="E151" s="75">
        <f>'[1]RM_6.1.2.sz.mell'!K151</f>
        <v>0</v>
      </c>
    </row>
    <row r="152" spans="1:5" ht="12.75" customHeight="1" thickBot="1" x14ac:dyDescent="0.25">
      <c r="A152" s="480" t="s">
        <v>233</v>
      </c>
      <c r="B152" s="134" t="s">
        <v>379</v>
      </c>
      <c r="C152" s="141">
        <f>'[1]RM_6.1.2.sz.mell'!C152</f>
        <v>0</v>
      </c>
      <c r="D152" s="142">
        <f>'[1]RM_6.1.2.sz.mell'!J152</f>
        <v>0</v>
      </c>
      <c r="E152" s="143">
        <f>'[1]RM_6.1.2.sz.mell'!K152</f>
        <v>0</v>
      </c>
    </row>
    <row r="153" spans="1:5" ht="12.75" customHeight="1" thickBot="1" x14ac:dyDescent="0.25">
      <c r="A153" s="480" t="s">
        <v>57</v>
      </c>
      <c r="B153" s="134" t="s">
        <v>380</v>
      </c>
      <c r="C153" s="141">
        <f>'[1]RM_6.1.2.sz.mell'!C153</f>
        <v>0</v>
      </c>
      <c r="D153" s="142">
        <f>'[1]RM_6.1.2.sz.mell'!J153</f>
        <v>0</v>
      </c>
      <c r="E153" s="143">
        <f>'[1]RM_6.1.2.sz.mell'!K153</f>
        <v>0</v>
      </c>
    </row>
    <row r="154" spans="1:5" ht="12" customHeight="1" thickBot="1" x14ac:dyDescent="0.25">
      <c r="A154" s="103" t="s">
        <v>381</v>
      </c>
      <c r="B154" s="134" t="s">
        <v>382</v>
      </c>
      <c r="C154" s="144">
        <f>'[1]RM_6.1.2.sz.mell'!C154</f>
        <v>0</v>
      </c>
      <c r="D154" s="145">
        <f>'[1]RM_6.1.2.sz.mell'!J154</f>
        <v>0</v>
      </c>
      <c r="E154" s="146">
        <f>'[1]RM_6.1.2.sz.mell'!K154</f>
        <v>0</v>
      </c>
    </row>
    <row r="155" spans="1:5" ht="15.2" customHeight="1" thickBot="1" x14ac:dyDescent="0.25">
      <c r="A155" s="481" t="s">
        <v>383</v>
      </c>
      <c r="B155" s="150" t="s">
        <v>384</v>
      </c>
      <c r="C155" s="144">
        <f>'[1]RM_6.1.2.sz.mell'!C155</f>
        <v>8574800</v>
      </c>
      <c r="D155" s="145">
        <f>'[1]RM_6.1.2.sz.mell'!J155</f>
        <v>0</v>
      </c>
      <c r="E155" s="146">
        <f>'[1]RM_6.1.2.sz.mell'!K155</f>
        <v>8574800</v>
      </c>
    </row>
    <row r="156" spans="1:5" ht="13.5" thickBot="1" x14ac:dyDescent="0.25">
      <c r="C156" s="484">
        <f>C90-C155</f>
        <v>0</v>
      </c>
      <c r="D156" s="484">
        <f>D90-D155</f>
        <v>0</v>
      </c>
      <c r="E156" s="485"/>
    </row>
    <row r="157" spans="1:5" ht="15.2" customHeight="1" thickBot="1" x14ac:dyDescent="0.25">
      <c r="A157" s="486" t="s">
        <v>572</v>
      </c>
      <c r="B157" s="487"/>
      <c r="C157" s="488">
        <f>'[1]RM_6.1.2.sz.mell'!C157</f>
        <v>0</v>
      </c>
      <c r="D157" s="488">
        <f>'[1]RM_6.1.2.sz.mell'!J157</f>
        <v>0</v>
      </c>
      <c r="E157" s="489">
        <f>'[1]RM_6.1.2.sz.mell'!K157</f>
        <v>0</v>
      </c>
    </row>
    <row r="158" spans="1:5" ht="14.45" customHeight="1" thickBot="1" x14ac:dyDescent="0.25">
      <c r="A158" s="490" t="s">
        <v>573</v>
      </c>
      <c r="B158" s="491"/>
      <c r="C158" s="488">
        <f>'[1]RM_6.1.2.sz.mell'!C158</f>
        <v>0</v>
      </c>
      <c r="D158" s="488">
        <f>'[1]RM_6.1.2.sz.mell'!J158</f>
        <v>0</v>
      </c>
      <c r="E158" s="489">
        <f>'[1]RM_6.1.2.sz.mell'!K158</f>
        <v>0</v>
      </c>
    </row>
  </sheetData>
  <sheetProtection sheet="1" formatCells="0"/>
  <mergeCells count="4">
    <mergeCell ref="B2:D2"/>
    <mergeCell ref="B3:D3"/>
    <mergeCell ref="A7:E7"/>
    <mergeCell ref="A92:E92"/>
  </mergeCells>
  <printOptions horizontalCentered="1"/>
  <pageMargins left="0.78740157480314965" right="0.78740157480314965" top="0.98425196850393704" bottom="0.98425196850393704" header="0.78740157480314965" footer="0.78740157480314965"/>
  <pageSetup paperSize="9" scale="73" orientation="portrait" verticalDpi="300" r:id="rId1"/>
  <headerFooter alignWithMargins="0"/>
  <rowBreaks count="2" manualBreakCount="2">
    <brk id="69" max="16383" man="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F420-73ED-4A21-B0BA-D9D017FEA780}">
  <sheetPr>
    <pageSetUpPr fitToPage="1"/>
  </sheetPr>
  <dimension ref="A1:M32"/>
  <sheetViews>
    <sheetView zoomScale="120" zoomScaleNormal="120" workbookViewId="0">
      <selection activeCell="B17" sqref="B17"/>
    </sheetView>
  </sheetViews>
  <sheetFormatPr defaultRowHeight="12.75" x14ac:dyDescent="0.2"/>
  <cols>
    <col min="1" max="1" width="43.33203125" customWidth="1"/>
    <col min="2" max="2" width="49.1640625" customWidth="1"/>
    <col min="3" max="3" width="1.5" customWidth="1"/>
    <col min="4" max="4" width="5.33203125" customWidth="1"/>
    <col min="5" max="5" width="1.5" bestFit="1" customWidth="1"/>
    <col min="6" max="6" width="9.33203125" customWidth="1"/>
    <col min="7" max="7" width="1.5" bestFit="1" customWidth="1"/>
    <col min="8" max="9" width="9.33203125" customWidth="1"/>
    <col min="10" max="13" width="9.33203125" hidden="1" customWidth="1"/>
    <col min="14" max="14" width="9.33203125" customWidth="1"/>
    <col min="257" max="257" width="43.33203125" customWidth="1"/>
    <col min="258" max="258" width="49.1640625" customWidth="1"/>
    <col min="259" max="259" width="1.5" customWidth="1"/>
    <col min="260" max="260" width="5.33203125" customWidth="1"/>
    <col min="261" max="261" width="1.5" bestFit="1" customWidth="1"/>
    <col min="263" max="263" width="1.5" bestFit="1" customWidth="1"/>
    <col min="266" max="269" width="0" hidden="1" customWidth="1"/>
    <col min="513" max="513" width="43.33203125" customWidth="1"/>
    <col min="514" max="514" width="49.1640625" customWidth="1"/>
    <col min="515" max="515" width="1.5" customWidth="1"/>
    <col min="516" max="516" width="5.33203125" customWidth="1"/>
    <col min="517" max="517" width="1.5" bestFit="1" customWidth="1"/>
    <col min="519" max="519" width="1.5" bestFit="1" customWidth="1"/>
    <col min="522" max="525" width="0" hidden="1" customWidth="1"/>
    <col min="769" max="769" width="43.33203125" customWidth="1"/>
    <col min="770" max="770" width="49.1640625" customWidth="1"/>
    <col min="771" max="771" width="1.5" customWidth="1"/>
    <col min="772" max="772" width="5.33203125" customWidth="1"/>
    <col min="773" max="773" width="1.5" bestFit="1" customWidth="1"/>
    <col min="775" max="775" width="1.5" bestFit="1" customWidth="1"/>
    <col min="778" max="781" width="0" hidden="1" customWidth="1"/>
    <col min="1025" max="1025" width="43.33203125" customWidth="1"/>
    <col min="1026" max="1026" width="49.1640625" customWidth="1"/>
    <col min="1027" max="1027" width="1.5" customWidth="1"/>
    <col min="1028" max="1028" width="5.33203125" customWidth="1"/>
    <col min="1029" max="1029" width="1.5" bestFit="1" customWidth="1"/>
    <col min="1031" max="1031" width="1.5" bestFit="1" customWidth="1"/>
    <col min="1034" max="1037" width="0" hidden="1" customWidth="1"/>
    <col min="1281" max="1281" width="43.33203125" customWidth="1"/>
    <col min="1282" max="1282" width="49.1640625" customWidth="1"/>
    <col min="1283" max="1283" width="1.5" customWidth="1"/>
    <col min="1284" max="1284" width="5.33203125" customWidth="1"/>
    <col min="1285" max="1285" width="1.5" bestFit="1" customWidth="1"/>
    <col min="1287" max="1287" width="1.5" bestFit="1" customWidth="1"/>
    <col min="1290" max="1293" width="0" hidden="1" customWidth="1"/>
    <col min="1537" max="1537" width="43.33203125" customWidth="1"/>
    <col min="1538" max="1538" width="49.1640625" customWidth="1"/>
    <col min="1539" max="1539" width="1.5" customWidth="1"/>
    <col min="1540" max="1540" width="5.33203125" customWidth="1"/>
    <col min="1541" max="1541" width="1.5" bestFit="1" customWidth="1"/>
    <col min="1543" max="1543" width="1.5" bestFit="1" customWidth="1"/>
    <col min="1546" max="1549" width="0" hidden="1" customWidth="1"/>
    <col min="1793" max="1793" width="43.33203125" customWidth="1"/>
    <col min="1794" max="1794" width="49.1640625" customWidth="1"/>
    <col min="1795" max="1795" width="1.5" customWidth="1"/>
    <col min="1796" max="1796" width="5.33203125" customWidth="1"/>
    <col min="1797" max="1797" width="1.5" bestFit="1" customWidth="1"/>
    <col min="1799" max="1799" width="1.5" bestFit="1" customWidth="1"/>
    <col min="1802" max="1805" width="0" hidden="1" customWidth="1"/>
    <col min="2049" max="2049" width="43.33203125" customWidth="1"/>
    <col min="2050" max="2050" width="49.1640625" customWidth="1"/>
    <col min="2051" max="2051" width="1.5" customWidth="1"/>
    <col min="2052" max="2052" width="5.33203125" customWidth="1"/>
    <col min="2053" max="2053" width="1.5" bestFit="1" customWidth="1"/>
    <col min="2055" max="2055" width="1.5" bestFit="1" customWidth="1"/>
    <col min="2058" max="2061" width="0" hidden="1" customWidth="1"/>
    <col min="2305" max="2305" width="43.33203125" customWidth="1"/>
    <col min="2306" max="2306" width="49.1640625" customWidth="1"/>
    <col min="2307" max="2307" width="1.5" customWidth="1"/>
    <col min="2308" max="2308" width="5.33203125" customWidth="1"/>
    <col min="2309" max="2309" width="1.5" bestFit="1" customWidth="1"/>
    <col min="2311" max="2311" width="1.5" bestFit="1" customWidth="1"/>
    <col min="2314" max="2317" width="0" hidden="1" customWidth="1"/>
    <col min="2561" max="2561" width="43.33203125" customWidth="1"/>
    <col min="2562" max="2562" width="49.1640625" customWidth="1"/>
    <col min="2563" max="2563" width="1.5" customWidth="1"/>
    <col min="2564" max="2564" width="5.33203125" customWidth="1"/>
    <col min="2565" max="2565" width="1.5" bestFit="1" customWidth="1"/>
    <col min="2567" max="2567" width="1.5" bestFit="1" customWidth="1"/>
    <col min="2570" max="2573" width="0" hidden="1" customWidth="1"/>
    <col min="2817" max="2817" width="43.33203125" customWidth="1"/>
    <col min="2818" max="2818" width="49.1640625" customWidth="1"/>
    <col min="2819" max="2819" width="1.5" customWidth="1"/>
    <col min="2820" max="2820" width="5.33203125" customWidth="1"/>
    <col min="2821" max="2821" width="1.5" bestFit="1" customWidth="1"/>
    <col min="2823" max="2823" width="1.5" bestFit="1" customWidth="1"/>
    <col min="2826" max="2829" width="0" hidden="1" customWidth="1"/>
    <col min="3073" max="3073" width="43.33203125" customWidth="1"/>
    <col min="3074" max="3074" width="49.1640625" customWidth="1"/>
    <col min="3075" max="3075" width="1.5" customWidth="1"/>
    <col min="3076" max="3076" width="5.33203125" customWidth="1"/>
    <col min="3077" max="3077" width="1.5" bestFit="1" customWidth="1"/>
    <col min="3079" max="3079" width="1.5" bestFit="1" customWidth="1"/>
    <col min="3082" max="3085" width="0" hidden="1" customWidth="1"/>
    <col min="3329" max="3329" width="43.33203125" customWidth="1"/>
    <col min="3330" max="3330" width="49.1640625" customWidth="1"/>
    <col min="3331" max="3331" width="1.5" customWidth="1"/>
    <col min="3332" max="3332" width="5.33203125" customWidth="1"/>
    <col min="3333" max="3333" width="1.5" bestFit="1" customWidth="1"/>
    <col min="3335" max="3335" width="1.5" bestFit="1" customWidth="1"/>
    <col min="3338" max="3341" width="0" hidden="1" customWidth="1"/>
    <col min="3585" max="3585" width="43.33203125" customWidth="1"/>
    <col min="3586" max="3586" width="49.1640625" customWidth="1"/>
    <col min="3587" max="3587" width="1.5" customWidth="1"/>
    <col min="3588" max="3588" width="5.33203125" customWidth="1"/>
    <col min="3589" max="3589" width="1.5" bestFit="1" customWidth="1"/>
    <col min="3591" max="3591" width="1.5" bestFit="1" customWidth="1"/>
    <col min="3594" max="3597" width="0" hidden="1" customWidth="1"/>
    <col min="3841" max="3841" width="43.33203125" customWidth="1"/>
    <col min="3842" max="3842" width="49.1640625" customWidth="1"/>
    <col min="3843" max="3843" width="1.5" customWidth="1"/>
    <col min="3844" max="3844" width="5.33203125" customWidth="1"/>
    <col min="3845" max="3845" width="1.5" bestFit="1" customWidth="1"/>
    <col min="3847" max="3847" width="1.5" bestFit="1" customWidth="1"/>
    <col min="3850" max="3853" width="0" hidden="1" customWidth="1"/>
    <col min="4097" max="4097" width="43.33203125" customWidth="1"/>
    <col min="4098" max="4098" width="49.1640625" customWidth="1"/>
    <col min="4099" max="4099" width="1.5" customWidth="1"/>
    <col min="4100" max="4100" width="5.33203125" customWidth="1"/>
    <col min="4101" max="4101" width="1.5" bestFit="1" customWidth="1"/>
    <col min="4103" max="4103" width="1.5" bestFit="1" customWidth="1"/>
    <col min="4106" max="4109" width="0" hidden="1" customWidth="1"/>
    <col min="4353" max="4353" width="43.33203125" customWidth="1"/>
    <col min="4354" max="4354" width="49.1640625" customWidth="1"/>
    <col min="4355" max="4355" width="1.5" customWidth="1"/>
    <col min="4356" max="4356" width="5.33203125" customWidth="1"/>
    <col min="4357" max="4357" width="1.5" bestFit="1" customWidth="1"/>
    <col min="4359" max="4359" width="1.5" bestFit="1" customWidth="1"/>
    <col min="4362" max="4365" width="0" hidden="1" customWidth="1"/>
    <col min="4609" max="4609" width="43.33203125" customWidth="1"/>
    <col min="4610" max="4610" width="49.1640625" customWidth="1"/>
    <col min="4611" max="4611" width="1.5" customWidth="1"/>
    <col min="4612" max="4612" width="5.33203125" customWidth="1"/>
    <col min="4613" max="4613" width="1.5" bestFit="1" customWidth="1"/>
    <col min="4615" max="4615" width="1.5" bestFit="1" customWidth="1"/>
    <col min="4618" max="4621" width="0" hidden="1" customWidth="1"/>
    <col min="4865" max="4865" width="43.33203125" customWidth="1"/>
    <col min="4866" max="4866" width="49.1640625" customWidth="1"/>
    <col min="4867" max="4867" width="1.5" customWidth="1"/>
    <col min="4868" max="4868" width="5.33203125" customWidth="1"/>
    <col min="4869" max="4869" width="1.5" bestFit="1" customWidth="1"/>
    <col min="4871" max="4871" width="1.5" bestFit="1" customWidth="1"/>
    <col min="4874" max="4877" width="0" hidden="1" customWidth="1"/>
    <col min="5121" max="5121" width="43.33203125" customWidth="1"/>
    <col min="5122" max="5122" width="49.1640625" customWidth="1"/>
    <col min="5123" max="5123" width="1.5" customWidth="1"/>
    <col min="5124" max="5124" width="5.33203125" customWidth="1"/>
    <col min="5125" max="5125" width="1.5" bestFit="1" customWidth="1"/>
    <col min="5127" max="5127" width="1.5" bestFit="1" customWidth="1"/>
    <col min="5130" max="5133" width="0" hidden="1" customWidth="1"/>
    <col min="5377" max="5377" width="43.33203125" customWidth="1"/>
    <col min="5378" max="5378" width="49.1640625" customWidth="1"/>
    <col min="5379" max="5379" width="1.5" customWidth="1"/>
    <col min="5380" max="5380" width="5.33203125" customWidth="1"/>
    <col min="5381" max="5381" width="1.5" bestFit="1" customWidth="1"/>
    <col min="5383" max="5383" width="1.5" bestFit="1" customWidth="1"/>
    <col min="5386" max="5389" width="0" hidden="1" customWidth="1"/>
    <col min="5633" max="5633" width="43.33203125" customWidth="1"/>
    <col min="5634" max="5634" width="49.1640625" customWidth="1"/>
    <col min="5635" max="5635" width="1.5" customWidth="1"/>
    <col min="5636" max="5636" width="5.33203125" customWidth="1"/>
    <col min="5637" max="5637" width="1.5" bestFit="1" customWidth="1"/>
    <col min="5639" max="5639" width="1.5" bestFit="1" customWidth="1"/>
    <col min="5642" max="5645" width="0" hidden="1" customWidth="1"/>
    <col min="5889" max="5889" width="43.33203125" customWidth="1"/>
    <col min="5890" max="5890" width="49.1640625" customWidth="1"/>
    <col min="5891" max="5891" width="1.5" customWidth="1"/>
    <col min="5892" max="5892" width="5.33203125" customWidth="1"/>
    <col min="5893" max="5893" width="1.5" bestFit="1" customWidth="1"/>
    <col min="5895" max="5895" width="1.5" bestFit="1" customWidth="1"/>
    <col min="5898" max="5901" width="0" hidden="1" customWidth="1"/>
    <col min="6145" max="6145" width="43.33203125" customWidth="1"/>
    <col min="6146" max="6146" width="49.1640625" customWidth="1"/>
    <col min="6147" max="6147" width="1.5" customWidth="1"/>
    <col min="6148" max="6148" width="5.33203125" customWidth="1"/>
    <col min="6149" max="6149" width="1.5" bestFit="1" customWidth="1"/>
    <col min="6151" max="6151" width="1.5" bestFit="1" customWidth="1"/>
    <col min="6154" max="6157" width="0" hidden="1" customWidth="1"/>
    <col min="6401" max="6401" width="43.33203125" customWidth="1"/>
    <col min="6402" max="6402" width="49.1640625" customWidth="1"/>
    <col min="6403" max="6403" width="1.5" customWidth="1"/>
    <col min="6404" max="6404" width="5.33203125" customWidth="1"/>
    <col min="6405" max="6405" width="1.5" bestFit="1" customWidth="1"/>
    <col min="6407" max="6407" width="1.5" bestFit="1" customWidth="1"/>
    <col min="6410" max="6413" width="0" hidden="1" customWidth="1"/>
    <col min="6657" max="6657" width="43.33203125" customWidth="1"/>
    <col min="6658" max="6658" width="49.1640625" customWidth="1"/>
    <col min="6659" max="6659" width="1.5" customWidth="1"/>
    <col min="6660" max="6660" width="5.33203125" customWidth="1"/>
    <col min="6661" max="6661" width="1.5" bestFit="1" customWidth="1"/>
    <col min="6663" max="6663" width="1.5" bestFit="1" customWidth="1"/>
    <col min="6666" max="6669" width="0" hidden="1" customWidth="1"/>
    <col min="6913" max="6913" width="43.33203125" customWidth="1"/>
    <col min="6914" max="6914" width="49.1640625" customWidth="1"/>
    <col min="6915" max="6915" width="1.5" customWidth="1"/>
    <col min="6916" max="6916" width="5.33203125" customWidth="1"/>
    <col min="6917" max="6917" width="1.5" bestFit="1" customWidth="1"/>
    <col min="6919" max="6919" width="1.5" bestFit="1" customWidth="1"/>
    <col min="6922" max="6925" width="0" hidden="1" customWidth="1"/>
    <col min="7169" max="7169" width="43.33203125" customWidth="1"/>
    <col min="7170" max="7170" width="49.1640625" customWidth="1"/>
    <col min="7171" max="7171" width="1.5" customWidth="1"/>
    <col min="7172" max="7172" width="5.33203125" customWidth="1"/>
    <col min="7173" max="7173" width="1.5" bestFit="1" customWidth="1"/>
    <col min="7175" max="7175" width="1.5" bestFit="1" customWidth="1"/>
    <col min="7178" max="7181" width="0" hidden="1" customWidth="1"/>
    <col min="7425" max="7425" width="43.33203125" customWidth="1"/>
    <col min="7426" max="7426" width="49.1640625" customWidth="1"/>
    <col min="7427" max="7427" width="1.5" customWidth="1"/>
    <col min="7428" max="7428" width="5.33203125" customWidth="1"/>
    <col min="7429" max="7429" width="1.5" bestFit="1" customWidth="1"/>
    <col min="7431" max="7431" width="1.5" bestFit="1" customWidth="1"/>
    <col min="7434" max="7437" width="0" hidden="1" customWidth="1"/>
    <col min="7681" max="7681" width="43.33203125" customWidth="1"/>
    <col min="7682" max="7682" width="49.1640625" customWidth="1"/>
    <col min="7683" max="7683" width="1.5" customWidth="1"/>
    <col min="7684" max="7684" width="5.33203125" customWidth="1"/>
    <col min="7685" max="7685" width="1.5" bestFit="1" customWidth="1"/>
    <col min="7687" max="7687" width="1.5" bestFit="1" customWidth="1"/>
    <col min="7690" max="7693" width="0" hidden="1" customWidth="1"/>
    <col min="7937" max="7937" width="43.33203125" customWidth="1"/>
    <col min="7938" max="7938" width="49.1640625" customWidth="1"/>
    <col min="7939" max="7939" width="1.5" customWidth="1"/>
    <col min="7940" max="7940" width="5.33203125" customWidth="1"/>
    <col min="7941" max="7941" width="1.5" bestFit="1" customWidth="1"/>
    <col min="7943" max="7943" width="1.5" bestFit="1" customWidth="1"/>
    <col min="7946" max="7949" width="0" hidden="1" customWidth="1"/>
    <col min="8193" max="8193" width="43.33203125" customWidth="1"/>
    <col min="8194" max="8194" width="49.1640625" customWidth="1"/>
    <col min="8195" max="8195" width="1.5" customWidth="1"/>
    <col min="8196" max="8196" width="5.33203125" customWidth="1"/>
    <col min="8197" max="8197" width="1.5" bestFit="1" customWidth="1"/>
    <col min="8199" max="8199" width="1.5" bestFit="1" customWidth="1"/>
    <col min="8202" max="8205" width="0" hidden="1" customWidth="1"/>
    <col min="8449" max="8449" width="43.33203125" customWidth="1"/>
    <col min="8450" max="8450" width="49.1640625" customWidth="1"/>
    <col min="8451" max="8451" width="1.5" customWidth="1"/>
    <col min="8452" max="8452" width="5.33203125" customWidth="1"/>
    <col min="8453" max="8453" width="1.5" bestFit="1" customWidth="1"/>
    <col min="8455" max="8455" width="1.5" bestFit="1" customWidth="1"/>
    <col min="8458" max="8461" width="0" hidden="1" customWidth="1"/>
    <col min="8705" max="8705" width="43.33203125" customWidth="1"/>
    <col min="8706" max="8706" width="49.1640625" customWidth="1"/>
    <col min="8707" max="8707" width="1.5" customWidth="1"/>
    <col min="8708" max="8708" width="5.33203125" customWidth="1"/>
    <col min="8709" max="8709" width="1.5" bestFit="1" customWidth="1"/>
    <col min="8711" max="8711" width="1.5" bestFit="1" customWidth="1"/>
    <col min="8714" max="8717" width="0" hidden="1" customWidth="1"/>
    <col min="8961" max="8961" width="43.33203125" customWidth="1"/>
    <col min="8962" max="8962" width="49.1640625" customWidth="1"/>
    <col min="8963" max="8963" width="1.5" customWidth="1"/>
    <col min="8964" max="8964" width="5.33203125" customWidth="1"/>
    <col min="8965" max="8965" width="1.5" bestFit="1" customWidth="1"/>
    <col min="8967" max="8967" width="1.5" bestFit="1" customWidth="1"/>
    <col min="8970" max="8973" width="0" hidden="1" customWidth="1"/>
    <col min="9217" max="9217" width="43.33203125" customWidth="1"/>
    <col min="9218" max="9218" width="49.1640625" customWidth="1"/>
    <col min="9219" max="9219" width="1.5" customWidth="1"/>
    <col min="9220" max="9220" width="5.33203125" customWidth="1"/>
    <col min="9221" max="9221" width="1.5" bestFit="1" customWidth="1"/>
    <col min="9223" max="9223" width="1.5" bestFit="1" customWidth="1"/>
    <col min="9226" max="9229" width="0" hidden="1" customWidth="1"/>
    <col min="9473" max="9473" width="43.33203125" customWidth="1"/>
    <col min="9474" max="9474" width="49.1640625" customWidth="1"/>
    <col min="9475" max="9475" width="1.5" customWidth="1"/>
    <col min="9476" max="9476" width="5.33203125" customWidth="1"/>
    <col min="9477" max="9477" width="1.5" bestFit="1" customWidth="1"/>
    <col min="9479" max="9479" width="1.5" bestFit="1" customWidth="1"/>
    <col min="9482" max="9485" width="0" hidden="1" customWidth="1"/>
    <col min="9729" max="9729" width="43.33203125" customWidth="1"/>
    <col min="9730" max="9730" width="49.1640625" customWidth="1"/>
    <col min="9731" max="9731" width="1.5" customWidth="1"/>
    <col min="9732" max="9732" width="5.33203125" customWidth="1"/>
    <col min="9733" max="9733" width="1.5" bestFit="1" customWidth="1"/>
    <col min="9735" max="9735" width="1.5" bestFit="1" customWidth="1"/>
    <col min="9738" max="9741" width="0" hidden="1" customWidth="1"/>
    <col min="9985" max="9985" width="43.33203125" customWidth="1"/>
    <col min="9986" max="9986" width="49.1640625" customWidth="1"/>
    <col min="9987" max="9987" width="1.5" customWidth="1"/>
    <col min="9988" max="9988" width="5.33203125" customWidth="1"/>
    <col min="9989" max="9989" width="1.5" bestFit="1" customWidth="1"/>
    <col min="9991" max="9991" width="1.5" bestFit="1" customWidth="1"/>
    <col min="9994" max="9997" width="0" hidden="1" customWidth="1"/>
    <col min="10241" max="10241" width="43.33203125" customWidth="1"/>
    <col min="10242" max="10242" width="49.1640625" customWidth="1"/>
    <col min="10243" max="10243" width="1.5" customWidth="1"/>
    <col min="10244" max="10244" width="5.33203125" customWidth="1"/>
    <col min="10245" max="10245" width="1.5" bestFit="1" customWidth="1"/>
    <col min="10247" max="10247" width="1.5" bestFit="1" customWidth="1"/>
    <col min="10250" max="10253" width="0" hidden="1" customWidth="1"/>
    <col min="10497" max="10497" width="43.33203125" customWidth="1"/>
    <col min="10498" max="10498" width="49.1640625" customWidth="1"/>
    <col min="10499" max="10499" width="1.5" customWidth="1"/>
    <col min="10500" max="10500" width="5.33203125" customWidth="1"/>
    <col min="10501" max="10501" width="1.5" bestFit="1" customWidth="1"/>
    <col min="10503" max="10503" width="1.5" bestFit="1" customWidth="1"/>
    <col min="10506" max="10509" width="0" hidden="1" customWidth="1"/>
    <col min="10753" max="10753" width="43.33203125" customWidth="1"/>
    <col min="10754" max="10754" width="49.1640625" customWidth="1"/>
    <col min="10755" max="10755" width="1.5" customWidth="1"/>
    <col min="10756" max="10756" width="5.33203125" customWidth="1"/>
    <col min="10757" max="10757" width="1.5" bestFit="1" customWidth="1"/>
    <col min="10759" max="10759" width="1.5" bestFit="1" customWidth="1"/>
    <col min="10762" max="10765" width="0" hidden="1" customWidth="1"/>
    <col min="11009" max="11009" width="43.33203125" customWidth="1"/>
    <col min="11010" max="11010" width="49.1640625" customWidth="1"/>
    <col min="11011" max="11011" width="1.5" customWidth="1"/>
    <col min="11012" max="11012" width="5.33203125" customWidth="1"/>
    <col min="11013" max="11013" width="1.5" bestFit="1" customWidth="1"/>
    <col min="11015" max="11015" width="1.5" bestFit="1" customWidth="1"/>
    <col min="11018" max="11021" width="0" hidden="1" customWidth="1"/>
    <col min="11265" max="11265" width="43.33203125" customWidth="1"/>
    <col min="11266" max="11266" width="49.1640625" customWidth="1"/>
    <col min="11267" max="11267" width="1.5" customWidth="1"/>
    <col min="11268" max="11268" width="5.33203125" customWidth="1"/>
    <col min="11269" max="11269" width="1.5" bestFit="1" customWidth="1"/>
    <col min="11271" max="11271" width="1.5" bestFit="1" customWidth="1"/>
    <col min="11274" max="11277" width="0" hidden="1" customWidth="1"/>
    <col min="11521" max="11521" width="43.33203125" customWidth="1"/>
    <col min="11522" max="11522" width="49.1640625" customWidth="1"/>
    <col min="11523" max="11523" width="1.5" customWidth="1"/>
    <col min="11524" max="11524" width="5.33203125" customWidth="1"/>
    <col min="11525" max="11525" width="1.5" bestFit="1" customWidth="1"/>
    <col min="11527" max="11527" width="1.5" bestFit="1" customWidth="1"/>
    <col min="11530" max="11533" width="0" hidden="1" customWidth="1"/>
    <col min="11777" max="11777" width="43.33203125" customWidth="1"/>
    <col min="11778" max="11778" width="49.1640625" customWidth="1"/>
    <col min="11779" max="11779" width="1.5" customWidth="1"/>
    <col min="11780" max="11780" width="5.33203125" customWidth="1"/>
    <col min="11781" max="11781" width="1.5" bestFit="1" customWidth="1"/>
    <col min="11783" max="11783" width="1.5" bestFit="1" customWidth="1"/>
    <col min="11786" max="11789" width="0" hidden="1" customWidth="1"/>
    <col min="12033" max="12033" width="43.33203125" customWidth="1"/>
    <col min="12034" max="12034" width="49.1640625" customWidth="1"/>
    <col min="12035" max="12035" width="1.5" customWidth="1"/>
    <col min="12036" max="12036" width="5.33203125" customWidth="1"/>
    <col min="12037" max="12037" width="1.5" bestFit="1" customWidth="1"/>
    <col min="12039" max="12039" width="1.5" bestFit="1" customWidth="1"/>
    <col min="12042" max="12045" width="0" hidden="1" customWidth="1"/>
    <col min="12289" max="12289" width="43.33203125" customWidth="1"/>
    <col min="12290" max="12290" width="49.1640625" customWidth="1"/>
    <col min="12291" max="12291" width="1.5" customWidth="1"/>
    <col min="12292" max="12292" width="5.33203125" customWidth="1"/>
    <col min="12293" max="12293" width="1.5" bestFit="1" customWidth="1"/>
    <col min="12295" max="12295" width="1.5" bestFit="1" customWidth="1"/>
    <col min="12298" max="12301" width="0" hidden="1" customWidth="1"/>
    <col min="12545" max="12545" width="43.33203125" customWidth="1"/>
    <col min="12546" max="12546" width="49.1640625" customWidth="1"/>
    <col min="12547" max="12547" width="1.5" customWidth="1"/>
    <col min="12548" max="12548" width="5.33203125" customWidth="1"/>
    <col min="12549" max="12549" width="1.5" bestFit="1" customWidth="1"/>
    <col min="12551" max="12551" width="1.5" bestFit="1" customWidth="1"/>
    <col min="12554" max="12557" width="0" hidden="1" customWidth="1"/>
    <col min="12801" max="12801" width="43.33203125" customWidth="1"/>
    <col min="12802" max="12802" width="49.1640625" customWidth="1"/>
    <col min="12803" max="12803" width="1.5" customWidth="1"/>
    <col min="12804" max="12804" width="5.33203125" customWidth="1"/>
    <col min="12805" max="12805" width="1.5" bestFit="1" customWidth="1"/>
    <col min="12807" max="12807" width="1.5" bestFit="1" customWidth="1"/>
    <col min="12810" max="12813" width="0" hidden="1" customWidth="1"/>
    <col min="13057" max="13057" width="43.33203125" customWidth="1"/>
    <col min="13058" max="13058" width="49.1640625" customWidth="1"/>
    <col min="13059" max="13059" width="1.5" customWidth="1"/>
    <col min="13060" max="13060" width="5.33203125" customWidth="1"/>
    <col min="13061" max="13061" width="1.5" bestFit="1" customWidth="1"/>
    <col min="13063" max="13063" width="1.5" bestFit="1" customWidth="1"/>
    <col min="13066" max="13069" width="0" hidden="1" customWidth="1"/>
    <col min="13313" max="13313" width="43.33203125" customWidth="1"/>
    <col min="13314" max="13314" width="49.1640625" customWidth="1"/>
    <col min="13315" max="13315" width="1.5" customWidth="1"/>
    <col min="13316" max="13316" width="5.33203125" customWidth="1"/>
    <col min="13317" max="13317" width="1.5" bestFit="1" customWidth="1"/>
    <col min="13319" max="13319" width="1.5" bestFit="1" customWidth="1"/>
    <col min="13322" max="13325" width="0" hidden="1" customWidth="1"/>
    <col min="13569" max="13569" width="43.33203125" customWidth="1"/>
    <col min="13570" max="13570" width="49.1640625" customWidth="1"/>
    <col min="13571" max="13571" width="1.5" customWidth="1"/>
    <col min="13572" max="13572" width="5.33203125" customWidth="1"/>
    <col min="13573" max="13573" width="1.5" bestFit="1" customWidth="1"/>
    <col min="13575" max="13575" width="1.5" bestFit="1" customWidth="1"/>
    <col min="13578" max="13581" width="0" hidden="1" customWidth="1"/>
    <col min="13825" max="13825" width="43.33203125" customWidth="1"/>
    <col min="13826" max="13826" width="49.1640625" customWidth="1"/>
    <col min="13827" max="13827" width="1.5" customWidth="1"/>
    <col min="13828" max="13828" width="5.33203125" customWidth="1"/>
    <col min="13829" max="13829" width="1.5" bestFit="1" customWidth="1"/>
    <col min="13831" max="13831" width="1.5" bestFit="1" customWidth="1"/>
    <col min="13834" max="13837" width="0" hidden="1" customWidth="1"/>
    <col min="14081" max="14081" width="43.33203125" customWidth="1"/>
    <col min="14082" max="14082" width="49.1640625" customWidth="1"/>
    <col min="14083" max="14083" width="1.5" customWidth="1"/>
    <col min="14084" max="14084" width="5.33203125" customWidth="1"/>
    <col min="14085" max="14085" width="1.5" bestFit="1" customWidth="1"/>
    <col min="14087" max="14087" width="1.5" bestFit="1" customWidth="1"/>
    <col min="14090" max="14093" width="0" hidden="1" customWidth="1"/>
    <col min="14337" max="14337" width="43.33203125" customWidth="1"/>
    <col min="14338" max="14338" width="49.1640625" customWidth="1"/>
    <col min="14339" max="14339" width="1.5" customWidth="1"/>
    <col min="14340" max="14340" width="5.33203125" customWidth="1"/>
    <col min="14341" max="14341" width="1.5" bestFit="1" customWidth="1"/>
    <col min="14343" max="14343" width="1.5" bestFit="1" customWidth="1"/>
    <col min="14346" max="14349" width="0" hidden="1" customWidth="1"/>
    <col min="14593" max="14593" width="43.33203125" customWidth="1"/>
    <col min="14594" max="14594" width="49.1640625" customWidth="1"/>
    <col min="14595" max="14595" width="1.5" customWidth="1"/>
    <col min="14596" max="14596" width="5.33203125" customWidth="1"/>
    <col min="14597" max="14597" width="1.5" bestFit="1" customWidth="1"/>
    <col min="14599" max="14599" width="1.5" bestFit="1" customWidth="1"/>
    <col min="14602" max="14605" width="0" hidden="1" customWidth="1"/>
    <col min="14849" max="14849" width="43.33203125" customWidth="1"/>
    <col min="14850" max="14850" width="49.1640625" customWidth="1"/>
    <col min="14851" max="14851" width="1.5" customWidth="1"/>
    <col min="14852" max="14852" width="5.33203125" customWidth="1"/>
    <col min="14853" max="14853" width="1.5" bestFit="1" customWidth="1"/>
    <col min="14855" max="14855" width="1.5" bestFit="1" customWidth="1"/>
    <col min="14858" max="14861" width="0" hidden="1" customWidth="1"/>
    <col min="15105" max="15105" width="43.33203125" customWidth="1"/>
    <col min="15106" max="15106" width="49.1640625" customWidth="1"/>
    <col min="15107" max="15107" width="1.5" customWidth="1"/>
    <col min="15108" max="15108" width="5.33203125" customWidth="1"/>
    <col min="15109" max="15109" width="1.5" bestFit="1" customWidth="1"/>
    <col min="15111" max="15111" width="1.5" bestFit="1" customWidth="1"/>
    <col min="15114" max="15117" width="0" hidden="1" customWidth="1"/>
    <col min="15361" max="15361" width="43.33203125" customWidth="1"/>
    <col min="15362" max="15362" width="49.1640625" customWidth="1"/>
    <col min="15363" max="15363" width="1.5" customWidth="1"/>
    <col min="15364" max="15364" width="5.33203125" customWidth="1"/>
    <col min="15365" max="15365" width="1.5" bestFit="1" customWidth="1"/>
    <col min="15367" max="15367" width="1.5" bestFit="1" customWidth="1"/>
    <col min="15370" max="15373" width="0" hidden="1" customWidth="1"/>
    <col min="15617" max="15617" width="43.33203125" customWidth="1"/>
    <col min="15618" max="15618" width="49.1640625" customWidth="1"/>
    <col min="15619" max="15619" width="1.5" customWidth="1"/>
    <col min="15620" max="15620" width="5.33203125" customWidth="1"/>
    <col min="15621" max="15621" width="1.5" bestFit="1" customWidth="1"/>
    <col min="15623" max="15623" width="1.5" bestFit="1" customWidth="1"/>
    <col min="15626" max="15629" width="0" hidden="1" customWidth="1"/>
    <col min="15873" max="15873" width="43.33203125" customWidth="1"/>
    <col min="15874" max="15874" width="49.1640625" customWidth="1"/>
    <col min="15875" max="15875" width="1.5" customWidth="1"/>
    <col min="15876" max="15876" width="5.33203125" customWidth="1"/>
    <col min="15877" max="15877" width="1.5" bestFit="1" customWidth="1"/>
    <col min="15879" max="15879" width="1.5" bestFit="1" customWidth="1"/>
    <col min="15882" max="15885" width="0" hidden="1" customWidth="1"/>
    <col min="16129" max="16129" width="43.33203125" customWidth="1"/>
    <col min="16130" max="16130" width="49.1640625" customWidth="1"/>
    <col min="16131" max="16131" width="1.5" customWidth="1"/>
    <col min="16132" max="16132" width="5.33203125" customWidth="1"/>
    <col min="16133" max="16133" width="1.5" bestFit="1" customWidth="1"/>
    <col min="16135" max="16135" width="1.5" bestFit="1" customWidth="1"/>
    <col min="16138" max="16141" width="0" hidden="1" customWidth="1"/>
  </cols>
  <sheetData>
    <row r="1" spans="1:13" x14ac:dyDescent="0.2">
      <c r="B1" s="10" t="s">
        <v>44</v>
      </c>
      <c r="C1" s="1"/>
      <c r="D1" s="1">
        <f>[1]KVI_MOD_TARTALOMJEGYZÉK!A1</f>
        <v>2020</v>
      </c>
    </row>
    <row r="2" spans="1:13" ht="15.75" x14ac:dyDescent="0.25">
      <c r="A2" s="11" t="s">
        <v>45</v>
      </c>
      <c r="B2" s="11"/>
      <c r="C2" s="11"/>
      <c r="D2" s="11"/>
      <c r="E2" s="11"/>
      <c r="F2" s="11"/>
    </row>
    <row r="3" spans="1:13" ht="15.75" x14ac:dyDescent="0.25">
      <c r="A3" s="12" t="s">
        <v>46</v>
      </c>
      <c r="B3" s="12"/>
      <c r="C3" s="12"/>
      <c r="D3" s="12"/>
      <c r="E3" s="12"/>
      <c r="F3" s="12"/>
      <c r="G3" s="12"/>
    </row>
    <row r="6" spans="1:13" ht="15" x14ac:dyDescent="0.25">
      <c r="A6" s="13"/>
    </row>
    <row r="7" spans="1:13" x14ac:dyDescent="0.2">
      <c r="A7" s="14" t="s">
        <v>47</v>
      </c>
      <c r="B7" s="15"/>
      <c r="C7" s="16" t="s">
        <v>48</v>
      </c>
      <c r="D7" s="16">
        <f>D1</f>
        <v>2020</v>
      </c>
      <c r="E7" s="16" t="s">
        <v>49</v>
      </c>
      <c r="F7" s="15" t="s">
        <v>50</v>
      </c>
      <c r="G7" s="16" t="s">
        <v>51</v>
      </c>
      <c r="H7" s="16" t="s">
        <v>52</v>
      </c>
      <c r="I7" s="16"/>
      <c r="J7" s="17"/>
    </row>
    <row r="8" spans="1:13" x14ac:dyDescent="0.2">
      <c r="A8" s="14"/>
      <c r="B8" s="18"/>
      <c r="C8" s="16"/>
      <c r="D8" s="16"/>
      <c r="E8" s="16"/>
      <c r="F8" s="18"/>
      <c r="G8" s="16"/>
      <c r="H8" s="16"/>
      <c r="I8" s="16"/>
      <c r="J8" s="16"/>
    </row>
    <row r="9" spans="1:13" x14ac:dyDescent="0.2">
      <c r="A9" s="19" t="s">
        <v>53</v>
      </c>
      <c r="B9" t="s">
        <v>54</v>
      </c>
      <c r="C9" s="1" t="str">
        <f>IF(C7="I. negyedévi","I. negyedéves",IF(C7="I. félévi","I. féléves","III. negyedéves"))</f>
        <v>III. negyedéves</v>
      </c>
    </row>
    <row r="11" spans="1:13" x14ac:dyDescent="0.2">
      <c r="H11" s="20" t="s">
        <v>55</v>
      </c>
    </row>
    <row r="12" spans="1:13" ht="15.75" x14ac:dyDescent="0.2">
      <c r="A12" s="21" t="s">
        <v>56</v>
      </c>
      <c r="B12" s="22"/>
      <c r="C12" s="22"/>
      <c r="D12" s="22"/>
      <c r="E12" s="22"/>
      <c r="F12" s="22"/>
      <c r="G12" s="22"/>
      <c r="H12" s="1" t="str">
        <f>[1]ALAPADATOK!I11</f>
        <v>Igen</v>
      </c>
      <c r="J12" s="23" t="s">
        <v>57</v>
      </c>
      <c r="K12">
        <f>IF($H$12="Nem","",2)</f>
        <v>2</v>
      </c>
      <c r="L12" t="s">
        <v>58</v>
      </c>
      <c r="M12" t="str">
        <f>CONCATENATE(J12,K12,L12)</f>
        <v>9.2.</v>
      </c>
    </row>
    <row r="14" spans="1:13" ht="14.25" x14ac:dyDescent="0.2">
      <c r="A14" s="24" t="s">
        <v>59</v>
      </c>
      <c r="B14" s="25" t="s">
        <v>60</v>
      </c>
      <c r="H14" s="16"/>
      <c r="J14" s="23" t="s">
        <v>57</v>
      </c>
      <c r="K14">
        <f>IF(H12="Nem",2,3)</f>
        <v>3</v>
      </c>
      <c r="L14" t="s">
        <v>58</v>
      </c>
      <c r="M14" t="str">
        <f>CONCATENATE(J14,K14,L14)</f>
        <v>9.3.</v>
      </c>
    </row>
    <row r="15" spans="1:13" ht="14.25" x14ac:dyDescent="0.2">
      <c r="B15" s="26"/>
      <c r="H15" s="16"/>
    </row>
    <row r="16" spans="1:13" ht="14.25" x14ac:dyDescent="0.2">
      <c r="A16" s="24" t="s">
        <v>61</v>
      </c>
      <c r="B16" s="25" t="s">
        <v>62</v>
      </c>
      <c r="H16" s="16"/>
      <c r="J16" s="23" t="s">
        <v>57</v>
      </c>
      <c r="K16">
        <f>K14+1</f>
        <v>4</v>
      </c>
      <c r="L16" t="s">
        <v>58</v>
      </c>
      <c r="M16" t="str">
        <f>CONCATENATE(J16,K16,L16)</f>
        <v>9.4.</v>
      </c>
    </row>
    <row r="17" spans="1:13" ht="14.25" x14ac:dyDescent="0.2">
      <c r="B17" s="26"/>
      <c r="H17" s="16"/>
    </row>
    <row r="18" spans="1:13" ht="14.25" x14ac:dyDescent="0.2">
      <c r="A18" s="24" t="s">
        <v>63</v>
      </c>
      <c r="B18" s="25" t="s">
        <v>64</v>
      </c>
      <c r="H18" s="16"/>
      <c r="J18" s="23" t="s">
        <v>57</v>
      </c>
      <c r="K18">
        <f>K16+1</f>
        <v>5</v>
      </c>
      <c r="L18" t="s">
        <v>58</v>
      </c>
      <c r="M18" t="str">
        <f>CONCATENATE(J18,K18,L18)</f>
        <v>9.5.</v>
      </c>
    </row>
    <row r="19" spans="1:13" ht="14.25" x14ac:dyDescent="0.2">
      <c r="B19" s="26"/>
      <c r="H19" s="16"/>
    </row>
    <row r="20" spans="1:13" ht="14.25" x14ac:dyDescent="0.2">
      <c r="A20" s="24" t="s">
        <v>65</v>
      </c>
      <c r="B20" s="25" t="s">
        <v>66</v>
      </c>
      <c r="H20" s="16"/>
      <c r="J20" s="23" t="s">
        <v>57</v>
      </c>
      <c r="K20">
        <f>K18+1</f>
        <v>6</v>
      </c>
      <c r="L20" t="s">
        <v>58</v>
      </c>
      <c r="M20" t="str">
        <f>CONCATENATE(J20,K20,L20)</f>
        <v>9.6.</v>
      </c>
    </row>
    <row r="21" spans="1:13" ht="14.25" x14ac:dyDescent="0.2">
      <c r="B21" s="26"/>
      <c r="H21" s="16"/>
    </row>
    <row r="22" spans="1:13" ht="14.25" x14ac:dyDescent="0.2">
      <c r="A22" s="24" t="s">
        <v>67</v>
      </c>
      <c r="B22" s="25" t="s">
        <v>68</v>
      </c>
      <c r="H22" s="16"/>
      <c r="J22" s="23" t="s">
        <v>57</v>
      </c>
      <c r="K22">
        <f>K20+1</f>
        <v>7</v>
      </c>
      <c r="L22" t="s">
        <v>58</v>
      </c>
      <c r="M22" t="str">
        <f>CONCATENATE(J22,K22,L22)</f>
        <v>9.7.</v>
      </c>
    </row>
    <row r="23" spans="1:13" ht="14.25" x14ac:dyDescent="0.2">
      <c r="B23" s="26"/>
      <c r="H23" s="16"/>
    </row>
    <row r="24" spans="1:13" ht="14.25" x14ac:dyDescent="0.2">
      <c r="A24" s="24" t="s">
        <v>69</v>
      </c>
      <c r="B24" s="25" t="s">
        <v>70</v>
      </c>
      <c r="H24" s="16"/>
      <c r="J24" s="23" t="s">
        <v>57</v>
      </c>
      <c r="K24">
        <f>K22+1</f>
        <v>8</v>
      </c>
      <c r="L24" t="s">
        <v>58</v>
      </c>
      <c r="M24" t="str">
        <f>CONCATENATE(J24,K24,L24)</f>
        <v>9.8.</v>
      </c>
    </row>
    <row r="25" spans="1:13" ht="14.25" x14ac:dyDescent="0.2">
      <c r="B25" s="26"/>
      <c r="H25" s="16"/>
    </row>
    <row r="26" spans="1:13" ht="14.25" x14ac:dyDescent="0.2">
      <c r="A26" s="24" t="s">
        <v>71</v>
      </c>
      <c r="B26" s="25" t="s">
        <v>72</v>
      </c>
      <c r="H26" s="16"/>
      <c r="J26" s="23" t="s">
        <v>57</v>
      </c>
      <c r="K26">
        <f>K24+1</f>
        <v>9</v>
      </c>
      <c r="L26" t="s">
        <v>58</v>
      </c>
      <c r="M26" t="str">
        <f>CONCATENATE(J26,K26,L26)</f>
        <v>9.9.</v>
      </c>
    </row>
    <row r="27" spans="1:13" ht="14.25" x14ac:dyDescent="0.2">
      <c r="B27" s="26"/>
      <c r="H27" s="16"/>
    </row>
    <row r="28" spans="1:13" ht="14.25" x14ac:dyDescent="0.2">
      <c r="A28" s="24" t="s">
        <v>73</v>
      </c>
      <c r="B28" s="25" t="s">
        <v>74</v>
      </c>
      <c r="H28" s="16"/>
      <c r="J28" s="23" t="s">
        <v>57</v>
      </c>
      <c r="K28">
        <f>K26+1</f>
        <v>10</v>
      </c>
      <c r="L28" t="s">
        <v>58</v>
      </c>
      <c r="M28" t="str">
        <f>CONCATENATE(J28,K28,L28)</f>
        <v>9.10.</v>
      </c>
    </row>
    <row r="29" spans="1:13" ht="14.25" x14ac:dyDescent="0.2">
      <c r="B29" s="26"/>
      <c r="H29" s="16"/>
    </row>
    <row r="30" spans="1:13" ht="14.25" x14ac:dyDescent="0.2">
      <c r="A30" s="24" t="s">
        <v>73</v>
      </c>
      <c r="B30" s="25" t="s">
        <v>75</v>
      </c>
      <c r="H30" s="16"/>
      <c r="J30" s="23" t="s">
        <v>57</v>
      </c>
      <c r="K30">
        <f>K28+1</f>
        <v>11</v>
      </c>
      <c r="L30" t="s">
        <v>58</v>
      </c>
      <c r="M30" t="str">
        <f>CONCATENATE(J30,K30,L30)</f>
        <v>9.11.</v>
      </c>
    </row>
    <row r="31" spans="1:13" ht="14.25" x14ac:dyDescent="0.2">
      <c r="B31" s="26"/>
      <c r="H31" s="16"/>
    </row>
    <row r="32" spans="1:13" ht="14.25" x14ac:dyDescent="0.2">
      <c r="A32" s="24" t="s">
        <v>76</v>
      </c>
      <c r="B32" s="25" t="s">
        <v>77</v>
      </c>
      <c r="H32" s="16"/>
      <c r="J32" s="23" t="s">
        <v>57</v>
      </c>
      <c r="K32">
        <f>K30+1</f>
        <v>12</v>
      </c>
      <c r="L32" t="s">
        <v>58</v>
      </c>
      <c r="M32" t="str">
        <f>CONCATENATE(J32,K32,L32)</f>
        <v>9.12.</v>
      </c>
    </row>
  </sheetData>
  <mergeCells count="3">
    <mergeCell ref="A2:F2"/>
    <mergeCell ref="A3:G3"/>
    <mergeCell ref="A12:G12"/>
  </mergeCells>
  <conditionalFormatting sqref="A12:G12">
    <cfRule type="expression" dxfId="2" priority="1" stopIfTrue="1">
      <formula>$H$12="Nem"</formula>
    </cfRule>
  </conditionalFormatting>
  <dataValidations count="1">
    <dataValidation type="list"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xr:uid="{C96F0419-436A-4ED7-8F82-23B09CF2EB8C}">
      <formula1>"Igen,Nem"</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E2B7B-D9F8-40E1-99C0-4DAA9F94C7C5}">
  <sheetPr>
    <tabColor theme="3" tint="0.79998168889431442"/>
  </sheetPr>
  <dimension ref="A1:K158"/>
  <sheetViews>
    <sheetView zoomScale="120" zoomScaleNormal="120" zoomScaleSheetLayoutView="100" workbookViewId="0">
      <selection activeCell="J1" sqref="J1:J33"/>
    </sheetView>
  </sheetViews>
  <sheetFormatPr defaultRowHeight="12.75" x14ac:dyDescent="0.2"/>
  <cols>
    <col min="1" max="1" width="16.1640625" style="482" customWidth="1"/>
    <col min="2" max="2" width="62" style="483" customWidth="1"/>
    <col min="3" max="3" width="14.1640625" style="485" customWidth="1"/>
    <col min="4" max="5" width="14.1640625" style="445" customWidth="1"/>
    <col min="6" max="256" width="9.33203125" style="445"/>
    <col min="257" max="257" width="16.1640625" style="445" customWidth="1"/>
    <col min="258" max="258" width="62" style="445" customWidth="1"/>
    <col min="259" max="261" width="14.1640625" style="445" customWidth="1"/>
    <col min="262" max="512" width="9.33203125" style="445"/>
    <col min="513" max="513" width="16.1640625" style="445" customWidth="1"/>
    <col min="514" max="514" width="62" style="445" customWidth="1"/>
    <col min="515" max="517" width="14.1640625" style="445" customWidth="1"/>
    <col min="518" max="768" width="9.33203125" style="445"/>
    <col min="769" max="769" width="16.1640625" style="445" customWidth="1"/>
    <col min="770" max="770" width="62" style="445" customWidth="1"/>
    <col min="771" max="773" width="14.1640625" style="445" customWidth="1"/>
    <col min="774" max="1024" width="9.33203125" style="445"/>
    <col min="1025" max="1025" width="16.1640625" style="445" customWidth="1"/>
    <col min="1026" max="1026" width="62" style="445" customWidth="1"/>
    <col min="1027" max="1029" width="14.1640625" style="445" customWidth="1"/>
    <col min="1030" max="1280" width="9.33203125" style="445"/>
    <col min="1281" max="1281" width="16.1640625" style="445" customWidth="1"/>
    <col min="1282" max="1282" width="62" style="445" customWidth="1"/>
    <col min="1283" max="1285" width="14.1640625" style="445" customWidth="1"/>
    <col min="1286" max="1536" width="9.33203125" style="445"/>
    <col min="1537" max="1537" width="16.1640625" style="445" customWidth="1"/>
    <col min="1538" max="1538" width="62" style="445" customWidth="1"/>
    <col min="1539" max="1541" width="14.1640625" style="445" customWidth="1"/>
    <col min="1542" max="1792" width="9.33203125" style="445"/>
    <col min="1793" max="1793" width="16.1640625" style="445" customWidth="1"/>
    <col min="1794" max="1794" width="62" style="445" customWidth="1"/>
    <col min="1795" max="1797" width="14.1640625" style="445" customWidth="1"/>
    <col min="1798" max="2048" width="9.33203125" style="445"/>
    <col min="2049" max="2049" width="16.1640625" style="445" customWidth="1"/>
    <col min="2050" max="2050" width="62" style="445" customWidth="1"/>
    <col min="2051" max="2053" width="14.1640625" style="445" customWidth="1"/>
    <col min="2054" max="2304" width="9.33203125" style="445"/>
    <col min="2305" max="2305" width="16.1640625" style="445" customWidth="1"/>
    <col min="2306" max="2306" width="62" style="445" customWidth="1"/>
    <col min="2307" max="2309" width="14.1640625" style="445" customWidth="1"/>
    <col min="2310" max="2560" width="9.33203125" style="445"/>
    <col min="2561" max="2561" width="16.1640625" style="445" customWidth="1"/>
    <col min="2562" max="2562" width="62" style="445" customWidth="1"/>
    <col min="2563" max="2565" width="14.1640625" style="445" customWidth="1"/>
    <col min="2566" max="2816" width="9.33203125" style="445"/>
    <col min="2817" max="2817" width="16.1640625" style="445" customWidth="1"/>
    <col min="2818" max="2818" width="62" style="445" customWidth="1"/>
    <col min="2819" max="2821" width="14.1640625" style="445" customWidth="1"/>
    <col min="2822" max="3072" width="9.33203125" style="445"/>
    <col min="3073" max="3073" width="16.1640625" style="445" customWidth="1"/>
    <col min="3074" max="3074" width="62" style="445" customWidth="1"/>
    <col min="3075" max="3077" width="14.1640625" style="445" customWidth="1"/>
    <col min="3078" max="3328" width="9.33203125" style="445"/>
    <col min="3329" max="3329" width="16.1640625" style="445" customWidth="1"/>
    <col min="3330" max="3330" width="62" style="445" customWidth="1"/>
    <col min="3331" max="3333" width="14.1640625" style="445" customWidth="1"/>
    <col min="3334" max="3584" width="9.33203125" style="445"/>
    <col min="3585" max="3585" width="16.1640625" style="445" customWidth="1"/>
    <col min="3586" max="3586" width="62" style="445" customWidth="1"/>
    <col min="3587" max="3589" width="14.1640625" style="445" customWidth="1"/>
    <col min="3590" max="3840" width="9.33203125" style="445"/>
    <col min="3841" max="3841" width="16.1640625" style="445" customWidth="1"/>
    <col min="3842" max="3842" width="62" style="445" customWidth="1"/>
    <col min="3843" max="3845" width="14.1640625" style="445" customWidth="1"/>
    <col min="3846" max="4096" width="9.33203125" style="445"/>
    <col min="4097" max="4097" width="16.1640625" style="445" customWidth="1"/>
    <col min="4098" max="4098" width="62" style="445" customWidth="1"/>
    <col min="4099" max="4101" width="14.1640625" style="445" customWidth="1"/>
    <col min="4102" max="4352" width="9.33203125" style="445"/>
    <col min="4353" max="4353" width="16.1640625" style="445" customWidth="1"/>
    <col min="4354" max="4354" width="62" style="445" customWidth="1"/>
    <col min="4355" max="4357" width="14.1640625" style="445" customWidth="1"/>
    <col min="4358" max="4608" width="9.33203125" style="445"/>
    <col min="4609" max="4609" width="16.1640625" style="445" customWidth="1"/>
    <col min="4610" max="4610" width="62" style="445" customWidth="1"/>
    <col min="4611" max="4613" width="14.1640625" style="445" customWidth="1"/>
    <col min="4614" max="4864" width="9.33203125" style="445"/>
    <col min="4865" max="4865" width="16.1640625" style="445" customWidth="1"/>
    <col min="4866" max="4866" width="62" style="445" customWidth="1"/>
    <col min="4867" max="4869" width="14.1640625" style="445" customWidth="1"/>
    <col min="4870" max="5120" width="9.33203125" style="445"/>
    <col min="5121" max="5121" width="16.1640625" style="445" customWidth="1"/>
    <col min="5122" max="5122" width="62" style="445" customWidth="1"/>
    <col min="5123" max="5125" width="14.1640625" style="445" customWidth="1"/>
    <col min="5126" max="5376" width="9.33203125" style="445"/>
    <col min="5377" max="5377" width="16.1640625" style="445" customWidth="1"/>
    <col min="5378" max="5378" width="62" style="445" customWidth="1"/>
    <col min="5379" max="5381" width="14.1640625" style="445" customWidth="1"/>
    <col min="5382" max="5632" width="9.33203125" style="445"/>
    <col min="5633" max="5633" width="16.1640625" style="445" customWidth="1"/>
    <col min="5634" max="5634" width="62" style="445" customWidth="1"/>
    <col min="5635" max="5637" width="14.1640625" style="445" customWidth="1"/>
    <col min="5638" max="5888" width="9.33203125" style="445"/>
    <col min="5889" max="5889" width="16.1640625" style="445" customWidth="1"/>
    <col min="5890" max="5890" width="62" style="445" customWidth="1"/>
    <col min="5891" max="5893" width="14.1640625" style="445" customWidth="1"/>
    <col min="5894" max="6144" width="9.33203125" style="445"/>
    <col min="6145" max="6145" width="16.1640625" style="445" customWidth="1"/>
    <col min="6146" max="6146" width="62" style="445" customWidth="1"/>
    <col min="6147" max="6149" width="14.1640625" style="445" customWidth="1"/>
    <col min="6150" max="6400" width="9.33203125" style="445"/>
    <col min="6401" max="6401" width="16.1640625" style="445" customWidth="1"/>
    <col min="6402" max="6402" width="62" style="445" customWidth="1"/>
    <col min="6403" max="6405" width="14.1640625" style="445" customWidth="1"/>
    <col min="6406" max="6656" width="9.33203125" style="445"/>
    <col min="6657" max="6657" width="16.1640625" style="445" customWidth="1"/>
    <col min="6658" max="6658" width="62" style="445" customWidth="1"/>
    <col min="6659" max="6661" width="14.1640625" style="445" customWidth="1"/>
    <col min="6662" max="6912" width="9.33203125" style="445"/>
    <col min="6913" max="6913" width="16.1640625" style="445" customWidth="1"/>
    <col min="6914" max="6914" width="62" style="445" customWidth="1"/>
    <col min="6915" max="6917" width="14.1640625" style="445" customWidth="1"/>
    <col min="6918" max="7168" width="9.33203125" style="445"/>
    <col min="7169" max="7169" width="16.1640625" style="445" customWidth="1"/>
    <col min="7170" max="7170" width="62" style="445" customWidth="1"/>
    <col min="7171" max="7173" width="14.1640625" style="445" customWidth="1"/>
    <col min="7174" max="7424" width="9.33203125" style="445"/>
    <col min="7425" max="7425" width="16.1640625" style="445" customWidth="1"/>
    <col min="7426" max="7426" width="62" style="445" customWidth="1"/>
    <col min="7427" max="7429" width="14.1640625" style="445" customWidth="1"/>
    <col min="7430" max="7680" width="9.33203125" style="445"/>
    <col min="7681" max="7681" width="16.1640625" style="445" customWidth="1"/>
    <col min="7682" max="7682" width="62" style="445" customWidth="1"/>
    <col min="7683" max="7685" width="14.1640625" style="445" customWidth="1"/>
    <col min="7686" max="7936" width="9.33203125" style="445"/>
    <col min="7937" max="7937" width="16.1640625" style="445" customWidth="1"/>
    <col min="7938" max="7938" width="62" style="445" customWidth="1"/>
    <col min="7939" max="7941" width="14.1640625" style="445" customWidth="1"/>
    <col min="7942" max="8192" width="9.33203125" style="445"/>
    <col min="8193" max="8193" width="16.1640625" style="445" customWidth="1"/>
    <col min="8194" max="8194" width="62" style="445" customWidth="1"/>
    <col min="8195" max="8197" width="14.1640625" style="445" customWidth="1"/>
    <col min="8198" max="8448" width="9.33203125" style="445"/>
    <col min="8449" max="8449" width="16.1640625" style="445" customWidth="1"/>
    <col min="8450" max="8450" width="62" style="445" customWidth="1"/>
    <col min="8451" max="8453" width="14.1640625" style="445" customWidth="1"/>
    <col min="8454" max="8704" width="9.33203125" style="445"/>
    <col min="8705" max="8705" width="16.1640625" style="445" customWidth="1"/>
    <col min="8706" max="8706" width="62" style="445" customWidth="1"/>
    <col min="8707" max="8709" width="14.1640625" style="445" customWidth="1"/>
    <col min="8710" max="8960" width="9.33203125" style="445"/>
    <col min="8961" max="8961" width="16.1640625" style="445" customWidth="1"/>
    <col min="8962" max="8962" width="62" style="445" customWidth="1"/>
    <col min="8963" max="8965" width="14.1640625" style="445" customWidth="1"/>
    <col min="8966" max="9216" width="9.33203125" style="445"/>
    <col min="9217" max="9217" width="16.1640625" style="445" customWidth="1"/>
    <col min="9218" max="9218" width="62" style="445" customWidth="1"/>
    <col min="9219" max="9221" width="14.1640625" style="445" customWidth="1"/>
    <col min="9222" max="9472" width="9.33203125" style="445"/>
    <col min="9473" max="9473" width="16.1640625" style="445" customWidth="1"/>
    <col min="9474" max="9474" width="62" style="445" customWidth="1"/>
    <col min="9475" max="9477" width="14.1640625" style="445" customWidth="1"/>
    <col min="9478" max="9728" width="9.33203125" style="445"/>
    <col min="9729" max="9729" width="16.1640625" style="445" customWidth="1"/>
    <col min="9730" max="9730" width="62" style="445" customWidth="1"/>
    <col min="9731" max="9733" width="14.1640625" style="445" customWidth="1"/>
    <col min="9734" max="9984" width="9.33203125" style="445"/>
    <col min="9985" max="9985" width="16.1640625" style="445" customWidth="1"/>
    <col min="9986" max="9986" width="62" style="445" customWidth="1"/>
    <col min="9987" max="9989" width="14.1640625" style="445" customWidth="1"/>
    <col min="9990" max="10240" width="9.33203125" style="445"/>
    <col min="10241" max="10241" width="16.1640625" style="445" customWidth="1"/>
    <col min="10242" max="10242" width="62" style="445" customWidth="1"/>
    <col min="10243" max="10245" width="14.1640625" style="445" customWidth="1"/>
    <col min="10246" max="10496" width="9.33203125" style="445"/>
    <col min="10497" max="10497" width="16.1640625" style="445" customWidth="1"/>
    <col min="10498" max="10498" width="62" style="445" customWidth="1"/>
    <col min="10499" max="10501" width="14.1640625" style="445" customWidth="1"/>
    <col min="10502" max="10752" width="9.33203125" style="445"/>
    <col min="10753" max="10753" width="16.1640625" style="445" customWidth="1"/>
    <col min="10754" max="10754" width="62" style="445" customWidth="1"/>
    <col min="10755" max="10757" width="14.1640625" style="445" customWidth="1"/>
    <col min="10758" max="11008" width="9.33203125" style="445"/>
    <col min="11009" max="11009" width="16.1640625" style="445" customWidth="1"/>
    <col min="11010" max="11010" width="62" style="445" customWidth="1"/>
    <col min="11011" max="11013" width="14.1640625" style="445" customWidth="1"/>
    <col min="11014" max="11264" width="9.33203125" style="445"/>
    <col min="11265" max="11265" width="16.1640625" style="445" customWidth="1"/>
    <col min="11266" max="11266" width="62" style="445" customWidth="1"/>
    <col min="11267" max="11269" width="14.1640625" style="445" customWidth="1"/>
    <col min="11270" max="11520" width="9.33203125" style="445"/>
    <col min="11521" max="11521" width="16.1640625" style="445" customWidth="1"/>
    <col min="11522" max="11522" width="62" style="445" customWidth="1"/>
    <col min="11523" max="11525" width="14.1640625" style="445" customWidth="1"/>
    <col min="11526" max="11776" width="9.33203125" style="445"/>
    <col min="11777" max="11777" width="16.1640625" style="445" customWidth="1"/>
    <col min="11778" max="11778" width="62" style="445" customWidth="1"/>
    <col min="11779" max="11781" width="14.1640625" style="445" customWidth="1"/>
    <col min="11782" max="12032" width="9.33203125" style="445"/>
    <col min="12033" max="12033" width="16.1640625" style="445" customWidth="1"/>
    <col min="12034" max="12034" width="62" style="445" customWidth="1"/>
    <col min="12035" max="12037" width="14.1640625" style="445" customWidth="1"/>
    <col min="12038" max="12288" width="9.33203125" style="445"/>
    <col min="12289" max="12289" width="16.1640625" style="445" customWidth="1"/>
    <col min="12290" max="12290" width="62" style="445" customWidth="1"/>
    <col min="12291" max="12293" width="14.1640625" style="445" customWidth="1"/>
    <col min="12294" max="12544" width="9.33203125" style="445"/>
    <col min="12545" max="12545" width="16.1640625" style="445" customWidth="1"/>
    <col min="12546" max="12546" width="62" style="445" customWidth="1"/>
    <col min="12547" max="12549" width="14.1640625" style="445" customWidth="1"/>
    <col min="12550" max="12800" width="9.33203125" style="445"/>
    <col min="12801" max="12801" width="16.1640625" style="445" customWidth="1"/>
    <col min="12802" max="12802" width="62" style="445" customWidth="1"/>
    <col min="12803" max="12805" width="14.1640625" style="445" customWidth="1"/>
    <col min="12806" max="13056" width="9.33203125" style="445"/>
    <col min="13057" max="13057" width="16.1640625" style="445" customWidth="1"/>
    <col min="13058" max="13058" width="62" style="445" customWidth="1"/>
    <col min="13059" max="13061" width="14.1640625" style="445" customWidth="1"/>
    <col min="13062" max="13312" width="9.33203125" style="445"/>
    <col min="13313" max="13313" width="16.1640625" style="445" customWidth="1"/>
    <col min="13314" max="13314" width="62" style="445" customWidth="1"/>
    <col min="13315" max="13317" width="14.1640625" style="445" customWidth="1"/>
    <col min="13318" max="13568" width="9.33203125" style="445"/>
    <col min="13569" max="13569" width="16.1640625" style="445" customWidth="1"/>
    <col min="13570" max="13570" width="62" style="445" customWidth="1"/>
    <col min="13571" max="13573" width="14.1640625" style="445" customWidth="1"/>
    <col min="13574" max="13824" width="9.33203125" style="445"/>
    <col min="13825" max="13825" width="16.1640625" style="445" customWidth="1"/>
    <col min="13826" max="13826" width="62" style="445" customWidth="1"/>
    <col min="13827" max="13829" width="14.1640625" style="445" customWidth="1"/>
    <col min="13830" max="14080" width="9.33203125" style="445"/>
    <col min="14081" max="14081" width="16.1640625" style="445" customWidth="1"/>
    <col min="14082" max="14082" width="62" style="445" customWidth="1"/>
    <col min="14083" max="14085" width="14.1640625" style="445" customWidth="1"/>
    <col min="14086" max="14336" width="9.33203125" style="445"/>
    <col min="14337" max="14337" width="16.1640625" style="445" customWidth="1"/>
    <col min="14338" max="14338" width="62" style="445" customWidth="1"/>
    <col min="14339" max="14341" width="14.1640625" style="445" customWidth="1"/>
    <col min="14342" max="14592" width="9.33203125" style="445"/>
    <col min="14593" max="14593" width="16.1640625" style="445" customWidth="1"/>
    <col min="14594" max="14594" width="62" style="445" customWidth="1"/>
    <col min="14595" max="14597" width="14.1640625" style="445" customWidth="1"/>
    <col min="14598" max="14848" width="9.33203125" style="445"/>
    <col min="14849" max="14849" width="16.1640625" style="445" customWidth="1"/>
    <col min="14850" max="14850" width="62" style="445" customWidth="1"/>
    <col min="14851" max="14853" width="14.1640625" style="445" customWidth="1"/>
    <col min="14854" max="15104" width="9.33203125" style="445"/>
    <col min="15105" max="15105" width="16.1640625" style="445" customWidth="1"/>
    <col min="15106" max="15106" width="62" style="445" customWidth="1"/>
    <col min="15107" max="15109" width="14.1640625" style="445" customWidth="1"/>
    <col min="15110" max="15360" width="9.33203125" style="445"/>
    <col min="15361" max="15361" width="16.1640625" style="445" customWidth="1"/>
    <col min="15362" max="15362" width="62" style="445" customWidth="1"/>
    <col min="15363" max="15365" width="14.1640625" style="445" customWidth="1"/>
    <col min="15366" max="15616" width="9.33203125" style="445"/>
    <col min="15617" max="15617" width="16.1640625" style="445" customWidth="1"/>
    <col min="15618" max="15618" width="62" style="445" customWidth="1"/>
    <col min="15619" max="15621" width="14.1640625" style="445" customWidth="1"/>
    <col min="15622" max="15872" width="9.33203125" style="445"/>
    <col min="15873" max="15873" width="16.1640625" style="445" customWidth="1"/>
    <col min="15874" max="15874" width="62" style="445" customWidth="1"/>
    <col min="15875" max="15877" width="14.1640625" style="445" customWidth="1"/>
    <col min="15878" max="16128" width="9.33203125" style="445"/>
    <col min="16129" max="16129" width="16.1640625" style="445" customWidth="1"/>
    <col min="16130" max="16130" width="62" style="445" customWidth="1"/>
    <col min="16131" max="16133" width="14.1640625" style="445" customWidth="1"/>
    <col min="16134" max="16384" width="9.33203125" style="445"/>
  </cols>
  <sheetData>
    <row r="1" spans="1:5" s="430" customFormat="1" ht="16.5" customHeight="1" thickBot="1" x14ac:dyDescent="0.3">
      <c r="A1" s="427"/>
      <c r="B1" s="428" t="str">
        <f>CONCATENATE("9.1.3. melléklet ",[1]KVI_MOD_ALAPADATOK!A7," ",[1]KVI_MOD_ALAPADATOK!B7," ",[1]KVI_MOD_ALAPADATOK!C7," ",[1]KVI_MOD_ALAPADATOK!D7," ",[1]KVI_MOD_ALAPADATOK!E7," ",[1]KVI_MOD_ALAPADATOK!F7," ",[1]KVI_MOD_ALAPADATOK!G7," ",[1]KVI_MOD_ALAPADATOK!H7)</f>
        <v>9.1.3. melléklet a  / 2020 ( … ) önkormányzati rendelethez</v>
      </c>
      <c r="C1" s="429"/>
      <c r="D1" s="429"/>
      <c r="E1" s="429"/>
    </row>
    <row r="2" spans="1:5" s="434" customFormat="1" ht="21.2" customHeight="1" thickBot="1" x14ac:dyDescent="0.25">
      <c r="A2" s="431" t="s">
        <v>392</v>
      </c>
      <c r="B2" s="432" t="str">
        <f>CONCATENATE([1]KVI_MOD_ALAPADATOK!A3)</f>
        <v>JÁNOSHIDA KÖZSÉGI ÖNKORMÁNYZATA</v>
      </c>
      <c r="C2" s="432"/>
      <c r="D2" s="432"/>
      <c r="E2" s="433" t="s">
        <v>550</v>
      </c>
    </row>
    <row r="3" spans="1:5" s="434" customFormat="1" ht="24.75" thickBot="1" x14ac:dyDescent="0.25">
      <c r="A3" s="431" t="s">
        <v>551</v>
      </c>
      <c r="B3" s="432" t="s">
        <v>582</v>
      </c>
      <c r="C3" s="432"/>
      <c r="D3" s="432"/>
      <c r="E3" s="435" t="s">
        <v>575</v>
      </c>
    </row>
    <row r="4" spans="1:5" s="439" customFormat="1" ht="15.95" customHeight="1" thickBot="1" x14ac:dyDescent="0.3">
      <c r="A4" s="436"/>
      <c r="B4" s="436"/>
      <c r="C4" s="437"/>
      <c r="D4" s="438"/>
      <c r="E4" s="437" t="e">
        <f>KVI_MOD_9.1.2.sz.mell!E4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0" customFormat="1" ht="12" customHeight="1" thickBot="1" x14ac:dyDescent="0.25">
      <c r="A8" s="103" t="s">
        <v>129</v>
      </c>
      <c r="B8" s="58" t="s">
        <v>130</v>
      </c>
      <c r="C8" s="59">
        <f>'[1]RM_6.1.3.sz.mell'!C8</f>
        <v>0</v>
      </c>
      <c r="D8" s="135">
        <f>'[1]RM_6.1.3.sz.mell'!J8</f>
        <v>0</v>
      </c>
      <c r="E8" s="60">
        <f>'[1]RM_6.1.3.sz.mell'!K8</f>
        <v>0</v>
      </c>
    </row>
    <row r="9" spans="1:5" s="455" customFormat="1" ht="12" customHeight="1" x14ac:dyDescent="0.2">
      <c r="A9" s="454" t="s">
        <v>131</v>
      </c>
      <c r="B9" s="63" t="s">
        <v>132</v>
      </c>
      <c r="C9" s="64">
        <f>'[1]RM_6.1.3.sz.mell'!C9</f>
        <v>0</v>
      </c>
      <c r="D9" s="129">
        <f>'[1]RM_6.1.3.sz.mell'!J9</f>
        <v>0</v>
      </c>
      <c r="E9" s="65">
        <f>'[1]RM_6.1.3.sz.mell'!K9</f>
        <v>0</v>
      </c>
    </row>
    <row r="10" spans="1:5" s="457" customFormat="1" ht="12" customHeight="1" x14ac:dyDescent="0.2">
      <c r="A10" s="456" t="s">
        <v>133</v>
      </c>
      <c r="B10" s="67" t="s">
        <v>134</v>
      </c>
      <c r="C10" s="68">
        <f>'[1]RM_6.1.3.sz.mell'!C10</f>
        <v>0</v>
      </c>
      <c r="D10" s="131">
        <f>'[1]RM_6.1.3.sz.mell'!J10</f>
        <v>0</v>
      </c>
      <c r="E10" s="69">
        <f>'[1]RM_6.1.3.sz.mell'!K10</f>
        <v>0</v>
      </c>
    </row>
    <row r="11" spans="1:5" s="457" customFormat="1" ht="12" customHeight="1" x14ac:dyDescent="0.2">
      <c r="A11" s="456" t="s">
        <v>135</v>
      </c>
      <c r="B11" s="67" t="s">
        <v>136</v>
      </c>
      <c r="C11" s="68">
        <f>'[1]RM_6.1.3.sz.mell'!C11</f>
        <v>0</v>
      </c>
      <c r="D11" s="131">
        <f>'[1]RM_6.1.3.sz.mell'!J11</f>
        <v>0</v>
      </c>
      <c r="E11" s="69">
        <f>'[1]RM_6.1.3.sz.mell'!K11</f>
        <v>0</v>
      </c>
    </row>
    <row r="12" spans="1:5" s="457" customFormat="1" ht="12" customHeight="1" x14ac:dyDescent="0.2">
      <c r="A12" s="456" t="s">
        <v>137</v>
      </c>
      <c r="B12" s="67" t="s">
        <v>138</v>
      </c>
      <c r="C12" s="68">
        <f>'[1]RM_6.1.3.sz.mell'!C12</f>
        <v>0</v>
      </c>
      <c r="D12" s="131">
        <f>'[1]RM_6.1.3.sz.mell'!J12</f>
        <v>0</v>
      </c>
      <c r="E12" s="69">
        <f>'[1]RM_6.1.3.sz.mell'!K12</f>
        <v>0</v>
      </c>
    </row>
    <row r="13" spans="1:5" s="457" customFormat="1" ht="12" customHeight="1" x14ac:dyDescent="0.2">
      <c r="A13" s="456" t="s">
        <v>139</v>
      </c>
      <c r="B13" s="67" t="s">
        <v>555</v>
      </c>
      <c r="C13" s="68">
        <f>'[1]RM_6.1.3.sz.mell'!C13</f>
        <v>0</v>
      </c>
      <c r="D13" s="131">
        <f>'[1]RM_6.1.3.sz.mell'!J13</f>
        <v>0</v>
      </c>
      <c r="E13" s="69">
        <f>'[1]RM_6.1.3.sz.mell'!K13</f>
        <v>0</v>
      </c>
    </row>
    <row r="14" spans="1:5" s="455" customFormat="1" ht="12" customHeight="1" thickBot="1" x14ac:dyDescent="0.25">
      <c r="A14" s="458" t="s">
        <v>141</v>
      </c>
      <c r="B14" s="76" t="s">
        <v>142</v>
      </c>
      <c r="C14" s="68">
        <f>'[1]RM_6.1.3.sz.mell'!C14</f>
        <v>0</v>
      </c>
      <c r="D14" s="131">
        <f>'[1]RM_6.1.3.sz.mell'!J14</f>
        <v>0</v>
      </c>
      <c r="E14" s="69">
        <f>'[1]RM_6.1.3.sz.mell'!K14</f>
        <v>0</v>
      </c>
    </row>
    <row r="15" spans="1:5" s="455" customFormat="1" ht="12" customHeight="1" thickBot="1" x14ac:dyDescent="0.25">
      <c r="A15" s="103" t="s">
        <v>143</v>
      </c>
      <c r="B15" s="73" t="s">
        <v>144</v>
      </c>
      <c r="C15" s="59">
        <f>'[1]RM_6.1.3.sz.mell'!C15</f>
        <v>0</v>
      </c>
      <c r="D15" s="135">
        <f>'[1]RM_6.1.3.sz.mell'!J15</f>
        <v>0</v>
      </c>
      <c r="E15" s="60">
        <f>'[1]RM_6.1.3.sz.mell'!K15</f>
        <v>0</v>
      </c>
    </row>
    <row r="16" spans="1:5" s="455" customFormat="1" ht="12" customHeight="1" x14ac:dyDescent="0.2">
      <c r="A16" s="454" t="s">
        <v>145</v>
      </c>
      <c r="B16" s="63" t="s">
        <v>146</v>
      </c>
      <c r="C16" s="64">
        <f>'[1]RM_6.1.3.sz.mell'!C16</f>
        <v>0</v>
      </c>
      <c r="D16" s="129">
        <f>'[1]RM_6.1.3.sz.mell'!J16</f>
        <v>0</v>
      </c>
      <c r="E16" s="65">
        <f>'[1]RM_6.1.3.sz.mell'!K16</f>
        <v>0</v>
      </c>
    </row>
    <row r="17" spans="1:5" s="455" customFormat="1" ht="12" customHeight="1" x14ac:dyDescent="0.2">
      <c r="A17" s="456" t="s">
        <v>147</v>
      </c>
      <c r="B17" s="67" t="s">
        <v>148</v>
      </c>
      <c r="C17" s="68">
        <f>'[1]RM_6.1.3.sz.mell'!C17</f>
        <v>0</v>
      </c>
      <c r="D17" s="131">
        <f>'[1]RM_6.1.3.sz.mell'!J17</f>
        <v>0</v>
      </c>
      <c r="E17" s="69">
        <f>'[1]RM_6.1.3.sz.mell'!K17</f>
        <v>0</v>
      </c>
    </row>
    <row r="18" spans="1:5" s="455" customFormat="1" ht="12" customHeight="1" x14ac:dyDescent="0.2">
      <c r="A18" s="456" t="s">
        <v>149</v>
      </c>
      <c r="B18" s="67" t="s">
        <v>150</v>
      </c>
      <c r="C18" s="68">
        <f>'[1]RM_6.1.3.sz.mell'!C18</f>
        <v>0</v>
      </c>
      <c r="D18" s="131">
        <f>'[1]RM_6.1.3.sz.mell'!J18</f>
        <v>0</v>
      </c>
      <c r="E18" s="69">
        <f>'[1]RM_6.1.3.sz.mell'!K18</f>
        <v>0</v>
      </c>
    </row>
    <row r="19" spans="1:5" s="455" customFormat="1" ht="12" customHeight="1" x14ac:dyDescent="0.2">
      <c r="A19" s="456" t="s">
        <v>151</v>
      </c>
      <c r="B19" s="67" t="s">
        <v>152</v>
      </c>
      <c r="C19" s="68">
        <f>'[1]RM_6.1.3.sz.mell'!C19</f>
        <v>0</v>
      </c>
      <c r="D19" s="131">
        <f>'[1]RM_6.1.3.sz.mell'!J19</f>
        <v>0</v>
      </c>
      <c r="E19" s="69">
        <f>'[1]RM_6.1.3.sz.mell'!K19</f>
        <v>0</v>
      </c>
    </row>
    <row r="20" spans="1:5" s="455" customFormat="1" ht="12" customHeight="1" x14ac:dyDescent="0.2">
      <c r="A20" s="456" t="s">
        <v>153</v>
      </c>
      <c r="B20" s="67" t="s">
        <v>154</v>
      </c>
      <c r="C20" s="68">
        <f>'[1]RM_6.1.3.sz.mell'!C20</f>
        <v>0</v>
      </c>
      <c r="D20" s="131">
        <f>'[1]RM_6.1.3.sz.mell'!J20</f>
        <v>0</v>
      </c>
      <c r="E20" s="69">
        <f>'[1]RM_6.1.3.sz.mell'!K20</f>
        <v>0</v>
      </c>
    </row>
    <row r="21" spans="1:5" s="457" customFormat="1" ht="12" customHeight="1" thickBot="1" x14ac:dyDescent="0.25">
      <c r="A21" s="458" t="s">
        <v>155</v>
      </c>
      <c r="B21" s="76" t="s">
        <v>156</v>
      </c>
      <c r="C21" s="74">
        <f>'[1]RM_6.1.3.sz.mell'!C21</f>
        <v>0</v>
      </c>
      <c r="D21" s="133">
        <f>'[1]RM_6.1.3.sz.mell'!J21</f>
        <v>0</v>
      </c>
      <c r="E21" s="75">
        <f>'[1]RM_6.1.3.sz.mell'!K21</f>
        <v>0</v>
      </c>
    </row>
    <row r="22" spans="1:5" s="457" customFormat="1" ht="12" customHeight="1" thickBot="1" x14ac:dyDescent="0.25">
      <c r="A22" s="103" t="s">
        <v>157</v>
      </c>
      <c r="B22" s="58" t="s">
        <v>158</v>
      </c>
      <c r="C22" s="59">
        <f>'[1]RM_6.1.3.sz.mell'!C22</f>
        <v>0</v>
      </c>
      <c r="D22" s="135">
        <f>'[1]RM_6.1.3.sz.mell'!J22</f>
        <v>0</v>
      </c>
      <c r="E22" s="60">
        <f>'[1]RM_6.1.3.sz.mell'!K22</f>
        <v>0</v>
      </c>
    </row>
    <row r="23" spans="1:5" s="457" customFormat="1" ht="12" customHeight="1" x14ac:dyDescent="0.2">
      <c r="A23" s="454" t="s">
        <v>159</v>
      </c>
      <c r="B23" s="63" t="s">
        <v>160</v>
      </c>
      <c r="C23" s="64">
        <f>'[1]RM_6.1.3.sz.mell'!C23</f>
        <v>0</v>
      </c>
      <c r="D23" s="129">
        <f>'[1]RM_6.1.3.sz.mell'!J23</f>
        <v>0</v>
      </c>
      <c r="E23" s="65">
        <f>'[1]RM_6.1.3.sz.mell'!K23</f>
        <v>0</v>
      </c>
    </row>
    <row r="24" spans="1:5" s="455" customFormat="1" ht="12" customHeight="1" x14ac:dyDescent="0.2">
      <c r="A24" s="456" t="s">
        <v>161</v>
      </c>
      <c r="B24" s="67" t="s">
        <v>162</v>
      </c>
      <c r="C24" s="68">
        <f>'[1]RM_6.1.3.sz.mell'!C24</f>
        <v>0</v>
      </c>
      <c r="D24" s="131">
        <f>'[1]RM_6.1.3.sz.mell'!J24</f>
        <v>0</v>
      </c>
      <c r="E24" s="69">
        <f>'[1]RM_6.1.3.sz.mell'!K24</f>
        <v>0</v>
      </c>
    </row>
    <row r="25" spans="1:5" s="457" customFormat="1" ht="12" customHeight="1" x14ac:dyDescent="0.2">
      <c r="A25" s="456" t="s">
        <v>163</v>
      </c>
      <c r="B25" s="67" t="s">
        <v>164</v>
      </c>
      <c r="C25" s="68">
        <f>'[1]RM_6.1.3.sz.mell'!C25</f>
        <v>0</v>
      </c>
      <c r="D25" s="131">
        <f>'[1]RM_6.1.3.sz.mell'!J25</f>
        <v>0</v>
      </c>
      <c r="E25" s="69">
        <f>'[1]RM_6.1.3.sz.mell'!K25</f>
        <v>0</v>
      </c>
    </row>
    <row r="26" spans="1:5" s="457" customFormat="1" ht="12" customHeight="1" x14ac:dyDescent="0.2">
      <c r="A26" s="456" t="s">
        <v>165</v>
      </c>
      <c r="B26" s="67" t="s">
        <v>166</v>
      </c>
      <c r="C26" s="68">
        <f>'[1]RM_6.1.3.sz.mell'!C26</f>
        <v>0</v>
      </c>
      <c r="D26" s="131">
        <f>'[1]RM_6.1.3.sz.mell'!J26</f>
        <v>0</v>
      </c>
      <c r="E26" s="69">
        <f>'[1]RM_6.1.3.sz.mell'!K26</f>
        <v>0</v>
      </c>
    </row>
    <row r="27" spans="1:5" s="457" customFormat="1" ht="12" customHeight="1" x14ac:dyDescent="0.2">
      <c r="A27" s="456" t="s">
        <v>167</v>
      </c>
      <c r="B27" s="67" t="s">
        <v>168</v>
      </c>
      <c r="C27" s="68">
        <f>'[1]RM_6.1.3.sz.mell'!C27</f>
        <v>0</v>
      </c>
      <c r="D27" s="131">
        <f>'[1]RM_6.1.3.sz.mell'!J27</f>
        <v>0</v>
      </c>
      <c r="E27" s="69">
        <f>'[1]RM_6.1.3.sz.mell'!K27</f>
        <v>0</v>
      </c>
    </row>
    <row r="28" spans="1:5" s="457" customFormat="1" ht="12" customHeight="1" thickBot="1" x14ac:dyDescent="0.25">
      <c r="A28" s="458" t="s">
        <v>169</v>
      </c>
      <c r="B28" s="76" t="s">
        <v>170</v>
      </c>
      <c r="C28" s="74">
        <f>'[1]RM_6.1.3.sz.mell'!C28</f>
        <v>0</v>
      </c>
      <c r="D28" s="133">
        <f>'[1]RM_6.1.3.sz.mell'!J28</f>
        <v>0</v>
      </c>
      <c r="E28" s="75">
        <f>'[1]RM_6.1.3.sz.mell'!K28</f>
        <v>0</v>
      </c>
    </row>
    <row r="29" spans="1:5" s="457" customFormat="1" ht="12" customHeight="1" thickBot="1" x14ac:dyDescent="0.25">
      <c r="A29" s="103" t="s">
        <v>171</v>
      </c>
      <c r="B29" s="58" t="s">
        <v>172</v>
      </c>
      <c r="C29" s="77">
        <f>'[1]RM_6.1.3.sz.mell'!C29</f>
        <v>0</v>
      </c>
      <c r="D29" s="77">
        <f>'[1]RM_6.1.3.sz.mell'!J29</f>
        <v>0</v>
      </c>
      <c r="E29" s="78">
        <f>'[1]RM_6.1.3.sz.mell'!K29</f>
        <v>0</v>
      </c>
    </row>
    <row r="30" spans="1:5" s="457" customFormat="1" ht="12" customHeight="1" x14ac:dyDescent="0.2">
      <c r="A30" s="454" t="s">
        <v>173</v>
      </c>
      <c r="B30" s="63" t="e">
        <f>#REF!</f>
        <v>#REF!</v>
      </c>
      <c r="C30" s="64">
        <f>'[1]RM_6.1.3.sz.mell'!C30</f>
        <v>0</v>
      </c>
      <c r="D30" s="64">
        <f>'[1]RM_6.1.3.sz.mell'!J30</f>
        <v>0</v>
      </c>
      <c r="E30" s="65">
        <f>'[1]RM_6.1.3.sz.mell'!K30</f>
        <v>0</v>
      </c>
    </row>
    <row r="31" spans="1:5" s="457" customFormat="1" ht="12" customHeight="1" x14ac:dyDescent="0.2">
      <c r="A31" s="456" t="s">
        <v>175</v>
      </c>
      <c r="B31" s="63" t="e">
        <f>#REF!</f>
        <v>#REF!</v>
      </c>
      <c r="C31" s="68">
        <f>'[1]RM_6.1.3.sz.mell'!C31</f>
        <v>0</v>
      </c>
      <c r="D31" s="68">
        <f>'[1]RM_6.1.3.sz.mell'!J31</f>
        <v>0</v>
      </c>
      <c r="E31" s="69">
        <f>'[1]RM_6.1.3.sz.mell'!K31</f>
        <v>0</v>
      </c>
    </row>
    <row r="32" spans="1:5" s="457" customFormat="1" ht="12" customHeight="1" x14ac:dyDescent="0.2">
      <c r="A32" s="456" t="s">
        <v>177</v>
      </c>
      <c r="B32" s="63" t="e">
        <f>#REF!</f>
        <v>#REF!</v>
      </c>
      <c r="C32" s="68">
        <f>'[1]RM_6.1.3.sz.mell'!C32</f>
        <v>0</v>
      </c>
      <c r="D32" s="68">
        <f>'[1]RM_6.1.3.sz.mell'!J32</f>
        <v>0</v>
      </c>
      <c r="E32" s="69">
        <f>'[1]RM_6.1.3.sz.mell'!K32</f>
        <v>0</v>
      </c>
    </row>
    <row r="33" spans="1:5" s="457" customFormat="1" ht="12" customHeight="1" x14ac:dyDescent="0.2">
      <c r="A33" s="456" t="s">
        <v>179</v>
      </c>
      <c r="B33" s="63" t="e">
        <f>#REF!</f>
        <v>#REF!</v>
      </c>
      <c r="C33" s="68">
        <f>'[1]RM_6.1.3.sz.mell'!C33</f>
        <v>0</v>
      </c>
      <c r="D33" s="68">
        <f>'[1]RM_6.1.3.sz.mell'!J33</f>
        <v>0</v>
      </c>
      <c r="E33" s="69">
        <f>'[1]RM_6.1.3.sz.mell'!K33</f>
        <v>0</v>
      </c>
    </row>
    <row r="34" spans="1:5" s="457" customFormat="1" ht="12" customHeight="1" x14ac:dyDescent="0.2">
      <c r="A34" s="456" t="s">
        <v>181</v>
      </c>
      <c r="B34" s="63" t="e">
        <f>#REF!</f>
        <v>#REF!</v>
      </c>
      <c r="C34" s="68">
        <f>'[1]RM_6.1.3.sz.mell'!C34</f>
        <v>0</v>
      </c>
      <c r="D34" s="68">
        <f>'[1]RM_6.1.3.sz.mell'!J34</f>
        <v>0</v>
      </c>
      <c r="E34" s="69">
        <f>'[1]RM_6.1.3.sz.mell'!K34</f>
        <v>0</v>
      </c>
    </row>
    <row r="35" spans="1:5" s="457" customFormat="1" ht="12" customHeight="1" x14ac:dyDescent="0.2">
      <c r="A35" s="456" t="s">
        <v>183</v>
      </c>
      <c r="B35" s="63" t="e">
        <f>#REF!</f>
        <v>#REF!</v>
      </c>
      <c r="C35" s="68">
        <f>'[1]RM_6.1.3.sz.mell'!C35</f>
        <v>0</v>
      </c>
      <c r="D35" s="68">
        <f>'[1]RM_6.1.3.sz.mell'!J35</f>
        <v>0</v>
      </c>
      <c r="E35" s="69">
        <f>'[1]RM_6.1.3.sz.mell'!K35</f>
        <v>0</v>
      </c>
    </row>
    <row r="36" spans="1:5" s="457" customFormat="1" ht="12" customHeight="1" thickBot="1" x14ac:dyDescent="0.25">
      <c r="A36" s="458" t="s">
        <v>185</v>
      </c>
      <c r="B36" s="63" t="e">
        <f>#REF!</f>
        <v>#REF!</v>
      </c>
      <c r="C36" s="74">
        <f>'[1]RM_6.1.3.sz.mell'!C36</f>
        <v>0</v>
      </c>
      <c r="D36" s="74">
        <f>'[1]RM_6.1.3.sz.mell'!J36</f>
        <v>0</v>
      </c>
      <c r="E36" s="75">
        <f>'[1]RM_6.1.3.sz.mell'!K36</f>
        <v>0</v>
      </c>
    </row>
    <row r="37" spans="1:5" s="457" customFormat="1" ht="12" customHeight="1" thickBot="1" x14ac:dyDescent="0.25">
      <c r="A37" s="103" t="s">
        <v>187</v>
      </c>
      <c r="B37" s="58" t="s">
        <v>583</v>
      </c>
      <c r="C37" s="59">
        <f>'[1]RM_6.1.3.sz.mell'!C37</f>
        <v>0</v>
      </c>
      <c r="D37" s="135">
        <f>'[1]RM_6.1.3.sz.mell'!J37</f>
        <v>0</v>
      </c>
      <c r="E37" s="60">
        <f>'[1]RM_6.1.3.sz.mell'!K37</f>
        <v>0</v>
      </c>
    </row>
    <row r="38" spans="1:5" s="457" customFormat="1" ht="12" customHeight="1" x14ac:dyDescent="0.2">
      <c r="A38" s="454" t="s">
        <v>189</v>
      </c>
      <c r="B38" s="63" t="s">
        <v>190</v>
      </c>
      <c r="C38" s="64">
        <f>'[1]RM_6.1.3.sz.mell'!C38</f>
        <v>0</v>
      </c>
      <c r="D38" s="129">
        <f>'[1]RM_6.1.3.sz.mell'!J38</f>
        <v>0</v>
      </c>
      <c r="E38" s="65">
        <f>'[1]RM_6.1.3.sz.mell'!K38</f>
        <v>0</v>
      </c>
    </row>
    <row r="39" spans="1:5" s="457" customFormat="1" ht="12" customHeight="1" x14ac:dyDescent="0.2">
      <c r="A39" s="456" t="s">
        <v>191</v>
      </c>
      <c r="B39" s="67" t="s">
        <v>192</v>
      </c>
      <c r="C39" s="68">
        <f>'[1]RM_6.1.3.sz.mell'!C39</f>
        <v>0</v>
      </c>
      <c r="D39" s="131">
        <f>'[1]RM_6.1.3.sz.mell'!J39</f>
        <v>0</v>
      </c>
      <c r="E39" s="69">
        <f>'[1]RM_6.1.3.sz.mell'!K39</f>
        <v>0</v>
      </c>
    </row>
    <row r="40" spans="1:5" s="457" customFormat="1" ht="12" customHeight="1" x14ac:dyDescent="0.2">
      <c r="A40" s="456" t="s">
        <v>193</v>
      </c>
      <c r="B40" s="67" t="s">
        <v>194</v>
      </c>
      <c r="C40" s="68">
        <f>'[1]RM_6.1.3.sz.mell'!C40</f>
        <v>0</v>
      </c>
      <c r="D40" s="131">
        <f>'[1]RM_6.1.3.sz.mell'!J40</f>
        <v>0</v>
      </c>
      <c r="E40" s="69">
        <f>'[1]RM_6.1.3.sz.mell'!K40</f>
        <v>0</v>
      </c>
    </row>
    <row r="41" spans="1:5" s="457" customFormat="1" ht="12" customHeight="1" x14ac:dyDescent="0.2">
      <c r="A41" s="456" t="s">
        <v>195</v>
      </c>
      <c r="B41" s="67" t="s">
        <v>196</v>
      </c>
      <c r="C41" s="68">
        <f>'[1]RM_6.1.3.sz.mell'!C41</f>
        <v>0</v>
      </c>
      <c r="D41" s="131">
        <f>'[1]RM_6.1.3.sz.mell'!J41</f>
        <v>0</v>
      </c>
      <c r="E41" s="69">
        <f>'[1]RM_6.1.3.sz.mell'!K41</f>
        <v>0</v>
      </c>
    </row>
    <row r="42" spans="1:5" s="457" customFormat="1" ht="12" customHeight="1" x14ac:dyDescent="0.2">
      <c r="A42" s="456" t="s">
        <v>197</v>
      </c>
      <c r="B42" s="67" t="s">
        <v>198</v>
      </c>
      <c r="C42" s="68">
        <f>'[1]RM_6.1.3.sz.mell'!C42</f>
        <v>0</v>
      </c>
      <c r="D42" s="131">
        <f>'[1]RM_6.1.3.sz.mell'!J42</f>
        <v>0</v>
      </c>
      <c r="E42" s="69">
        <f>'[1]RM_6.1.3.sz.mell'!K42</f>
        <v>0</v>
      </c>
    </row>
    <row r="43" spans="1:5" s="457" customFormat="1" ht="12" customHeight="1" x14ac:dyDescent="0.2">
      <c r="A43" s="456" t="s">
        <v>199</v>
      </c>
      <c r="B43" s="67" t="s">
        <v>200</v>
      </c>
      <c r="C43" s="68">
        <f>'[1]RM_6.1.3.sz.mell'!C43</f>
        <v>0</v>
      </c>
      <c r="D43" s="131">
        <f>'[1]RM_6.1.3.sz.mell'!J43</f>
        <v>0</v>
      </c>
      <c r="E43" s="69">
        <f>'[1]RM_6.1.3.sz.mell'!K43</f>
        <v>0</v>
      </c>
    </row>
    <row r="44" spans="1:5" s="457" customFormat="1" ht="12" customHeight="1" x14ac:dyDescent="0.2">
      <c r="A44" s="456" t="s">
        <v>201</v>
      </c>
      <c r="B44" s="67" t="s">
        <v>202</v>
      </c>
      <c r="C44" s="68">
        <f>'[1]RM_6.1.3.sz.mell'!C44</f>
        <v>0</v>
      </c>
      <c r="D44" s="131">
        <f>'[1]RM_6.1.3.sz.mell'!J44</f>
        <v>0</v>
      </c>
      <c r="E44" s="69">
        <f>'[1]RM_6.1.3.sz.mell'!K44</f>
        <v>0</v>
      </c>
    </row>
    <row r="45" spans="1:5" s="457" customFormat="1" ht="12" customHeight="1" x14ac:dyDescent="0.2">
      <c r="A45" s="456" t="s">
        <v>203</v>
      </c>
      <c r="B45" s="67" t="s">
        <v>204</v>
      </c>
      <c r="C45" s="68">
        <f>'[1]RM_6.1.3.sz.mell'!C45</f>
        <v>0</v>
      </c>
      <c r="D45" s="131">
        <f>'[1]RM_6.1.3.sz.mell'!J45</f>
        <v>0</v>
      </c>
      <c r="E45" s="69">
        <f>'[1]RM_6.1.3.sz.mell'!K45</f>
        <v>0</v>
      </c>
    </row>
    <row r="46" spans="1:5" s="457" customFormat="1" ht="12" customHeight="1" x14ac:dyDescent="0.2">
      <c r="A46" s="456" t="s">
        <v>205</v>
      </c>
      <c r="B46" s="67" t="s">
        <v>206</v>
      </c>
      <c r="C46" s="80">
        <f>'[1]RM_6.1.3.sz.mell'!C46</f>
        <v>0</v>
      </c>
      <c r="D46" s="459">
        <f>'[1]RM_6.1.3.sz.mell'!J46</f>
        <v>0</v>
      </c>
      <c r="E46" s="81">
        <f>'[1]RM_6.1.3.sz.mell'!K46</f>
        <v>0</v>
      </c>
    </row>
    <row r="47" spans="1:5" s="457" customFormat="1" ht="12" customHeight="1" x14ac:dyDescent="0.2">
      <c r="A47" s="458" t="s">
        <v>207</v>
      </c>
      <c r="B47" s="76" t="s">
        <v>208</v>
      </c>
      <c r="C47" s="82">
        <f>'[1]RM_6.1.3.sz.mell'!C47</f>
        <v>0</v>
      </c>
      <c r="D47" s="460">
        <f>'[1]RM_6.1.3.sz.mell'!J47</f>
        <v>0</v>
      </c>
      <c r="E47" s="83">
        <f>'[1]RM_6.1.3.sz.mell'!K47</f>
        <v>0</v>
      </c>
    </row>
    <row r="48" spans="1:5" s="457" customFormat="1" ht="12" customHeight="1" thickBot="1" x14ac:dyDescent="0.25">
      <c r="A48" s="458" t="s">
        <v>209</v>
      </c>
      <c r="B48" s="76" t="s">
        <v>210</v>
      </c>
      <c r="C48" s="82">
        <f>'[1]RM_6.1.3.sz.mell'!C48</f>
        <v>0</v>
      </c>
      <c r="D48" s="460">
        <f>'[1]RM_6.1.3.sz.mell'!J48</f>
        <v>0</v>
      </c>
      <c r="E48" s="83">
        <f>'[1]RM_6.1.3.sz.mell'!K48</f>
        <v>0</v>
      </c>
    </row>
    <row r="49" spans="1:5" s="457" customFormat="1" ht="12" customHeight="1" thickBot="1" x14ac:dyDescent="0.25">
      <c r="A49" s="103" t="s">
        <v>211</v>
      </c>
      <c r="B49" s="58" t="s">
        <v>212</v>
      </c>
      <c r="C49" s="59">
        <f>'[1]RM_6.1.3.sz.mell'!C49</f>
        <v>0</v>
      </c>
      <c r="D49" s="135">
        <f>'[1]RM_6.1.3.sz.mell'!J49</f>
        <v>0</v>
      </c>
      <c r="E49" s="60">
        <f>'[1]RM_6.1.3.sz.mell'!K49</f>
        <v>0</v>
      </c>
    </row>
    <row r="50" spans="1:5" s="457" customFormat="1" ht="12" customHeight="1" x14ac:dyDescent="0.2">
      <c r="A50" s="454" t="s">
        <v>213</v>
      </c>
      <c r="B50" s="63" t="s">
        <v>214</v>
      </c>
      <c r="C50" s="84">
        <f>'[1]RM_6.1.3.sz.mell'!C50</f>
        <v>0</v>
      </c>
      <c r="D50" s="461">
        <f>'[1]RM_6.1.3.sz.mell'!J50</f>
        <v>0</v>
      </c>
      <c r="E50" s="85">
        <f>'[1]RM_6.1.3.sz.mell'!K50</f>
        <v>0</v>
      </c>
    </row>
    <row r="51" spans="1:5" s="457" customFormat="1" ht="12" customHeight="1" x14ac:dyDescent="0.2">
      <c r="A51" s="456" t="s">
        <v>215</v>
      </c>
      <c r="B51" s="67" t="s">
        <v>216</v>
      </c>
      <c r="C51" s="80">
        <f>'[1]RM_6.1.3.sz.mell'!C51</f>
        <v>0</v>
      </c>
      <c r="D51" s="459">
        <f>'[1]RM_6.1.3.sz.mell'!J51</f>
        <v>0</v>
      </c>
      <c r="E51" s="81">
        <f>'[1]RM_6.1.3.sz.mell'!K51</f>
        <v>0</v>
      </c>
    </row>
    <row r="52" spans="1:5" s="457" customFormat="1" ht="12" customHeight="1" x14ac:dyDescent="0.2">
      <c r="A52" s="456" t="s">
        <v>217</v>
      </c>
      <c r="B52" s="67" t="s">
        <v>218</v>
      </c>
      <c r="C52" s="80">
        <f>'[1]RM_6.1.3.sz.mell'!C52</f>
        <v>0</v>
      </c>
      <c r="D52" s="459">
        <f>'[1]RM_6.1.3.sz.mell'!J52</f>
        <v>0</v>
      </c>
      <c r="E52" s="81">
        <f>'[1]RM_6.1.3.sz.mell'!K52</f>
        <v>0</v>
      </c>
    </row>
    <row r="53" spans="1:5" s="457" customFormat="1" ht="12" customHeight="1" x14ac:dyDescent="0.2">
      <c r="A53" s="456" t="s">
        <v>219</v>
      </c>
      <c r="B53" s="67" t="s">
        <v>220</v>
      </c>
      <c r="C53" s="80">
        <f>'[1]RM_6.1.3.sz.mell'!C53</f>
        <v>0</v>
      </c>
      <c r="D53" s="459">
        <f>'[1]RM_6.1.3.sz.mell'!J53</f>
        <v>0</v>
      </c>
      <c r="E53" s="81">
        <f>'[1]RM_6.1.3.sz.mell'!K53</f>
        <v>0</v>
      </c>
    </row>
    <row r="54" spans="1:5" s="457" customFormat="1" ht="12" customHeight="1" thickBot="1" x14ac:dyDescent="0.25">
      <c r="A54" s="458" t="s">
        <v>221</v>
      </c>
      <c r="B54" s="76" t="s">
        <v>222</v>
      </c>
      <c r="C54" s="82">
        <f>'[1]RM_6.1.3.sz.mell'!C54</f>
        <v>0</v>
      </c>
      <c r="D54" s="460">
        <f>'[1]RM_6.1.3.sz.mell'!J54</f>
        <v>0</v>
      </c>
      <c r="E54" s="83">
        <f>'[1]RM_6.1.3.sz.mell'!K54</f>
        <v>0</v>
      </c>
    </row>
    <row r="55" spans="1:5" s="457" customFormat="1" ht="12" customHeight="1" thickBot="1" x14ac:dyDescent="0.25">
      <c r="A55" s="103" t="s">
        <v>223</v>
      </c>
      <c r="B55" s="58" t="s">
        <v>224</v>
      </c>
      <c r="C55" s="59">
        <f>'[1]RM_6.1.3.sz.mell'!C55</f>
        <v>0</v>
      </c>
      <c r="D55" s="135">
        <f>'[1]RM_6.1.3.sz.mell'!J55</f>
        <v>0</v>
      </c>
      <c r="E55" s="60">
        <f>'[1]RM_6.1.3.sz.mell'!K55</f>
        <v>0</v>
      </c>
    </row>
    <row r="56" spans="1:5" s="457" customFormat="1" ht="12" customHeight="1" x14ac:dyDescent="0.2">
      <c r="A56" s="454" t="s">
        <v>225</v>
      </c>
      <c r="B56" s="63" t="s">
        <v>226</v>
      </c>
      <c r="C56" s="64">
        <f>'[1]RM_6.1.3.sz.mell'!C56</f>
        <v>0</v>
      </c>
      <c r="D56" s="129">
        <f>'[1]RM_6.1.3.sz.mell'!J56</f>
        <v>0</v>
      </c>
      <c r="E56" s="65">
        <f>'[1]RM_6.1.3.sz.mell'!K56</f>
        <v>0</v>
      </c>
    </row>
    <row r="57" spans="1:5" s="457" customFormat="1" ht="12" customHeight="1" x14ac:dyDescent="0.2">
      <c r="A57" s="456" t="s">
        <v>227</v>
      </c>
      <c r="B57" s="67" t="s">
        <v>228</v>
      </c>
      <c r="C57" s="68">
        <f>'[1]RM_6.1.3.sz.mell'!C57</f>
        <v>0</v>
      </c>
      <c r="D57" s="131">
        <f>'[1]RM_6.1.3.sz.mell'!J57</f>
        <v>0</v>
      </c>
      <c r="E57" s="69">
        <f>'[1]RM_6.1.3.sz.mell'!K57</f>
        <v>0</v>
      </c>
    </row>
    <row r="58" spans="1:5" s="457" customFormat="1" ht="12" customHeight="1" x14ac:dyDescent="0.2">
      <c r="A58" s="456" t="s">
        <v>229</v>
      </c>
      <c r="B58" s="67" t="s">
        <v>230</v>
      </c>
      <c r="C58" s="68">
        <f>'[1]RM_6.1.3.sz.mell'!C58</f>
        <v>0</v>
      </c>
      <c r="D58" s="131">
        <f>'[1]RM_6.1.3.sz.mell'!J58</f>
        <v>0</v>
      </c>
      <c r="E58" s="69">
        <f>'[1]RM_6.1.3.sz.mell'!K58</f>
        <v>0</v>
      </c>
    </row>
    <row r="59" spans="1:5" s="457" customFormat="1" ht="12" customHeight="1" thickBot="1" x14ac:dyDescent="0.25">
      <c r="A59" s="458" t="s">
        <v>231</v>
      </c>
      <c r="B59" s="76" t="s">
        <v>232</v>
      </c>
      <c r="C59" s="74">
        <f>'[1]RM_6.1.3.sz.mell'!C59</f>
        <v>0</v>
      </c>
      <c r="D59" s="133">
        <f>'[1]RM_6.1.3.sz.mell'!J59</f>
        <v>0</v>
      </c>
      <c r="E59" s="75">
        <f>'[1]RM_6.1.3.sz.mell'!K59</f>
        <v>0</v>
      </c>
    </row>
    <row r="60" spans="1:5" s="457" customFormat="1" ht="12" customHeight="1" thickBot="1" x14ac:dyDescent="0.25">
      <c r="A60" s="103" t="s">
        <v>233</v>
      </c>
      <c r="B60" s="73" t="s">
        <v>234</v>
      </c>
      <c r="C60" s="59">
        <f>'[1]RM_6.1.3.sz.mell'!C60</f>
        <v>0</v>
      </c>
      <c r="D60" s="135">
        <f>'[1]RM_6.1.3.sz.mell'!J60</f>
        <v>0</v>
      </c>
      <c r="E60" s="60">
        <f>'[1]RM_6.1.3.sz.mell'!K60</f>
        <v>0</v>
      </c>
    </row>
    <row r="61" spans="1:5" s="457" customFormat="1" ht="12" customHeight="1" x14ac:dyDescent="0.2">
      <c r="A61" s="454" t="s">
        <v>235</v>
      </c>
      <c r="B61" s="63" t="s">
        <v>236</v>
      </c>
      <c r="C61" s="80">
        <f>'[1]RM_6.1.3.sz.mell'!C61</f>
        <v>0</v>
      </c>
      <c r="D61" s="459">
        <f>'[1]RM_6.1.3.sz.mell'!J61</f>
        <v>0</v>
      </c>
      <c r="E61" s="81">
        <f>'[1]RM_6.1.3.sz.mell'!K61</f>
        <v>0</v>
      </c>
    </row>
    <row r="62" spans="1:5" s="457" customFormat="1" ht="12" customHeight="1" x14ac:dyDescent="0.2">
      <c r="A62" s="456" t="s">
        <v>237</v>
      </c>
      <c r="B62" s="67" t="s">
        <v>238</v>
      </c>
      <c r="C62" s="80">
        <f>'[1]RM_6.1.3.sz.mell'!C62</f>
        <v>0</v>
      </c>
      <c r="D62" s="459">
        <f>'[1]RM_6.1.3.sz.mell'!J62</f>
        <v>0</v>
      </c>
      <c r="E62" s="81">
        <f>'[1]RM_6.1.3.sz.mell'!K62</f>
        <v>0</v>
      </c>
    </row>
    <row r="63" spans="1:5" s="457" customFormat="1" ht="12" customHeight="1" x14ac:dyDescent="0.2">
      <c r="A63" s="456" t="s">
        <v>239</v>
      </c>
      <c r="B63" s="67" t="s">
        <v>240</v>
      </c>
      <c r="C63" s="80">
        <f>'[1]RM_6.1.3.sz.mell'!C63</f>
        <v>0</v>
      </c>
      <c r="D63" s="459">
        <f>'[1]RM_6.1.3.sz.mell'!J63</f>
        <v>0</v>
      </c>
      <c r="E63" s="81">
        <f>'[1]RM_6.1.3.sz.mell'!K63</f>
        <v>0</v>
      </c>
    </row>
    <row r="64" spans="1:5" s="457" customFormat="1" ht="12" customHeight="1" thickBot="1" x14ac:dyDescent="0.25">
      <c r="A64" s="458" t="s">
        <v>241</v>
      </c>
      <c r="B64" s="76" t="s">
        <v>242</v>
      </c>
      <c r="C64" s="80">
        <f>'[1]RM_6.1.3.sz.mell'!C64</f>
        <v>0</v>
      </c>
      <c r="D64" s="459">
        <f>'[1]RM_6.1.3.sz.mell'!J64</f>
        <v>0</v>
      </c>
      <c r="E64" s="81">
        <f>'[1]RM_6.1.3.sz.mell'!K64</f>
        <v>0</v>
      </c>
    </row>
    <row r="65" spans="1:5" s="457" customFormat="1" ht="12" customHeight="1" thickBot="1" x14ac:dyDescent="0.25">
      <c r="A65" s="103" t="s">
        <v>57</v>
      </c>
      <c r="B65" s="58" t="s">
        <v>244</v>
      </c>
      <c r="C65" s="77">
        <f>'[1]RM_6.1.3.sz.mell'!C65</f>
        <v>0</v>
      </c>
      <c r="D65" s="139">
        <f>'[1]RM_6.1.3.sz.mell'!J65</f>
        <v>0</v>
      </c>
      <c r="E65" s="78">
        <f>'[1]RM_6.1.3.sz.mell'!K65</f>
        <v>0</v>
      </c>
    </row>
    <row r="66" spans="1:5" s="457" customFormat="1" ht="12" customHeight="1" thickBot="1" x14ac:dyDescent="0.2">
      <c r="A66" s="462" t="s">
        <v>556</v>
      </c>
      <c r="B66" s="73" t="s">
        <v>246</v>
      </c>
      <c r="C66" s="59">
        <f>'[1]RM_6.1.3.sz.mell'!C66</f>
        <v>0</v>
      </c>
      <c r="D66" s="135">
        <f>'[1]RM_6.1.3.sz.mell'!J66</f>
        <v>0</v>
      </c>
      <c r="E66" s="60">
        <f>'[1]RM_6.1.3.sz.mell'!K66</f>
        <v>0</v>
      </c>
    </row>
    <row r="67" spans="1:5" s="457" customFormat="1" ht="12" customHeight="1" x14ac:dyDescent="0.2">
      <c r="A67" s="454" t="s">
        <v>247</v>
      </c>
      <c r="B67" s="63" t="s">
        <v>248</v>
      </c>
      <c r="C67" s="80">
        <f>'[1]RM_6.1.3.sz.mell'!C67</f>
        <v>0</v>
      </c>
      <c r="D67" s="459">
        <f>'[1]RM_6.1.3.sz.mell'!J67</f>
        <v>0</v>
      </c>
      <c r="E67" s="81">
        <f>'[1]RM_6.1.3.sz.mell'!K67</f>
        <v>0</v>
      </c>
    </row>
    <row r="68" spans="1:5" s="457" customFormat="1" ht="12" customHeight="1" x14ac:dyDescent="0.2">
      <c r="A68" s="456" t="s">
        <v>249</v>
      </c>
      <c r="B68" s="67" t="s">
        <v>250</v>
      </c>
      <c r="C68" s="80">
        <f>'[1]RM_6.1.3.sz.mell'!C68</f>
        <v>0</v>
      </c>
      <c r="D68" s="459">
        <f>'[1]RM_6.1.3.sz.mell'!J68</f>
        <v>0</v>
      </c>
      <c r="E68" s="81">
        <f>'[1]RM_6.1.3.sz.mell'!K68</f>
        <v>0</v>
      </c>
    </row>
    <row r="69" spans="1:5" s="457" customFormat="1" ht="12" customHeight="1" thickBot="1" x14ac:dyDescent="0.25">
      <c r="A69" s="458" t="s">
        <v>251</v>
      </c>
      <c r="B69" s="497" t="s">
        <v>577</v>
      </c>
      <c r="C69" s="80">
        <f>'[1]RM_6.1.3.sz.mell'!C69</f>
        <v>0</v>
      </c>
      <c r="D69" s="466">
        <f>'[1]RM_6.1.3.sz.mell'!J69</f>
        <v>0</v>
      </c>
      <c r="E69" s="81">
        <f>'[1]RM_6.1.3.sz.mell'!K69</f>
        <v>0</v>
      </c>
    </row>
    <row r="70" spans="1:5" s="457" customFormat="1" ht="12" customHeight="1" thickBot="1" x14ac:dyDescent="0.2">
      <c r="A70" s="462" t="s">
        <v>253</v>
      </c>
      <c r="B70" s="73" t="s">
        <v>254</v>
      </c>
      <c r="C70" s="59">
        <f>'[1]RM_6.1.3.sz.mell'!C70</f>
        <v>0</v>
      </c>
      <c r="D70" s="59">
        <f>'[1]RM_6.1.3.sz.mell'!J70</f>
        <v>0</v>
      </c>
      <c r="E70" s="60">
        <f>'[1]RM_6.1.3.sz.mell'!K70</f>
        <v>0</v>
      </c>
    </row>
    <row r="71" spans="1:5" s="457" customFormat="1" ht="12" customHeight="1" x14ac:dyDescent="0.2">
      <c r="A71" s="454" t="s">
        <v>255</v>
      </c>
      <c r="B71" s="63" t="s">
        <v>256</v>
      </c>
      <c r="C71" s="80">
        <f>'[1]RM_6.1.3.sz.mell'!C71</f>
        <v>0</v>
      </c>
      <c r="D71" s="80">
        <f>'[1]RM_6.1.3.sz.mell'!J71</f>
        <v>0</v>
      </c>
      <c r="E71" s="81">
        <f>'[1]RM_6.1.3.sz.mell'!K71</f>
        <v>0</v>
      </c>
    </row>
    <row r="72" spans="1:5" s="457" customFormat="1" ht="12" customHeight="1" x14ac:dyDescent="0.2">
      <c r="A72" s="456" t="s">
        <v>257</v>
      </c>
      <c r="B72" s="63" t="s">
        <v>258</v>
      </c>
      <c r="C72" s="80">
        <f>'[1]RM_6.1.3.sz.mell'!C72</f>
        <v>0</v>
      </c>
      <c r="D72" s="80">
        <f>'[1]RM_6.1.3.sz.mell'!J72</f>
        <v>0</v>
      </c>
      <c r="E72" s="81">
        <f>'[1]RM_6.1.3.sz.mell'!K72</f>
        <v>0</v>
      </c>
    </row>
    <row r="73" spans="1:5" s="457" customFormat="1" ht="12" customHeight="1" x14ac:dyDescent="0.2">
      <c r="A73" s="456" t="s">
        <v>259</v>
      </c>
      <c r="B73" s="63" t="s">
        <v>260</v>
      </c>
      <c r="C73" s="80">
        <f>'[1]RM_6.1.3.sz.mell'!C73</f>
        <v>0</v>
      </c>
      <c r="D73" s="80">
        <f>'[1]RM_6.1.3.sz.mell'!J73</f>
        <v>0</v>
      </c>
      <c r="E73" s="81">
        <f>'[1]RM_6.1.3.sz.mell'!K73</f>
        <v>0</v>
      </c>
    </row>
    <row r="74" spans="1:5" s="457" customFormat="1" ht="12" customHeight="1" thickBot="1" x14ac:dyDescent="0.25">
      <c r="A74" s="458" t="s">
        <v>261</v>
      </c>
      <c r="B74" s="89" t="s">
        <v>262</v>
      </c>
      <c r="C74" s="80">
        <f>'[1]RM_6.1.3.sz.mell'!C74</f>
        <v>0</v>
      </c>
      <c r="D74" s="80">
        <f>'[1]RM_6.1.3.sz.mell'!J74</f>
        <v>0</v>
      </c>
      <c r="E74" s="81">
        <f>'[1]RM_6.1.3.sz.mell'!K74</f>
        <v>0</v>
      </c>
    </row>
    <row r="75" spans="1:5" s="457" customFormat="1" ht="12" customHeight="1" thickBot="1" x14ac:dyDescent="0.2">
      <c r="A75" s="462" t="s">
        <v>263</v>
      </c>
      <c r="B75" s="73" t="s">
        <v>264</v>
      </c>
      <c r="C75" s="59">
        <f>'[1]RM_6.1.3.sz.mell'!C75</f>
        <v>0</v>
      </c>
      <c r="D75" s="59">
        <f>'[1]RM_6.1.3.sz.mell'!J75</f>
        <v>0</v>
      </c>
      <c r="E75" s="60">
        <f>'[1]RM_6.1.3.sz.mell'!K75</f>
        <v>0</v>
      </c>
    </row>
    <row r="76" spans="1:5" s="457" customFormat="1" ht="12" customHeight="1" x14ac:dyDescent="0.2">
      <c r="A76" s="454" t="s">
        <v>265</v>
      </c>
      <c r="B76" s="63" t="s">
        <v>266</v>
      </c>
      <c r="C76" s="80">
        <f>'[1]RM_6.1.3.sz.mell'!C76</f>
        <v>0</v>
      </c>
      <c r="D76" s="80">
        <f>'[1]RM_6.1.3.sz.mell'!J76</f>
        <v>0</v>
      </c>
      <c r="E76" s="81">
        <f>'[1]RM_6.1.3.sz.mell'!K76</f>
        <v>0</v>
      </c>
    </row>
    <row r="77" spans="1:5" s="457" customFormat="1" ht="12" customHeight="1" thickBot="1" x14ac:dyDescent="0.25">
      <c r="A77" s="458" t="s">
        <v>267</v>
      </c>
      <c r="B77" s="76" t="s">
        <v>268</v>
      </c>
      <c r="C77" s="80">
        <f>'[1]RM_6.1.3.sz.mell'!C77</f>
        <v>0</v>
      </c>
      <c r="D77" s="80">
        <f>'[1]RM_6.1.3.sz.mell'!J77</f>
        <v>0</v>
      </c>
      <c r="E77" s="81">
        <f>'[1]RM_6.1.3.sz.mell'!K77</f>
        <v>0</v>
      </c>
    </row>
    <row r="78" spans="1:5" s="455" customFormat="1" ht="12" customHeight="1" thickBot="1" x14ac:dyDescent="0.2">
      <c r="A78" s="462" t="s">
        <v>269</v>
      </c>
      <c r="B78" s="73" t="s">
        <v>270</v>
      </c>
      <c r="C78" s="59">
        <f>'[1]RM_6.1.3.sz.mell'!C78</f>
        <v>0</v>
      </c>
      <c r="D78" s="59">
        <f>'[1]RM_6.1.3.sz.mell'!J78</f>
        <v>0</v>
      </c>
      <c r="E78" s="60">
        <f>'[1]RM_6.1.3.sz.mell'!K78</f>
        <v>0</v>
      </c>
    </row>
    <row r="79" spans="1:5" s="457" customFormat="1" ht="12" customHeight="1" x14ac:dyDescent="0.2">
      <c r="A79" s="454" t="s">
        <v>271</v>
      </c>
      <c r="B79" s="63" t="s">
        <v>272</v>
      </c>
      <c r="C79" s="80">
        <f>'[1]RM_6.1.3.sz.mell'!C79</f>
        <v>0</v>
      </c>
      <c r="D79" s="80">
        <f>'[1]RM_6.1.3.sz.mell'!J79</f>
        <v>0</v>
      </c>
      <c r="E79" s="81">
        <f>'[1]RM_6.1.3.sz.mell'!K79</f>
        <v>0</v>
      </c>
    </row>
    <row r="80" spans="1:5" s="457" customFormat="1" ht="12" customHeight="1" x14ac:dyDescent="0.2">
      <c r="A80" s="456" t="s">
        <v>273</v>
      </c>
      <c r="B80" s="67" t="s">
        <v>274</v>
      </c>
      <c r="C80" s="80">
        <f>'[1]RM_6.1.3.sz.mell'!C80</f>
        <v>0</v>
      </c>
      <c r="D80" s="80">
        <f>'[1]RM_6.1.3.sz.mell'!J80</f>
        <v>0</v>
      </c>
      <c r="E80" s="81">
        <f>'[1]RM_6.1.3.sz.mell'!K80</f>
        <v>0</v>
      </c>
    </row>
    <row r="81" spans="1:5" s="457" customFormat="1" ht="12" customHeight="1" thickBot="1" x14ac:dyDescent="0.25">
      <c r="A81" s="458" t="s">
        <v>275</v>
      </c>
      <c r="B81" s="76" t="s">
        <v>276</v>
      </c>
      <c r="C81" s="80">
        <f>'[1]RM_6.1.3.sz.mell'!C81</f>
        <v>0</v>
      </c>
      <c r="D81" s="80">
        <f>'[1]RM_6.1.3.sz.mell'!J81</f>
        <v>0</v>
      </c>
      <c r="E81" s="81">
        <f>'[1]RM_6.1.3.sz.mell'!K81</f>
        <v>0</v>
      </c>
    </row>
    <row r="82" spans="1:5" s="457" customFormat="1" ht="12" customHeight="1" thickBot="1" x14ac:dyDescent="0.2">
      <c r="A82" s="462" t="s">
        <v>277</v>
      </c>
      <c r="B82" s="73" t="s">
        <v>278</v>
      </c>
      <c r="C82" s="59">
        <f>'[1]RM_6.1.3.sz.mell'!C82</f>
        <v>0</v>
      </c>
      <c r="D82" s="59">
        <f>'[1]RM_6.1.3.sz.mell'!J82</f>
        <v>0</v>
      </c>
      <c r="E82" s="60">
        <f>'[1]RM_6.1.3.sz.mell'!K82</f>
        <v>0</v>
      </c>
    </row>
    <row r="83" spans="1:5" s="457" customFormat="1" ht="12" customHeight="1" x14ac:dyDescent="0.2">
      <c r="A83" s="468" t="s">
        <v>279</v>
      </c>
      <c r="B83" s="63" t="s">
        <v>280</v>
      </c>
      <c r="C83" s="80">
        <f>'[1]RM_6.1.3.sz.mell'!C83</f>
        <v>0</v>
      </c>
      <c r="D83" s="80">
        <f>'[1]RM_6.1.3.sz.mell'!J83</f>
        <v>0</v>
      </c>
      <c r="E83" s="81">
        <f>'[1]RM_6.1.3.sz.mell'!K83</f>
        <v>0</v>
      </c>
    </row>
    <row r="84" spans="1:5" s="457" customFormat="1" ht="12" customHeight="1" x14ac:dyDescent="0.2">
      <c r="A84" s="469" t="s">
        <v>281</v>
      </c>
      <c r="B84" s="67" t="s">
        <v>282</v>
      </c>
      <c r="C84" s="80">
        <f>'[1]RM_6.1.3.sz.mell'!C84</f>
        <v>0</v>
      </c>
      <c r="D84" s="80">
        <f>'[1]RM_6.1.3.sz.mell'!J84</f>
        <v>0</v>
      </c>
      <c r="E84" s="81">
        <f>'[1]RM_6.1.3.sz.mell'!K84</f>
        <v>0</v>
      </c>
    </row>
    <row r="85" spans="1:5" s="457" customFormat="1" ht="12" customHeight="1" x14ac:dyDescent="0.2">
      <c r="A85" s="469" t="s">
        <v>283</v>
      </c>
      <c r="B85" s="67" t="s">
        <v>284</v>
      </c>
      <c r="C85" s="80">
        <f>'[1]RM_6.1.3.sz.mell'!C85</f>
        <v>0</v>
      </c>
      <c r="D85" s="80">
        <f>'[1]RM_6.1.3.sz.mell'!J85</f>
        <v>0</v>
      </c>
      <c r="E85" s="81">
        <f>'[1]RM_6.1.3.sz.mell'!K85</f>
        <v>0</v>
      </c>
    </row>
    <row r="86" spans="1:5" s="455" customFormat="1" ht="12" customHeight="1" thickBot="1" x14ac:dyDescent="0.25">
      <c r="A86" s="470" t="s">
        <v>285</v>
      </c>
      <c r="B86" s="76" t="s">
        <v>286</v>
      </c>
      <c r="C86" s="80">
        <f>'[1]RM_6.1.3.sz.mell'!C86</f>
        <v>0</v>
      </c>
      <c r="D86" s="80">
        <f>'[1]RM_6.1.3.sz.mell'!J86</f>
        <v>0</v>
      </c>
      <c r="E86" s="81">
        <f>'[1]RM_6.1.3.sz.mell'!K86</f>
        <v>0</v>
      </c>
    </row>
    <row r="87" spans="1:5" s="455" customFormat="1" ht="12" customHeight="1" thickBot="1" x14ac:dyDescent="0.2">
      <c r="A87" s="462" t="s">
        <v>287</v>
      </c>
      <c r="B87" s="73" t="s">
        <v>288</v>
      </c>
      <c r="C87" s="59">
        <f>'[1]RM_6.1.3.sz.mell'!C87</f>
        <v>0</v>
      </c>
      <c r="D87" s="59">
        <f>'[1]RM_6.1.3.sz.mell'!J87</f>
        <v>0</v>
      </c>
      <c r="E87" s="60">
        <f>'[1]RM_6.1.3.sz.mell'!K87</f>
        <v>0</v>
      </c>
    </row>
    <row r="88" spans="1:5" s="455" customFormat="1" ht="12" customHeight="1" thickBot="1" x14ac:dyDescent="0.2">
      <c r="A88" s="462" t="s">
        <v>557</v>
      </c>
      <c r="B88" s="73" t="s">
        <v>290</v>
      </c>
      <c r="C88" s="59">
        <f>'[1]RM_6.1.3.sz.mell'!C88</f>
        <v>0</v>
      </c>
      <c r="D88" s="59">
        <f>'[1]RM_6.1.3.sz.mell'!J88</f>
        <v>0</v>
      </c>
      <c r="E88" s="60">
        <f>'[1]RM_6.1.3.sz.mell'!K88</f>
        <v>0</v>
      </c>
    </row>
    <row r="89" spans="1:5" s="455" customFormat="1" ht="12" customHeight="1" thickBot="1" x14ac:dyDescent="0.2">
      <c r="A89" s="462" t="s">
        <v>558</v>
      </c>
      <c r="B89" s="93" t="s">
        <v>292</v>
      </c>
      <c r="C89" s="77">
        <f>'[1]RM_6.1.3.sz.mell'!C89</f>
        <v>0</v>
      </c>
      <c r="D89" s="77">
        <f>'[1]RM_6.1.3.sz.mell'!J89</f>
        <v>0</v>
      </c>
      <c r="E89" s="78">
        <f>'[1]RM_6.1.3.sz.mell'!K89</f>
        <v>0</v>
      </c>
    </row>
    <row r="90" spans="1:5" s="455" customFormat="1" ht="12" customHeight="1" thickBot="1" x14ac:dyDescent="0.2">
      <c r="A90" s="471" t="s">
        <v>559</v>
      </c>
      <c r="B90" s="95" t="s">
        <v>560</v>
      </c>
      <c r="C90" s="77">
        <f>'[1]RM_6.1.3.sz.mell'!C90</f>
        <v>0</v>
      </c>
      <c r="D90" s="77">
        <f>'[1]RM_6.1.3.sz.mell'!J90</f>
        <v>0</v>
      </c>
      <c r="E90" s="78">
        <f>'[1]RM_6.1.3.sz.mell'!K90</f>
        <v>0</v>
      </c>
    </row>
    <row r="91" spans="1:5" s="457" customFormat="1" ht="15.2" customHeight="1" thickBot="1" x14ac:dyDescent="0.25">
      <c r="A91" s="472"/>
      <c r="B91" s="473"/>
      <c r="C91" s="474"/>
    </row>
    <row r="92" spans="1:5" s="450" customFormat="1" ht="16.5" customHeight="1" thickBot="1" x14ac:dyDescent="0.25">
      <c r="A92" s="451" t="s">
        <v>391</v>
      </c>
      <c r="B92" s="452"/>
      <c r="C92" s="452"/>
      <c r="D92" s="452"/>
      <c r="E92" s="453"/>
    </row>
    <row r="93" spans="1:5" s="475" customFormat="1" ht="12" customHeight="1" thickBot="1" x14ac:dyDescent="0.25">
      <c r="A93" s="53" t="s">
        <v>129</v>
      </c>
      <c r="B93" s="107" t="s">
        <v>561</v>
      </c>
      <c r="C93" s="108">
        <f>'[1]RM_6.1.3.sz.mell'!C93</f>
        <v>0</v>
      </c>
      <c r="D93" s="108">
        <f>'[1]RM_6.1.3.sz.mell'!J93</f>
        <v>0</v>
      </c>
      <c r="E93" s="109">
        <f>'[1]RM_6.1.3.sz.mell'!K93</f>
        <v>0</v>
      </c>
    </row>
    <row r="94" spans="1:5" ht="12" customHeight="1" x14ac:dyDescent="0.2">
      <c r="A94" s="476" t="s">
        <v>131</v>
      </c>
      <c r="B94" s="111" t="s">
        <v>299</v>
      </c>
      <c r="C94" s="112">
        <f>'[1]RM_6.1.3.sz.mell'!C94</f>
        <v>0</v>
      </c>
      <c r="D94" s="112">
        <f>'[1]RM_6.1.3.sz.mell'!J94</f>
        <v>0</v>
      </c>
      <c r="E94" s="113">
        <f>'[1]RM_6.1.3.sz.mell'!K94</f>
        <v>0</v>
      </c>
    </row>
    <row r="95" spans="1:5" ht="12" customHeight="1" x14ac:dyDescent="0.2">
      <c r="A95" s="456" t="s">
        <v>133</v>
      </c>
      <c r="B95" s="114" t="s">
        <v>300</v>
      </c>
      <c r="C95" s="68">
        <f>'[1]RM_6.1.3.sz.mell'!C95</f>
        <v>0</v>
      </c>
      <c r="D95" s="68">
        <f>'[1]RM_6.1.3.sz.mell'!J95</f>
        <v>0</v>
      </c>
      <c r="E95" s="69">
        <f>'[1]RM_6.1.3.sz.mell'!K95</f>
        <v>0</v>
      </c>
    </row>
    <row r="96" spans="1:5" ht="12" customHeight="1" x14ac:dyDescent="0.2">
      <c r="A96" s="456" t="s">
        <v>135</v>
      </c>
      <c r="B96" s="114" t="s">
        <v>301</v>
      </c>
      <c r="C96" s="74">
        <f>'[1]RM_6.1.3.sz.mell'!C96</f>
        <v>0</v>
      </c>
      <c r="D96" s="68">
        <f>'[1]RM_6.1.3.sz.mell'!J96</f>
        <v>0</v>
      </c>
      <c r="E96" s="75">
        <f>'[1]RM_6.1.3.sz.mell'!K96</f>
        <v>0</v>
      </c>
    </row>
    <row r="97" spans="1:5" ht="12" customHeight="1" x14ac:dyDescent="0.2">
      <c r="A97" s="456" t="s">
        <v>137</v>
      </c>
      <c r="B97" s="115" t="s">
        <v>302</v>
      </c>
      <c r="C97" s="74">
        <f>'[1]RM_6.1.3.sz.mell'!C97</f>
        <v>0</v>
      </c>
      <c r="D97" s="133">
        <f>'[1]RM_6.1.3.sz.mell'!J97</f>
        <v>0</v>
      </c>
      <c r="E97" s="75">
        <f>'[1]RM_6.1.3.sz.mell'!K97</f>
        <v>0</v>
      </c>
    </row>
    <row r="98" spans="1:5" ht="12" customHeight="1" x14ac:dyDescent="0.2">
      <c r="A98" s="456" t="s">
        <v>303</v>
      </c>
      <c r="B98" s="116" t="s">
        <v>304</v>
      </c>
      <c r="C98" s="74">
        <f>'[1]RM_6.1.3.sz.mell'!C98</f>
        <v>0</v>
      </c>
      <c r="D98" s="133">
        <f>'[1]RM_6.1.3.sz.mell'!J98</f>
        <v>0</v>
      </c>
      <c r="E98" s="75">
        <f>'[1]RM_6.1.3.sz.mell'!K98</f>
        <v>0</v>
      </c>
    </row>
    <row r="99" spans="1:5" ht="12" customHeight="1" x14ac:dyDescent="0.2">
      <c r="A99" s="456" t="s">
        <v>141</v>
      </c>
      <c r="B99" s="114" t="s">
        <v>562</v>
      </c>
      <c r="C99" s="74">
        <f>'[1]RM_6.1.3.sz.mell'!C99</f>
        <v>0</v>
      </c>
      <c r="D99" s="133">
        <f>'[1]RM_6.1.3.sz.mell'!J99</f>
        <v>0</v>
      </c>
      <c r="E99" s="75">
        <f>'[1]RM_6.1.3.sz.mell'!K99</f>
        <v>0</v>
      </c>
    </row>
    <row r="100" spans="1:5" ht="12" customHeight="1" x14ac:dyDescent="0.2">
      <c r="A100" s="456" t="s">
        <v>306</v>
      </c>
      <c r="B100" s="118" t="s">
        <v>307</v>
      </c>
      <c r="C100" s="74">
        <f>'[1]RM_6.1.3.sz.mell'!C100</f>
        <v>0</v>
      </c>
      <c r="D100" s="133">
        <f>'[1]RM_6.1.3.sz.mell'!J100</f>
        <v>0</v>
      </c>
      <c r="E100" s="75">
        <f>'[1]RM_6.1.3.sz.mell'!K100</f>
        <v>0</v>
      </c>
    </row>
    <row r="101" spans="1:5" ht="12" customHeight="1" x14ac:dyDescent="0.2">
      <c r="A101" s="456" t="s">
        <v>308</v>
      </c>
      <c r="B101" s="118" t="s">
        <v>309</v>
      </c>
      <c r="C101" s="74">
        <f>'[1]RM_6.1.3.sz.mell'!C101</f>
        <v>0</v>
      </c>
      <c r="D101" s="133">
        <f>'[1]RM_6.1.3.sz.mell'!J101</f>
        <v>0</v>
      </c>
      <c r="E101" s="75">
        <f>'[1]RM_6.1.3.sz.mell'!K101</f>
        <v>0</v>
      </c>
    </row>
    <row r="102" spans="1:5" ht="12" customHeight="1" x14ac:dyDescent="0.2">
      <c r="A102" s="456" t="s">
        <v>310</v>
      </c>
      <c r="B102" s="118" t="s">
        <v>311</v>
      </c>
      <c r="C102" s="74">
        <f>'[1]RM_6.1.3.sz.mell'!C102</f>
        <v>0</v>
      </c>
      <c r="D102" s="133">
        <f>'[1]RM_6.1.3.sz.mell'!J102</f>
        <v>0</v>
      </c>
      <c r="E102" s="75">
        <f>'[1]RM_6.1.3.sz.mell'!K102</f>
        <v>0</v>
      </c>
    </row>
    <row r="103" spans="1:5" ht="12" customHeight="1" x14ac:dyDescent="0.2">
      <c r="A103" s="456" t="s">
        <v>312</v>
      </c>
      <c r="B103" s="119" t="s">
        <v>313</v>
      </c>
      <c r="C103" s="74">
        <f>'[1]RM_6.1.3.sz.mell'!C103</f>
        <v>0</v>
      </c>
      <c r="D103" s="133">
        <f>'[1]RM_6.1.3.sz.mell'!J103</f>
        <v>0</v>
      </c>
      <c r="E103" s="75">
        <f>'[1]RM_6.1.3.sz.mell'!K103</f>
        <v>0</v>
      </c>
    </row>
    <row r="104" spans="1:5" ht="12" customHeight="1" x14ac:dyDescent="0.2">
      <c r="A104" s="456" t="s">
        <v>314</v>
      </c>
      <c r="B104" s="119" t="s">
        <v>315</v>
      </c>
      <c r="C104" s="74">
        <f>'[1]RM_6.1.3.sz.mell'!C104</f>
        <v>0</v>
      </c>
      <c r="D104" s="133">
        <f>'[1]RM_6.1.3.sz.mell'!J104</f>
        <v>0</v>
      </c>
      <c r="E104" s="75">
        <f>'[1]RM_6.1.3.sz.mell'!K104</f>
        <v>0</v>
      </c>
    </row>
    <row r="105" spans="1:5" ht="12" customHeight="1" x14ac:dyDescent="0.2">
      <c r="A105" s="456" t="s">
        <v>316</v>
      </c>
      <c r="B105" s="118" t="s">
        <v>317</v>
      </c>
      <c r="C105" s="74">
        <f>'[1]RM_6.1.3.sz.mell'!C105</f>
        <v>0</v>
      </c>
      <c r="D105" s="133">
        <f>'[1]RM_6.1.3.sz.mell'!J105</f>
        <v>0</v>
      </c>
      <c r="E105" s="75">
        <f>'[1]RM_6.1.3.sz.mell'!K105</f>
        <v>0</v>
      </c>
    </row>
    <row r="106" spans="1:5" ht="12" customHeight="1" x14ac:dyDescent="0.2">
      <c r="A106" s="456" t="s">
        <v>318</v>
      </c>
      <c r="B106" s="118" t="s">
        <v>319</v>
      </c>
      <c r="C106" s="74">
        <f>'[1]RM_6.1.3.sz.mell'!C106</f>
        <v>0</v>
      </c>
      <c r="D106" s="133">
        <f>'[1]RM_6.1.3.sz.mell'!J106</f>
        <v>0</v>
      </c>
      <c r="E106" s="75">
        <f>'[1]RM_6.1.3.sz.mell'!K106</f>
        <v>0</v>
      </c>
    </row>
    <row r="107" spans="1:5" ht="12" customHeight="1" x14ac:dyDescent="0.2">
      <c r="A107" s="456" t="s">
        <v>320</v>
      </c>
      <c r="B107" s="119" t="s">
        <v>321</v>
      </c>
      <c r="C107" s="68">
        <f>'[1]RM_6.1.3.sz.mell'!C107</f>
        <v>0</v>
      </c>
      <c r="D107" s="133">
        <f>'[1]RM_6.1.3.sz.mell'!J107</f>
        <v>0</v>
      </c>
      <c r="E107" s="75">
        <f>'[1]RM_6.1.3.sz.mell'!K107</f>
        <v>0</v>
      </c>
    </row>
    <row r="108" spans="1:5" ht="12" customHeight="1" x14ac:dyDescent="0.2">
      <c r="A108" s="477" t="s">
        <v>322</v>
      </c>
      <c r="B108" s="117" t="s">
        <v>323</v>
      </c>
      <c r="C108" s="74">
        <f>'[1]RM_6.1.3.sz.mell'!C108</f>
        <v>0</v>
      </c>
      <c r="D108" s="133">
        <f>'[1]RM_6.1.3.sz.mell'!J108</f>
        <v>0</v>
      </c>
      <c r="E108" s="75">
        <f>'[1]RM_6.1.3.sz.mell'!K108</f>
        <v>0</v>
      </c>
    </row>
    <row r="109" spans="1:5" ht="12" customHeight="1" x14ac:dyDescent="0.2">
      <c r="A109" s="456" t="s">
        <v>324</v>
      </c>
      <c r="B109" s="117" t="s">
        <v>325</v>
      </c>
      <c r="C109" s="74">
        <f>'[1]RM_6.1.3.sz.mell'!C109</f>
        <v>0</v>
      </c>
      <c r="D109" s="133">
        <f>'[1]RM_6.1.3.sz.mell'!J109</f>
        <v>0</v>
      </c>
      <c r="E109" s="75">
        <f>'[1]RM_6.1.3.sz.mell'!K109</f>
        <v>0</v>
      </c>
    </row>
    <row r="110" spans="1:5" ht="12" customHeight="1" x14ac:dyDescent="0.2">
      <c r="A110" s="456" t="s">
        <v>326</v>
      </c>
      <c r="B110" s="119" t="s">
        <v>327</v>
      </c>
      <c r="C110" s="68">
        <f>'[1]RM_6.1.3.sz.mell'!C110</f>
        <v>0</v>
      </c>
      <c r="D110" s="131">
        <f>'[1]RM_6.1.3.sz.mell'!J110</f>
        <v>0</v>
      </c>
      <c r="E110" s="69">
        <f>'[1]RM_6.1.3.sz.mell'!K110</f>
        <v>0</v>
      </c>
    </row>
    <row r="111" spans="1:5" ht="12" customHeight="1" x14ac:dyDescent="0.2">
      <c r="A111" s="456" t="s">
        <v>328</v>
      </c>
      <c r="B111" s="115" t="s">
        <v>329</v>
      </c>
      <c r="C111" s="68">
        <f>'[1]RM_6.1.3.sz.mell'!C111</f>
        <v>0</v>
      </c>
      <c r="D111" s="131">
        <f>'[1]RM_6.1.3.sz.mell'!J111</f>
        <v>0</v>
      </c>
      <c r="E111" s="69">
        <f>'[1]RM_6.1.3.sz.mell'!K111</f>
        <v>0</v>
      </c>
    </row>
    <row r="112" spans="1:5" ht="12" customHeight="1" x14ac:dyDescent="0.2">
      <c r="A112" s="458" t="s">
        <v>330</v>
      </c>
      <c r="B112" s="114" t="s">
        <v>563</v>
      </c>
      <c r="C112" s="74">
        <f>'[1]RM_6.1.3.sz.mell'!C112</f>
        <v>0</v>
      </c>
      <c r="D112" s="133">
        <f>'[1]RM_6.1.3.sz.mell'!J112</f>
        <v>0</v>
      </c>
      <c r="E112" s="75">
        <f>'[1]RM_6.1.3.sz.mell'!K112</f>
        <v>0</v>
      </c>
    </row>
    <row r="113" spans="1:5" ht="12" customHeight="1" thickBot="1" x14ac:dyDescent="0.25">
      <c r="A113" s="463" t="s">
        <v>332</v>
      </c>
      <c r="B113" s="478" t="s">
        <v>564</v>
      </c>
      <c r="C113" s="123">
        <f>'[1]RM_6.1.3.sz.mell'!C113</f>
        <v>0</v>
      </c>
      <c r="D113" s="138">
        <f>'[1]RM_6.1.3.sz.mell'!J113</f>
        <v>0</v>
      </c>
      <c r="E113" s="124">
        <f>'[1]RM_6.1.3.sz.mell'!K113</f>
        <v>0</v>
      </c>
    </row>
    <row r="114" spans="1:5" ht="12" customHeight="1" thickBot="1" x14ac:dyDescent="0.25">
      <c r="A114" s="103" t="s">
        <v>143</v>
      </c>
      <c r="B114" s="155" t="s">
        <v>334</v>
      </c>
      <c r="C114" s="59">
        <f>'[1]RM_6.1.3.sz.mell'!C114</f>
        <v>0</v>
      </c>
      <c r="D114" s="135">
        <f>'[1]RM_6.1.3.sz.mell'!J114</f>
        <v>0</v>
      </c>
      <c r="E114" s="60">
        <f>'[1]RM_6.1.3.sz.mell'!K114</f>
        <v>0</v>
      </c>
    </row>
    <row r="115" spans="1:5" ht="12" customHeight="1" x14ac:dyDescent="0.2">
      <c r="A115" s="454" t="s">
        <v>145</v>
      </c>
      <c r="B115" s="114" t="s">
        <v>335</v>
      </c>
      <c r="C115" s="64">
        <f>'[1]RM_6.1.3.sz.mell'!C115</f>
        <v>0</v>
      </c>
      <c r="D115" s="129">
        <f>'[1]RM_6.1.3.sz.mell'!J115</f>
        <v>0</v>
      </c>
      <c r="E115" s="65">
        <f>'[1]RM_6.1.3.sz.mell'!K115</f>
        <v>0</v>
      </c>
    </row>
    <row r="116" spans="1:5" ht="12" customHeight="1" x14ac:dyDescent="0.2">
      <c r="A116" s="454" t="s">
        <v>147</v>
      </c>
      <c r="B116" s="130" t="s">
        <v>336</v>
      </c>
      <c r="C116" s="64">
        <f>'[1]RM_6.1.3.sz.mell'!C116</f>
        <v>0</v>
      </c>
      <c r="D116" s="129">
        <f>'[1]RM_6.1.3.sz.mell'!J116</f>
        <v>0</v>
      </c>
      <c r="E116" s="65">
        <f>'[1]RM_6.1.3.sz.mell'!K116</f>
        <v>0</v>
      </c>
    </row>
    <row r="117" spans="1:5" ht="12" customHeight="1" x14ac:dyDescent="0.2">
      <c r="A117" s="454" t="s">
        <v>149</v>
      </c>
      <c r="B117" s="130" t="s">
        <v>337</v>
      </c>
      <c r="C117" s="68">
        <f>'[1]RM_6.1.3.sz.mell'!C117</f>
        <v>0</v>
      </c>
      <c r="D117" s="131">
        <f>'[1]RM_6.1.3.sz.mell'!J117</f>
        <v>0</v>
      </c>
      <c r="E117" s="69">
        <f>'[1]RM_6.1.3.sz.mell'!K117</f>
        <v>0</v>
      </c>
    </row>
    <row r="118" spans="1:5" ht="12" customHeight="1" x14ac:dyDescent="0.2">
      <c r="A118" s="454" t="s">
        <v>151</v>
      </c>
      <c r="B118" s="130" t="s">
        <v>338</v>
      </c>
      <c r="C118" s="68">
        <f>'[1]RM_6.1.3.sz.mell'!C118</f>
        <v>0</v>
      </c>
      <c r="D118" s="131">
        <f>'[1]RM_6.1.3.sz.mell'!J118</f>
        <v>0</v>
      </c>
      <c r="E118" s="69">
        <f>'[1]RM_6.1.3.sz.mell'!K118</f>
        <v>0</v>
      </c>
    </row>
    <row r="119" spans="1:5" ht="12" customHeight="1" x14ac:dyDescent="0.2">
      <c r="A119" s="454" t="s">
        <v>153</v>
      </c>
      <c r="B119" s="72" t="s">
        <v>339</v>
      </c>
      <c r="C119" s="68">
        <f>'[1]RM_6.1.3.sz.mell'!C119</f>
        <v>0</v>
      </c>
      <c r="D119" s="131">
        <f>'[1]RM_6.1.3.sz.mell'!J119</f>
        <v>0</v>
      </c>
      <c r="E119" s="69">
        <f>'[1]RM_6.1.3.sz.mell'!K119</f>
        <v>0</v>
      </c>
    </row>
    <row r="120" spans="1:5" ht="12" customHeight="1" x14ac:dyDescent="0.2">
      <c r="A120" s="454" t="s">
        <v>155</v>
      </c>
      <c r="B120" s="70" t="s">
        <v>340</v>
      </c>
      <c r="C120" s="68">
        <f>'[1]RM_6.1.3.sz.mell'!C120</f>
        <v>0</v>
      </c>
      <c r="D120" s="131">
        <f>'[1]RM_6.1.3.sz.mell'!J120</f>
        <v>0</v>
      </c>
      <c r="E120" s="69">
        <f>'[1]RM_6.1.3.sz.mell'!K120</f>
        <v>0</v>
      </c>
    </row>
    <row r="121" spans="1:5" ht="12" customHeight="1" x14ac:dyDescent="0.2">
      <c r="A121" s="454" t="s">
        <v>341</v>
      </c>
      <c r="B121" s="132" t="s">
        <v>342</v>
      </c>
      <c r="C121" s="68">
        <f>'[1]RM_6.1.3.sz.mell'!C121</f>
        <v>0</v>
      </c>
      <c r="D121" s="131">
        <f>'[1]RM_6.1.3.sz.mell'!J121</f>
        <v>0</v>
      </c>
      <c r="E121" s="69">
        <f>'[1]RM_6.1.3.sz.mell'!K121</f>
        <v>0</v>
      </c>
    </row>
    <row r="122" spans="1:5" ht="12" customHeight="1" x14ac:dyDescent="0.2">
      <c r="A122" s="454" t="s">
        <v>343</v>
      </c>
      <c r="B122" s="119" t="s">
        <v>315</v>
      </c>
      <c r="C122" s="68">
        <f>'[1]RM_6.1.3.sz.mell'!C122</f>
        <v>0</v>
      </c>
      <c r="D122" s="131">
        <f>'[1]RM_6.1.3.sz.mell'!J122</f>
        <v>0</v>
      </c>
      <c r="E122" s="69">
        <f>'[1]RM_6.1.3.sz.mell'!K122</f>
        <v>0</v>
      </c>
    </row>
    <row r="123" spans="1:5" ht="12" customHeight="1" x14ac:dyDescent="0.2">
      <c r="A123" s="454" t="s">
        <v>344</v>
      </c>
      <c r="B123" s="119" t="s">
        <v>345</v>
      </c>
      <c r="C123" s="68">
        <f>'[1]RM_6.1.3.sz.mell'!C123</f>
        <v>0</v>
      </c>
      <c r="D123" s="131">
        <f>'[1]RM_6.1.3.sz.mell'!J123</f>
        <v>0</v>
      </c>
      <c r="E123" s="69">
        <f>'[1]RM_6.1.3.sz.mell'!K123</f>
        <v>0</v>
      </c>
    </row>
    <row r="124" spans="1:5" ht="12" customHeight="1" x14ac:dyDescent="0.2">
      <c r="A124" s="454" t="s">
        <v>346</v>
      </c>
      <c r="B124" s="119" t="s">
        <v>347</v>
      </c>
      <c r="C124" s="68">
        <f>'[1]RM_6.1.3.sz.mell'!C124</f>
        <v>0</v>
      </c>
      <c r="D124" s="131">
        <f>'[1]RM_6.1.3.sz.mell'!J124</f>
        <v>0</v>
      </c>
      <c r="E124" s="69">
        <f>'[1]RM_6.1.3.sz.mell'!K124</f>
        <v>0</v>
      </c>
    </row>
    <row r="125" spans="1:5" ht="12" customHeight="1" x14ac:dyDescent="0.2">
      <c r="A125" s="454" t="s">
        <v>348</v>
      </c>
      <c r="B125" s="119" t="s">
        <v>321</v>
      </c>
      <c r="C125" s="68">
        <f>'[1]RM_6.1.3.sz.mell'!C125</f>
        <v>0</v>
      </c>
      <c r="D125" s="131">
        <f>'[1]RM_6.1.3.sz.mell'!J125</f>
        <v>0</v>
      </c>
      <c r="E125" s="69">
        <f>'[1]RM_6.1.3.sz.mell'!K125</f>
        <v>0</v>
      </c>
    </row>
    <row r="126" spans="1:5" ht="12" customHeight="1" x14ac:dyDescent="0.2">
      <c r="A126" s="454" t="s">
        <v>349</v>
      </c>
      <c r="B126" s="119" t="s">
        <v>350</v>
      </c>
      <c r="C126" s="68">
        <f>'[1]RM_6.1.3.sz.mell'!C126</f>
        <v>0</v>
      </c>
      <c r="D126" s="131">
        <f>'[1]RM_6.1.3.sz.mell'!J126</f>
        <v>0</v>
      </c>
      <c r="E126" s="69">
        <f>'[1]RM_6.1.3.sz.mell'!K126</f>
        <v>0</v>
      </c>
    </row>
    <row r="127" spans="1:5" ht="12" customHeight="1" thickBot="1" x14ac:dyDescent="0.25">
      <c r="A127" s="477" t="s">
        <v>351</v>
      </c>
      <c r="B127" s="119" t="s">
        <v>352</v>
      </c>
      <c r="C127" s="74">
        <f>'[1]RM_6.1.3.sz.mell'!C127</f>
        <v>0</v>
      </c>
      <c r="D127" s="133">
        <f>'[1]RM_6.1.3.sz.mell'!J127</f>
        <v>0</v>
      </c>
      <c r="E127" s="75">
        <f>'[1]RM_6.1.3.sz.mell'!K127</f>
        <v>0</v>
      </c>
    </row>
    <row r="128" spans="1:5" ht="12" customHeight="1" thickBot="1" x14ac:dyDescent="0.25">
      <c r="A128" s="103" t="s">
        <v>157</v>
      </c>
      <c r="B128" s="134" t="s">
        <v>353</v>
      </c>
      <c r="C128" s="59">
        <f>'[1]RM_6.1.3.sz.mell'!C128</f>
        <v>0</v>
      </c>
      <c r="D128" s="135">
        <f>'[1]RM_6.1.3.sz.mell'!J128</f>
        <v>0</v>
      </c>
      <c r="E128" s="60">
        <f>'[1]RM_6.1.3.sz.mell'!K128</f>
        <v>0</v>
      </c>
    </row>
    <row r="129" spans="1:11" ht="12" customHeight="1" thickBot="1" x14ac:dyDescent="0.25">
      <c r="A129" s="103" t="s">
        <v>354</v>
      </c>
      <c r="B129" s="134" t="s">
        <v>565</v>
      </c>
      <c r="C129" s="59">
        <f>'[1]RM_6.1.3.sz.mell'!C129</f>
        <v>0</v>
      </c>
      <c r="D129" s="135">
        <f>'[1]RM_6.1.3.sz.mell'!J129</f>
        <v>0</v>
      </c>
      <c r="E129" s="60">
        <f>'[1]RM_6.1.3.sz.mell'!K129</f>
        <v>0</v>
      </c>
    </row>
    <row r="130" spans="1:11" s="475" customFormat="1" ht="12" customHeight="1" x14ac:dyDescent="0.2">
      <c r="A130" s="454" t="s">
        <v>173</v>
      </c>
      <c r="B130" s="136" t="s">
        <v>566</v>
      </c>
      <c r="C130" s="68">
        <f>'[1]RM_6.1.3.sz.mell'!C130</f>
        <v>0</v>
      </c>
      <c r="D130" s="131">
        <f>'[1]RM_6.1.3.sz.mell'!J130</f>
        <v>0</v>
      </c>
      <c r="E130" s="69">
        <f>'[1]RM_6.1.3.sz.mell'!K130</f>
        <v>0</v>
      </c>
    </row>
    <row r="131" spans="1:11" ht="12" customHeight="1" x14ac:dyDescent="0.2">
      <c r="A131" s="454" t="s">
        <v>175</v>
      </c>
      <c r="B131" s="136" t="s">
        <v>357</v>
      </c>
      <c r="C131" s="68">
        <f>'[1]RM_6.1.3.sz.mell'!C131</f>
        <v>0</v>
      </c>
      <c r="D131" s="131">
        <f>'[1]RM_6.1.3.sz.mell'!J131</f>
        <v>0</v>
      </c>
      <c r="E131" s="69">
        <f>'[1]RM_6.1.3.sz.mell'!K131</f>
        <v>0</v>
      </c>
    </row>
    <row r="132" spans="1:11" ht="12" customHeight="1" thickBot="1" x14ac:dyDescent="0.25">
      <c r="A132" s="477" t="s">
        <v>177</v>
      </c>
      <c r="B132" s="140" t="s">
        <v>567</v>
      </c>
      <c r="C132" s="68">
        <f>'[1]RM_6.1.3.sz.mell'!C132</f>
        <v>0</v>
      </c>
      <c r="D132" s="131">
        <f>'[1]RM_6.1.3.sz.mell'!J132</f>
        <v>0</v>
      </c>
      <c r="E132" s="69">
        <f>'[1]RM_6.1.3.sz.mell'!K132</f>
        <v>0</v>
      </c>
    </row>
    <row r="133" spans="1:11" ht="12" customHeight="1" thickBot="1" x14ac:dyDescent="0.25">
      <c r="A133" s="103" t="s">
        <v>187</v>
      </c>
      <c r="B133" s="134" t="s">
        <v>584</v>
      </c>
      <c r="C133" s="59">
        <f>'[1]RM_6.1.3.sz.mell'!C133</f>
        <v>0</v>
      </c>
      <c r="D133" s="135">
        <f>'[1]RM_6.1.3.sz.mell'!J133</f>
        <v>0</v>
      </c>
      <c r="E133" s="60">
        <f>'[1]RM_6.1.3.sz.mell'!K133</f>
        <v>0</v>
      </c>
    </row>
    <row r="134" spans="1:11" ht="12" customHeight="1" x14ac:dyDescent="0.2">
      <c r="A134" s="454" t="s">
        <v>189</v>
      </c>
      <c r="B134" s="136" t="s">
        <v>360</v>
      </c>
      <c r="C134" s="68">
        <f>'[1]RM_6.1.3.sz.mell'!C134</f>
        <v>0</v>
      </c>
      <c r="D134" s="131">
        <f>'[1]RM_6.1.3.sz.mell'!J134</f>
        <v>0</v>
      </c>
      <c r="E134" s="69">
        <f>'[1]RM_6.1.3.sz.mell'!K134</f>
        <v>0</v>
      </c>
    </row>
    <row r="135" spans="1:11" ht="12" customHeight="1" x14ac:dyDescent="0.2">
      <c r="A135" s="454" t="s">
        <v>191</v>
      </c>
      <c r="B135" s="136" t="s">
        <v>361</v>
      </c>
      <c r="C135" s="68">
        <f>'[1]RM_6.1.3.sz.mell'!C135</f>
        <v>0</v>
      </c>
      <c r="D135" s="131">
        <f>'[1]RM_6.1.3.sz.mell'!J135</f>
        <v>0</v>
      </c>
      <c r="E135" s="69">
        <f>'[1]RM_6.1.3.sz.mell'!K135</f>
        <v>0</v>
      </c>
    </row>
    <row r="136" spans="1:11" ht="12" customHeight="1" x14ac:dyDescent="0.2">
      <c r="A136" s="454" t="s">
        <v>193</v>
      </c>
      <c r="B136" s="136" t="s">
        <v>362</v>
      </c>
      <c r="C136" s="68">
        <f>'[1]RM_6.1.3.sz.mell'!C136</f>
        <v>0</v>
      </c>
      <c r="D136" s="131">
        <f>'[1]RM_6.1.3.sz.mell'!J136</f>
        <v>0</v>
      </c>
      <c r="E136" s="69">
        <f>'[1]RM_6.1.3.sz.mell'!K136</f>
        <v>0</v>
      </c>
    </row>
    <row r="137" spans="1:11" ht="12" customHeight="1" x14ac:dyDescent="0.2">
      <c r="A137" s="454" t="s">
        <v>195</v>
      </c>
      <c r="B137" s="136" t="s">
        <v>568</v>
      </c>
      <c r="C137" s="68">
        <f>'[1]RM_6.1.3.sz.mell'!C137</f>
        <v>0</v>
      </c>
      <c r="D137" s="131">
        <f>'[1]RM_6.1.3.sz.mell'!J137</f>
        <v>0</v>
      </c>
      <c r="E137" s="69">
        <f>'[1]RM_6.1.3.sz.mell'!K137</f>
        <v>0</v>
      </c>
    </row>
    <row r="138" spans="1:11" ht="12" customHeight="1" x14ac:dyDescent="0.2">
      <c r="A138" s="454" t="s">
        <v>197</v>
      </c>
      <c r="B138" s="136" t="s">
        <v>364</v>
      </c>
      <c r="C138" s="68">
        <f>'[1]RM_6.1.3.sz.mell'!C138</f>
        <v>0</v>
      </c>
      <c r="D138" s="131">
        <f>'[1]RM_6.1.3.sz.mell'!J138</f>
        <v>0</v>
      </c>
      <c r="E138" s="69">
        <f>'[1]RM_6.1.3.sz.mell'!K138</f>
        <v>0</v>
      </c>
    </row>
    <row r="139" spans="1:11" s="475" customFormat="1" ht="12" customHeight="1" thickBot="1" x14ac:dyDescent="0.25">
      <c r="A139" s="477" t="s">
        <v>199</v>
      </c>
      <c r="B139" s="140" t="s">
        <v>365</v>
      </c>
      <c r="C139" s="68">
        <f>'[1]RM_6.1.3.sz.mell'!C139</f>
        <v>0</v>
      </c>
      <c r="D139" s="131">
        <f>'[1]RM_6.1.3.sz.mell'!J139</f>
        <v>0</v>
      </c>
      <c r="E139" s="69">
        <f>'[1]RM_6.1.3.sz.mell'!K139</f>
        <v>0</v>
      </c>
    </row>
    <row r="140" spans="1:11" ht="12" customHeight="1" thickBot="1" x14ac:dyDescent="0.25">
      <c r="A140" s="103" t="s">
        <v>211</v>
      </c>
      <c r="B140" s="134" t="s">
        <v>569</v>
      </c>
      <c r="C140" s="77">
        <f>'[1]RM_6.1.3.sz.mell'!C140</f>
        <v>0</v>
      </c>
      <c r="D140" s="139">
        <f>'[1]RM_6.1.3.sz.mell'!J140</f>
        <v>0</v>
      </c>
      <c r="E140" s="78">
        <f>'[1]RM_6.1.3.sz.mell'!K140</f>
        <v>0</v>
      </c>
      <c r="K140" s="479"/>
    </row>
    <row r="141" spans="1:11" x14ac:dyDescent="0.2">
      <c r="A141" s="454" t="s">
        <v>213</v>
      </c>
      <c r="B141" s="136" t="s">
        <v>367</v>
      </c>
      <c r="C141" s="68">
        <f>'[1]RM_6.1.3.sz.mell'!C141</f>
        <v>0</v>
      </c>
      <c r="D141" s="131">
        <f>'[1]RM_6.1.3.sz.mell'!J141</f>
        <v>0</v>
      </c>
      <c r="E141" s="69">
        <f>'[1]RM_6.1.3.sz.mell'!K141</f>
        <v>0</v>
      </c>
    </row>
    <row r="142" spans="1:11" ht="12" customHeight="1" x14ac:dyDescent="0.2">
      <c r="A142" s="454" t="s">
        <v>215</v>
      </c>
      <c r="B142" s="136" t="s">
        <v>368</v>
      </c>
      <c r="C142" s="68">
        <f>'[1]RM_6.1.3.sz.mell'!C142</f>
        <v>0</v>
      </c>
      <c r="D142" s="131">
        <f>'[1]RM_6.1.3.sz.mell'!J142</f>
        <v>0</v>
      </c>
      <c r="E142" s="69">
        <f>'[1]RM_6.1.3.sz.mell'!K142</f>
        <v>0</v>
      </c>
    </row>
    <row r="143" spans="1:11" ht="12" customHeight="1" x14ac:dyDescent="0.2">
      <c r="A143" s="454" t="s">
        <v>217</v>
      </c>
      <c r="B143" s="136" t="s">
        <v>570</v>
      </c>
      <c r="C143" s="68">
        <f>'[1]RM_6.1.3.sz.mell'!C143</f>
        <v>0</v>
      </c>
      <c r="D143" s="131">
        <f>'[1]RM_6.1.3.sz.mell'!J143</f>
        <v>0</v>
      </c>
      <c r="E143" s="69">
        <f>'[1]RM_6.1.3.sz.mell'!K143</f>
        <v>0</v>
      </c>
    </row>
    <row r="144" spans="1:11" s="475" customFormat="1" ht="12" customHeight="1" x14ac:dyDescent="0.2">
      <c r="A144" s="454" t="s">
        <v>219</v>
      </c>
      <c r="B144" s="136" t="s">
        <v>369</v>
      </c>
      <c r="C144" s="68">
        <f>'[1]RM_6.1.3.sz.mell'!C144</f>
        <v>0</v>
      </c>
      <c r="D144" s="131">
        <f>'[1]RM_6.1.3.sz.mell'!J144</f>
        <v>0</v>
      </c>
      <c r="E144" s="69">
        <f>'[1]RM_6.1.3.sz.mell'!K144</f>
        <v>0</v>
      </c>
    </row>
    <row r="145" spans="1:5" s="475" customFormat="1" ht="12" customHeight="1" thickBot="1" x14ac:dyDescent="0.25">
      <c r="A145" s="477" t="s">
        <v>221</v>
      </c>
      <c r="B145" s="140" t="s">
        <v>370</v>
      </c>
      <c r="C145" s="68">
        <f>'[1]RM_6.1.3.sz.mell'!C145</f>
        <v>0</v>
      </c>
      <c r="D145" s="131">
        <f>'[1]RM_6.1.3.sz.mell'!J145</f>
        <v>0</v>
      </c>
      <c r="E145" s="69">
        <f>'[1]RM_6.1.3.sz.mell'!K145</f>
        <v>0</v>
      </c>
    </row>
    <row r="146" spans="1:5" s="475" customFormat="1" ht="12" customHeight="1" thickBot="1" x14ac:dyDescent="0.25">
      <c r="A146" s="103" t="s">
        <v>371</v>
      </c>
      <c r="B146" s="134" t="s">
        <v>372</v>
      </c>
      <c r="C146" s="141">
        <f>'[1]RM_6.1.3.sz.mell'!C146</f>
        <v>0</v>
      </c>
      <c r="D146" s="142">
        <f>'[1]RM_6.1.3.sz.mell'!J146</f>
        <v>0</v>
      </c>
      <c r="E146" s="143">
        <f>'[1]RM_6.1.3.sz.mell'!K146</f>
        <v>0</v>
      </c>
    </row>
    <row r="147" spans="1:5" s="475" customFormat="1" ht="12" customHeight="1" x14ac:dyDescent="0.2">
      <c r="A147" s="454" t="s">
        <v>225</v>
      </c>
      <c r="B147" s="136" t="s">
        <v>373</v>
      </c>
      <c r="C147" s="68">
        <f>'[1]RM_6.1.3.sz.mell'!C147</f>
        <v>0</v>
      </c>
      <c r="D147" s="131">
        <f>'[1]RM_6.1.3.sz.mell'!J147</f>
        <v>0</v>
      </c>
      <c r="E147" s="69">
        <f>'[1]RM_6.1.3.sz.mell'!K147</f>
        <v>0</v>
      </c>
    </row>
    <row r="148" spans="1:5" s="475" customFormat="1" ht="12" customHeight="1" x14ac:dyDescent="0.2">
      <c r="A148" s="454" t="s">
        <v>227</v>
      </c>
      <c r="B148" s="136" t="s">
        <v>374</v>
      </c>
      <c r="C148" s="68">
        <f>'[1]RM_6.1.3.sz.mell'!C148</f>
        <v>0</v>
      </c>
      <c r="D148" s="131">
        <f>'[1]RM_6.1.3.sz.mell'!J148</f>
        <v>0</v>
      </c>
      <c r="E148" s="69">
        <f>'[1]RM_6.1.3.sz.mell'!K148</f>
        <v>0</v>
      </c>
    </row>
    <row r="149" spans="1:5" s="475" customFormat="1" ht="12" customHeight="1" x14ac:dyDescent="0.2">
      <c r="A149" s="454" t="s">
        <v>229</v>
      </c>
      <c r="B149" s="136" t="s">
        <v>375</v>
      </c>
      <c r="C149" s="68">
        <f>'[1]RM_6.1.3.sz.mell'!C149</f>
        <v>0</v>
      </c>
      <c r="D149" s="131">
        <f>'[1]RM_6.1.3.sz.mell'!J149</f>
        <v>0</v>
      </c>
      <c r="E149" s="69">
        <f>'[1]RM_6.1.3.sz.mell'!K149</f>
        <v>0</v>
      </c>
    </row>
    <row r="150" spans="1:5" s="475" customFormat="1" ht="12" customHeight="1" x14ac:dyDescent="0.2">
      <c r="A150" s="454" t="s">
        <v>231</v>
      </c>
      <c r="B150" s="136" t="s">
        <v>571</v>
      </c>
      <c r="C150" s="68">
        <f>'[1]RM_6.1.3.sz.mell'!C150</f>
        <v>0</v>
      </c>
      <c r="D150" s="131">
        <f>'[1]RM_6.1.3.sz.mell'!J150</f>
        <v>0</v>
      </c>
      <c r="E150" s="69">
        <f>'[1]RM_6.1.3.sz.mell'!K150</f>
        <v>0</v>
      </c>
    </row>
    <row r="151" spans="1:5" ht="12.75" customHeight="1" thickBot="1" x14ac:dyDescent="0.25">
      <c r="A151" s="477" t="s">
        <v>377</v>
      </c>
      <c r="B151" s="140" t="s">
        <v>378</v>
      </c>
      <c r="C151" s="74">
        <f>'[1]RM_6.1.3.sz.mell'!C151</f>
        <v>0</v>
      </c>
      <c r="D151" s="133">
        <f>'[1]RM_6.1.3.sz.mell'!J151</f>
        <v>0</v>
      </c>
      <c r="E151" s="75">
        <f>'[1]RM_6.1.3.sz.mell'!K151</f>
        <v>0</v>
      </c>
    </row>
    <row r="152" spans="1:5" ht="12.75" customHeight="1" thickBot="1" x14ac:dyDescent="0.25">
      <c r="A152" s="480" t="s">
        <v>233</v>
      </c>
      <c r="B152" s="134" t="s">
        <v>379</v>
      </c>
      <c r="C152" s="141">
        <f>'[1]RM_6.1.3.sz.mell'!C152</f>
        <v>0</v>
      </c>
      <c r="D152" s="142">
        <f>'[1]RM_6.1.3.sz.mell'!J152</f>
        <v>0</v>
      </c>
      <c r="E152" s="143">
        <f>'[1]RM_6.1.3.sz.mell'!K152</f>
        <v>0</v>
      </c>
    </row>
    <row r="153" spans="1:5" ht="12.75" customHeight="1" thickBot="1" x14ac:dyDescent="0.25">
      <c r="A153" s="480" t="s">
        <v>57</v>
      </c>
      <c r="B153" s="134" t="s">
        <v>380</v>
      </c>
      <c r="C153" s="141">
        <f>'[1]RM_6.1.3.sz.mell'!C153</f>
        <v>0</v>
      </c>
      <c r="D153" s="142">
        <f>'[1]RM_6.1.3.sz.mell'!J153</f>
        <v>0</v>
      </c>
      <c r="E153" s="143">
        <f>'[1]RM_6.1.3.sz.mell'!K153</f>
        <v>0</v>
      </c>
    </row>
    <row r="154" spans="1:5" ht="12" customHeight="1" thickBot="1" x14ac:dyDescent="0.25">
      <c r="A154" s="103" t="s">
        <v>381</v>
      </c>
      <c r="B154" s="134" t="s">
        <v>382</v>
      </c>
      <c r="C154" s="144">
        <f>'[1]RM_6.1.3.sz.mell'!C154</f>
        <v>0</v>
      </c>
      <c r="D154" s="145">
        <f>'[1]RM_6.1.3.sz.mell'!J154</f>
        <v>0</v>
      </c>
      <c r="E154" s="146">
        <f>'[1]RM_6.1.3.sz.mell'!K154</f>
        <v>0</v>
      </c>
    </row>
    <row r="155" spans="1:5" ht="15.2" customHeight="1" thickBot="1" x14ac:dyDescent="0.25">
      <c r="A155" s="481" t="s">
        <v>383</v>
      </c>
      <c r="B155" s="150" t="s">
        <v>384</v>
      </c>
      <c r="C155" s="144">
        <f>'[1]RM_6.1.3.sz.mell'!C155</f>
        <v>0</v>
      </c>
      <c r="D155" s="145">
        <f>'[1]RM_6.1.3.sz.mell'!J155</f>
        <v>0</v>
      </c>
      <c r="E155" s="146">
        <f>'[1]RM_6.1.3.sz.mell'!K155</f>
        <v>0</v>
      </c>
    </row>
    <row r="156" spans="1:5" ht="13.5" thickBot="1" x14ac:dyDescent="0.25">
      <c r="C156" s="484">
        <f>C90-C155</f>
        <v>0</v>
      </c>
      <c r="D156" s="484">
        <f>D90-D155</f>
        <v>0</v>
      </c>
      <c r="E156" s="485"/>
    </row>
    <row r="157" spans="1:5" ht="15.2" customHeight="1" thickBot="1" x14ac:dyDescent="0.25">
      <c r="A157" s="486" t="s">
        <v>572</v>
      </c>
      <c r="B157" s="487"/>
      <c r="C157" s="488">
        <f>'[1]RM_6.1.3.sz.mell'!C157</f>
        <v>0</v>
      </c>
      <c r="D157" s="488">
        <f>'[1]RM_6.1.3.sz.mell'!J157</f>
        <v>0</v>
      </c>
      <c r="E157" s="489">
        <f>'[1]RM_6.1.3.sz.mell'!K157</f>
        <v>0</v>
      </c>
    </row>
    <row r="158" spans="1:5" ht="14.45" customHeight="1" thickBot="1" x14ac:dyDescent="0.25">
      <c r="A158" s="490" t="s">
        <v>573</v>
      </c>
      <c r="B158" s="491"/>
      <c r="C158" s="488">
        <f>'[1]RM_6.1.3.sz.mell'!C158</f>
        <v>0</v>
      </c>
      <c r="D158" s="488">
        <f>'[1]RM_6.1.3.sz.mell'!J158</f>
        <v>0</v>
      </c>
      <c r="E158" s="489">
        <f>'[1]RM_6.1.3.sz.mell'!K158</f>
        <v>0</v>
      </c>
    </row>
  </sheetData>
  <sheetProtection sheet="1" formatCells="0"/>
  <mergeCells count="5">
    <mergeCell ref="B1:E1"/>
    <mergeCell ref="B2:D2"/>
    <mergeCell ref="B3:D3"/>
    <mergeCell ref="A7:E7"/>
    <mergeCell ref="A92:E92"/>
  </mergeCells>
  <printOptions horizontalCentered="1"/>
  <pageMargins left="0.78740157480314965" right="0.78740157480314965" top="0.98425196850393704" bottom="0.98425196850393704" header="0.78740157480314965" footer="0.78740157480314965"/>
  <pageSetup paperSize="9" scale="73" orientation="portrait" verticalDpi="300" r:id="rId1"/>
  <headerFooter alignWithMargins="0"/>
  <rowBreaks count="2" manualBreakCount="2">
    <brk id="69" max="16383" man="1"/>
    <brk id="9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F270-5EDC-462E-9501-7D31BC62C101}">
  <sheetPr>
    <tabColor theme="3" tint="0.79998168889431442"/>
  </sheetPr>
  <dimension ref="A1:E61"/>
  <sheetViews>
    <sheetView zoomScale="120" zoomScaleNormal="120" workbookViewId="0">
      <selection activeCell="J1" sqref="J1:J33"/>
    </sheetView>
  </sheetViews>
  <sheetFormatPr defaultRowHeight="12.75" x14ac:dyDescent="0.2"/>
  <cols>
    <col min="1" max="1" width="13" style="531" customWidth="1"/>
    <col min="2" max="2" width="59" style="445" customWidth="1"/>
    <col min="3" max="5" width="15.83203125" style="445" customWidth="1"/>
    <col min="6" max="256" width="9.33203125" style="445"/>
    <col min="257" max="257" width="13" style="445" customWidth="1"/>
    <col min="258" max="258" width="59" style="445" customWidth="1"/>
    <col min="259" max="261" width="15.83203125" style="445" customWidth="1"/>
    <col min="262" max="512" width="9.33203125" style="445"/>
    <col min="513" max="513" width="13" style="445" customWidth="1"/>
    <col min="514" max="514" width="59" style="445" customWidth="1"/>
    <col min="515" max="517" width="15.83203125" style="445" customWidth="1"/>
    <col min="518" max="768" width="9.33203125" style="445"/>
    <col min="769" max="769" width="13" style="445" customWidth="1"/>
    <col min="770" max="770" width="59" style="445" customWidth="1"/>
    <col min="771" max="773" width="15.83203125" style="445" customWidth="1"/>
    <col min="774" max="1024" width="9.33203125" style="445"/>
    <col min="1025" max="1025" width="13" style="445" customWidth="1"/>
    <col min="1026" max="1026" width="59" style="445" customWidth="1"/>
    <col min="1027" max="1029" width="15.83203125" style="445" customWidth="1"/>
    <col min="1030" max="1280" width="9.33203125" style="445"/>
    <col min="1281" max="1281" width="13" style="445" customWidth="1"/>
    <col min="1282" max="1282" width="59" style="445" customWidth="1"/>
    <col min="1283" max="1285" width="15.83203125" style="445" customWidth="1"/>
    <col min="1286" max="1536" width="9.33203125" style="445"/>
    <col min="1537" max="1537" width="13" style="445" customWidth="1"/>
    <col min="1538" max="1538" width="59" style="445" customWidth="1"/>
    <col min="1539" max="1541" width="15.83203125" style="445" customWidth="1"/>
    <col min="1542" max="1792" width="9.33203125" style="445"/>
    <col min="1793" max="1793" width="13" style="445" customWidth="1"/>
    <col min="1794" max="1794" width="59" style="445" customWidth="1"/>
    <col min="1795" max="1797" width="15.83203125" style="445" customWidth="1"/>
    <col min="1798" max="2048" width="9.33203125" style="445"/>
    <col min="2049" max="2049" width="13" style="445" customWidth="1"/>
    <col min="2050" max="2050" width="59" style="445" customWidth="1"/>
    <col min="2051" max="2053" width="15.83203125" style="445" customWidth="1"/>
    <col min="2054" max="2304" width="9.33203125" style="445"/>
    <col min="2305" max="2305" width="13" style="445" customWidth="1"/>
    <col min="2306" max="2306" width="59" style="445" customWidth="1"/>
    <col min="2307" max="2309" width="15.83203125" style="445" customWidth="1"/>
    <col min="2310" max="2560" width="9.33203125" style="445"/>
    <col min="2561" max="2561" width="13" style="445" customWidth="1"/>
    <col min="2562" max="2562" width="59" style="445" customWidth="1"/>
    <col min="2563" max="2565" width="15.83203125" style="445" customWidth="1"/>
    <col min="2566" max="2816" width="9.33203125" style="445"/>
    <col min="2817" max="2817" width="13" style="445" customWidth="1"/>
    <col min="2818" max="2818" width="59" style="445" customWidth="1"/>
    <col min="2819" max="2821" width="15.83203125" style="445" customWidth="1"/>
    <col min="2822" max="3072" width="9.33203125" style="445"/>
    <col min="3073" max="3073" width="13" style="445" customWidth="1"/>
    <col min="3074" max="3074" width="59" style="445" customWidth="1"/>
    <col min="3075" max="3077" width="15.83203125" style="445" customWidth="1"/>
    <col min="3078" max="3328" width="9.33203125" style="445"/>
    <col min="3329" max="3329" width="13" style="445" customWidth="1"/>
    <col min="3330" max="3330" width="59" style="445" customWidth="1"/>
    <col min="3331" max="3333" width="15.83203125" style="445" customWidth="1"/>
    <col min="3334" max="3584" width="9.33203125" style="445"/>
    <col min="3585" max="3585" width="13" style="445" customWidth="1"/>
    <col min="3586" max="3586" width="59" style="445" customWidth="1"/>
    <col min="3587" max="3589" width="15.83203125" style="445" customWidth="1"/>
    <col min="3590" max="3840" width="9.33203125" style="445"/>
    <col min="3841" max="3841" width="13" style="445" customWidth="1"/>
    <col min="3842" max="3842" width="59" style="445" customWidth="1"/>
    <col min="3843" max="3845" width="15.83203125" style="445" customWidth="1"/>
    <col min="3846" max="4096" width="9.33203125" style="445"/>
    <col min="4097" max="4097" width="13" style="445" customWidth="1"/>
    <col min="4098" max="4098" width="59" style="445" customWidth="1"/>
    <col min="4099" max="4101" width="15.83203125" style="445" customWidth="1"/>
    <col min="4102" max="4352" width="9.33203125" style="445"/>
    <col min="4353" max="4353" width="13" style="445" customWidth="1"/>
    <col min="4354" max="4354" width="59" style="445" customWidth="1"/>
    <col min="4355" max="4357" width="15.83203125" style="445" customWidth="1"/>
    <col min="4358" max="4608" width="9.33203125" style="445"/>
    <col min="4609" max="4609" width="13" style="445" customWidth="1"/>
    <col min="4610" max="4610" width="59" style="445" customWidth="1"/>
    <col min="4611" max="4613" width="15.83203125" style="445" customWidth="1"/>
    <col min="4614" max="4864" width="9.33203125" style="445"/>
    <col min="4865" max="4865" width="13" style="445" customWidth="1"/>
    <col min="4866" max="4866" width="59" style="445" customWidth="1"/>
    <col min="4867" max="4869" width="15.83203125" style="445" customWidth="1"/>
    <col min="4870" max="5120" width="9.33203125" style="445"/>
    <col min="5121" max="5121" width="13" style="445" customWidth="1"/>
    <col min="5122" max="5122" width="59" style="445" customWidth="1"/>
    <col min="5123" max="5125" width="15.83203125" style="445" customWidth="1"/>
    <col min="5126" max="5376" width="9.33203125" style="445"/>
    <col min="5377" max="5377" width="13" style="445" customWidth="1"/>
    <col min="5378" max="5378" width="59" style="445" customWidth="1"/>
    <col min="5379" max="5381" width="15.83203125" style="445" customWidth="1"/>
    <col min="5382" max="5632" width="9.33203125" style="445"/>
    <col min="5633" max="5633" width="13" style="445" customWidth="1"/>
    <col min="5634" max="5634" width="59" style="445" customWidth="1"/>
    <col min="5635" max="5637" width="15.83203125" style="445" customWidth="1"/>
    <col min="5638" max="5888" width="9.33203125" style="445"/>
    <col min="5889" max="5889" width="13" style="445" customWidth="1"/>
    <col min="5890" max="5890" width="59" style="445" customWidth="1"/>
    <col min="5891" max="5893" width="15.83203125" style="445" customWidth="1"/>
    <col min="5894" max="6144" width="9.33203125" style="445"/>
    <col min="6145" max="6145" width="13" style="445" customWidth="1"/>
    <col min="6146" max="6146" width="59" style="445" customWidth="1"/>
    <col min="6147" max="6149" width="15.83203125" style="445" customWidth="1"/>
    <col min="6150" max="6400" width="9.33203125" style="445"/>
    <col min="6401" max="6401" width="13" style="445" customWidth="1"/>
    <col min="6402" max="6402" width="59" style="445" customWidth="1"/>
    <col min="6403" max="6405" width="15.83203125" style="445" customWidth="1"/>
    <col min="6406" max="6656" width="9.33203125" style="445"/>
    <col min="6657" max="6657" width="13" style="445" customWidth="1"/>
    <col min="6658" max="6658" width="59" style="445" customWidth="1"/>
    <col min="6659" max="6661" width="15.83203125" style="445" customWidth="1"/>
    <col min="6662" max="6912" width="9.33203125" style="445"/>
    <col min="6913" max="6913" width="13" style="445" customWidth="1"/>
    <col min="6914" max="6914" width="59" style="445" customWidth="1"/>
    <col min="6915" max="6917" width="15.83203125" style="445" customWidth="1"/>
    <col min="6918" max="7168" width="9.33203125" style="445"/>
    <col min="7169" max="7169" width="13" style="445" customWidth="1"/>
    <col min="7170" max="7170" width="59" style="445" customWidth="1"/>
    <col min="7171" max="7173" width="15.83203125" style="445" customWidth="1"/>
    <col min="7174" max="7424" width="9.33203125" style="445"/>
    <col min="7425" max="7425" width="13" style="445" customWidth="1"/>
    <col min="7426" max="7426" width="59" style="445" customWidth="1"/>
    <col min="7427" max="7429" width="15.83203125" style="445" customWidth="1"/>
    <col min="7430" max="7680" width="9.33203125" style="445"/>
    <col min="7681" max="7681" width="13" style="445" customWidth="1"/>
    <col min="7682" max="7682" width="59" style="445" customWidth="1"/>
    <col min="7683" max="7685" width="15.83203125" style="445" customWidth="1"/>
    <col min="7686" max="7936" width="9.33203125" style="445"/>
    <col min="7937" max="7937" width="13" style="445" customWidth="1"/>
    <col min="7938" max="7938" width="59" style="445" customWidth="1"/>
    <col min="7939" max="7941" width="15.83203125" style="445" customWidth="1"/>
    <col min="7942" max="8192" width="9.33203125" style="445"/>
    <col min="8193" max="8193" width="13" style="445" customWidth="1"/>
    <col min="8194" max="8194" width="59" style="445" customWidth="1"/>
    <col min="8195" max="8197" width="15.83203125" style="445" customWidth="1"/>
    <col min="8198" max="8448" width="9.33203125" style="445"/>
    <col min="8449" max="8449" width="13" style="445" customWidth="1"/>
    <col min="8450" max="8450" width="59" style="445" customWidth="1"/>
    <col min="8451" max="8453" width="15.83203125" style="445" customWidth="1"/>
    <col min="8454" max="8704" width="9.33203125" style="445"/>
    <col min="8705" max="8705" width="13" style="445" customWidth="1"/>
    <col min="8706" max="8706" width="59" style="445" customWidth="1"/>
    <col min="8707" max="8709" width="15.83203125" style="445" customWidth="1"/>
    <col min="8710" max="8960" width="9.33203125" style="445"/>
    <col min="8961" max="8961" width="13" style="445" customWidth="1"/>
    <col min="8962" max="8962" width="59" style="445" customWidth="1"/>
    <col min="8963" max="8965" width="15.83203125" style="445" customWidth="1"/>
    <col min="8966" max="9216" width="9.33203125" style="445"/>
    <col min="9217" max="9217" width="13" style="445" customWidth="1"/>
    <col min="9218" max="9218" width="59" style="445" customWidth="1"/>
    <col min="9219" max="9221" width="15.83203125" style="445" customWidth="1"/>
    <col min="9222" max="9472" width="9.33203125" style="445"/>
    <col min="9473" max="9473" width="13" style="445" customWidth="1"/>
    <col min="9474" max="9474" width="59" style="445" customWidth="1"/>
    <col min="9475" max="9477" width="15.83203125" style="445" customWidth="1"/>
    <col min="9478" max="9728" width="9.33203125" style="445"/>
    <col min="9729" max="9729" width="13" style="445" customWidth="1"/>
    <col min="9730" max="9730" width="59" style="445" customWidth="1"/>
    <col min="9731" max="9733" width="15.83203125" style="445" customWidth="1"/>
    <col min="9734" max="9984" width="9.33203125" style="445"/>
    <col min="9985" max="9985" width="13" style="445" customWidth="1"/>
    <col min="9986" max="9986" width="59" style="445" customWidth="1"/>
    <col min="9987" max="9989" width="15.83203125" style="445" customWidth="1"/>
    <col min="9990" max="10240" width="9.33203125" style="445"/>
    <col min="10241" max="10241" width="13" style="445" customWidth="1"/>
    <col min="10242" max="10242" width="59" style="445" customWidth="1"/>
    <col min="10243" max="10245" width="15.83203125" style="445" customWidth="1"/>
    <col min="10246" max="10496" width="9.33203125" style="445"/>
    <col min="10497" max="10497" width="13" style="445" customWidth="1"/>
    <col min="10498" max="10498" width="59" style="445" customWidth="1"/>
    <col min="10499" max="10501" width="15.83203125" style="445" customWidth="1"/>
    <col min="10502" max="10752" width="9.33203125" style="445"/>
    <col min="10753" max="10753" width="13" style="445" customWidth="1"/>
    <col min="10754" max="10754" width="59" style="445" customWidth="1"/>
    <col min="10755" max="10757" width="15.83203125" style="445" customWidth="1"/>
    <col min="10758" max="11008" width="9.33203125" style="445"/>
    <col min="11009" max="11009" width="13" style="445" customWidth="1"/>
    <col min="11010" max="11010" width="59" style="445" customWidth="1"/>
    <col min="11011" max="11013" width="15.83203125" style="445" customWidth="1"/>
    <col min="11014" max="11264" width="9.33203125" style="445"/>
    <col min="11265" max="11265" width="13" style="445" customWidth="1"/>
    <col min="11266" max="11266" width="59" style="445" customWidth="1"/>
    <col min="11267" max="11269" width="15.83203125" style="445" customWidth="1"/>
    <col min="11270" max="11520" width="9.33203125" style="445"/>
    <col min="11521" max="11521" width="13" style="445" customWidth="1"/>
    <col min="11522" max="11522" width="59" style="445" customWidth="1"/>
    <col min="11523" max="11525" width="15.83203125" style="445" customWidth="1"/>
    <col min="11526" max="11776" width="9.33203125" style="445"/>
    <col min="11777" max="11777" width="13" style="445" customWidth="1"/>
    <col min="11778" max="11778" width="59" style="445" customWidth="1"/>
    <col min="11779" max="11781" width="15.83203125" style="445" customWidth="1"/>
    <col min="11782" max="12032" width="9.33203125" style="445"/>
    <col min="12033" max="12033" width="13" style="445" customWidth="1"/>
    <col min="12034" max="12034" width="59" style="445" customWidth="1"/>
    <col min="12035" max="12037" width="15.83203125" style="445" customWidth="1"/>
    <col min="12038" max="12288" width="9.33203125" style="445"/>
    <col min="12289" max="12289" width="13" style="445" customWidth="1"/>
    <col min="12290" max="12290" width="59" style="445" customWidth="1"/>
    <col min="12291" max="12293" width="15.83203125" style="445" customWidth="1"/>
    <col min="12294" max="12544" width="9.33203125" style="445"/>
    <col min="12545" max="12545" width="13" style="445" customWidth="1"/>
    <col min="12546" max="12546" width="59" style="445" customWidth="1"/>
    <col min="12547" max="12549" width="15.83203125" style="445" customWidth="1"/>
    <col min="12550" max="12800" width="9.33203125" style="445"/>
    <col min="12801" max="12801" width="13" style="445" customWidth="1"/>
    <col min="12802" max="12802" width="59" style="445" customWidth="1"/>
    <col min="12803" max="12805" width="15.83203125" style="445" customWidth="1"/>
    <col min="12806" max="13056" width="9.33203125" style="445"/>
    <col min="13057" max="13057" width="13" style="445" customWidth="1"/>
    <col min="13058" max="13058" width="59" style="445" customWidth="1"/>
    <col min="13059" max="13061" width="15.83203125" style="445" customWidth="1"/>
    <col min="13062" max="13312" width="9.33203125" style="445"/>
    <col min="13313" max="13313" width="13" style="445" customWidth="1"/>
    <col min="13314" max="13314" width="59" style="445" customWidth="1"/>
    <col min="13315" max="13317" width="15.83203125" style="445" customWidth="1"/>
    <col min="13318" max="13568" width="9.33203125" style="445"/>
    <col min="13569" max="13569" width="13" style="445" customWidth="1"/>
    <col min="13570" max="13570" width="59" style="445" customWidth="1"/>
    <col min="13571" max="13573" width="15.83203125" style="445" customWidth="1"/>
    <col min="13574" max="13824" width="9.33203125" style="445"/>
    <col min="13825" max="13825" width="13" style="445" customWidth="1"/>
    <col min="13826" max="13826" width="59" style="445" customWidth="1"/>
    <col min="13827" max="13829" width="15.83203125" style="445" customWidth="1"/>
    <col min="13830" max="14080" width="9.33203125" style="445"/>
    <col min="14081" max="14081" width="13" style="445" customWidth="1"/>
    <col min="14082" max="14082" width="59" style="445" customWidth="1"/>
    <col min="14083" max="14085" width="15.83203125" style="445" customWidth="1"/>
    <col min="14086" max="14336" width="9.33203125" style="445"/>
    <col min="14337" max="14337" width="13" style="445" customWidth="1"/>
    <col min="14338" max="14338" width="59" style="445" customWidth="1"/>
    <col min="14339" max="14341" width="15.83203125" style="445" customWidth="1"/>
    <col min="14342" max="14592" width="9.33203125" style="445"/>
    <col min="14593" max="14593" width="13" style="445" customWidth="1"/>
    <col min="14594" max="14594" width="59" style="445" customWidth="1"/>
    <col min="14595" max="14597" width="15.83203125" style="445" customWidth="1"/>
    <col min="14598" max="14848" width="9.33203125" style="445"/>
    <col min="14849" max="14849" width="13" style="445" customWidth="1"/>
    <col min="14850" max="14850" width="59" style="445" customWidth="1"/>
    <col min="14851" max="14853" width="15.83203125" style="445" customWidth="1"/>
    <col min="14854" max="15104" width="9.33203125" style="445"/>
    <col min="15105" max="15105" width="13" style="445" customWidth="1"/>
    <col min="15106" max="15106" width="59" style="445" customWidth="1"/>
    <col min="15107" max="15109" width="15.83203125" style="445" customWidth="1"/>
    <col min="15110" max="15360" width="9.33203125" style="445"/>
    <col min="15361" max="15361" width="13" style="445" customWidth="1"/>
    <col min="15362" max="15362" width="59" style="445" customWidth="1"/>
    <col min="15363" max="15365" width="15.83203125" style="445" customWidth="1"/>
    <col min="15366" max="15616" width="9.33203125" style="445"/>
    <col min="15617" max="15617" width="13" style="445" customWidth="1"/>
    <col min="15618" max="15618" width="59" style="445" customWidth="1"/>
    <col min="15619" max="15621" width="15.83203125" style="445" customWidth="1"/>
    <col min="15622" max="15872" width="9.33203125" style="445"/>
    <col min="15873" max="15873" width="13" style="445" customWidth="1"/>
    <col min="15874" max="15874" width="59" style="445" customWidth="1"/>
    <col min="15875" max="15877" width="15.83203125" style="445" customWidth="1"/>
    <col min="15878" max="16128" width="9.33203125" style="445"/>
    <col min="16129" max="16129" width="13" style="445" customWidth="1"/>
    <col min="16130" max="16130" width="59" style="445" customWidth="1"/>
    <col min="16131" max="16133" width="15.83203125" style="445" customWidth="1"/>
    <col min="16134" max="16384" width="9.33203125" style="445"/>
  </cols>
  <sheetData>
    <row r="1" spans="1:5" s="430" customFormat="1" ht="21.2" customHeight="1" thickBot="1" x14ac:dyDescent="0.3">
      <c r="A1" s="427"/>
      <c r="B1" s="428" t="str">
        <f>CONCATENATE("9.2. melléklet ",[1]KVI_MOD_ALAPADATOK!A7," ",[1]KVI_MOD_ALAPADATOK!B7," ",[1]KVI_MOD_ALAPADATOK!C7," ",[1]KVI_MOD_ALAPADATOK!D7," ",[1]KVI_MOD_ALAPADATOK!E7," ",[1]KVI_MOD_ALAPADATOK!F7," ",[1]KVI_MOD_ALAPADATOK!G7," ",[1]KVI_MOD_ALAPADATOK!H7)</f>
        <v>9.2. melléklet a  / 2020 ( … ) önkormányzati rendelethez</v>
      </c>
      <c r="C1" s="429"/>
      <c r="D1" s="429"/>
      <c r="E1" s="429"/>
    </row>
    <row r="2" spans="1:5" s="434" customFormat="1" ht="24.75" thickBot="1" x14ac:dyDescent="0.25">
      <c r="A2" s="498" t="s">
        <v>585</v>
      </c>
      <c r="B2" s="499" t="str">
        <f>[1]KVI_MOD_ALAPADATOK!A12</f>
        <v>Jánoshidai Polgármesteri Hivatal</v>
      </c>
      <c r="C2" s="500"/>
      <c r="D2" s="501"/>
      <c r="E2" s="502" t="s">
        <v>575</v>
      </c>
    </row>
    <row r="3" spans="1:5" s="434" customFormat="1" ht="24.75" thickBot="1" x14ac:dyDescent="0.25">
      <c r="A3" s="498" t="s">
        <v>551</v>
      </c>
      <c r="B3" s="499" t="s">
        <v>552</v>
      </c>
      <c r="C3" s="500"/>
      <c r="D3" s="501"/>
      <c r="E3" s="502" t="s">
        <v>550</v>
      </c>
    </row>
    <row r="4" spans="1:5" s="439" customFormat="1" ht="15.95" customHeight="1" thickBot="1" x14ac:dyDescent="0.3">
      <c r="A4" s="436"/>
      <c r="B4" s="436"/>
      <c r="C4" s="437"/>
      <c r="D4" s="438"/>
      <c r="E4" s="437" t="e">
        <f>KVI_MOD_9.1.3.sz.mell!E4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'[1]RM_6.2.sz.mell'!C10</f>
        <v>93710</v>
      </c>
      <c r="D8" s="202">
        <f>'[1]RM_6.2.sz.mell'!J10</f>
        <v>0</v>
      </c>
      <c r="E8" s="504">
        <f>'[1]RM_6.2.sz.mell'!K10</f>
        <v>93710</v>
      </c>
    </row>
    <row r="9" spans="1:5" s="455" customFormat="1" ht="12" customHeight="1" x14ac:dyDescent="0.2">
      <c r="A9" s="505" t="s">
        <v>131</v>
      </c>
      <c r="B9" s="111" t="s">
        <v>190</v>
      </c>
      <c r="C9" s="226">
        <f>'[1]RM_6.2.sz.mell'!C11</f>
        <v>0</v>
      </c>
      <c r="D9" s="226">
        <f>'[1]RM_6.2.sz.mell'!J11</f>
        <v>0</v>
      </c>
      <c r="E9" s="506">
        <f>'[1]RM_6.2.sz.mell'!K11</f>
        <v>0</v>
      </c>
    </row>
    <row r="10" spans="1:5" s="455" customFormat="1" ht="12" customHeight="1" x14ac:dyDescent="0.2">
      <c r="A10" s="507" t="s">
        <v>133</v>
      </c>
      <c r="B10" s="114" t="s">
        <v>192</v>
      </c>
      <c r="C10" s="191">
        <f>'[1]RM_6.2.sz.mell'!C12</f>
        <v>30000</v>
      </c>
      <c r="D10" s="191">
        <f>'[1]RM_6.2.sz.mell'!J12</f>
        <v>0</v>
      </c>
      <c r="E10" s="192">
        <f>'[1]RM_6.2.sz.mell'!K12</f>
        <v>30000</v>
      </c>
    </row>
    <row r="11" spans="1:5" s="455" customFormat="1" ht="12" customHeight="1" x14ac:dyDescent="0.2">
      <c r="A11" s="507" t="s">
        <v>135</v>
      </c>
      <c r="B11" s="114" t="s">
        <v>194</v>
      </c>
      <c r="C11" s="191">
        <f>'[1]RM_6.2.sz.mell'!C13</f>
        <v>50000</v>
      </c>
      <c r="D11" s="191">
        <f>'[1]RM_6.2.sz.mell'!J13</f>
        <v>0</v>
      </c>
      <c r="E11" s="192">
        <f>'[1]RM_6.2.sz.mell'!K13</f>
        <v>50000</v>
      </c>
    </row>
    <row r="12" spans="1:5" s="455" customFormat="1" ht="12" customHeight="1" x14ac:dyDescent="0.2">
      <c r="A12" s="507" t="s">
        <v>137</v>
      </c>
      <c r="B12" s="114" t="s">
        <v>196</v>
      </c>
      <c r="C12" s="191">
        <f>'[1]RM_6.2.sz.mell'!C14</f>
        <v>0</v>
      </c>
      <c r="D12" s="191">
        <f>'[1]RM_6.2.sz.mell'!J14</f>
        <v>0</v>
      </c>
      <c r="E12" s="192">
        <f>'[1]RM_6.2.sz.mell'!K14</f>
        <v>0</v>
      </c>
    </row>
    <row r="13" spans="1:5" s="455" customFormat="1" ht="12" customHeight="1" x14ac:dyDescent="0.2">
      <c r="A13" s="507" t="s">
        <v>139</v>
      </c>
      <c r="B13" s="114" t="s">
        <v>198</v>
      </c>
      <c r="C13" s="191">
        <f>'[1]RM_6.2.sz.mell'!C15</f>
        <v>0</v>
      </c>
      <c r="D13" s="191">
        <f>'[1]RM_6.2.sz.mell'!J15</f>
        <v>0</v>
      </c>
      <c r="E13" s="192">
        <f>'[1]RM_6.2.sz.mell'!K15</f>
        <v>0</v>
      </c>
    </row>
    <row r="14" spans="1:5" s="455" customFormat="1" ht="12" customHeight="1" x14ac:dyDescent="0.2">
      <c r="A14" s="507" t="s">
        <v>141</v>
      </c>
      <c r="B14" s="114" t="s">
        <v>587</v>
      </c>
      <c r="C14" s="191">
        <f>'[1]RM_6.2.sz.mell'!C16</f>
        <v>13500</v>
      </c>
      <c r="D14" s="191">
        <f>'[1]RM_6.2.sz.mell'!J16</f>
        <v>0</v>
      </c>
      <c r="E14" s="192">
        <f>'[1]RM_6.2.sz.mell'!K16</f>
        <v>13500</v>
      </c>
    </row>
    <row r="15" spans="1:5" s="455" customFormat="1" ht="12" customHeight="1" x14ac:dyDescent="0.2">
      <c r="A15" s="507" t="s">
        <v>306</v>
      </c>
      <c r="B15" s="140" t="s">
        <v>588</v>
      </c>
      <c r="C15" s="191">
        <f>'[1]RM_6.2.sz.mell'!C17</f>
        <v>0</v>
      </c>
      <c r="D15" s="191">
        <f>'[1]RM_6.2.sz.mell'!J17</f>
        <v>0</v>
      </c>
      <c r="E15" s="192">
        <f>'[1]RM_6.2.sz.mell'!K17</f>
        <v>0</v>
      </c>
    </row>
    <row r="16" spans="1:5" s="455" customFormat="1" ht="12" customHeight="1" x14ac:dyDescent="0.2">
      <c r="A16" s="507" t="s">
        <v>308</v>
      </c>
      <c r="B16" s="114" t="s">
        <v>589</v>
      </c>
      <c r="C16" s="234">
        <f>'[1]RM_6.2.sz.mell'!C18</f>
        <v>100</v>
      </c>
      <c r="D16" s="234">
        <f>'[1]RM_6.2.sz.mell'!J18</f>
        <v>0</v>
      </c>
      <c r="E16" s="235">
        <f>'[1]RM_6.2.sz.mell'!K18</f>
        <v>100</v>
      </c>
    </row>
    <row r="17" spans="1:5" s="457" customFormat="1" ht="12" customHeight="1" x14ac:dyDescent="0.2">
      <c r="A17" s="507" t="s">
        <v>310</v>
      </c>
      <c r="B17" s="114" t="s">
        <v>206</v>
      </c>
      <c r="C17" s="191">
        <f>'[1]RM_6.2.sz.mell'!C19</f>
        <v>10</v>
      </c>
      <c r="D17" s="191">
        <f>'[1]RM_6.2.sz.mell'!J19</f>
        <v>0</v>
      </c>
      <c r="E17" s="192">
        <f>'[1]RM_6.2.sz.mell'!K19</f>
        <v>10</v>
      </c>
    </row>
    <row r="18" spans="1:5" s="457" customFormat="1" ht="12" customHeight="1" x14ac:dyDescent="0.2">
      <c r="A18" s="507" t="s">
        <v>312</v>
      </c>
      <c r="B18" s="114" t="s">
        <v>208</v>
      </c>
      <c r="C18" s="198">
        <f>'[1]RM_6.2.sz.mell'!C20</f>
        <v>0</v>
      </c>
      <c r="D18" s="198">
        <f>'[1]RM_6.2.sz.mell'!J20</f>
        <v>0</v>
      </c>
      <c r="E18" s="199">
        <f>'[1]RM_6.2.sz.mell'!K20</f>
        <v>0</v>
      </c>
    </row>
    <row r="19" spans="1:5" s="457" customFormat="1" ht="12" customHeight="1" thickBot="1" x14ac:dyDescent="0.25">
      <c r="A19" s="507" t="s">
        <v>314</v>
      </c>
      <c r="B19" s="140" t="s">
        <v>210</v>
      </c>
      <c r="C19" s="198">
        <f>'[1]RM_6.2.sz.mell'!C21</f>
        <v>100</v>
      </c>
      <c r="D19" s="198">
        <f>'[1]RM_6.2.sz.mell'!J21</f>
        <v>0</v>
      </c>
      <c r="E19" s="199">
        <f>'[1]RM_6.2.sz.mell'!K21</f>
        <v>100</v>
      </c>
    </row>
    <row r="20" spans="1:5" s="455" customFormat="1" ht="12" customHeight="1" thickBot="1" x14ac:dyDescent="0.25">
      <c r="A20" s="446" t="s">
        <v>143</v>
      </c>
      <c r="B20" s="503" t="s">
        <v>590</v>
      </c>
      <c r="C20" s="202">
        <f>'[1]RM_6.2.sz.mell'!C22</f>
        <v>0</v>
      </c>
      <c r="D20" s="202">
        <f>'[1]RM_6.2.sz.mell'!J22</f>
        <v>0</v>
      </c>
      <c r="E20" s="203">
        <f>'[1]RM_6.2.sz.mell'!K22</f>
        <v>0</v>
      </c>
    </row>
    <row r="21" spans="1:5" s="457" customFormat="1" ht="12" customHeight="1" x14ac:dyDescent="0.2">
      <c r="A21" s="507" t="s">
        <v>145</v>
      </c>
      <c r="B21" s="136" t="s">
        <v>146</v>
      </c>
      <c r="C21" s="191">
        <f>'[1]RM_6.2.sz.mell'!C23</f>
        <v>0</v>
      </c>
      <c r="D21" s="191">
        <f>'[1]RM_6.2.sz.mell'!J23</f>
        <v>0</v>
      </c>
      <c r="E21" s="192">
        <f>'[1]RM_6.2.sz.mell'!K23</f>
        <v>0</v>
      </c>
    </row>
    <row r="22" spans="1:5" s="457" customFormat="1" ht="12" customHeight="1" x14ac:dyDescent="0.2">
      <c r="A22" s="507" t="s">
        <v>147</v>
      </c>
      <c r="B22" s="114" t="s">
        <v>591</v>
      </c>
      <c r="C22" s="191">
        <f>'[1]RM_6.2.sz.mell'!C24</f>
        <v>0</v>
      </c>
      <c r="D22" s="191">
        <f>'[1]RM_6.2.sz.mell'!J24</f>
        <v>0</v>
      </c>
      <c r="E22" s="192">
        <f>'[1]RM_6.2.sz.mell'!K24</f>
        <v>0</v>
      </c>
    </row>
    <row r="23" spans="1:5" s="457" customFormat="1" ht="12" customHeight="1" x14ac:dyDescent="0.2">
      <c r="A23" s="507" t="s">
        <v>149</v>
      </c>
      <c r="B23" s="114" t="s">
        <v>592</v>
      </c>
      <c r="C23" s="191">
        <f>'[1]RM_6.2.sz.mell'!C25</f>
        <v>0</v>
      </c>
      <c r="D23" s="191">
        <f>'[1]RM_6.2.sz.mell'!J25</f>
        <v>0</v>
      </c>
      <c r="E23" s="192">
        <f>'[1]RM_6.2.sz.mell'!K25</f>
        <v>0</v>
      </c>
    </row>
    <row r="24" spans="1:5" s="457" customFormat="1" ht="12" customHeight="1" thickBot="1" x14ac:dyDescent="0.25">
      <c r="A24" s="507" t="s">
        <v>151</v>
      </c>
      <c r="B24" s="114" t="s">
        <v>593</v>
      </c>
      <c r="C24" s="191">
        <f>'[1]RM_6.2.sz.mell'!C26</f>
        <v>0</v>
      </c>
      <c r="D24" s="191">
        <f>'[1]RM_6.2.sz.mell'!J26</f>
        <v>0</v>
      </c>
      <c r="E24" s="192">
        <f>'[1]RM_6.2.sz.mell'!K26</f>
        <v>0</v>
      </c>
    </row>
    <row r="25" spans="1:5" s="457" customFormat="1" ht="12" customHeight="1" thickBot="1" x14ac:dyDescent="0.25">
      <c r="A25" s="508" t="s">
        <v>157</v>
      </c>
      <c r="B25" s="134" t="s">
        <v>402</v>
      </c>
      <c r="C25" s="202">
        <f>'[1]RM_6.2.sz.mell'!C27</f>
        <v>0</v>
      </c>
      <c r="D25" s="202">
        <f>'[1]RM_6.2.sz.mell'!J27</f>
        <v>0</v>
      </c>
      <c r="E25" s="203">
        <f>'[1]RM_6.2.sz.mell'!K27</f>
        <v>0</v>
      </c>
    </row>
    <row r="26" spans="1:5" s="457" customFormat="1" ht="12" customHeight="1" thickBot="1" x14ac:dyDescent="0.25">
      <c r="A26" s="508" t="s">
        <v>354</v>
      </c>
      <c r="B26" s="134" t="s">
        <v>594</v>
      </c>
      <c r="C26" s="202">
        <f>'[1]RM_6.2.sz.mell'!C28</f>
        <v>0</v>
      </c>
      <c r="D26" s="202">
        <f>'[1]RM_6.2.sz.mell'!J28</f>
        <v>0</v>
      </c>
      <c r="E26" s="203">
        <f>'[1]RM_6.2.sz.mell'!K28</f>
        <v>0</v>
      </c>
    </row>
    <row r="27" spans="1:5" s="457" customFormat="1" ht="12" customHeight="1" x14ac:dyDescent="0.2">
      <c r="A27" s="509" t="s">
        <v>173</v>
      </c>
      <c r="B27" s="510" t="s">
        <v>160</v>
      </c>
      <c r="C27" s="238">
        <f>'[1]RM_6.2.sz.mell'!C29</f>
        <v>0</v>
      </c>
      <c r="D27" s="238">
        <f>'[1]RM_6.2.sz.mell'!J29</f>
        <v>0</v>
      </c>
      <c r="E27" s="239">
        <f>'[1]RM_6.2.sz.mell'!K29</f>
        <v>0</v>
      </c>
    </row>
    <row r="28" spans="1:5" s="457" customFormat="1" ht="12" customHeight="1" x14ac:dyDescent="0.2">
      <c r="A28" s="509" t="s">
        <v>175</v>
      </c>
      <c r="B28" s="510" t="s">
        <v>591</v>
      </c>
      <c r="C28" s="191">
        <f>'[1]RM_6.2.sz.mell'!C30</f>
        <v>0</v>
      </c>
      <c r="D28" s="191">
        <f>'[1]RM_6.2.sz.mell'!J30</f>
        <v>0</v>
      </c>
      <c r="E28" s="192">
        <f>'[1]RM_6.2.sz.mell'!K30</f>
        <v>0</v>
      </c>
    </row>
    <row r="29" spans="1:5" s="457" customFormat="1" ht="12" customHeight="1" x14ac:dyDescent="0.2">
      <c r="A29" s="509" t="s">
        <v>177</v>
      </c>
      <c r="B29" s="511" t="s">
        <v>595</v>
      </c>
      <c r="C29" s="191">
        <f>'[1]RM_6.2.sz.mell'!C31</f>
        <v>0</v>
      </c>
      <c r="D29" s="191">
        <f>'[1]RM_6.2.sz.mell'!J31</f>
        <v>0</v>
      </c>
      <c r="E29" s="192">
        <f>'[1]RM_6.2.sz.mell'!K31</f>
        <v>0</v>
      </c>
    </row>
    <row r="30" spans="1:5" s="457" customFormat="1" ht="12" customHeight="1" thickBot="1" x14ac:dyDescent="0.25">
      <c r="A30" s="507" t="s">
        <v>179</v>
      </c>
      <c r="B30" s="512" t="s">
        <v>596</v>
      </c>
      <c r="C30" s="513">
        <f>'[1]RM_6.2.sz.mell'!C32</f>
        <v>0</v>
      </c>
      <c r="D30" s="513">
        <f>'[1]RM_6.2.sz.mell'!J32</f>
        <v>0</v>
      </c>
      <c r="E30" s="514">
        <f>'[1]RM_6.2.sz.mell'!K32</f>
        <v>0</v>
      </c>
    </row>
    <row r="31" spans="1:5" s="457" customFormat="1" ht="12" customHeight="1" thickBot="1" x14ac:dyDescent="0.25">
      <c r="A31" s="508" t="s">
        <v>187</v>
      </c>
      <c r="B31" s="134" t="s">
        <v>597</v>
      </c>
      <c r="C31" s="202">
        <f>'[1]RM_6.2.sz.mell'!C33</f>
        <v>0</v>
      </c>
      <c r="D31" s="202">
        <f>'[1]RM_6.2.sz.mell'!J33</f>
        <v>0</v>
      </c>
      <c r="E31" s="203">
        <f>'[1]RM_6.2.sz.mell'!K33</f>
        <v>0</v>
      </c>
    </row>
    <row r="32" spans="1:5" s="457" customFormat="1" ht="12" customHeight="1" x14ac:dyDescent="0.2">
      <c r="A32" s="509" t="s">
        <v>189</v>
      </c>
      <c r="B32" s="510" t="s">
        <v>214</v>
      </c>
      <c r="C32" s="238">
        <f>'[1]RM_6.2.sz.mell'!C34</f>
        <v>0</v>
      </c>
      <c r="D32" s="238">
        <f>'[1]RM_6.2.sz.mell'!J34</f>
        <v>0</v>
      </c>
      <c r="E32" s="239">
        <f>'[1]RM_6.2.sz.mell'!K34</f>
        <v>0</v>
      </c>
    </row>
    <row r="33" spans="1:5" s="457" customFormat="1" ht="12" customHeight="1" x14ac:dyDescent="0.2">
      <c r="A33" s="509" t="s">
        <v>191</v>
      </c>
      <c r="B33" s="511" t="s">
        <v>216</v>
      </c>
      <c r="C33" s="208">
        <f>'[1]RM_6.2.sz.mell'!C35</f>
        <v>0</v>
      </c>
      <c r="D33" s="208">
        <f>'[1]RM_6.2.sz.mell'!J35</f>
        <v>0</v>
      </c>
      <c r="E33" s="209">
        <f>'[1]RM_6.2.sz.mell'!K35</f>
        <v>0</v>
      </c>
    </row>
    <row r="34" spans="1:5" s="457" customFormat="1" ht="12" customHeight="1" thickBot="1" x14ac:dyDescent="0.25">
      <c r="A34" s="507" t="s">
        <v>193</v>
      </c>
      <c r="B34" s="512" t="s">
        <v>218</v>
      </c>
      <c r="C34" s="513">
        <f>'[1]RM_6.2.sz.mell'!C36</f>
        <v>0</v>
      </c>
      <c r="D34" s="513">
        <f>'[1]RM_6.2.sz.mell'!J36</f>
        <v>0</v>
      </c>
      <c r="E34" s="514">
        <f>'[1]RM_6.2.sz.mell'!K36</f>
        <v>0</v>
      </c>
    </row>
    <row r="35" spans="1:5" s="455" customFormat="1" ht="12" customHeight="1" thickBot="1" x14ac:dyDescent="0.25">
      <c r="A35" s="508" t="s">
        <v>211</v>
      </c>
      <c r="B35" s="134" t="s">
        <v>404</v>
      </c>
      <c r="C35" s="202">
        <f>'[1]RM_6.2.sz.mell'!C37</f>
        <v>0</v>
      </c>
      <c r="D35" s="202">
        <f>'[1]RM_6.2.sz.mell'!J37</f>
        <v>0</v>
      </c>
      <c r="E35" s="203">
        <f>'[1]RM_6.2.sz.mell'!K37</f>
        <v>0</v>
      </c>
    </row>
    <row r="36" spans="1:5" s="455" customFormat="1" ht="12" customHeight="1" thickBot="1" x14ac:dyDescent="0.25">
      <c r="A36" s="508" t="s">
        <v>371</v>
      </c>
      <c r="B36" s="134" t="s">
        <v>598</v>
      </c>
      <c r="C36" s="202">
        <f>'[1]RM_6.2.sz.mell'!C38</f>
        <v>0</v>
      </c>
      <c r="D36" s="202">
        <f>'[1]RM_6.2.sz.mell'!J38</f>
        <v>0</v>
      </c>
      <c r="E36" s="203">
        <f>'[1]RM_6.2.sz.mell'!K38</f>
        <v>0</v>
      </c>
    </row>
    <row r="37" spans="1:5" s="455" customFormat="1" ht="12" customHeight="1" thickBot="1" x14ac:dyDescent="0.25">
      <c r="A37" s="446" t="s">
        <v>233</v>
      </c>
      <c r="B37" s="134" t="s">
        <v>599</v>
      </c>
      <c r="C37" s="202">
        <f>'[1]RM_6.2.sz.mell'!C39</f>
        <v>93710</v>
      </c>
      <c r="D37" s="202">
        <f>'[1]RM_6.2.sz.mell'!J39</f>
        <v>0</v>
      </c>
      <c r="E37" s="203">
        <f>'[1]RM_6.2.sz.mell'!K39</f>
        <v>93710</v>
      </c>
    </row>
    <row r="38" spans="1:5" s="455" customFormat="1" ht="12" customHeight="1" thickBot="1" x14ac:dyDescent="0.25">
      <c r="A38" s="515" t="s">
        <v>57</v>
      </c>
      <c r="B38" s="134" t="s">
        <v>600</v>
      </c>
      <c r="C38" s="202">
        <f>'[1]RM_6.2.sz.mell'!C40</f>
        <v>60760710</v>
      </c>
      <c r="D38" s="202">
        <f>'[1]RM_6.2.sz.mell'!J40</f>
        <v>0</v>
      </c>
      <c r="E38" s="203">
        <f>'[1]RM_6.2.sz.mell'!K40</f>
        <v>60760710</v>
      </c>
    </row>
    <row r="39" spans="1:5" s="455" customFormat="1" ht="12" customHeight="1" x14ac:dyDescent="0.2">
      <c r="A39" s="509" t="s">
        <v>601</v>
      </c>
      <c r="B39" s="510" t="s">
        <v>459</v>
      </c>
      <c r="C39" s="238">
        <f>'[1]RM_6.2.sz.mell'!C41</f>
        <v>0</v>
      </c>
      <c r="D39" s="238">
        <f>'[1]RM_6.2.sz.mell'!J41</f>
        <v>0</v>
      </c>
      <c r="E39" s="239">
        <f>'[1]RM_6.2.sz.mell'!K41</f>
        <v>0</v>
      </c>
    </row>
    <row r="40" spans="1:5" s="455" customFormat="1" ht="12" customHeight="1" x14ac:dyDescent="0.2">
      <c r="A40" s="509" t="s">
        <v>602</v>
      </c>
      <c r="B40" s="511" t="s">
        <v>603</v>
      </c>
      <c r="C40" s="208">
        <f>'[1]RM_6.2.sz.mell'!C42</f>
        <v>0</v>
      </c>
      <c r="D40" s="208">
        <f>'[1]RM_6.2.sz.mell'!J42</f>
        <v>0</v>
      </c>
      <c r="E40" s="209">
        <f>'[1]RM_6.2.sz.mell'!K42</f>
        <v>0</v>
      </c>
    </row>
    <row r="41" spans="1:5" s="457" customFormat="1" ht="12" customHeight="1" thickBot="1" x14ac:dyDescent="0.25">
      <c r="A41" s="507" t="s">
        <v>604</v>
      </c>
      <c r="B41" s="512" t="s">
        <v>605</v>
      </c>
      <c r="C41" s="513">
        <f>'[1]RM_6.2.sz.mell'!C43</f>
        <v>60760710</v>
      </c>
      <c r="D41" s="513">
        <f>'[1]RM_6.2.sz.mell'!J43</f>
        <v>0</v>
      </c>
      <c r="E41" s="514">
        <f>'[1]RM_6.2.sz.mell'!K43</f>
        <v>60760710</v>
      </c>
    </row>
    <row r="42" spans="1:5" s="457" customFormat="1" ht="15.2" customHeight="1" thickBot="1" x14ac:dyDescent="0.25">
      <c r="A42" s="515" t="s">
        <v>381</v>
      </c>
      <c r="B42" s="516" t="s">
        <v>606</v>
      </c>
      <c r="C42" s="517">
        <f>'[1]RM_6.2.sz.mell'!C44</f>
        <v>60854420</v>
      </c>
      <c r="D42" s="517">
        <f>'[1]RM_6.2.sz.mell'!J44</f>
        <v>0</v>
      </c>
      <c r="E42" s="518">
        <f>'[1]RM_6.2.sz.mell'!K44</f>
        <v>60854420</v>
      </c>
    </row>
    <row r="43" spans="1:5" s="457" customFormat="1" ht="15.2" customHeight="1" x14ac:dyDescent="0.2">
      <c r="A43" s="472"/>
      <c r="B43" s="473"/>
      <c r="C43" s="474"/>
    </row>
    <row r="44" spans="1:5" ht="13.5" thickBot="1" x14ac:dyDescent="0.25">
      <c r="A44" s="519"/>
      <c r="B44" s="520"/>
      <c r="C44" s="521"/>
    </row>
    <row r="45" spans="1:5" s="450" customFormat="1" ht="16.5" customHeight="1" thickBot="1" x14ac:dyDescent="0.25">
      <c r="A45" s="451" t="s">
        <v>391</v>
      </c>
      <c r="B45" s="452"/>
      <c r="C45" s="452"/>
      <c r="D45" s="452"/>
      <c r="E45" s="453"/>
    </row>
    <row r="46" spans="1:5" s="475" customFormat="1" ht="12" customHeight="1" thickBot="1" x14ac:dyDescent="0.25">
      <c r="A46" s="508" t="s">
        <v>129</v>
      </c>
      <c r="B46" s="134" t="s">
        <v>607</v>
      </c>
      <c r="C46" s="202">
        <f>'[1]RM_6.2.sz.mell'!C46</f>
        <v>58949420</v>
      </c>
      <c r="D46" s="202">
        <f>'[1]RM_6.2.sz.mell'!J46</f>
        <v>0</v>
      </c>
      <c r="E46" s="203">
        <f>'[1]RM_6.2.sz.mell'!K46</f>
        <v>58949420</v>
      </c>
    </row>
    <row r="47" spans="1:5" ht="12" customHeight="1" x14ac:dyDescent="0.2">
      <c r="A47" s="507" t="s">
        <v>131</v>
      </c>
      <c r="B47" s="136" t="s">
        <v>299</v>
      </c>
      <c r="C47" s="522">
        <f>'[1]RM_6.2.sz.mell'!C47</f>
        <v>44393104</v>
      </c>
      <c r="D47" s="522">
        <f>'[1]RM_6.2.sz.mell'!J47</f>
        <v>0</v>
      </c>
      <c r="E47" s="523">
        <f>'[1]RM_6.2.sz.mell'!K47</f>
        <v>44393104</v>
      </c>
    </row>
    <row r="48" spans="1:5" ht="12" customHeight="1" x14ac:dyDescent="0.2">
      <c r="A48" s="507" t="s">
        <v>133</v>
      </c>
      <c r="B48" s="114" t="s">
        <v>300</v>
      </c>
      <c r="C48" s="524">
        <f>'[1]RM_6.2.sz.mell'!C48</f>
        <v>8006714</v>
      </c>
      <c r="D48" s="524">
        <f>'[1]RM_6.2.sz.mell'!J48</f>
        <v>0</v>
      </c>
      <c r="E48" s="525">
        <f>'[1]RM_6.2.sz.mell'!K48</f>
        <v>8006714</v>
      </c>
    </row>
    <row r="49" spans="1:5" ht="12" customHeight="1" x14ac:dyDescent="0.2">
      <c r="A49" s="507" t="s">
        <v>135</v>
      </c>
      <c r="B49" s="114" t="s">
        <v>301</v>
      </c>
      <c r="C49" s="524">
        <f>'[1]RM_6.2.sz.mell'!C49</f>
        <v>6549602</v>
      </c>
      <c r="D49" s="524">
        <f>'[1]RM_6.2.sz.mell'!J49</f>
        <v>0</v>
      </c>
      <c r="E49" s="525">
        <f>'[1]RM_6.2.sz.mell'!K49</f>
        <v>6549602</v>
      </c>
    </row>
    <row r="50" spans="1:5" ht="12" customHeight="1" x14ac:dyDescent="0.2">
      <c r="A50" s="507" t="s">
        <v>137</v>
      </c>
      <c r="B50" s="114" t="s">
        <v>302</v>
      </c>
      <c r="C50" s="524">
        <f>'[1]RM_6.2.sz.mell'!C50</f>
        <v>0</v>
      </c>
      <c r="D50" s="524">
        <f>'[1]RM_6.2.sz.mell'!J50</f>
        <v>0</v>
      </c>
      <c r="E50" s="525">
        <f>'[1]RM_6.2.sz.mell'!K50</f>
        <v>0</v>
      </c>
    </row>
    <row r="51" spans="1:5" ht="12" customHeight="1" thickBot="1" x14ac:dyDescent="0.25">
      <c r="A51" s="507" t="s">
        <v>139</v>
      </c>
      <c r="B51" s="114" t="s">
        <v>304</v>
      </c>
      <c r="C51" s="513">
        <f>'[1]RM_6.2.sz.mell'!C51</f>
        <v>0</v>
      </c>
      <c r="D51" s="513">
        <f>'[1]RM_6.2.sz.mell'!J51</f>
        <v>0</v>
      </c>
      <c r="E51" s="514">
        <f>'[1]RM_6.2.sz.mell'!K51</f>
        <v>0</v>
      </c>
    </row>
    <row r="52" spans="1:5" ht="12" customHeight="1" thickBot="1" x14ac:dyDescent="0.25">
      <c r="A52" s="508" t="s">
        <v>143</v>
      </c>
      <c r="B52" s="134" t="s">
        <v>608</v>
      </c>
      <c r="C52" s="202">
        <f>'[1]RM_6.2.sz.mell'!C52</f>
        <v>1905000</v>
      </c>
      <c r="D52" s="202">
        <f>'[1]RM_6.2.sz.mell'!J52</f>
        <v>0</v>
      </c>
      <c r="E52" s="203">
        <f>'[1]RM_6.2.sz.mell'!K52</f>
        <v>1905000</v>
      </c>
    </row>
    <row r="53" spans="1:5" s="475" customFormat="1" ht="12" customHeight="1" x14ac:dyDescent="0.2">
      <c r="A53" s="507" t="s">
        <v>145</v>
      </c>
      <c r="B53" s="136" t="s">
        <v>335</v>
      </c>
      <c r="C53" s="522">
        <f>'[1]RM_6.2.sz.mell'!C53</f>
        <v>635000</v>
      </c>
      <c r="D53" s="522">
        <f>'[1]RM_6.2.sz.mell'!J53</f>
        <v>0</v>
      </c>
      <c r="E53" s="523">
        <f>'[1]RM_6.2.sz.mell'!K53</f>
        <v>635000</v>
      </c>
    </row>
    <row r="54" spans="1:5" ht="12" customHeight="1" x14ac:dyDescent="0.2">
      <c r="A54" s="507" t="s">
        <v>147</v>
      </c>
      <c r="B54" s="114" t="s">
        <v>337</v>
      </c>
      <c r="C54" s="524">
        <f>'[1]RM_6.2.sz.mell'!C54</f>
        <v>1270000</v>
      </c>
      <c r="D54" s="524">
        <f>'[1]RM_6.2.sz.mell'!J54</f>
        <v>0</v>
      </c>
      <c r="E54" s="525">
        <f>'[1]RM_6.2.sz.mell'!K54</f>
        <v>1270000</v>
      </c>
    </row>
    <row r="55" spans="1:5" ht="12" customHeight="1" x14ac:dyDescent="0.2">
      <c r="A55" s="507" t="s">
        <v>149</v>
      </c>
      <c r="B55" s="114" t="s">
        <v>609</v>
      </c>
      <c r="C55" s="524">
        <f>'[1]RM_6.2.sz.mell'!C55</f>
        <v>0</v>
      </c>
      <c r="D55" s="524">
        <f>'[1]RM_6.2.sz.mell'!J55</f>
        <v>0</v>
      </c>
      <c r="E55" s="525">
        <f>'[1]RM_6.2.sz.mell'!K55</f>
        <v>0</v>
      </c>
    </row>
    <row r="56" spans="1:5" ht="12" customHeight="1" thickBot="1" x14ac:dyDescent="0.25">
      <c r="A56" s="507" t="s">
        <v>151</v>
      </c>
      <c r="B56" s="114" t="s">
        <v>610</v>
      </c>
      <c r="C56" s="526">
        <f>'[1]RM_6.2.sz.mell'!C56</f>
        <v>0</v>
      </c>
      <c r="D56" s="526">
        <f>'[1]RM_6.2.sz.mell'!J56</f>
        <v>0</v>
      </c>
      <c r="E56" s="527">
        <f>'[1]RM_6.2.sz.mell'!K56</f>
        <v>0</v>
      </c>
    </row>
    <row r="57" spans="1:5" ht="12" customHeight="1" thickBot="1" x14ac:dyDescent="0.25">
      <c r="A57" s="508" t="s">
        <v>157</v>
      </c>
      <c r="B57" s="134" t="s">
        <v>611</v>
      </c>
      <c r="C57" s="528">
        <f>'[1]RM_6.2.sz.mell'!C57</f>
        <v>0</v>
      </c>
      <c r="D57" s="528">
        <f>'[1]RM_6.2.sz.mell'!J57</f>
        <v>0</v>
      </c>
      <c r="E57" s="529">
        <f>'[1]RM_6.2.sz.mell'!K57</f>
        <v>0</v>
      </c>
    </row>
    <row r="58" spans="1:5" ht="15.2" customHeight="1" thickBot="1" x14ac:dyDescent="0.25">
      <c r="A58" s="508" t="s">
        <v>354</v>
      </c>
      <c r="B58" s="530" t="s">
        <v>612</v>
      </c>
      <c r="C58" s="517">
        <f>'[1]RM_6.2.sz.mell'!C58</f>
        <v>60854420</v>
      </c>
      <c r="D58" s="517">
        <f>'[1]RM_6.2.sz.mell'!J58</f>
        <v>0</v>
      </c>
      <c r="E58" s="518">
        <f>'[1]RM_6.2.sz.mell'!K58</f>
        <v>60854420</v>
      </c>
    </row>
    <row r="59" spans="1:5" ht="13.5" thickBot="1" x14ac:dyDescent="0.25">
      <c r="C59" s="484">
        <f>'[1]RM_6.2.sz.mell'!C59</f>
        <v>0</v>
      </c>
      <c r="D59" s="484">
        <f>'[1]RM_6.2.sz.mell'!J59</f>
        <v>0</v>
      </c>
      <c r="E59" s="532">
        <f>'[1]RM_6.2.sz.mell'!K59</f>
        <v>0</v>
      </c>
    </row>
    <row r="60" spans="1:5" ht="15.2" customHeight="1" thickBot="1" x14ac:dyDescent="0.25">
      <c r="A60" s="486" t="s">
        <v>572</v>
      </c>
      <c r="B60" s="487"/>
      <c r="C60" s="488">
        <f>'[1]RM_6.2.sz.mell'!C60</f>
        <v>9</v>
      </c>
      <c r="D60" s="488">
        <f>'[1]RM_6.2.sz.mell'!J60</f>
        <v>0</v>
      </c>
      <c r="E60" s="489">
        <f>'[1]RM_6.2.sz.mell'!K60</f>
        <v>9</v>
      </c>
    </row>
    <row r="61" spans="1:5" ht="14.45" customHeight="1" thickBot="1" x14ac:dyDescent="0.25">
      <c r="A61" s="490" t="s">
        <v>573</v>
      </c>
      <c r="B61" s="491"/>
      <c r="C61" s="488">
        <f>'[1]RM_6.2.sz.mell'!C61</f>
        <v>0</v>
      </c>
      <c r="D61" s="488">
        <f>'[1]RM_6.2.sz.mell'!J61</f>
        <v>0</v>
      </c>
      <c r="E61" s="489">
        <f>'[1]RM_6.2.sz.mell'!K61</f>
        <v>0</v>
      </c>
    </row>
  </sheetData>
  <sheetProtection sheet="1" formatCells="0"/>
  <mergeCells count="5">
    <mergeCell ref="B1:E1"/>
    <mergeCell ref="B2:D2"/>
    <mergeCell ref="B3:D3"/>
    <mergeCell ref="A7:E7"/>
    <mergeCell ref="A45:E45"/>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9A15-5DDC-43EE-8EFF-D16F853E49F1}">
  <sheetPr>
    <tabColor theme="3" tint="0.79998168889431442"/>
  </sheetPr>
  <dimension ref="A1:E61"/>
  <sheetViews>
    <sheetView topLeftCell="A34" zoomScale="120" zoomScaleNormal="120" workbookViewId="0">
      <selection activeCell="J1" sqref="J1:J33"/>
    </sheetView>
  </sheetViews>
  <sheetFormatPr defaultRowHeight="12.75" x14ac:dyDescent="0.2"/>
  <cols>
    <col min="1" max="1" width="13" style="531" customWidth="1"/>
    <col min="2" max="2" width="59" style="445" customWidth="1"/>
    <col min="3" max="5" width="15.83203125" style="445" customWidth="1"/>
    <col min="6" max="256" width="9.33203125" style="445"/>
    <col min="257" max="257" width="13" style="445" customWidth="1"/>
    <col min="258" max="258" width="59" style="445" customWidth="1"/>
    <col min="259" max="261" width="15.83203125" style="445" customWidth="1"/>
    <col min="262" max="512" width="9.33203125" style="445"/>
    <col min="513" max="513" width="13" style="445" customWidth="1"/>
    <col min="514" max="514" width="59" style="445" customWidth="1"/>
    <col min="515" max="517" width="15.83203125" style="445" customWidth="1"/>
    <col min="518" max="768" width="9.33203125" style="445"/>
    <col min="769" max="769" width="13" style="445" customWidth="1"/>
    <col min="770" max="770" width="59" style="445" customWidth="1"/>
    <col min="771" max="773" width="15.83203125" style="445" customWidth="1"/>
    <col min="774" max="1024" width="9.33203125" style="445"/>
    <col min="1025" max="1025" width="13" style="445" customWidth="1"/>
    <col min="1026" max="1026" width="59" style="445" customWidth="1"/>
    <col min="1027" max="1029" width="15.83203125" style="445" customWidth="1"/>
    <col min="1030" max="1280" width="9.33203125" style="445"/>
    <col min="1281" max="1281" width="13" style="445" customWidth="1"/>
    <col min="1282" max="1282" width="59" style="445" customWidth="1"/>
    <col min="1283" max="1285" width="15.83203125" style="445" customWidth="1"/>
    <col min="1286" max="1536" width="9.33203125" style="445"/>
    <col min="1537" max="1537" width="13" style="445" customWidth="1"/>
    <col min="1538" max="1538" width="59" style="445" customWidth="1"/>
    <col min="1539" max="1541" width="15.83203125" style="445" customWidth="1"/>
    <col min="1542" max="1792" width="9.33203125" style="445"/>
    <col min="1793" max="1793" width="13" style="445" customWidth="1"/>
    <col min="1794" max="1794" width="59" style="445" customWidth="1"/>
    <col min="1795" max="1797" width="15.83203125" style="445" customWidth="1"/>
    <col min="1798" max="2048" width="9.33203125" style="445"/>
    <col min="2049" max="2049" width="13" style="445" customWidth="1"/>
    <col min="2050" max="2050" width="59" style="445" customWidth="1"/>
    <col min="2051" max="2053" width="15.83203125" style="445" customWidth="1"/>
    <col min="2054" max="2304" width="9.33203125" style="445"/>
    <col min="2305" max="2305" width="13" style="445" customWidth="1"/>
    <col min="2306" max="2306" width="59" style="445" customWidth="1"/>
    <col min="2307" max="2309" width="15.83203125" style="445" customWidth="1"/>
    <col min="2310" max="2560" width="9.33203125" style="445"/>
    <col min="2561" max="2561" width="13" style="445" customWidth="1"/>
    <col min="2562" max="2562" width="59" style="445" customWidth="1"/>
    <col min="2563" max="2565" width="15.83203125" style="445" customWidth="1"/>
    <col min="2566" max="2816" width="9.33203125" style="445"/>
    <col min="2817" max="2817" width="13" style="445" customWidth="1"/>
    <col min="2818" max="2818" width="59" style="445" customWidth="1"/>
    <col min="2819" max="2821" width="15.83203125" style="445" customWidth="1"/>
    <col min="2822" max="3072" width="9.33203125" style="445"/>
    <col min="3073" max="3073" width="13" style="445" customWidth="1"/>
    <col min="3074" max="3074" width="59" style="445" customWidth="1"/>
    <col min="3075" max="3077" width="15.83203125" style="445" customWidth="1"/>
    <col min="3078" max="3328" width="9.33203125" style="445"/>
    <col min="3329" max="3329" width="13" style="445" customWidth="1"/>
    <col min="3330" max="3330" width="59" style="445" customWidth="1"/>
    <col min="3331" max="3333" width="15.83203125" style="445" customWidth="1"/>
    <col min="3334" max="3584" width="9.33203125" style="445"/>
    <col min="3585" max="3585" width="13" style="445" customWidth="1"/>
    <col min="3586" max="3586" width="59" style="445" customWidth="1"/>
    <col min="3587" max="3589" width="15.83203125" style="445" customWidth="1"/>
    <col min="3590" max="3840" width="9.33203125" style="445"/>
    <col min="3841" max="3841" width="13" style="445" customWidth="1"/>
    <col min="3842" max="3842" width="59" style="445" customWidth="1"/>
    <col min="3843" max="3845" width="15.83203125" style="445" customWidth="1"/>
    <col min="3846" max="4096" width="9.33203125" style="445"/>
    <col min="4097" max="4097" width="13" style="445" customWidth="1"/>
    <col min="4098" max="4098" width="59" style="445" customWidth="1"/>
    <col min="4099" max="4101" width="15.83203125" style="445" customWidth="1"/>
    <col min="4102" max="4352" width="9.33203125" style="445"/>
    <col min="4353" max="4353" width="13" style="445" customWidth="1"/>
    <col min="4354" max="4354" width="59" style="445" customWidth="1"/>
    <col min="4355" max="4357" width="15.83203125" style="445" customWidth="1"/>
    <col min="4358" max="4608" width="9.33203125" style="445"/>
    <col min="4609" max="4609" width="13" style="445" customWidth="1"/>
    <col min="4610" max="4610" width="59" style="445" customWidth="1"/>
    <col min="4611" max="4613" width="15.83203125" style="445" customWidth="1"/>
    <col min="4614" max="4864" width="9.33203125" style="445"/>
    <col min="4865" max="4865" width="13" style="445" customWidth="1"/>
    <col min="4866" max="4866" width="59" style="445" customWidth="1"/>
    <col min="4867" max="4869" width="15.83203125" style="445" customWidth="1"/>
    <col min="4870" max="5120" width="9.33203125" style="445"/>
    <col min="5121" max="5121" width="13" style="445" customWidth="1"/>
    <col min="5122" max="5122" width="59" style="445" customWidth="1"/>
    <col min="5123" max="5125" width="15.83203125" style="445" customWidth="1"/>
    <col min="5126" max="5376" width="9.33203125" style="445"/>
    <col min="5377" max="5377" width="13" style="445" customWidth="1"/>
    <col min="5378" max="5378" width="59" style="445" customWidth="1"/>
    <col min="5379" max="5381" width="15.83203125" style="445" customWidth="1"/>
    <col min="5382" max="5632" width="9.33203125" style="445"/>
    <col min="5633" max="5633" width="13" style="445" customWidth="1"/>
    <col min="5634" max="5634" width="59" style="445" customWidth="1"/>
    <col min="5635" max="5637" width="15.83203125" style="445" customWidth="1"/>
    <col min="5638" max="5888" width="9.33203125" style="445"/>
    <col min="5889" max="5889" width="13" style="445" customWidth="1"/>
    <col min="5890" max="5890" width="59" style="445" customWidth="1"/>
    <col min="5891" max="5893" width="15.83203125" style="445" customWidth="1"/>
    <col min="5894" max="6144" width="9.33203125" style="445"/>
    <col min="6145" max="6145" width="13" style="445" customWidth="1"/>
    <col min="6146" max="6146" width="59" style="445" customWidth="1"/>
    <col min="6147" max="6149" width="15.83203125" style="445" customWidth="1"/>
    <col min="6150" max="6400" width="9.33203125" style="445"/>
    <col min="6401" max="6401" width="13" style="445" customWidth="1"/>
    <col min="6402" max="6402" width="59" style="445" customWidth="1"/>
    <col min="6403" max="6405" width="15.83203125" style="445" customWidth="1"/>
    <col min="6406" max="6656" width="9.33203125" style="445"/>
    <col min="6657" max="6657" width="13" style="445" customWidth="1"/>
    <col min="6658" max="6658" width="59" style="445" customWidth="1"/>
    <col min="6659" max="6661" width="15.83203125" style="445" customWidth="1"/>
    <col min="6662" max="6912" width="9.33203125" style="445"/>
    <col min="6913" max="6913" width="13" style="445" customWidth="1"/>
    <col min="6914" max="6914" width="59" style="445" customWidth="1"/>
    <col min="6915" max="6917" width="15.83203125" style="445" customWidth="1"/>
    <col min="6918" max="7168" width="9.33203125" style="445"/>
    <col min="7169" max="7169" width="13" style="445" customWidth="1"/>
    <col min="7170" max="7170" width="59" style="445" customWidth="1"/>
    <col min="7171" max="7173" width="15.83203125" style="445" customWidth="1"/>
    <col min="7174" max="7424" width="9.33203125" style="445"/>
    <col min="7425" max="7425" width="13" style="445" customWidth="1"/>
    <col min="7426" max="7426" width="59" style="445" customWidth="1"/>
    <col min="7427" max="7429" width="15.83203125" style="445" customWidth="1"/>
    <col min="7430" max="7680" width="9.33203125" style="445"/>
    <col min="7681" max="7681" width="13" style="445" customWidth="1"/>
    <col min="7682" max="7682" width="59" style="445" customWidth="1"/>
    <col min="7683" max="7685" width="15.83203125" style="445" customWidth="1"/>
    <col min="7686" max="7936" width="9.33203125" style="445"/>
    <col min="7937" max="7937" width="13" style="445" customWidth="1"/>
    <col min="7938" max="7938" width="59" style="445" customWidth="1"/>
    <col min="7939" max="7941" width="15.83203125" style="445" customWidth="1"/>
    <col min="7942" max="8192" width="9.33203125" style="445"/>
    <col min="8193" max="8193" width="13" style="445" customWidth="1"/>
    <col min="8194" max="8194" width="59" style="445" customWidth="1"/>
    <col min="8195" max="8197" width="15.83203125" style="445" customWidth="1"/>
    <col min="8198" max="8448" width="9.33203125" style="445"/>
    <col min="8449" max="8449" width="13" style="445" customWidth="1"/>
    <col min="8450" max="8450" width="59" style="445" customWidth="1"/>
    <col min="8451" max="8453" width="15.83203125" style="445" customWidth="1"/>
    <col min="8454" max="8704" width="9.33203125" style="445"/>
    <col min="8705" max="8705" width="13" style="445" customWidth="1"/>
    <col min="8706" max="8706" width="59" style="445" customWidth="1"/>
    <col min="8707" max="8709" width="15.83203125" style="445" customWidth="1"/>
    <col min="8710" max="8960" width="9.33203125" style="445"/>
    <col min="8961" max="8961" width="13" style="445" customWidth="1"/>
    <col min="8962" max="8962" width="59" style="445" customWidth="1"/>
    <col min="8963" max="8965" width="15.83203125" style="445" customWidth="1"/>
    <col min="8966" max="9216" width="9.33203125" style="445"/>
    <col min="9217" max="9217" width="13" style="445" customWidth="1"/>
    <col min="9218" max="9218" width="59" style="445" customWidth="1"/>
    <col min="9219" max="9221" width="15.83203125" style="445" customWidth="1"/>
    <col min="9222" max="9472" width="9.33203125" style="445"/>
    <col min="9473" max="9473" width="13" style="445" customWidth="1"/>
    <col min="9474" max="9474" width="59" style="445" customWidth="1"/>
    <col min="9475" max="9477" width="15.83203125" style="445" customWidth="1"/>
    <col min="9478" max="9728" width="9.33203125" style="445"/>
    <col min="9729" max="9729" width="13" style="445" customWidth="1"/>
    <col min="9730" max="9730" width="59" style="445" customWidth="1"/>
    <col min="9731" max="9733" width="15.83203125" style="445" customWidth="1"/>
    <col min="9734" max="9984" width="9.33203125" style="445"/>
    <col min="9985" max="9985" width="13" style="445" customWidth="1"/>
    <col min="9986" max="9986" width="59" style="445" customWidth="1"/>
    <col min="9987" max="9989" width="15.83203125" style="445" customWidth="1"/>
    <col min="9990" max="10240" width="9.33203125" style="445"/>
    <col min="10241" max="10241" width="13" style="445" customWidth="1"/>
    <col min="10242" max="10242" width="59" style="445" customWidth="1"/>
    <col min="10243" max="10245" width="15.83203125" style="445" customWidth="1"/>
    <col min="10246" max="10496" width="9.33203125" style="445"/>
    <col min="10497" max="10497" width="13" style="445" customWidth="1"/>
    <col min="10498" max="10498" width="59" style="445" customWidth="1"/>
    <col min="10499" max="10501" width="15.83203125" style="445" customWidth="1"/>
    <col min="10502" max="10752" width="9.33203125" style="445"/>
    <col min="10753" max="10753" width="13" style="445" customWidth="1"/>
    <col min="10754" max="10754" width="59" style="445" customWidth="1"/>
    <col min="10755" max="10757" width="15.83203125" style="445" customWidth="1"/>
    <col min="10758" max="11008" width="9.33203125" style="445"/>
    <col min="11009" max="11009" width="13" style="445" customWidth="1"/>
    <col min="11010" max="11010" width="59" style="445" customWidth="1"/>
    <col min="11011" max="11013" width="15.83203125" style="445" customWidth="1"/>
    <col min="11014" max="11264" width="9.33203125" style="445"/>
    <col min="11265" max="11265" width="13" style="445" customWidth="1"/>
    <col min="11266" max="11266" width="59" style="445" customWidth="1"/>
    <col min="11267" max="11269" width="15.83203125" style="445" customWidth="1"/>
    <col min="11270" max="11520" width="9.33203125" style="445"/>
    <col min="11521" max="11521" width="13" style="445" customWidth="1"/>
    <col min="11522" max="11522" width="59" style="445" customWidth="1"/>
    <col min="11523" max="11525" width="15.83203125" style="445" customWidth="1"/>
    <col min="11526" max="11776" width="9.33203125" style="445"/>
    <col min="11777" max="11777" width="13" style="445" customWidth="1"/>
    <col min="11778" max="11778" width="59" style="445" customWidth="1"/>
    <col min="11779" max="11781" width="15.83203125" style="445" customWidth="1"/>
    <col min="11782" max="12032" width="9.33203125" style="445"/>
    <col min="12033" max="12033" width="13" style="445" customWidth="1"/>
    <col min="12034" max="12034" width="59" style="445" customWidth="1"/>
    <col min="12035" max="12037" width="15.83203125" style="445" customWidth="1"/>
    <col min="12038" max="12288" width="9.33203125" style="445"/>
    <col min="12289" max="12289" width="13" style="445" customWidth="1"/>
    <col min="12290" max="12290" width="59" style="445" customWidth="1"/>
    <col min="12291" max="12293" width="15.83203125" style="445" customWidth="1"/>
    <col min="12294" max="12544" width="9.33203125" style="445"/>
    <col min="12545" max="12545" width="13" style="445" customWidth="1"/>
    <col min="12546" max="12546" width="59" style="445" customWidth="1"/>
    <col min="12547" max="12549" width="15.83203125" style="445" customWidth="1"/>
    <col min="12550" max="12800" width="9.33203125" style="445"/>
    <col min="12801" max="12801" width="13" style="445" customWidth="1"/>
    <col min="12802" max="12802" width="59" style="445" customWidth="1"/>
    <col min="12803" max="12805" width="15.83203125" style="445" customWidth="1"/>
    <col min="12806" max="13056" width="9.33203125" style="445"/>
    <col min="13057" max="13057" width="13" style="445" customWidth="1"/>
    <col min="13058" max="13058" width="59" style="445" customWidth="1"/>
    <col min="13059" max="13061" width="15.83203125" style="445" customWidth="1"/>
    <col min="13062" max="13312" width="9.33203125" style="445"/>
    <col min="13313" max="13313" width="13" style="445" customWidth="1"/>
    <col min="13314" max="13314" width="59" style="445" customWidth="1"/>
    <col min="13315" max="13317" width="15.83203125" style="445" customWidth="1"/>
    <col min="13318" max="13568" width="9.33203125" style="445"/>
    <col min="13569" max="13569" width="13" style="445" customWidth="1"/>
    <col min="13570" max="13570" width="59" style="445" customWidth="1"/>
    <col min="13571" max="13573" width="15.83203125" style="445" customWidth="1"/>
    <col min="13574" max="13824" width="9.33203125" style="445"/>
    <col min="13825" max="13825" width="13" style="445" customWidth="1"/>
    <col min="13826" max="13826" width="59" style="445" customWidth="1"/>
    <col min="13827" max="13829" width="15.83203125" style="445" customWidth="1"/>
    <col min="13830" max="14080" width="9.33203125" style="445"/>
    <col min="14081" max="14081" width="13" style="445" customWidth="1"/>
    <col min="14082" max="14082" width="59" style="445" customWidth="1"/>
    <col min="14083" max="14085" width="15.83203125" style="445" customWidth="1"/>
    <col min="14086" max="14336" width="9.33203125" style="445"/>
    <col min="14337" max="14337" width="13" style="445" customWidth="1"/>
    <col min="14338" max="14338" width="59" style="445" customWidth="1"/>
    <col min="14339" max="14341" width="15.83203125" style="445" customWidth="1"/>
    <col min="14342" max="14592" width="9.33203125" style="445"/>
    <col min="14593" max="14593" width="13" style="445" customWidth="1"/>
    <col min="14594" max="14594" width="59" style="445" customWidth="1"/>
    <col min="14595" max="14597" width="15.83203125" style="445" customWidth="1"/>
    <col min="14598" max="14848" width="9.33203125" style="445"/>
    <col min="14849" max="14849" width="13" style="445" customWidth="1"/>
    <col min="14850" max="14850" width="59" style="445" customWidth="1"/>
    <col min="14851" max="14853" width="15.83203125" style="445" customWidth="1"/>
    <col min="14854" max="15104" width="9.33203125" style="445"/>
    <col min="15105" max="15105" width="13" style="445" customWidth="1"/>
    <col min="15106" max="15106" width="59" style="445" customWidth="1"/>
    <col min="15107" max="15109" width="15.83203125" style="445" customWidth="1"/>
    <col min="15110" max="15360" width="9.33203125" style="445"/>
    <col min="15361" max="15361" width="13" style="445" customWidth="1"/>
    <col min="15362" max="15362" width="59" style="445" customWidth="1"/>
    <col min="15363" max="15365" width="15.83203125" style="445" customWidth="1"/>
    <col min="15366" max="15616" width="9.33203125" style="445"/>
    <col min="15617" max="15617" width="13" style="445" customWidth="1"/>
    <col min="15618" max="15618" width="59" style="445" customWidth="1"/>
    <col min="15619" max="15621" width="15.83203125" style="445" customWidth="1"/>
    <col min="15622" max="15872" width="9.33203125" style="445"/>
    <col min="15873" max="15873" width="13" style="445" customWidth="1"/>
    <col min="15874" max="15874" width="59" style="445" customWidth="1"/>
    <col min="15875" max="15877" width="15.83203125" style="445" customWidth="1"/>
    <col min="15878" max="16128" width="9.33203125" style="445"/>
    <col min="16129" max="16129" width="13" style="445" customWidth="1"/>
    <col min="16130" max="16130" width="59" style="445" customWidth="1"/>
    <col min="16131" max="16133" width="15.83203125" style="445" customWidth="1"/>
    <col min="16134" max="16384" width="9.33203125" style="445"/>
  </cols>
  <sheetData>
    <row r="1" spans="1:5" s="430" customFormat="1" ht="21.2" customHeight="1" thickBot="1" x14ac:dyDescent="0.3">
      <c r="A1" s="427"/>
      <c r="B1" s="533" t="str">
        <f>CONCATENATE("9.2.1. melléklet ",[1]KVI_MOD_ALAPADATOK!A7," ",[1]KVI_MOD_ALAPADATOK!B7," ",[1]KVI_MOD_ALAPADATOK!C7," ",[1]KVI_MOD_ALAPADATOK!D7," ",[1]KVI_MOD_ALAPADATOK!E7," ",[1]KVI_MOD_ALAPADATOK!F7," ",[1]KVI_MOD_ALAPADATOK!G7," ",[1]KVI_MOD_ALAPADATOK!H7)</f>
        <v>9.2.1. melléklet a  / 2020 ( … ) önkormányzati rendelethez</v>
      </c>
      <c r="C1" s="534"/>
      <c r="D1" s="534"/>
      <c r="E1" s="534"/>
    </row>
    <row r="2" spans="1:5" s="434" customFormat="1" ht="24.75" thickBot="1" x14ac:dyDescent="0.25">
      <c r="A2" s="498" t="s">
        <v>585</v>
      </c>
      <c r="B2" s="499" t="str">
        <f>CONCATENATE(KVI_MOD_9.2.sz.mell!B2:D2)</f>
        <v>Jánoshidai Polgármesteri Hivatal</v>
      </c>
      <c r="C2" s="500"/>
      <c r="D2" s="501"/>
      <c r="E2" s="502" t="s">
        <v>575</v>
      </c>
    </row>
    <row r="3" spans="1:5" s="434" customFormat="1" ht="24.75" thickBot="1" x14ac:dyDescent="0.25">
      <c r="A3" s="498" t="s">
        <v>551</v>
      </c>
      <c r="B3" s="499" t="s">
        <v>574</v>
      </c>
      <c r="C3" s="500"/>
      <c r="D3" s="501"/>
      <c r="E3" s="502" t="s">
        <v>575</v>
      </c>
    </row>
    <row r="4" spans="1:5" s="439" customFormat="1" ht="15.95" customHeight="1" thickBot="1" x14ac:dyDescent="0.3">
      <c r="A4" s="436"/>
      <c r="B4" s="436"/>
      <c r="C4" s="437"/>
      <c r="D4" s="438"/>
      <c r="E4" s="437" t="e">
        <f>KVI_MOD_9.2.sz.mell!E4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'[1]RM_6.2.1.sz.mell'!C10</f>
        <v>93710</v>
      </c>
      <c r="D8" s="202">
        <f>'[1]RM_6.2.1.sz.mell'!J10</f>
        <v>0</v>
      </c>
      <c r="E8" s="203">
        <f>'[1]RM_6.2.1.sz.mell'!K10</f>
        <v>93710</v>
      </c>
    </row>
    <row r="9" spans="1:5" s="455" customFormat="1" ht="12" customHeight="1" x14ac:dyDescent="0.2">
      <c r="A9" s="505" t="s">
        <v>131</v>
      </c>
      <c r="B9" s="111" t="s">
        <v>190</v>
      </c>
      <c r="C9" s="226">
        <f>'[1]RM_6.2.1.sz.mell'!C11</f>
        <v>0</v>
      </c>
      <c r="D9" s="226">
        <f>'[1]RM_6.2.1.sz.mell'!J11</f>
        <v>0</v>
      </c>
      <c r="E9" s="506">
        <f>'[1]RM_6.2.1.sz.mell'!K11</f>
        <v>0</v>
      </c>
    </row>
    <row r="10" spans="1:5" s="455" customFormat="1" ht="12" customHeight="1" x14ac:dyDescent="0.2">
      <c r="A10" s="507" t="s">
        <v>133</v>
      </c>
      <c r="B10" s="114" t="s">
        <v>192</v>
      </c>
      <c r="C10" s="191">
        <f>'[1]RM_6.2.1.sz.mell'!C12</f>
        <v>30000</v>
      </c>
      <c r="D10" s="191">
        <f>'[1]RM_6.2.1.sz.mell'!J12</f>
        <v>0</v>
      </c>
      <c r="E10" s="192">
        <f>'[1]RM_6.2.1.sz.mell'!K12</f>
        <v>30000</v>
      </c>
    </row>
    <row r="11" spans="1:5" s="455" customFormat="1" ht="12" customHeight="1" x14ac:dyDescent="0.2">
      <c r="A11" s="507" t="s">
        <v>135</v>
      </c>
      <c r="B11" s="114" t="s">
        <v>194</v>
      </c>
      <c r="C11" s="191">
        <f>'[1]RM_6.2.1.sz.mell'!C13</f>
        <v>50000</v>
      </c>
      <c r="D11" s="191">
        <f>'[1]RM_6.2.1.sz.mell'!J13</f>
        <v>0</v>
      </c>
      <c r="E11" s="192">
        <f>'[1]RM_6.2.1.sz.mell'!K13</f>
        <v>50000</v>
      </c>
    </row>
    <row r="12" spans="1:5" s="455" customFormat="1" ht="12" customHeight="1" x14ac:dyDescent="0.2">
      <c r="A12" s="507" t="s">
        <v>137</v>
      </c>
      <c r="B12" s="114" t="s">
        <v>196</v>
      </c>
      <c r="C12" s="191">
        <f>'[1]RM_6.2.1.sz.mell'!C14</f>
        <v>0</v>
      </c>
      <c r="D12" s="191">
        <f>'[1]RM_6.2.1.sz.mell'!J14</f>
        <v>0</v>
      </c>
      <c r="E12" s="192">
        <f>'[1]RM_6.2.1.sz.mell'!K14</f>
        <v>0</v>
      </c>
    </row>
    <row r="13" spans="1:5" s="455" customFormat="1" ht="12" customHeight="1" x14ac:dyDescent="0.2">
      <c r="A13" s="507" t="s">
        <v>139</v>
      </c>
      <c r="B13" s="114" t="s">
        <v>198</v>
      </c>
      <c r="C13" s="191">
        <f>'[1]RM_6.2.1.sz.mell'!C15</f>
        <v>0</v>
      </c>
      <c r="D13" s="191">
        <f>'[1]RM_6.2.1.sz.mell'!J15</f>
        <v>0</v>
      </c>
      <c r="E13" s="192">
        <f>'[1]RM_6.2.1.sz.mell'!K15</f>
        <v>0</v>
      </c>
    </row>
    <row r="14" spans="1:5" s="455" customFormat="1" ht="12" customHeight="1" x14ac:dyDescent="0.2">
      <c r="A14" s="507" t="s">
        <v>141</v>
      </c>
      <c r="B14" s="114" t="s">
        <v>587</v>
      </c>
      <c r="C14" s="191">
        <f>'[1]RM_6.2.1.sz.mell'!C16</f>
        <v>13500</v>
      </c>
      <c r="D14" s="191">
        <f>'[1]RM_6.2.1.sz.mell'!J16</f>
        <v>0</v>
      </c>
      <c r="E14" s="192">
        <f>'[1]RM_6.2.1.sz.mell'!K16</f>
        <v>13500</v>
      </c>
    </row>
    <row r="15" spans="1:5" s="455" customFormat="1" ht="12" customHeight="1" x14ac:dyDescent="0.2">
      <c r="A15" s="507" t="s">
        <v>306</v>
      </c>
      <c r="B15" s="140" t="s">
        <v>588</v>
      </c>
      <c r="C15" s="191">
        <f>'[1]RM_6.2.1.sz.mell'!C17</f>
        <v>0</v>
      </c>
      <c r="D15" s="191">
        <f>'[1]RM_6.2.1.sz.mell'!J17</f>
        <v>0</v>
      </c>
      <c r="E15" s="192">
        <f>'[1]RM_6.2.1.sz.mell'!K17</f>
        <v>0</v>
      </c>
    </row>
    <row r="16" spans="1:5" s="455" customFormat="1" ht="12" customHeight="1" x14ac:dyDescent="0.2">
      <c r="A16" s="507" t="s">
        <v>308</v>
      </c>
      <c r="B16" s="114" t="s">
        <v>589</v>
      </c>
      <c r="C16" s="234">
        <f>'[1]RM_6.2.1.sz.mell'!C18</f>
        <v>100</v>
      </c>
      <c r="D16" s="234">
        <f>'[1]RM_6.2.1.sz.mell'!J18</f>
        <v>0</v>
      </c>
      <c r="E16" s="235">
        <f>'[1]RM_6.2.1.sz.mell'!K18</f>
        <v>100</v>
      </c>
    </row>
    <row r="17" spans="1:5" s="457" customFormat="1" ht="12" customHeight="1" x14ac:dyDescent="0.2">
      <c r="A17" s="507" t="s">
        <v>310</v>
      </c>
      <c r="B17" s="114" t="s">
        <v>206</v>
      </c>
      <c r="C17" s="191">
        <f>'[1]RM_6.2.1.sz.mell'!C19</f>
        <v>10</v>
      </c>
      <c r="D17" s="191">
        <f>'[1]RM_6.2.1.sz.mell'!J19</f>
        <v>0</v>
      </c>
      <c r="E17" s="192">
        <f>'[1]RM_6.2.1.sz.mell'!K19</f>
        <v>10</v>
      </c>
    </row>
    <row r="18" spans="1:5" s="457" customFormat="1" ht="12" customHeight="1" x14ac:dyDescent="0.2">
      <c r="A18" s="507" t="s">
        <v>312</v>
      </c>
      <c r="B18" s="114" t="s">
        <v>208</v>
      </c>
      <c r="C18" s="198">
        <f>'[1]RM_6.2.1.sz.mell'!C20</f>
        <v>0</v>
      </c>
      <c r="D18" s="198">
        <f>'[1]RM_6.2.1.sz.mell'!J20</f>
        <v>0</v>
      </c>
      <c r="E18" s="199">
        <f>'[1]RM_6.2.1.sz.mell'!K20</f>
        <v>0</v>
      </c>
    </row>
    <row r="19" spans="1:5" s="457" customFormat="1" ht="12" customHeight="1" thickBot="1" x14ac:dyDescent="0.25">
      <c r="A19" s="507" t="s">
        <v>314</v>
      </c>
      <c r="B19" s="140" t="s">
        <v>210</v>
      </c>
      <c r="C19" s="198">
        <f>'[1]RM_6.2.1.sz.mell'!C21</f>
        <v>100</v>
      </c>
      <c r="D19" s="198">
        <f>'[1]RM_6.2.1.sz.mell'!J21</f>
        <v>0</v>
      </c>
      <c r="E19" s="199">
        <f>'[1]RM_6.2.1.sz.mell'!K21</f>
        <v>100</v>
      </c>
    </row>
    <row r="20" spans="1:5" s="455" customFormat="1" ht="12" customHeight="1" thickBot="1" x14ac:dyDescent="0.25">
      <c r="A20" s="446" t="s">
        <v>143</v>
      </c>
      <c r="B20" s="503" t="s">
        <v>590</v>
      </c>
      <c r="C20" s="202">
        <f>'[1]RM_6.2.1.sz.mell'!C22</f>
        <v>0</v>
      </c>
      <c r="D20" s="202">
        <f>'[1]RM_6.2.1.sz.mell'!J22</f>
        <v>0</v>
      </c>
      <c r="E20" s="203">
        <f>'[1]RM_6.2.1.sz.mell'!K22</f>
        <v>0</v>
      </c>
    </row>
    <row r="21" spans="1:5" s="457" customFormat="1" ht="12" customHeight="1" x14ac:dyDescent="0.2">
      <c r="A21" s="507" t="s">
        <v>145</v>
      </c>
      <c r="B21" s="136" t="s">
        <v>146</v>
      </c>
      <c r="C21" s="191">
        <f>'[1]RM_6.2.1.sz.mell'!C23</f>
        <v>0</v>
      </c>
      <c r="D21" s="191">
        <f>'[1]RM_6.2.1.sz.mell'!J23</f>
        <v>0</v>
      </c>
      <c r="E21" s="192">
        <f>'[1]RM_6.2.1.sz.mell'!K23</f>
        <v>0</v>
      </c>
    </row>
    <row r="22" spans="1:5" s="457" customFormat="1" ht="12" customHeight="1" x14ac:dyDescent="0.2">
      <c r="A22" s="507" t="s">
        <v>147</v>
      </c>
      <c r="B22" s="114" t="s">
        <v>591</v>
      </c>
      <c r="C22" s="191">
        <f>'[1]RM_6.2.1.sz.mell'!C24</f>
        <v>0</v>
      </c>
      <c r="D22" s="191">
        <f>'[1]RM_6.2.1.sz.mell'!J24</f>
        <v>0</v>
      </c>
      <c r="E22" s="192">
        <f>'[1]RM_6.2.1.sz.mell'!K24</f>
        <v>0</v>
      </c>
    </row>
    <row r="23" spans="1:5" s="457" customFormat="1" ht="12" customHeight="1" x14ac:dyDescent="0.2">
      <c r="A23" s="507" t="s">
        <v>149</v>
      </c>
      <c r="B23" s="114" t="s">
        <v>592</v>
      </c>
      <c r="C23" s="191">
        <f>'[1]RM_6.2.1.sz.mell'!C25</f>
        <v>0</v>
      </c>
      <c r="D23" s="191">
        <f>'[1]RM_6.2.1.sz.mell'!J25</f>
        <v>0</v>
      </c>
      <c r="E23" s="192">
        <f>'[1]RM_6.2.1.sz.mell'!K25</f>
        <v>0</v>
      </c>
    </row>
    <row r="24" spans="1:5" s="457" customFormat="1" ht="12" customHeight="1" thickBot="1" x14ac:dyDescent="0.25">
      <c r="A24" s="507" t="s">
        <v>151</v>
      </c>
      <c r="B24" s="114" t="s">
        <v>593</v>
      </c>
      <c r="C24" s="191">
        <f>'[1]RM_6.2.1.sz.mell'!C26</f>
        <v>0</v>
      </c>
      <c r="D24" s="191">
        <f>'[1]RM_6.2.1.sz.mell'!J26</f>
        <v>0</v>
      </c>
      <c r="E24" s="192">
        <f>'[1]RM_6.2.1.sz.mell'!K26</f>
        <v>0</v>
      </c>
    </row>
    <row r="25" spans="1:5" s="457" customFormat="1" ht="12" customHeight="1" thickBot="1" x14ac:dyDescent="0.25">
      <c r="A25" s="508" t="s">
        <v>157</v>
      </c>
      <c r="B25" s="134" t="s">
        <v>402</v>
      </c>
      <c r="C25" s="202">
        <f>'[1]RM_6.2.1.sz.mell'!C27</f>
        <v>0</v>
      </c>
      <c r="D25" s="202">
        <f>'[1]RM_6.2.1.sz.mell'!J27</f>
        <v>0</v>
      </c>
      <c r="E25" s="203">
        <f>'[1]RM_6.2.1.sz.mell'!K27</f>
        <v>0</v>
      </c>
    </row>
    <row r="26" spans="1:5" s="457" customFormat="1" ht="12" customHeight="1" thickBot="1" x14ac:dyDescent="0.25">
      <c r="A26" s="508" t="s">
        <v>354</v>
      </c>
      <c r="B26" s="134" t="s">
        <v>594</v>
      </c>
      <c r="C26" s="202">
        <f>'[1]RM_6.2.1.sz.mell'!C28</f>
        <v>0</v>
      </c>
      <c r="D26" s="202">
        <f>'[1]RM_6.2.1.sz.mell'!J28</f>
        <v>0</v>
      </c>
      <c r="E26" s="203">
        <f>'[1]RM_6.2.1.sz.mell'!K28</f>
        <v>0</v>
      </c>
    </row>
    <row r="27" spans="1:5" s="457" customFormat="1" ht="12" customHeight="1" x14ac:dyDescent="0.2">
      <c r="A27" s="509" t="s">
        <v>173</v>
      </c>
      <c r="B27" s="510" t="s">
        <v>160</v>
      </c>
      <c r="C27" s="238">
        <f>'[1]RM_6.2.1.sz.mell'!C29</f>
        <v>0</v>
      </c>
      <c r="D27" s="238">
        <f>'[1]RM_6.2.1.sz.mell'!J29</f>
        <v>0</v>
      </c>
      <c r="E27" s="239">
        <f>'[1]RM_6.2.1.sz.mell'!K29</f>
        <v>0</v>
      </c>
    </row>
    <row r="28" spans="1:5" s="457" customFormat="1" ht="12" customHeight="1" x14ac:dyDescent="0.2">
      <c r="A28" s="509" t="s">
        <v>175</v>
      </c>
      <c r="B28" s="510" t="s">
        <v>591</v>
      </c>
      <c r="C28" s="191">
        <f>'[1]RM_6.2.1.sz.mell'!C30</f>
        <v>0</v>
      </c>
      <c r="D28" s="191">
        <f>'[1]RM_6.2.1.sz.mell'!J30</f>
        <v>0</v>
      </c>
      <c r="E28" s="192">
        <f>'[1]RM_6.2.1.sz.mell'!K30</f>
        <v>0</v>
      </c>
    </row>
    <row r="29" spans="1:5" s="457" customFormat="1" ht="12" customHeight="1" x14ac:dyDescent="0.2">
      <c r="A29" s="509" t="s">
        <v>177</v>
      </c>
      <c r="B29" s="511" t="s">
        <v>595</v>
      </c>
      <c r="C29" s="191">
        <f>'[1]RM_6.2.1.sz.mell'!C31</f>
        <v>0</v>
      </c>
      <c r="D29" s="191">
        <f>'[1]RM_6.2.1.sz.mell'!J31</f>
        <v>0</v>
      </c>
      <c r="E29" s="192">
        <f>'[1]RM_6.2.1.sz.mell'!K31</f>
        <v>0</v>
      </c>
    </row>
    <row r="30" spans="1:5" s="457" customFormat="1" ht="12" customHeight="1" thickBot="1" x14ac:dyDescent="0.25">
      <c r="A30" s="507" t="s">
        <v>179</v>
      </c>
      <c r="B30" s="512" t="s">
        <v>596</v>
      </c>
      <c r="C30" s="513">
        <f>'[1]RM_6.2.1.sz.mell'!C32</f>
        <v>0</v>
      </c>
      <c r="D30" s="513">
        <f>'[1]RM_6.2.1.sz.mell'!J32</f>
        <v>0</v>
      </c>
      <c r="E30" s="514">
        <f>'[1]RM_6.2.1.sz.mell'!K32</f>
        <v>0</v>
      </c>
    </row>
    <row r="31" spans="1:5" s="457" customFormat="1" ht="12" customHeight="1" thickBot="1" x14ac:dyDescent="0.25">
      <c r="A31" s="508" t="s">
        <v>187</v>
      </c>
      <c r="B31" s="134" t="s">
        <v>597</v>
      </c>
      <c r="C31" s="202">
        <f>'[1]RM_6.2.1.sz.mell'!C33</f>
        <v>0</v>
      </c>
      <c r="D31" s="202">
        <f>'[1]RM_6.2.1.sz.mell'!J33</f>
        <v>0</v>
      </c>
      <c r="E31" s="203">
        <f>'[1]RM_6.2.1.sz.mell'!K33</f>
        <v>0</v>
      </c>
    </row>
    <row r="32" spans="1:5" s="457" customFormat="1" ht="12" customHeight="1" x14ac:dyDescent="0.2">
      <c r="A32" s="509" t="s">
        <v>189</v>
      </c>
      <c r="B32" s="510" t="s">
        <v>214</v>
      </c>
      <c r="C32" s="238">
        <f>'[1]RM_6.2.1.sz.mell'!C34</f>
        <v>0</v>
      </c>
      <c r="D32" s="238">
        <f>'[1]RM_6.2.1.sz.mell'!J34</f>
        <v>0</v>
      </c>
      <c r="E32" s="239">
        <f>'[1]RM_6.2.1.sz.mell'!K34</f>
        <v>0</v>
      </c>
    </row>
    <row r="33" spans="1:5" s="457" customFormat="1" ht="12" customHeight="1" x14ac:dyDescent="0.2">
      <c r="A33" s="509" t="s">
        <v>191</v>
      </c>
      <c r="B33" s="511" t="s">
        <v>216</v>
      </c>
      <c r="C33" s="208">
        <f>'[1]RM_6.2.1.sz.mell'!C35</f>
        <v>0</v>
      </c>
      <c r="D33" s="208">
        <f>'[1]RM_6.2.1.sz.mell'!J35</f>
        <v>0</v>
      </c>
      <c r="E33" s="209">
        <f>'[1]RM_6.2.1.sz.mell'!K35</f>
        <v>0</v>
      </c>
    </row>
    <row r="34" spans="1:5" s="457" customFormat="1" ht="12" customHeight="1" thickBot="1" x14ac:dyDescent="0.25">
      <c r="A34" s="507" t="s">
        <v>193</v>
      </c>
      <c r="B34" s="512" t="s">
        <v>218</v>
      </c>
      <c r="C34" s="513">
        <f>'[1]RM_6.2.1.sz.mell'!C36</f>
        <v>0</v>
      </c>
      <c r="D34" s="513">
        <f>'[1]RM_6.2.1.sz.mell'!J36</f>
        <v>0</v>
      </c>
      <c r="E34" s="514">
        <f>'[1]RM_6.2.1.sz.mell'!K36</f>
        <v>0</v>
      </c>
    </row>
    <row r="35" spans="1:5" s="455" customFormat="1" ht="12" customHeight="1" thickBot="1" x14ac:dyDescent="0.25">
      <c r="A35" s="508" t="s">
        <v>211</v>
      </c>
      <c r="B35" s="134" t="s">
        <v>404</v>
      </c>
      <c r="C35" s="202">
        <f>'[1]RM_6.2.1.sz.mell'!C37</f>
        <v>0</v>
      </c>
      <c r="D35" s="202">
        <f>'[1]RM_6.2.1.sz.mell'!J37</f>
        <v>0</v>
      </c>
      <c r="E35" s="203">
        <f>'[1]RM_6.2.1.sz.mell'!K37</f>
        <v>0</v>
      </c>
    </row>
    <row r="36" spans="1:5" s="455" customFormat="1" ht="12" customHeight="1" thickBot="1" x14ac:dyDescent="0.25">
      <c r="A36" s="508" t="s">
        <v>371</v>
      </c>
      <c r="B36" s="134" t="s">
        <v>598</v>
      </c>
      <c r="C36" s="202">
        <f>'[1]RM_6.2.1.sz.mell'!C38</f>
        <v>0</v>
      </c>
      <c r="D36" s="202">
        <f>'[1]RM_6.2.1.sz.mell'!J38</f>
        <v>0</v>
      </c>
      <c r="E36" s="203">
        <f>'[1]RM_6.2.1.sz.mell'!K38</f>
        <v>0</v>
      </c>
    </row>
    <row r="37" spans="1:5" s="455" customFormat="1" ht="12" customHeight="1" thickBot="1" x14ac:dyDescent="0.25">
      <c r="A37" s="446" t="s">
        <v>233</v>
      </c>
      <c r="B37" s="134" t="s">
        <v>599</v>
      </c>
      <c r="C37" s="202">
        <f>'[1]RM_6.2.1.sz.mell'!C39</f>
        <v>93710</v>
      </c>
      <c r="D37" s="202">
        <f>'[1]RM_6.2.1.sz.mell'!J39</f>
        <v>0</v>
      </c>
      <c r="E37" s="203">
        <f>'[1]RM_6.2.1.sz.mell'!K39</f>
        <v>93710</v>
      </c>
    </row>
    <row r="38" spans="1:5" s="455" customFormat="1" ht="12" customHeight="1" thickBot="1" x14ac:dyDescent="0.25">
      <c r="A38" s="515" t="s">
        <v>57</v>
      </c>
      <c r="B38" s="134" t="s">
        <v>600</v>
      </c>
      <c r="C38" s="202">
        <f>'[1]RM_6.2.1.sz.mell'!C40</f>
        <v>60760710</v>
      </c>
      <c r="D38" s="202">
        <f>'[1]RM_6.2.1.sz.mell'!J40</f>
        <v>0</v>
      </c>
      <c r="E38" s="203">
        <f>'[1]RM_6.2.1.sz.mell'!K40</f>
        <v>60760710</v>
      </c>
    </row>
    <row r="39" spans="1:5" s="455" customFormat="1" ht="12" customHeight="1" x14ac:dyDescent="0.2">
      <c r="A39" s="509" t="s">
        <v>601</v>
      </c>
      <c r="B39" s="510" t="s">
        <v>459</v>
      </c>
      <c r="C39" s="238">
        <f>'[1]RM_6.2.1.sz.mell'!C41</f>
        <v>0</v>
      </c>
      <c r="D39" s="238">
        <f>'[1]RM_6.2.1.sz.mell'!J41</f>
        <v>0</v>
      </c>
      <c r="E39" s="239">
        <f>'[1]RM_6.2.1.sz.mell'!K41</f>
        <v>0</v>
      </c>
    </row>
    <row r="40" spans="1:5" s="455" customFormat="1" ht="12" customHeight="1" x14ac:dyDescent="0.2">
      <c r="A40" s="509" t="s">
        <v>602</v>
      </c>
      <c r="B40" s="511" t="s">
        <v>603</v>
      </c>
      <c r="C40" s="208">
        <f>'[1]RM_6.2.1.sz.mell'!C42</f>
        <v>0</v>
      </c>
      <c r="D40" s="208">
        <f>'[1]RM_6.2.1.sz.mell'!J42</f>
        <v>0</v>
      </c>
      <c r="E40" s="209">
        <f>'[1]RM_6.2.1.sz.mell'!K42</f>
        <v>0</v>
      </c>
    </row>
    <row r="41" spans="1:5" s="457" customFormat="1" ht="12" customHeight="1" thickBot="1" x14ac:dyDescent="0.25">
      <c r="A41" s="507" t="s">
        <v>604</v>
      </c>
      <c r="B41" s="512" t="s">
        <v>605</v>
      </c>
      <c r="C41" s="513">
        <f>'[1]RM_6.2.1.sz.mell'!C43</f>
        <v>60760710</v>
      </c>
      <c r="D41" s="513">
        <f>'[1]RM_6.2.1.sz.mell'!J43</f>
        <v>0</v>
      </c>
      <c r="E41" s="514">
        <f>'[1]RM_6.2.1.sz.mell'!K43</f>
        <v>60760710</v>
      </c>
    </row>
    <row r="42" spans="1:5" s="457" customFormat="1" ht="15.2" customHeight="1" thickBot="1" x14ac:dyDescent="0.25">
      <c r="A42" s="515" t="s">
        <v>381</v>
      </c>
      <c r="B42" s="516" t="s">
        <v>606</v>
      </c>
      <c r="C42" s="517">
        <f>'[1]RM_6.2.1.sz.mell'!C44</f>
        <v>60854420</v>
      </c>
      <c r="D42" s="517">
        <f>'[1]RM_6.2.1.sz.mell'!J44</f>
        <v>0</v>
      </c>
      <c r="E42" s="518">
        <f>'[1]RM_6.2.1.sz.mell'!K44</f>
        <v>60854420</v>
      </c>
    </row>
    <row r="43" spans="1:5" s="457" customFormat="1" ht="15.2" customHeight="1" x14ac:dyDescent="0.2">
      <c r="A43" s="472"/>
      <c r="B43" s="473"/>
      <c r="C43" s="474"/>
    </row>
    <row r="44" spans="1:5" ht="13.5" thickBot="1" x14ac:dyDescent="0.25">
      <c r="A44" s="519"/>
      <c r="B44" s="520"/>
      <c r="C44" s="521"/>
    </row>
    <row r="45" spans="1:5" s="450" customFormat="1" ht="16.5" customHeight="1" thickBot="1" x14ac:dyDescent="0.25">
      <c r="A45" s="451" t="s">
        <v>391</v>
      </c>
      <c r="B45" s="452"/>
      <c r="C45" s="452"/>
      <c r="D45" s="452"/>
      <c r="E45" s="453"/>
    </row>
    <row r="46" spans="1:5" s="475" customFormat="1" ht="12" customHeight="1" thickBot="1" x14ac:dyDescent="0.25">
      <c r="A46" s="508" t="s">
        <v>129</v>
      </c>
      <c r="B46" s="134" t="s">
        <v>607</v>
      </c>
      <c r="C46" s="202">
        <f>'[1]RM_6.2.1.sz.mell'!C46</f>
        <v>58949420</v>
      </c>
      <c r="D46" s="202">
        <f>'[1]RM_6.2.1.sz.mell'!J46</f>
        <v>0</v>
      </c>
      <c r="E46" s="203">
        <f>'[1]RM_6.2.1.sz.mell'!K46</f>
        <v>58949420</v>
      </c>
    </row>
    <row r="47" spans="1:5" ht="12" customHeight="1" x14ac:dyDescent="0.2">
      <c r="A47" s="507" t="s">
        <v>131</v>
      </c>
      <c r="B47" s="136" t="s">
        <v>299</v>
      </c>
      <c r="C47" s="535">
        <f>'[1]RM_6.2.1.sz.mell'!C47</f>
        <v>44393104</v>
      </c>
      <c r="D47" s="535">
        <f>'[1]RM_6.2.1.sz.mell'!J47</f>
        <v>0</v>
      </c>
      <c r="E47" s="536">
        <f>'[1]RM_6.2.1.sz.mell'!K47</f>
        <v>44393104</v>
      </c>
    </row>
    <row r="48" spans="1:5" ht="12" customHeight="1" x14ac:dyDescent="0.2">
      <c r="A48" s="507" t="s">
        <v>133</v>
      </c>
      <c r="B48" s="114" t="s">
        <v>300</v>
      </c>
      <c r="C48" s="524">
        <f>'[1]RM_6.2.1.sz.mell'!C48</f>
        <v>8006714</v>
      </c>
      <c r="D48" s="524">
        <f>'[1]RM_6.2.1.sz.mell'!J48</f>
        <v>0</v>
      </c>
      <c r="E48" s="525">
        <f>'[1]RM_6.2.1.sz.mell'!K48</f>
        <v>8006714</v>
      </c>
    </row>
    <row r="49" spans="1:5" ht="12" customHeight="1" x14ac:dyDescent="0.2">
      <c r="A49" s="507" t="s">
        <v>135</v>
      </c>
      <c r="B49" s="114" t="s">
        <v>301</v>
      </c>
      <c r="C49" s="537">
        <f>'[1]RM_6.2.1.sz.mell'!C49</f>
        <v>6549602</v>
      </c>
      <c r="D49" s="537">
        <f>'[1]RM_6.2.1.sz.mell'!J49</f>
        <v>0</v>
      </c>
      <c r="E49" s="538">
        <f>'[1]RM_6.2.1.sz.mell'!K49</f>
        <v>6549602</v>
      </c>
    </row>
    <row r="50" spans="1:5" ht="12" customHeight="1" x14ac:dyDescent="0.2">
      <c r="A50" s="507" t="s">
        <v>137</v>
      </c>
      <c r="B50" s="114" t="s">
        <v>302</v>
      </c>
      <c r="C50" s="537">
        <f>'[1]RM_6.2.1.sz.mell'!C50</f>
        <v>0</v>
      </c>
      <c r="D50" s="537">
        <f>'[1]RM_6.2.1.sz.mell'!J50</f>
        <v>0</v>
      </c>
      <c r="E50" s="538">
        <f>'[1]RM_6.2.1.sz.mell'!K50</f>
        <v>0</v>
      </c>
    </row>
    <row r="51" spans="1:5" ht="12" customHeight="1" thickBot="1" x14ac:dyDescent="0.25">
      <c r="A51" s="507" t="s">
        <v>139</v>
      </c>
      <c r="B51" s="114" t="s">
        <v>304</v>
      </c>
      <c r="C51" s="513">
        <f>'[1]RM_6.2.1.sz.mell'!C51</f>
        <v>0</v>
      </c>
      <c r="D51" s="513">
        <f>'[1]RM_6.2.1.sz.mell'!J51</f>
        <v>0</v>
      </c>
      <c r="E51" s="514">
        <f>'[1]RM_6.2.1.sz.mell'!K51</f>
        <v>0</v>
      </c>
    </row>
    <row r="52" spans="1:5" ht="12" customHeight="1" thickBot="1" x14ac:dyDescent="0.25">
      <c r="A52" s="508" t="s">
        <v>143</v>
      </c>
      <c r="B52" s="134" t="s">
        <v>608</v>
      </c>
      <c r="C52" s="539">
        <f>'[1]RM_6.2.1.sz.mell'!C52</f>
        <v>1905000</v>
      </c>
      <c r="D52" s="539">
        <f>'[1]RM_6.2.1.sz.mell'!J52</f>
        <v>0</v>
      </c>
      <c r="E52" s="540">
        <f>'[1]RM_6.2.1.sz.mell'!K52</f>
        <v>1905000</v>
      </c>
    </row>
    <row r="53" spans="1:5" s="475" customFormat="1" ht="12" customHeight="1" x14ac:dyDescent="0.2">
      <c r="A53" s="507" t="s">
        <v>145</v>
      </c>
      <c r="B53" s="136" t="s">
        <v>335</v>
      </c>
      <c r="C53" s="522">
        <f>'[1]RM_6.2.1.sz.mell'!C53</f>
        <v>635000</v>
      </c>
      <c r="D53" s="522">
        <f>'[1]RM_6.2.1.sz.mell'!J53</f>
        <v>0</v>
      </c>
      <c r="E53" s="523">
        <f>'[1]RM_6.2.1.sz.mell'!K53</f>
        <v>635000</v>
      </c>
    </row>
    <row r="54" spans="1:5" ht="12" customHeight="1" x14ac:dyDescent="0.2">
      <c r="A54" s="507" t="s">
        <v>147</v>
      </c>
      <c r="B54" s="114" t="s">
        <v>337</v>
      </c>
      <c r="C54" s="524">
        <f>'[1]RM_6.2.1.sz.mell'!C54</f>
        <v>1270000</v>
      </c>
      <c r="D54" s="524">
        <f>'[1]RM_6.2.1.sz.mell'!J54</f>
        <v>0</v>
      </c>
      <c r="E54" s="525">
        <f>'[1]RM_6.2.1.sz.mell'!K54</f>
        <v>1270000</v>
      </c>
    </row>
    <row r="55" spans="1:5" ht="12" customHeight="1" x14ac:dyDescent="0.2">
      <c r="A55" s="507" t="s">
        <v>149</v>
      </c>
      <c r="B55" s="114" t="s">
        <v>609</v>
      </c>
      <c r="C55" s="524">
        <f>'[1]RM_6.2.1.sz.mell'!C55</f>
        <v>0</v>
      </c>
      <c r="D55" s="524">
        <f>'[1]RM_6.2.1.sz.mell'!J55</f>
        <v>0</v>
      </c>
      <c r="E55" s="525">
        <f>'[1]RM_6.2.1.sz.mell'!K55</f>
        <v>0</v>
      </c>
    </row>
    <row r="56" spans="1:5" ht="12" customHeight="1" thickBot="1" x14ac:dyDescent="0.25">
      <c r="A56" s="507" t="s">
        <v>151</v>
      </c>
      <c r="B56" s="114" t="s">
        <v>610</v>
      </c>
      <c r="C56" s="541">
        <f>'[1]RM_6.2.1.sz.mell'!C56</f>
        <v>0</v>
      </c>
      <c r="D56" s="541">
        <f>'[1]RM_6.2.1.sz.mell'!J56</f>
        <v>0</v>
      </c>
      <c r="E56" s="542">
        <f>'[1]RM_6.2.1.sz.mell'!K56</f>
        <v>0</v>
      </c>
    </row>
    <row r="57" spans="1:5" ht="12" customHeight="1" thickBot="1" x14ac:dyDescent="0.25">
      <c r="A57" s="508" t="s">
        <v>157</v>
      </c>
      <c r="B57" s="134" t="s">
        <v>611</v>
      </c>
      <c r="C57" s="528">
        <f>'[1]RM_6.2.1.sz.mell'!C57</f>
        <v>0</v>
      </c>
      <c r="D57" s="528">
        <f>'[1]RM_6.2.1.sz.mell'!J57</f>
        <v>0</v>
      </c>
      <c r="E57" s="529">
        <f>'[1]RM_6.2.1.sz.mell'!K57</f>
        <v>0</v>
      </c>
    </row>
    <row r="58" spans="1:5" ht="15.2" customHeight="1" thickBot="1" x14ac:dyDescent="0.25">
      <c r="A58" s="508" t="s">
        <v>354</v>
      </c>
      <c r="B58" s="530" t="s">
        <v>612</v>
      </c>
      <c r="C58" s="517">
        <f>'[1]RM_6.2.1.sz.mell'!C58</f>
        <v>60854420</v>
      </c>
      <c r="D58" s="517">
        <f>'[1]RM_6.2.1.sz.mell'!J58</f>
        <v>0</v>
      </c>
      <c r="E58" s="518">
        <f>'[1]RM_6.2.1.sz.mell'!K58</f>
        <v>60854420</v>
      </c>
    </row>
    <row r="59" spans="1:5" ht="13.5" thickBot="1" x14ac:dyDescent="0.25">
      <c r="C59" s="484">
        <f>'[1]RM_6.2.1.sz.mell'!C59</f>
        <v>0</v>
      </c>
      <c r="D59" s="484">
        <f>'[1]RM_6.2.1.sz.mell'!J59</f>
        <v>0</v>
      </c>
      <c r="E59" s="532">
        <f>'[1]RM_6.2.1.sz.mell'!K59</f>
        <v>0</v>
      </c>
    </row>
    <row r="60" spans="1:5" ht="15.2" customHeight="1" thickBot="1" x14ac:dyDescent="0.25">
      <c r="A60" s="486" t="s">
        <v>572</v>
      </c>
      <c r="B60" s="487"/>
      <c r="C60" s="488">
        <f>'[1]RM_6.2.1.sz.mell'!C60</f>
        <v>9</v>
      </c>
      <c r="D60" s="488">
        <f>'[1]RM_6.2.1.sz.mell'!J60</f>
        <v>0</v>
      </c>
      <c r="E60" s="489">
        <f>'[1]RM_6.2.1.sz.mell'!K60</f>
        <v>9</v>
      </c>
    </row>
    <row r="61" spans="1:5" ht="14.45" customHeight="1" thickBot="1" x14ac:dyDescent="0.25">
      <c r="A61" s="490" t="s">
        <v>573</v>
      </c>
      <c r="B61" s="491"/>
      <c r="C61" s="488">
        <f>'[1]RM_6.2.1.sz.mell'!C61</f>
        <v>0</v>
      </c>
      <c r="D61" s="488">
        <f>'[1]RM_6.2.1.sz.mell'!J61</f>
        <v>0</v>
      </c>
      <c r="E61" s="489">
        <f>'[1]RM_6.2.1.sz.mell'!K61</f>
        <v>0</v>
      </c>
    </row>
  </sheetData>
  <sheetProtection sheet="1" formatCells="0"/>
  <mergeCells count="5">
    <mergeCell ref="B1:E1"/>
    <mergeCell ref="B2:D2"/>
    <mergeCell ref="B3:D3"/>
    <mergeCell ref="A7:E7"/>
    <mergeCell ref="A45:E45"/>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83FAD-8278-4CCC-A0AD-F2CE71BF3B11}">
  <sheetPr>
    <tabColor theme="3" tint="0.79998168889431442"/>
  </sheetPr>
  <dimension ref="A1:E61"/>
  <sheetViews>
    <sheetView zoomScale="120" zoomScaleNormal="120" workbookViewId="0">
      <selection activeCell="J1" sqref="J1:J33"/>
    </sheetView>
  </sheetViews>
  <sheetFormatPr defaultRowHeight="12.75" x14ac:dyDescent="0.2"/>
  <cols>
    <col min="1" max="1" width="13" style="531" customWidth="1"/>
    <col min="2" max="2" width="59" style="445" customWidth="1"/>
    <col min="3" max="5" width="15.83203125" style="445" customWidth="1"/>
    <col min="6" max="256" width="9.33203125" style="445"/>
    <col min="257" max="257" width="13" style="445" customWidth="1"/>
    <col min="258" max="258" width="59" style="445" customWidth="1"/>
    <col min="259" max="261" width="15.83203125" style="445" customWidth="1"/>
    <col min="262" max="512" width="9.33203125" style="445"/>
    <col min="513" max="513" width="13" style="445" customWidth="1"/>
    <col min="514" max="514" width="59" style="445" customWidth="1"/>
    <col min="515" max="517" width="15.83203125" style="445" customWidth="1"/>
    <col min="518" max="768" width="9.33203125" style="445"/>
    <col min="769" max="769" width="13" style="445" customWidth="1"/>
    <col min="770" max="770" width="59" style="445" customWidth="1"/>
    <col min="771" max="773" width="15.83203125" style="445" customWidth="1"/>
    <col min="774" max="1024" width="9.33203125" style="445"/>
    <col min="1025" max="1025" width="13" style="445" customWidth="1"/>
    <col min="1026" max="1026" width="59" style="445" customWidth="1"/>
    <col min="1027" max="1029" width="15.83203125" style="445" customWidth="1"/>
    <col min="1030" max="1280" width="9.33203125" style="445"/>
    <col min="1281" max="1281" width="13" style="445" customWidth="1"/>
    <col min="1282" max="1282" width="59" style="445" customWidth="1"/>
    <col min="1283" max="1285" width="15.83203125" style="445" customWidth="1"/>
    <col min="1286" max="1536" width="9.33203125" style="445"/>
    <col min="1537" max="1537" width="13" style="445" customWidth="1"/>
    <col min="1538" max="1538" width="59" style="445" customWidth="1"/>
    <col min="1539" max="1541" width="15.83203125" style="445" customWidth="1"/>
    <col min="1542" max="1792" width="9.33203125" style="445"/>
    <col min="1793" max="1793" width="13" style="445" customWidth="1"/>
    <col min="1794" max="1794" width="59" style="445" customWidth="1"/>
    <col min="1795" max="1797" width="15.83203125" style="445" customWidth="1"/>
    <col min="1798" max="2048" width="9.33203125" style="445"/>
    <col min="2049" max="2049" width="13" style="445" customWidth="1"/>
    <col min="2050" max="2050" width="59" style="445" customWidth="1"/>
    <col min="2051" max="2053" width="15.83203125" style="445" customWidth="1"/>
    <col min="2054" max="2304" width="9.33203125" style="445"/>
    <col min="2305" max="2305" width="13" style="445" customWidth="1"/>
    <col min="2306" max="2306" width="59" style="445" customWidth="1"/>
    <col min="2307" max="2309" width="15.83203125" style="445" customWidth="1"/>
    <col min="2310" max="2560" width="9.33203125" style="445"/>
    <col min="2561" max="2561" width="13" style="445" customWidth="1"/>
    <col min="2562" max="2562" width="59" style="445" customWidth="1"/>
    <col min="2563" max="2565" width="15.83203125" style="445" customWidth="1"/>
    <col min="2566" max="2816" width="9.33203125" style="445"/>
    <col min="2817" max="2817" width="13" style="445" customWidth="1"/>
    <col min="2818" max="2818" width="59" style="445" customWidth="1"/>
    <col min="2819" max="2821" width="15.83203125" style="445" customWidth="1"/>
    <col min="2822" max="3072" width="9.33203125" style="445"/>
    <col min="3073" max="3073" width="13" style="445" customWidth="1"/>
    <col min="3074" max="3074" width="59" style="445" customWidth="1"/>
    <col min="3075" max="3077" width="15.83203125" style="445" customWidth="1"/>
    <col min="3078" max="3328" width="9.33203125" style="445"/>
    <col min="3329" max="3329" width="13" style="445" customWidth="1"/>
    <col min="3330" max="3330" width="59" style="445" customWidth="1"/>
    <col min="3331" max="3333" width="15.83203125" style="445" customWidth="1"/>
    <col min="3334" max="3584" width="9.33203125" style="445"/>
    <col min="3585" max="3585" width="13" style="445" customWidth="1"/>
    <col min="3586" max="3586" width="59" style="445" customWidth="1"/>
    <col min="3587" max="3589" width="15.83203125" style="445" customWidth="1"/>
    <col min="3590" max="3840" width="9.33203125" style="445"/>
    <col min="3841" max="3841" width="13" style="445" customWidth="1"/>
    <col min="3842" max="3842" width="59" style="445" customWidth="1"/>
    <col min="3843" max="3845" width="15.83203125" style="445" customWidth="1"/>
    <col min="3846" max="4096" width="9.33203125" style="445"/>
    <col min="4097" max="4097" width="13" style="445" customWidth="1"/>
    <col min="4098" max="4098" width="59" style="445" customWidth="1"/>
    <col min="4099" max="4101" width="15.83203125" style="445" customWidth="1"/>
    <col min="4102" max="4352" width="9.33203125" style="445"/>
    <col min="4353" max="4353" width="13" style="445" customWidth="1"/>
    <col min="4354" max="4354" width="59" style="445" customWidth="1"/>
    <col min="4355" max="4357" width="15.83203125" style="445" customWidth="1"/>
    <col min="4358" max="4608" width="9.33203125" style="445"/>
    <col min="4609" max="4609" width="13" style="445" customWidth="1"/>
    <col min="4610" max="4610" width="59" style="445" customWidth="1"/>
    <col min="4611" max="4613" width="15.83203125" style="445" customWidth="1"/>
    <col min="4614" max="4864" width="9.33203125" style="445"/>
    <col min="4865" max="4865" width="13" style="445" customWidth="1"/>
    <col min="4866" max="4866" width="59" style="445" customWidth="1"/>
    <col min="4867" max="4869" width="15.83203125" style="445" customWidth="1"/>
    <col min="4870" max="5120" width="9.33203125" style="445"/>
    <col min="5121" max="5121" width="13" style="445" customWidth="1"/>
    <col min="5122" max="5122" width="59" style="445" customWidth="1"/>
    <col min="5123" max="5125" width="15.83203125" style="445" customWidth="1"/>
    <col min="5126" max="5376" width="9.33203125" style="445"/>
    <col min="5377" max="5377" width="13" style="445" customWidth="1"/>
    <col min="5378" max="5378" width="59" style="445" customWidth="1"/>
    <col min="5379" max="5381" width="15.83203125" style="445" customWidth="1"/>
    <col min="5382" max="5632" width="9.33203125" style="445"/>
    <col min="5633" max="5633" width="13" style="445" customWidth="1"/>
    <col min="5634" max="5634" width="59" style="445" customWidth="1"/>
    <col min="5635" max="5637" width="15.83203125" style="445" customWidth="1"/>
    <col min="5638" max="5888" width="9.33203125" style="445"/>
    <col min="5889" max="5889" width="13" style="445" customWidth="1"/>
    <col min="5890" max="5890" width="59" style="445" customWidth="1"/>
    <col min="5891" max="5893" width="15.83203125" style="445" customWidth="1"/>
    <col min="5894" max="6144" width="9.33203125" style="445"/>
    <col min="6145" max="6145" width="13" style="445" customWidth="1"/>
    <col min="6146" max="6146" width="59" style="445" customWidth="1"/>
    <col min="6147" max="6149" width="15.83203125" style="445" customWidth="1"/>
    <col min="6150" max="6400" width="9.33203125" style="445"/>
    <col min="6401" max="6401" width="13" style="445" customWidth="1"/>
    <col min="6402" max="6402" width="59" style="445" customWidth="1"/>
    <col min="6403" max="6405" width="15.83203125" style="445" customWidth="1"/>
    <col min="6406" max="6656" width="9.33203125" style="445"/>
    <col min="6657" max="6657" width="13" style="445" customWidth="1"/>
    <col min="6658" max="6658" width="59" style="445" customWidth="1"/>
    <col min="6659" max="6661" width="15.83203125" style="445" customWidth="1"/>
    <col min="6662" max="6912" width="9.33203125" style="445"/>
    <col min="6913" max="6913" width="13" style="445" customWidth="1"/>
    <col min="6914" max="6914" width="59" style="445" customWidth="1"/>
    <col min="6915" max="6917" width="15.83203125" style="445" customWidth="1"/>
    <col min="6918" max="7168" width="9.33203125" style="445"/>
    <col min="7169" max="7169" width="13" style="445" customWidth="1"/>
    <col min="7170" max="7170" width="59" style="445" customWidth="1"/>
    <col min="7171" max="7173" width="15.83203125" style="445" customWidth="1"/>
    <col min="7174" max="7424" width="9.33203125" style="445"/>
    <col min="7425" max="7425" width="13" style="445" customWidth="1"/>
    <col min="7426" max="7426" width="59" style="445" customWidth="1"/>
    <col min="7427" max="7429" width="15.83203125" style="445" customWidth="1"/>
    <col min="7430" max="7680" width="9.33203125" style="445"/>
    <col min="7681" max="7681" width="13" style="445" customWidth="1"/>
    <col min="7682" max="7682" width="59" style="445" customWidth="1"/>
    <col min="7683" max="7685" width="15.83203125" style="445" customWidth="1"/>
    <col min="7686" max="7936" width="9.33203125" style="445"/>
    <col min="7937" max="7937" width="13" style="445" customWidth="1"/>
    <col min="7938" max="7938" width="59" style="445" customWidth="1"/>
    <col min="7939" max="7941" width="15.83203125" style="445" customWidth="1"/>
    <col min="7942" max="8192" width="9.33203125" style="445"/>
    <col min="8193" max="8193" width="13" style="445" customWidth="1"/>
    <col min="8194" max="8194" width="59" style="445" customWidth="1"/>
    <col min="8195" max="8197" width="15.83203125" style="445" customWidth="1"/>
    <col min="8198" max="8448" width="9.33203125" style="445"/>
    <col min="8449" max="8449" width="13" style="445" customWidth="1"/>
    <col min="8450" max="8450" width="59" style="445" customWidth="1"/>
    <col min="8451" max="8453" width="15.83203125" style="445" customWidth="1"/>
    <col min="8454" max="8704" width="9.33203125" style="445"/>
    <col min="8705" max="8705" width="13" style="445" customWidth="1"/>
    <col min="8706" max="8706" width="59" style="445" customWidth="1"/>
    <col min="8707" max="8709" width="15.83203125" style="445" customWidth="1"/>
    <col min="8710" max="8960" width="9.33203125" style="445"/>
    <col min="8961" max="8961" width="13" style="445" customWidth="1"/>
    <col min="8962" max="8962" width="59" style="445" customWidth="1"/>
    <col min="8963" max="8965" width="15.83203125" style="445" customWidth="1"/>
    <col min="8966" max="9216" width="9.33203125" style="445"/>
    <col min="9217" max="9217" width="13" style="445" customWidth="1"/>
    <col min="9218" max="9218" width="59" style="445" customWidth="1"/>
    <col min="9219" max="9221" width="15.83203125" style="445" customWidth="1"/>
    <col min="9222" max="9472" width="9.33203125" style="445"/>
    <col min="9473" max="9473" width="13" style="445" customWidth="1"/>
    <col min="9474" max="9474" width="59" style="445" customWidth="1"/>
    <col min="9475" max="9477" width="15.83203125" style="445" customWidth="1"/>
    <col min="9478" max="9728" width="9.33203125" style="445"/>
    <col min="9729" max="9729" width="13" style="445" customWidth="1"/>
    <col min="9730" max="9730" width="59" style="445" customWidth="1"/>
    <col min="9731" max="9733" width="15.83203125" style="445" customWidth="1"/>
    <col min="9734" max="9984" width="9.33203125" style="445"/>
    <col min="9985" max="9985" width="13" style="445" customWidth="1"/>
    <col min="9986" max="9986" width="59" style="445" customWidth="1"/>
    <col min="9987" max="9989" width="15.83203125" style="445" customWidth="1"/>
    <col min="9990" max="10240" width="9.33203125" style="445"/>
    <col min="10241" max="10241" width="13" style="445" customWidth="1"/>
    <col min="10242" max="10242" width="59" style="445" customWidth="1"/>
    <col min="10243" max="10245" width="15.83203125" style="445" customWidth="1"/>
    <col min="10246" max="10496" width="9.33203125" style="445"/>
    <col min="10497" max="10497" width="13" style="445" customWidth="1"/>
    <col min="10498" max="10498" width="59" style="445" customWidth="1"/>
    <col min="10499" max="10501" width="15.83203125" style="445" customWidth="1"/>
    <col min="10502" max="10752" width="9.33203125" style="445"/>
    <col min="10753" max="10753" width="13" style="445" customWidth="1"/>
    <col min="10754" max="10754" width="59" style="445" customWidth="1"/>
    <col min="10755" max="10757" width="15.83203125" style="445" customWidth="1"/>
    <col min="10758" max="11008" width="9.33203125" style="445"/>
    <col min="11009" max="11009" width="13" style="445" customWidth="1"/>
    <col min="11010" max="11010" width="59" style="445" customWidth="1"/>
    <col min="11011" max="11013" width="15.83203125" style="445" customWidth="1"/>
    <col min="11014" max="11264" width="9.33203125" style="445"/>
    <col min="11265" max="11265" width="13" style="445" customWidth="1"/>
    <col min="11266" max="11266" width="59" style="445" customWidth="1"/>
    <col min="11267" max="11269" width="15.83203125" style="445" customWidth="1"/>
    <col min="11270" max="11520" width="9.33203125" style="445"/>
    <col min="11521" max="11521" width="13" style="445" customWidth="1"/>
    <col min="11522" max="11522" width="59" style="445" customWidth="1"/>
    <col min="11523" max="11525" width="15.83203125" style="445" customWidth="1"/>
    <col min="11526" max="11776" width="9.33203125" style="445"/>
    <col min="11777" max="11777" width="13" style="445" customWidth="1"/>
    <col min="11778" max="11778" width="59" style="445" customWidth="1"/>
    <col min="11779" max="11781" width="15.83203125" style="445" customWidth="1"/>
    <col min="11782" max="12032" width="9.33203125" style="445"/>
    <col min="12033" max="12033" width="13" style="445" customWidth="1"/>
    <col min="12034" max="12034" width="59" style="445" customWidth="1"/>
    <col min="12035" max="12037" width="15.83203125" style="445" customWidth="1"/>
    <col min="12038" max="12288" width="9.33203125" style="445"/>
    <col min="12289" max="12289" width="13" style="445" customWidth="1"/>
    <col min="12290" max="12290" width="59" style="445" customWidth="1"/>
    <col min="12291" max="12293" width="15.83203125" style="445" customWidth="1"/>
    <col min="12294" max="12544" width="9.33203125" style="445"/>
    <col min="12545" max="12545" width="13" style="445" customWidth="1"/>
    <col min="12546" max="12546" width="59" style="445" customWidth="1"/>
    <col min="12547" max="12549" width="15.83203125" style="445" customWidth="1"/>
    <col min="12550" max="12800" width="9.33203125" style="445"/>
    <col min="12801" max="12801" width="13" style="445" customWidth="1"/>
    <col min="12802" max="12802" width="59" style="445" customWidth="1"/>
    <col min="12803" max="12805" width="15.83203125" style="445" customWidth="1"/>
    <col min="12806" max="13056" width="9.33203125" style="445"/>
    <col min="13057" max="13057" width="13" style="445" customWidth="1"/>
    <col min="13058" max="13058" width="59" style="445" customWidth="1"/>
    <col min="13059" max="13061" width="15.83203125" style="445" customWidth="1"/>
    <col min="13062" max="13312" width="9.33203125" style="445"/>
    <col min="13313" max="13313" width="13" style="445" customWidth="1"/>
    <col min="13314" max="13314" width="59" style="445" customWidth="1"/>
    <col min="13315" max="13317" width="15.83203125" style="445" customWidth="1"/>
    <col min="13318" max="13568" width="9.33203125" style="445"/>
    <col min="13569" max="13569" width="13" style="445" customWidth="1"/>
    <col min="13570" max="13570" width="59" style="445" customWidth="1"/>
    <col min="13571" max="13573" width="15.83203125" style="445" customWidth="1"/>
    <col min="13574" max="13824" width="9.33203125" style="445"/>
    <col min="13825" max="13825" width="13" style="445" customWidth="1"/>
    <col min="13826" max="13826" width="59" style="445" customWidth="1"/>
    <col min="13827" max="13829" width="15.83203125" style="445" customWidth="1"/>
    <col min="13830" max="14080" width="9.33203125" style="445"/>
    <col min="14081" max="14081" width="13" style="445" customWidth="1"/>
    <col min="14082" max="14082" width="59" style="445" customWidth="1"/>
    <col min="14083" max="14085" width="15.83203125" style="445" customWidth="1"/>
    <col min="14086" max="14336" width="9.33203125" style="445"/>
    <col min="14337" max="14337" width="13" style="445" customWidth="1"/>
    <col min="14338" max="14338" width="59" style="445" customWidth="1"/>
    <col min="14339" max="14341" width="15.83203125" style="445" customWidth="1"/>
    <col min="14342" max="14592" width="9.33203125" style="445"/>
    <col min="14593" max="14593" width="13" style="445" customWidth="1"/>
    <col min="14594" max="14594" width="59" style="445" customWidth="1"/>
    <col min="14595" max="14597" width="15.83203125" style="445" customWidth="1"/>
    <col min="14598" max="14848" width="9.33203125" style="445"/>
    <col min="14849" max="14849" width="13" style="445" customWidth="1"/>
    <col min="14850" max="14850" width="59" style="445" customWidth="1"/>
    <col min="14851" max="14853" width="15.83203125" style="445" customWidth="1"/>
    <col min="14854" max="15104" width="9.33203125" style="445"/>
    <col min="15105" max="15105" width="13" style="445" customWidth="1"/>
    <col min="15106" max="15106" width="59" style="445" customWidth="1"/>
    <col min="15107" max="15109" width="15.83203125" style="445" customWidth="1"/>
    <col min="15110" max="15360" width="9.33203125" style="445"/>
    <col min="15361" max="15361" width="13" style="445" customWidth="1"/>
    <col min="15362" max="15362" width="59" style="445" customWidth="1"/>
    <col min="15363" max="15365" width="15.83203125" style="445" customWidth="1"/>
    <col min="15366" max="15616" width="9.33203125" style="445"/>
    <col min="15617" max="15617" width="13" style="445" customWidth="1"/>
    <col min="15618" max="15618" width="59" style="445" customWidth="1"/>
    <col min="15619" max="15621" width="15.83203125" style="445" customWidth="1"/>
    <col min="15622" max="15872" width="9.33203125" style="445"/>
    <col min="15873" max="15873" width="13" style="445" customWidth="1"/>
    <col min="15874" max="15874" width="59" style="445" customWidth="1"/>
    <col min="15875" max="15877" width="15.83203125" style="445" customWidth="1"/>
    <col min="15878" max="16128" width="9.33203125" style="445"/>
    <col min="16129" max="16129" width="13" style="445" customWidth="1"/>
    <col min="16130" max="16130" width="59" style="445" customWidth="1"/>
    <col min="16131" max="16133" width="15.83203125" style="445" customWidth="1"/>
    <col min="16134" max="16384" width="9.33203125" style="445"/>
  </cols>
  <sheetData>
    <row r="1" spans="1:5" s="430" customFormat="1" ht="21.2" customHeight="1" thickBot="1" x14ac:dyDescent="0.3">
      <c r="A1" s="427"/>
      <c r="B1" s="428" t="str">
        <f>CONCATENATE("9.2.2. melléklet ",[1]KVI_MOD_ALAPADATOK!A7," ",[1]KVI_MOD_ALAPADATOK!B7," ",[1]KVI_MOD_ALAPADATOK!C7," ",[1]KVI_MOD_ALAPADATOK!D7," ",[1]KVI_MOD_ALAPADATOK!E7," ",[1]KVI_MOD_ALAPADATOK!F7," ",[1]KVI_MOD_ALAPADATOK!G7," ",[1]KVI_MOD_ALAPADATOK!H7)</f>
        <v>9.2.2. melléklet a  / 2020 ( … ) önkormányzati rendelethez</v>
      </c>
      <c r="C1" s="429"/>
      <c r="D1" s="429"/>
      <c r="E1" s="429"/>
    </row>
    <row r="2" spans="1:5" s="434" customFormat="1" ht="24.75" thickBot="1" x14ac:dyDescent="0.25">
      <c r="A2" s="498" t="s">
        <v>585</v>
      </c>
      <c r="B2" s="499" t="str">
        <f>CONCATENATE(KVI_MOD_9.2.1.sz.mell!B2:D2)</f>
        <v>Jánoshidai Polgármesteri Hivatal</v>
      </c>
      <c r="C2" s="500"/>
      <c r="D2" s="501"/>
      <c r="E2" s="502" t="s">
        <v>575</v>
      </c>
    </row>
    <row r="3" spans="1:5" s="434" customFormat="1" ht="24.75" thickBot="1" x14ac:dyDescent="0.25">
      <c r="A3" s="498" t="s">
        <v>551</v>
      </c>
      <c r="B3" s="499" t="s">
        <v>29</v>
      </c>
      <c r="C3" s="500"/>
      <c r="D3" s="501"/>
      <c r="E3" s="502" t="s">
        <v>613</v>
      </c>
    </row>
    <row r="4" spans="1:5" s="439" customFormat="1" ht="15.95" customHeight="1" thickBot="1" x14ac:dyDescent="0.3">
      <c r="A4" s="436"/>
      <c r="B4" s="436"/>
      <c r="C4" s="437"/>
      <c r="D4" s="438"/>
      <c r="E4" s="437" t="e">
        <f>KVI_MOD_9.2.1.sz.mell!E4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'[1]RM_6.2.2.sz.mell'!C10</f>
        <v>0</v>
      </c>
      <c r="D8" s="202">
        <f>'[1]RM_6.2.2.sz.mell'!J10</f>
        <v>0</v>
      </c>
      <c r="E8" s="203">
        <f>'[1]RM_6.2.2.sz.mell'!K10</f>
        <v>0</v>
      </c>
    </row>
    <row r="9" spans="1:5" s="455" customFormat="1" ht="12" customHeight="1" x14ac:dyDescent="0.2">
      <c r="A9" s="505" t="s">
        <v>131</v>
      </c>
      <c r="B9" s="111" t="s">
        <v>190</v>
      </c>
      <c r="C9" s="226">
        <f>'[1]RM_6.2.2.sz.mell'!C11</f>
        <v>0</v>
      </c>
      <c r="D9" s="226">
        <f>'[1]RM_6.2.2.sz.mell'!J11</f>
        <v>0</v>
      </c>
      <c r="E9" s="506">
        <f>'[1]RM_6.2.2.sz.mell'!K11</f>
        <v>0</v>
      </c>
    </row>
    <row r="10" spans="1:5" s="455" customFormat="1" ht="12" customHeight="1" x14ac:dyDescent="0.2">
      <c r="A10" s="507" t="s">
        <v>133</v>
      </c>
      <c r="B10" s="114" t="s">
        <v>192</v>
      </c>
      <c r="C10" s="191">
        <f>'[1]RM_6.2.2.sz.mell'!C12</f>
        <v>0</v>
      </c>
      <c r="D10" s="191">
        <f>'[1]RM_6.2.2.sz.mell'!J12</f>
        <v>0</v>
      </c>
      <c r="E10" s="192">
        <f>'[1]RM_6.2.2.sz.mell'!K12</f>
        <v>0</v>
      </c>
    </row>
    <row r="11" spans="1:5" s="455" customFormat="1" ht="12" customHeight="1" x14ac:dyDescent="0.2">
      <c r="A11" s="507" t="s">
        <v>135</v>
      </c>
      <c r="B11" s="114" t="s">
        <v>194</v>
      </c>
      <c r="C11" s="191">
        <f>'[1]RM_6.2.2.sz.mell'!C13</f>
        <v>0</v>
      </c>
      <c r="D11" s="191">
        <f>'[1]RM_6.2.2.sz.mell'!J13</f>
        <v>0</v>
      </c>
      <c r="E11" s="192">
        <f>'[1]RM_6.2.2.sz.mell'!K13</f>
        <v>0</v>
      </c>
    </row>
    <row r="12" spans="1:5" s="455" customFormat="1" ht="12" customHeight="1" x14ac:dyDescent="0.2">
      <c r="A12" s="507" t="s">
        <v>137</v>
      </c>
      <c r="B12" s="114" t="s">
        <v>196</v>
      </c>
      <c r="C12" s="191">
        <f>'[1]RM_6.2.2.sz.mell'!C14</f>
        <v>0</v>
      </c>
      <c r="D12" s="191">
        <f>'[1]RM_6.2.2.sz.mell'!J14</f>
        <v>0</v>
      </c>
      <c r="E12" s="192">
        <f>'[1]RM_6.2.2.sz.mell'!K14</f>
        <v>0</v>
      </c>
    </row>
    <row r="13" spans="1:5" s="455" customFormat="1" ht="12" customHeight="1" x14ac:dyDescent="0.2">
      <c r="A13" s="507" t="s">
        <v>139</v>
      </c>
      <c r="B13" s="114" t="s">
        <v>198</v>
      </c>
      <c r="C13" s="191">
        <f>'[1]RM_6.2.2.sz.mell'!C15</f>
        <v>0</v>
      </c>
      <c r="D13" s="191">
        <f>'[1]RM_6.2.2.sz.mell'!J15</f>
        <v>0</v>
      </c>
      <c r="E13" s="192">
        <f>'[1]RM_6.2.2.sz.mell'!K15</f>
        <v>0</v>
      </c>
    </row>
    <row r="14" spans="1:5" s="455" customFormat="1" ht="12" customHeight="1" x14ac:dyDescent="0.2">
      <c r="A14" s="507" t="s">
        <v>141</v>
      </c>
      <c r="B14" s="114" t="s">
        <v>587</v>
      </c>
      <c r="C14" s="191">
        <f>'[1]RM_6.2.2.sz.mell'!C16</f>
        <v>0</v>
      </c>
      <c r="D14" s="191">
        <f>'[1]RM_6.2.2.sz.mell'!J16</f>
        <v>0</v>
      </c>
      <c r="E14" s="192">
        <f>'[1]RM_6.2.2.sz.mell'!K16</f>
        <v>0</v>
      </c>
    </row>
    <row r="15" spans="1:5" s="455" customFormat="1" ht="12" customHeight="1" x14ac:dyDescent="0.2">
      <c r="A15" s="507" t="s">
        <v>306</v>
      </c>
      <c r="B15" s="140" t="s">
        <v>588</v>
      </c>
      <c r="C15" s="191">
        <f>'[1]RM_6.2.2.sz.mell'!C17</f>
        <v>0</v>
      </c>
      <c r="D15" s="191">
        <f>'[1]RM_6.2.2.sz.mell'!J17</f>
        <v>0</v>
      </c>
      <c r="E15" s="192">
        <f>'[1]RM_6.2.2.sz.mell'!K17</f>
        <v>0</v>
      </c>
    </row>
    <row r="16" spans="1:5" s="455" customFormat="1" ht="12" customHeight="1" x14ac:dyDescent="0.2">
      <c r="A16" s="507" t="s">
        <v>308</v>
      </c>
      <c r="B16" s="114" t="s">
        <v>589</v>
      </c>
      <c r="C16" s="234">
        <f>'[1]RM_6.2.2.sz.mell'!C18</f>
        <v>0</v>
      </c>
      <c r="D16" s="234">
        <f>'[1]RM_6.2.2.sz.mell'!J18</f>
        <v>0</v>
      </c>
      <c r="E16" s="235">
        <f>'[1]RM_6.2.2.sz.mell'!K18</f>
        <v>0</v>
      </c>
    </row>
    <row r="17" spans="1:5" s="457" customFormat="1" ht="12" customHeight="1" x14ac:dyDescent="0.2">
      <c r="A17" s="507" t="s">
        <v>310</v>
      </c>
      <c r="B17" s="114" t="s">
        <v>206</v>
      </c>
      <c r="C17" s="191">
        <f>'[1]RM_6.2.2.sz.mell'!C19</f>
        <v>0</v>
      </c>
      <c r="D17" s="191">
        <f>'[1]RM_6.2.2.sz.mell'!J19</f>
        <v>0</v>
      </c>
      <c r="E17" s="192">
        <f>'[1]RM_6.2.2.sz.mell'!K19</f>
        <v>0</v>
      </c>
    </row>
    <row r="18" spans="1:5" s="457" customFormat="1" ht="12" customHeight="1" x14ac:dyDescent="0.2">
      <c r="A18" s="507" t="s">
        <v>312</v>
      </c>
      <c r="B18" s="114" t="s">
        <v>208</v>
      </c>
      <c r="C18" s="198">
        <f>'[1]RM_6.2.2.sz.mell'!C20</f>
        <v>0</v>
      </c>
      <c r="D18" s="198">
        <f>'[1]RM_6.2.2.sz.mell'!J20</f>
        <v>0</v>
      </c>
      <c r="E18" s="199">
        <f>'[1]RM_6.2.2.sz.mell'!K20</f>
        <v>0</v>
      </c>
    </row>
    <row r="19" spans="1:5" s="457" customFormat="1" ht="12" customHeight="1" thickBot="1" x14ac:dyDescent="0.25">
      <c r="A19" s="507" t="s">
        <v>314</v>
      </c>
      <c r="B19" s="140" t="s">
        <v>210</v>
      </c>
      <c r="C19" s="198">
        <f>'[1]RM_6.2.2.sz.mell'!C21</f>
        <v>0</v>
      </c>
      <c r="D19" s="198">
        <f>'[1]RM_6.2.2.sz.mell'!J21</f>
        <v>0</v>
      </c>
      <c r="E19" s="199">
        <f>'[1]RM_6.2.2.sz.mell'!K21</f>
        <v>0</v>
      </c>
    </row>
    <row r="20" spans="1:5" s="455" customFormat="1" ht="12" customHeight="1" thickBot="1" x14ac:dyDescent="0.25">
      <c r="A20" s="446" t="s">
        <v>143</v>
      </c>
      <c r="B20" s="503" t="s">
        <v>590</v>
      </c>
      <c r="C20" s="202">
        <f>'[1]RM_6.2.2.sz.mell'!C22</f>
        <v>0</v>
      </c>
      <c r="D20" s="202">
        <f>'[1]RM_6.2.2.sz.mell'!J22</f>
        <v>0</v>
      </c>
      <c r="E20" s="203">
        <f>'[1]RM_6.2.2.sz.mell'!K22</f>
        <v>0</v>
      </c>
    </row>
    <row r="21" spans="1:5" s="457" customFormat="1" ht="12" customHeight="1" x14ac:dyDescent="0.2">
      <c r="A21" s="507" t="s">
        <v>145</v>
      </c>
      <c r="B21" s="136" t="s">
        <v>146</v>
      </c>
      <c r="C21" s="191">
        <f>'[1]RM_6.2.2.sz.mell'!C23</f>
        <v>0</v>
      </c>
      <c r="D21" s="191">
        <f>'[1]RM_6.2.2.sz.mell'!J23</f>
        <v>0</v>
      </c>
      <c r="E21" s="192">
        <f>'[1]RM_6.2.2.sz.mell'!K23</f>
        <v>0</v>
      </c>
    </row>
    <row r="22" spans="1:5" s="457" customFormat="1" ht="12" customHeight="1" x14ac:dyDescent="0.2">
      <c r="A22" s="507" t="s">
        <v>147</v>
      </c>
      <c r="B22" s="114" t="s">
        <v>591</v>
      </c>
      <c r="C22" s="191">
        <f>'[1]RM_6.2.2.sz.mell'!C24</f>
        <v>0</v>
      </c>
      <c r="D22" s="191">
        <f>'[1]RM_6.2.2.sz.mell'!J24</f>
        <v>0</v>
      </c>
      <c r="E22" s="192">
        <f>'[1]RM_6.2.2.sz.mell'!K24</f>
        <v>0</v>
      </c>
    </row>
    <row r="23" spans="1:5" s="457" customFormat="1" ht="12" customHeight="1" x14ac:dyDescent="0.2">
      <c r="A23" s="507" t="s">
        <v>149</v>
      </c>
      <c r="B23" s="114" t="s">
        <v>592</v>
      </c>
      <c r="C23" s="191">
        <f>'[1]RM_6.2.2.sz.mell'!C25</f>
        <v>0</v>
      </c>
      <c r="D23" s="191">
        <f>'[1]RM_6.2.2.sz.mell'!J25</f>
        <v>0</v>
      </c>
      <c r="E23" s="192">
        <f>'[1]RM_6.2.2.sz.mell'!K25</f>
        <v>0</v>
      </c>
    </row>
    <row r="24" spans="1:5" s="457" customFormat="1" ht="12" customHeight="1" thickBot="1" x14ac:dyDescent="0.25">
      <c r="A24" s="507" t="s">
        <v>151</v>
      </c>
      <c r="B24" s="114" t="s">
        <v>593</v>
      </c>
      <c r="C24" s="191">
        <f>'[1]RM_6.2.2.sz.mell'!C26</f>
        <v>0</v>
      </c>
      <c r="D24" s="191">
        <f>'[1]RM_6.2.2.sz.mell'!J26</f>
        <v>0</v>
      </c>
      <c r="E24" s="192">
        <f>'[1]RM_6.2.2.sz.mell'!K26</f>
        <v>0</v>
      </c>
    </row>
    <row r="25" spans="1:5" s="457" customFormat="1" ht="12" customHeight="1" thickBot="1" x14ac:dyDescent="0.25">
      <c r="A25" s="508" t="s">
        <v>157</v>
      </c>
      <c r="B25" s="134" t="s">
        <v>402</v>
      </c>
      <c r="C25" s="202">
        <f>'[1]RM_6.2.2.sz.mell'!C27</f>
        <v>0</v>
      </c>
      <c r="D25" s="202">
        <f>'[1]RM_6.2.2.sz.mell'!J27</f>
        <v>0</v>
      </c>
      <c r="E25" s="203">
        <f>'[1]RM_6.2.2.sz.mell'!K27</f>
        <v>0</v>
      </c>
    </row>
    <row r="26" spans="1:5" s="457" customFormat="1" ht="12" customHeight="1" thickBot="1" x14ac:dyDescent="0.25">
      <c r="A26" s="508" t="s">
        <v>354</v>
      </c>
      <c r="B26" s="134" t="s">
        <v>594</v>
      </c>
      <c r="C26" s="202">
        <f>'[1]RM_6.2.2.sz.mell'!C28</f>
        <v>0</v>
      </c>
      <c r="D26" s="202">
        <f>'[1]RM_6.2.2.sz.mell'!J28</f>
        <v>0</v>
      </c>
      <c r="E26" s="203">
        <f>'[1]RM_6.2.2.sz.mell'!K28</f>
        <v>0</v>
      </c>
    </row>
    <row r="27" spans="1:5" s="457" customFormat="1" ht="12" customHeight="1" x14ac:dyDescent="0.2">
      <c r="A27" s="509" t="s">
        <v>173</v>
      </c>
      <c r="B27" s="510" t="s">
        <v>160</v>
      </c>
      <c r="C27" s="238">
        <f>'[1]RM_6.2.2.sz.mell'!C29</f>
        <v>0</v>
      </c>
      <c r="D27" s="238">
        <f>'[1]RM_6.2.2.sz.mell'!J29</f>
        <v>0</v>
      </c>
      <c r="E27" s="239">
        <f>'[1]RM_6.2.2.sz.mell'!K29</f>
        <v>0</v>
      </c>
    </row>
    <row r="28" spans="1:5" s="457" customFormat="1" ht="12" customHeight="1" x14ac:dyDescent="0.2">
      <c r="A28" s="509" t="s">
        <v>175</v>
      </c>
      <c r="B28" s="510" t="s">
        <v>591</v>
      </c>
      <c r="C28" s="191">
        <f>'[1]RM_6.2.2.sz.mell'!C30</f>
        <v>0</v>
      </c>
      <c r="D28" s="191">
        <f>'[1]RM_6.2.2.sz.mell'!J30</f>
        <v>0</v>
      </c>
      <c r="E28" s="192">
        <f>'[1]RM_6.2.2.sz.mell'!K30</f>
        <v>0</v>
      </c>
    </row>
    <row r="29" spans="1:5" s="457" customFormat="1" ht="12" customHeight="1" x14ac:dyDescent="0.2">
      <c r="A29" s="509" t="s">
        <v>177</v>
      </c>
      <c r="B29" s="511" t="s">
        <v>595</v>
      </c>
      <c r="C29" s="191">
        <f>'[1]RM_6.2.2.sz.mell'!C31</f>
        <v>0</v>
      </c>
      <c r="D29" s="191">
        <f>'[1]RM_6.2.2.sz.mell'!J31</f>
        <v>0</v>
      </c>
      <c r="E29" s="192">
        <f>'[1]RM_6.2.2.sz.mell'!K31</f>
        <v>0</v>
      </c>
    </row>
    <row r="30" spans="1:5" s="457" customFormat="1" ht="12" customHeight="1" thickBot="1" x14ac:dyDescent="0.25">
      <c r="A30" s="507" t="s">
        <v>179</v>
      </c>
      <c r="B30" s="512" t="s">
        <v>596</v>
      </c>
      <c r="C30" s="513">
        <f>'[1]RM_6.2.2.sz.mell'!C32</f>
        <v>0</v>
      </c>
      <c r="D30" s="513">
        <f>'[1]RM_6.2.2.sz.mell'!J32</f>
        <v>0</v>
      </c>
      <c r="E30" s="514">
        <f>'[1]RM_6.2.2.sz.mell'!K32</f>
        <v>0</v>
      </c>
    </row>
    <row r="31" spans="1:5" s="457" customFormat="1" ht="12" customHeight="1" thickBot="1" x14ac:dyDescent="0.25">
      <c r="A31" s="508" t="s">
        <v>187</v>
      </c>
      <c r="B31" s="134" t="s">
        <v>597</v>
      </c>
      <c r="C31" s="202">
        <f>'[1]RM_6.2.2.sz.mell'!C33</f>
        <v>0</v>
      </c>
      <c r="D31" s="202">
        <f>'[1]RM_6.2.2.sz.mell'!J33</f>
        <v>0</v>
      </c>
      <c r="E31" s="203">
        <f>'[1]RM_6.2.2.sz.mell'!K33</f>
        <v>0</v>
      </c>
    </row>
    <row r="32" spans="1:5" s="457" customFormat="1" ht="12" customHeight="1" x14ac:dyDescent="0.2">
      <c r="A32" s="509" t="s">
        <v>189</v>
      </c>
      <c r="B32" s="510" t="s">
        <v>214</v>
      </c>
      <c r="C32" s="238">
        <f>'[1]RM_6.2.2.sz.mell'!C34</f>
        <v>0</v>
      </c>
      <c r="D32" s="238">
        <f>'[1]RM_6.2.2.sz.mell'!J34</f>
        <v>0</v>
      </c>
      <c r="E32" s="239">
        <f>'[1]RM_6.2.2.sz.mell'!K34</f>
        <v>0</v>
      </c>
    </row>
    <row r="33" spans="1:5" s="457" customFormat="1" ht="12" customHeight="1" x14ac:dyDescent="0.2">
      <c r="A33" s="509" t="s">
        <v>191</v>
      </c>
      <c r="B33" s="511" t="s">
        <v>216</v>
      </c>
      <c r="C33" s="208">
        <f>'[1]RM_6.2.2.sz.mell'!C35</f>
        <v>0</v>
      </c>
      <c r="D33" s="208">
        <f>'[1]RM_6.2.2.sz.mell'!J35</f>
        <v>0</v>
      </c>
      <c r="E33" s="209">
        <f>'[1]RM_6.2.2.sz.mell'!K35</f>
        <v>0</v>
      </c>
    </row>
    <row r="34" spans="1:5" s="457" customFormat="1" ht="12" customHeight="1" thickBot="1" x14ac:dyDescent="0.25">
      <c r="A34" s="507" t="s">
        <v>193</v>
      </c>
      <c r="B34" s="512" t="s">
        <v>218</v>
      </c>
      <c r="C34" s="513">
        <f>'[1]RM_6.2.2.sz.mell'!C36</f>
        <v>0</v>
      </c>
      <c r="D34" s="513">
        <f>'[1]RM_6.2.2.sz.mell'!J36</f>
        <v>0</v>
      </c>
      <c r="E34" s="514">
        <f>'[1]RM_6.2.2.sz.mell'!K36</f>
        <v>0</v>
      </c>
    </row>
    <row r="35" spans="1:5" s="455" customFormat="1" ht="12" customHeight="1" thickBot="1" x14ac:dyDescent="0.25">
      <c r="A35" s="508" t="s">
        <v>211</v>
      </c>
      <c r="B35" s="134" t="s">
        <v>404</v>
      </c>
      <c r="C35" s="202">
        <f>'[1]RM_6.2.2.sz.mell'!C37</f>
        <v>0</v>
      </c>
      <c r="D35" s="202">
        <f>'[1]RM_6.2.2.sz.mell'!J37</f>
        <v>0</v>
      </c>
      <c r="E35" s="203">
        <f>'[1]RM_6.2.2.sz.mell'!K37</f>
        <v>0</v>
      </c>
    </row>
    <row r="36" spans="1:5" s="455" customFormat="1" ht="12" customHeight="1" thickBot="1" x14ac:dyDescent="0.25">
      <c r="A36" s="508" t="s">
        <v>371</v>
      </c>
      <c r="B36" s="134" t="s">
        <v>598</v>
      </c>
      <c r="C36" s="202">
        <f>'[1]RM_6.2.2.sz.mell'!C38</f>
        <v>0</v>
      </c>
      <c r="D36" s="202">
        <f>'[1]RM_6.2.2.sz.mell'!J38</f>
        <v>0</v>
      </c>
      <c r="E36" s="203">
        <f>'[1]RM_6.2.2.sz.mell'!K38</f>
        <v>0</v>
      </c>
    </row>
    <row r="37" spans="1:5" s="455" customFormat="1" ht="12" customHeight="1" thickBot="1" x14ac:dyDescent="0.25">
      <c r="A37" s="446" t="s">
        <v>233</v>
      </c>
      <c r="B37" s="134" t="s">
        <v>599</v>
      </c>
      <c r="C37" s="202">
        <f>'[1]RM_6.2.2.sz.mell'!C39</f>
        <v>0</v>
      </c>
      <c r="D37" s="202">
        <f>'[1]RM_6.2.2.sz.mell'!J39</f>
        <v>0</v>
      </c>
      <c r="E37" s="203">
        <f>'[1]RM_6.2.2.sz.mell'!K39</f>
        <v>0</v>
      </c>
    </row>
    <row r="38" spans="1:5" s="455" customFormat="1" ht="12" customHeight="1" thickBot="1" x14ac:dyDescent="0.25">
      <c r="A38" s="515" t="s">
        <v>57</v>
      </c>
      <c r="B38" s="134" t="s">
        <v>600</v>
      </c>
      <c r="C38" s="202">
        <f>'[1]RM_6.2.2.sz.mell'!C40</f>
        <v>0</v>
      </c>
      <c r="D38" s="202">
        <f>'[1]RM_6.2.2.sz.mell'!J40</f>
        <v>0</v>
      </c>
      <c r="E38" s="203">
        <f>'[1]RM_6.2.2.sz.mell'!K40</f>
        <v>0</v>
      </c>
    </row>
    <row r="39" spans="1:5" s="455" customFormat="1" ht="12" customHeight="1" x14ac:dyDescent="0.2">
      <c r="A39" s="509" t="s">
        <v>601</v>
      </c>
      <c r="B39" s="510" t="s">
        <v>459</v>
      </c>
      <c r="C39" s="238">
        <f>'[1]RM_6.2.2.sz.mell'!C41</f>
        <v>0</v>
      </c>
      <c r="D39" s="238">
        <f>'[1]RM_6.2.2.sz.mell'!J41</f>
        <v>0</v>
      </c>
      <c r="E39" s="239">
        <f>'[1]RM_6.2.2.sz.mell'!K41</f>
        <v>0</v>
      </c>
    </row>
    <row r="40" spans="1:5" s="455" customFormat="1" ht="12" customHeight="1" x14ac:dyDescent="0.2">
      <c r="A40" s="509" t="s">
        <v>602</v>
      </c>
      <c r="B40" s="511" t="s">
        <v>603</v>
      </c>
      <c r="C40" s="208">
        <f>'[1]RM_6.2.2.sz.mell'!C42</f>
        <v>0</v>
      </c>
      <c r="D40" s="208">
        <f>'[1]RM_6.2.2.sz.mell'!J42</f>
        <v>0</v>
      </c>
      <c r="E40" s="209">
        <f>'[1]RM_6.2.2.sz.mell'!K42</f>
        <v>0</v>
      </c>
    </row>
    <row r="41" spans="1:5" s="457" customFormat="1" ht="12" customHeight="1" thickBot="1" x14ac:dyDescent="0.25">
      <c r="A41" s="507" t="s">
        <v>604</v>
      </c>
      <c r="B41" s="512" t="s">
        <v>605</v>
      </c>
      <c r="C41" s="513">
        <f>'[1]RM_6.2.2.sz.mell'!C43</f>
        <v>0</v>
      </c>
      <c r="D41" s="513">
        <f>'[1]RM_6.2.2.sz.mell'!J43</f>
        <v>0</v>
      </c>
      <c r="E41" s="514">
        <f>'[1]RM_6.2.2.sz.mell'!K43</f>
        <v>0</v>
      </c>
    </row>
    <row r="42" spans="1:5" s="457" customFormat="1" ht="15.2" customHeight="1" thickBot="1" x14ac:dyDescent="0.25">
      <c r="A42" s="515" t="s">
        <v>381</v>
      </c>
      <c r="B42" s="516" t="s">
        <v>606</v>
      </c>
      <c r="C42" s="517">
        <f>'[1]RM_6.2.2.sz.mell'!C44</f>
        <v>0</v>
      </c>
      <c r="D42" s="517">
        <f>'[1]RM_6.2.2.sz.mell'!J44</f>
        <v>0</v>
      </c>
      <c r="E42" s="518">
        <f>'[1]RM_6.2.2.sz.mell'!K44</f>
        <v>0</v>
      </c>
    </row>
    <row r="43" spans="1:5" s="457" customFormat="1" ht="15.2" customHeight="1" x14ac:dyDescent="0.2">
      <c r="A43" s="472"/>
      <c r="B43" s="473"/>
      <c r="C43" s="474"/>
    </row>
    <row r="44" spans="1:5" ht="13.5" thickBot="1" x14ac:dyDescent="0.25">
      <c r="A44" s="519"/>
      <c r="B44" s="520"/>
      <c r="C44" s="521"/>
    </row>
    <row r="45" spans="1:5" s="450" customFormat="1" ht="16.5" customHeight="1" thickBot="1" x14ac:dyDescent="0.25">
      <c r="A45" s="451" t="s">
        <v>391</v>
      </c>
      <c r="B45" s="452"/>
      <c r="C45" s="452"/>
      <c r="D45" s="452"/>
      <c r="E45" s="453"/>
    </row>
    <row r="46" spans="1:5" s="475" customFormat="1" ht="12" customHeight="1" thickBot="1" x14ac:dyDescent="0.25">
      <c r="A46" s="508" t="s">
        <v>129</v>
      </c>
      <c r="B46" s="134" t="s">
        <v>607</v>
      </c>
      <c r="C46" s="202">
        <f>'[1]RM_6.2.2.sz.mell'!C46</f>
        <v>0</v>
      </c>
      <c r="D46" s="202">
        <f>'[1]RM_6.2.2.sz.mell'!J46</f>
        <v>0</v>
      </c>
      <c r="E46" s="203">
        <f>'[1]RM_6.2.2.sz.mell'!K46</f>
        <v>0</v>
      </c>
    </row>
    <row r="47" spans="1:5" ht="12" customHeight="1" x14ac:dyDescent="0.2">
      <c r="A47" s="507" t="s">
        <v>131</v>
      </c>
      <c r="B47" s="136" t="s">
        <v>299</v>
      </c>
      <c r="C47" s="535">
        <f>'[1]RM_6.2.2.sz.mell'!C47</f>
        <v>0</v>
      </c>
      <c r="D47" s="535">
        <f>'[1]RM_6.2.2.sz.mell'!J47</f>
        <v>0</v>
      </c>
      <c r="E47" s="536">
        <f>'[1]RM_6.2.2.sz.mell'!K47</f>
        <v>0</v>
      </c>
    </row>
    <row r="48" spans="1:5" ht="12" customHeight="1" x14ac:dyDescent="0.2">
      <c r="A48" s="507" t="s">
        <v>133</v>
      </c>
      <c r="B48" s="114" t="s">
        <v>300</v>
      </c>
      <c r="C48" s="524">
        <f>'[1]RM_6.2.2.sz.mell'!C48</f>
        <v>0</v>
      </c>
      <c r="D48" s="524">
        <f>'[1]RM_6.2.2.sz.mell'!J48</f>
        <v>0</v>
      </c>
      <c r="E48" s="525">
        <f>'[1]RM_6.2.2.sz.mell'!K48</f>
        <v>0</v>
      </c>
    </row>
    <row r="49" spans="1:5" ht="12" customHeight="1" x14ac:dyDescent="0.2">
      <c r="A49" s="507" t="s">
        <v>135</v>
      </c>
      <c r="B49" s="114" t="s">
        <v>301</v>
      </c>
      <c r="C49" s="537">
        <f>'[1]RM_6.2.2.sz.mell'!C49</f>
        <v>0</v>
      </c>
      <c r="D49" s="537">
        <f>'[1]RM_6.2.2.sz.mell'!J49</f>
        <v>0</v>
      </c>
      <c r="E49" s="538">
        <f>'[1]RM_6.2.2.sz.mell'!K49</f>
        <v>0</v>
      </c>
    </row>
    <row r="50" spans="1:5" ht="12" customHeight="1" x14ac:dyDescent="0.2">
      <c r="A50" s="507" t="s">
        <v>137</v>
      </c>
      <c r="B50" s="114" t="s">
        <v>302</v>
      </c>
      <c r="C50" s="537">
        <f>'[1]RM_6.2.2.sz.mell'!C50</f>
        <v>0</v>
      </c>
      <c r="D50" s="537">
        <f>'[1]RM_6.2.2.sz.mell'!J50</f>
        <v>0</v>
      </c>
      <c r="E50" s="538">
        <f>'[1]RM_6.2.2.sz.mell'!K50</f>
        <v>0</v>
      </c>
    </row>
    <row r="51" spans="1:5" ht="12" customHeight="1" thickBot="1" x14ac:dyDescent="0.25">
      <c r="A51" s="507" t="s">
        <v>139</v>
      </c>
      <c r="B51" s="114" t="s">
        <v>304</v>
      </c>
      <c r="C51" s="513">
        <f>'[1]RM_6.2.2.sz.mell'!C51</f>
        <v>0</v>
      </c>
      <c r="D51" s="513">
        <f>'[1]RM_6.2.2.sz.mell'!J51</f>
        <v>0</v>
      </c>
      <c r="E51" s="514">
        <f>'[1]RM_6.2.2.sz.mell'!K51</f>
        <v>0</v>
      </c>
    </row>
    <row r="52" spans="1:5" ht="12" customHeight="1" thickBot="1" x14ac:dyDescent="0.25">
      <c r="A52" s="508" t="s">
        <v>143</v>
      </c>
      <c r="B52" s="134" t="s">
        <v>608</v>
      </c>
      <c r="C52" s="202">
        <f>'[1]RM_6.2.2.sz.mell'!C52</f>
        <v>0</v>
      </c>
      <c r="D52" s="202">
        <f>'[1]RM_6.2.2.sz.mell'!J52</f>
        <v>0</v>
      </c>
      <c r="E52" s="203">
        <f>'[1]RM_6.2.2.sz.mell'!K52</f>
        <v>0</v>
      </c>
    </row>
    <row r="53" spans="1:5" s="475" customFormat="1" ht="12" customHeight="1" x14ac:dyDescent="0.2">
      <c r="A53" s="507" t="s">
        <v>145</v>
      </c>
      <c r="B53" s="136" t="s">
        <v>335</v>
      </c>
      <c r="C53" s="535">
        <f>'[1]RM_6.2.2.sz.mell'!C53</f>
        <v>0</v>
      </c>
      <c r="D53" s="535">
        <f>'[1]RM_6.2.2.sz.mell'!J53</f>
        <v>0</v>
      </c>
      <c r="E53" s="536">
        <f>'[1]RM_6.2.2.sz.mell'!K53</f>
        <v>0</v>
      </c>
    </row>
    <row r="54" spans="1:5" ht="12" customHeight="1" x14ac:dyDescent="0.2">
      <c r="A54" s="507" t="s">
        <v>147</v>
      </c>
      <c r="B54" s="114" t="s">
        <v>337</v>
      </c>
      <c r="C54" s="524">
        <f>'[1]RM_6.2.2.sz.mell'!C54</f>
        <v>0</v>
      </c>
      <c r="D54" s="524">
        <f>'[1]RM_6.2.2.sz.mell'!J54</f>
        <v>0</v>
      </c>
      <c r="E54" s="525">
        <f>'[1]RM_6.2.2.sz.mell'!K54</f>
        <v>0</v>
      </c>
    </row>
    <row r="55" spans="1:5" ht="12" customHeight="1" x14ac:dyDescent="0.2">
      <c r="A55" s="507" t="s">
        <v>149</v>
      </c>
      <c r="B55" s="114" t="s">
        <v>609</v>
      </c>
      <c r="C55" s="537">
        <f>'[1]RM_6.2.2.sz.mell'!C55</f>
        <v>0</v>
      </c>
      <c r="D55" s="537">
        <f>'[1]RM_6.2.2.sz.mell'!J55</f>
        <v>0</v>
      </c>
      <c r="E55" s="538">
        <f>'[1]RM_6.2.2.sz.mell'!K55</f>
        <v>0</v>
      </c>
    </row>
    <row r="56" spans="1:5" ht="12" customHeight="1" thickBot="1" x14ac:dyDescent="0.25">
      <c r="A56" s="507" t="s">
        <v>151</v>
      </c>
      <c r="B56" s="114" t="s">
        <v>610</v>
      </c>
      <c r="C56" s="513">
        <f>'[1]RM_6.2.2.sz.mell'!C56</f>
        <v>0</v>
      </c>
      <c r="D56" s="513">
        <f>'[1]RM_6.2.2.sz.mell'!J56</f>
        <v>0</v>
      </c>
      <c r="E56" s="514">
        <f>'[1]RM_6.2.2.sz.mell'!K56</f>
        <v>0</v>
      </c>
    </row>
    <row r="57" spans="1:5" ht="12" customHeight="1" thickBot="1" x14ac:dyDescent="0.25">
      <c r="A57" s="508" t="s">
        <v>157</v>
      </c>
      <c r="B57" s="134" t="s">
        <v>611</v>
      </c>
      <c r="C57" s="528">
        <f>'[1]RM_6.2.2.sz.mell'!C57</f>
        <v>0</v>
      </c>
      <c r="D57" s="528">
        <f>'[1]RM_6.2.2.sz.mell'!J57</f>
        <v>0</v>
      </c>
      <c r="E57" s="529">
        <f>'[1]RM_6.2.2.sz.mell'!K57</f>
        <v>0</v>
      </c>
    </row>
    <row r="58" spans="1:5" ht="15.2" customHeight="1" thickBot="1" x14ac:dyDescent="0.25">
      <c r="A58" s="508" t="s">
        <v>354</v>
      </c>
      <c r="B58" s="530" t="s">
        <v>612</v>
      </c>
      <c r="C58" s="517">
        <f>'[1]RM_6.2.2.sz.mell'!C58</f>
        <v>0</v>
      </c>
      <c r="D58" s="517">
        <f>'[1]RM_6.2.2.sz.mell'!J58</f>
        <v>0</v>
      </c>
      <c r="E58" s="518">
        <f>'[1]RM_6.2.2.sz.mell'!K58</f>
        <v>0</v>
      </c>
    </row>
    <row r="59" spans="1:5" ht="13.5" thickBot="1" x14ac:dyDescent="0.25">
      <c r="C59" s="484">
        <f>'[1]RM_6.2.2.sz.mell'!C59</f>
        <v>0</v>
      </c>
      <c r="D59" s="484">
        <f>'[1]RM_6.2.2.sz.mell'!J59</f>
        <v>0</v>
      </c>
      <c r="E59" s="532">
        <f>'[1]RM_6.2.2.sz.mell'!K59</f>
        <v>0</v>
      </c>
    </row>
    <row r="60" spans="1:5" ht="15.2" customHeight="1" thickBot="1" x14ac:dyDescent="0.25">
      <c r="A60" s="486" t="s">
        <v>572</v>
      </c>
      <c r="B60" s="487"/>
      <c r="C60" s="488">
        <f>'[1]RM_6.2.2.sz.mell'!C60</f>
        <v>0</v>
      </c>
      <c r="D60" s="488">
        <f>'[1]RM_6.2.2.sz.mell'!J60</f>
        <v>0</v>
      </c>
      <c r="E60" s="489">
        <f>'[1]RM_6.2.2.sz.mell'!K60</f>
        <v>0</v>
      </c>
    </row>
    <row r="61" spans="1:5" ht="14.45" customHeight="1" thickBot="1" x14ac:dyDescent="0.25">
      <c r="A61" s="490" t="s">
        <v>573</v>
      </c>
      <c r="B61" s="491"/>
      <c r="C61" s="488">
        <f>'[1]RM_6.2.2.sz.mell'!C61</f>
        <v>0</v>
      </c>
      <c r="D61" s="488">
        <f>'[1]RM_6.2.2.sz.mell'!J61</f>
        <v>0</v>
      </c>
      <c r="E61" s="489">
        <f>'[1]RM_6.2.2.sz.mell'!K61</f>
        <v>0</v>
      </c>
    </row>
  </sheetData>
  <sheetProtection sheet="1" formatCells="0"/>
  <mergeCells count="5">
    <mergeCell ref="B1:E1"/>
    <mergeCell ref="B2:D2"/>
    <mergeCell ref="B3:D3"/>
    <mergeCell ref="A7:E7"/>
    <mergeCell ref="A45:E45"/>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E86C-0A36-4F3C-89A8-83CA9B994AA1}">
  <sheetPr>
    <tabColor theme="3" tint="0.79998168889431442"/>
  </sheetPr>
  <dimension ref="A1:E61"/>
  <sheetViews>
    <sheetView zoomScale="120" zoomScaleNormal="120" workbookViewId="0">
      <selection activeCell="J1" sqref="J1:J33"/>
    </sheetView>
  </sheetViews>
  <sheetFormatPr defaultRowHeight="12.75" x14ac:dyDescent="0.2"/>
  <cols>
    <col min="1" max="1" width="13" style="531" customWidth="1"/>
    <col min="2" max="2" width="59" style="445" customWidth="1"/>
    <col min="3" max="5" width="15.83203125" style="445" customWidth="1"/>
    <col min="6" max="256" width="9.33203125" style="445"/>
    <col min="257" max="257" width="13" style="445" customWidth="1"/>
    <col min="258" max="258" width="59" style="445" customWidth="1"/>
    <col min="259" max="261" width="15.83203125" style="445" customWidth="1"/>
    <col min="262" max="512" width="9.33203125" style="445"/>
    <col min="513" max="513" width="13" style="445" customWidth="1"/>
    <col min="514" max="514" width="59" style="445" customWidth="1"/>
    <col min="515" max="517" width="15.83203125" style="445" customWidth="1"/>
    <col min="518" max="768" width="9.33203125" style="445"/>
    <col min="769" max="769" width="13" style="445" customWidth="1"/>
    <col min="770" max="770" width="59" style="445" customWidth="1"/>
    <col min="771" max="773" width="15.83203125" style="445" customWidth="1"/>
    <col min="774" max="1024" width="9.33203125" style="445"/>
    <col min="1025" max="1025" width="13" style="445" customWidth="1"/>
    <col min="1026" max="1026" width="59" style="445" customWidth="1"/>
    <col min="1027" max="1029" width="15.83203125" style="445" customWidth="1"/>
    <col min="1030" max="1280" width="9.33203125" style="445"/>
    <col min="1281" max="1281" width="13" style="445" customWidth="1"/>
    <col min="1282" max="1282" width="59" style="445" customWidth="1"/>
    <col min="1283" max="1285" width="15.83203125" style="445" customWidth="1"/>
    <col min="1286" max="1536" width="9.33203125" style="445"/>
    <col min="1537" max="1537" width="13" style="445" customWidth="1"/>
    <col min="1538" max="1538" width="59" style="445" customWidth="1"/>
    <col min="1539" max="1541" width="15.83203125" style="445" customWidth="1"/>
    <col min="1542" max="1792" width="9.33203125" style="445"/>
    <col min="1793" max="1793" width="13" style="445" customWidth="1"/>
    <col min="1794" max="1794" width="59" style="445" customWidth="1"/>
    <col min="1795" max="1797" width="15.83203125" style="445" customWidth="1"/>
    <col min="1798" max="2048" width="9.33203125" style="445"/>
    <col min="2049" max="2049" width="13" style="445" customWidth="1"/>
    <col min="2050" max="2050" width="59" style="445" customWidth="1"/>
    <col min="2051" max="2053" width="15.83203125" style="445" customWidth="1"/>
    <col min="2054" max="2304" width="9.33203125" style="445"/>
    <col min="2305" max="2305" width="13" style="445" customWidth="1"/>
    <col min="2306" max="2306" width="59" style="445" customWidth="1"/>
    <col min="2307" max="2309" width="15.83203125" style="445" customWidth="1"/>
    <col min="2310" max="2560" width="9.33203125" style="445"/>
    <col min="2561" max="2561" width="13" style="445" customWidth="1"/>
    <col min="2562" max="2562" width="59" style="445" customWidth="1"/>
    <col min="2563" max="2565" width="15.83203125" style="445" customWidth="1"/>
    <col min="2566" max="2816" width="9.33203125" style="445"/>
    <col min="2817" max="2817" width="13" style="445" customWidth="1"/>
    <col min="2818" max="2818" width="59" style="445" customWidth="1"/>
    <col min="2819" max="2821" width="15.83203125" style="445" customWidth="1"/>
    <col min="2822" max="3072" width="9.33203125" style="445"/>
    <col min="3073" max="3073" width="13" style="445" customWidth="1"/>
    <col min="3074" max="3074" width="59" style="445" customWidth="1"/>
    <col min="3075" max="3077" width="15.83203125" style="445" customWidth="1"/>
    <col min="3078" max="3328" width="9.33203125" style="445"/>
    <col min="3329" max="3329" width="13" style="445" customWidth="1"/>
    <col min="3330" max="3330" width="59" style="445" customWidth="1"/>
    <col min="3331" max="3333" width="15.83203125" style="445" customWidth="1"/>
    <col min="3334" max="3584" width="9.33203125" style="445"/>
    <col min="3585" max="3585" width="13" style="445" customWidth="1"/>
    <col min="3586" max="3586" width="59" style="445" customWidth="1"/>
    <col min="3587" max="3589" width="15.83203125" style="445" customWidth="1"/>
    <col min="3590" max="3840" width="9.33203125" style="445"/>
    <col min="3841" max="3841" width="13" style="445" customWidth="1"/>
    <col min="3842" max="3842" width="59" style="445" customWidth="1"/>
    <col min="3843" max="3845" width="15.83203125" style="445" customWidth="1"/>
    <col min="3846" max="4096" width="9.33203125" style="445"/>
    <col min="4097" max="4097" width="13" style="445" customWidth="1"/>
    <col min="4098" max="4098" width="59" style="445" customWidth="1"/>
    <col min="4099" max="4101" width="15.83203125" style="445" customWidth="1"/>
    <col min="4102" max="4352" width="9.33203125" style="445"/>
    <col min="4353" max="4353" width="13" style="445" customWidth="1"/>
    <col min="4354" max="4354" width="59" style="445" customWidth="1"/>
    <col min="4355" max="4357" width="15.83203125" style="445" customWidth="1"/>
    <col min="4358" max="4608" width="9.33203125" style="445"/>
    <col min="4609" max="4609" width="13" style="445" customWidth="1"/>
    <col min="4610" max="4610" width="59" style="445" customWidth="1"/>
    <col min="4611" max="4613" width="15.83203125" style="445" customWidth="1"/>
    <col min="4614" max="4864" width="9.33203125" style="445"/>
    <col min="4865" max="4865" width="13" style="445" customWidth="1"/>
    <col min="4866" max="4866" width="59" style="445" customWidth="1"/>
    <col min="4867" max="4869" width="15.83203125" style="445" customWidth="1"/>
    <col min="4870" max="5120" width="9.33203125" style="445"/>
    <col min="5121" max="5121" width="13" style="445" customWidth="1"/>
    <col min="5122" max="5122" width="59" style="445" customWidth="1"/>
    <col min="5123" max="5125" width="15.83203125" style="445" customWidth="1"/>
    <col min="5126" max="5376" width="9.33203125" style="445"/>
    <col min="5377" max="5377" width="13" style="445" customWidth="1"/>
    <col min="5378" max="5378" width="59" style="445" customWidth="1"/>
    <col min="5379" max="5381" width="15.83203125" style="445" customWidth="1"/>
    <col min="5382" max="5632" width="9.33203125" style="445"/>
    <col min="5633" max="5633" width="13" style="445" customWidth="1"/>
    <col min="5634" max="5634" width="59" style="445" customWidth="1"/>
    <col min="5635" max="5637" width="15.83203125" style="445" customWidth="1"/>
    <col min="5638" max="5888" width="9.33203125" style="445"/>
    <col min="5889" max="5889" width="13" style="445" customWidth="1"/>
    <col min="5890" max="5890" width="59" style="445" customWidth="1"/>
    <col min="5891" max="5893" width="15.83203125" style="445" customWidth="1"/>
    <col min="5894" max="6144" width="9.33203125" style="445"/>
    <col min="6145" max="6145" width="13" style="445" customWidth="1"/>
    <col min="6146" max="6146" width="59" style="445" customWidth="1"/>
    <col min="6147" max="6149" width="15.83203125" style="445" customWidth="1"/>
    <col min="6150" max="6400" width="9.33203125" style="445"/>
    <col min="6401" max="6401" width="13" style="445" customWidth="1"/>
    <col min="6402" max="6402" width="59" style="445" customWidth="1"/>
    <col min="6403" max="6405" width="15.83203125" style="445" customWidth="1"/>
    <col min="6406" max="6656" width="9.33203125" style="445"/>
    <col min="6657" max="6657" width="13" style="445" customWidth="1"/>
    <col min="6658" max="6658" width="59" style="445" customWidth="1"/>
    <col min="6659" max="6661" width="15.83203125" style="445" customWidth="1"/>
    <col min="6662" max="6912" width="9.33203125" style="445"/>
    <col min="6913" max="6913" width="13" style="445" customWidth="1"/>
    <col min="6914" max="6914" width="59" style="445" customWidth="1"/>
    <col min="6915" max="6917" width="15.83203125" style="445" customWidth="1"/>
    <col min="6918" max="7168" width="9.33203125" style="445"/>
    <col min="7169" max="7169" width="13" style="445" customWidth="1"/>
    <col min="7170" max="7170" width="59" style="445" customWidth="1"/>
    <col min="7171" max="7173" width="15.83203125" style="445" customWidth="1"/>
    <col min="7174" max="7424" width="9.33203125" style="445"/>
    <col min="7425" max="7425" width="13" style="445" customWidth="1"/>
    <col min="7426" max="7426" width="59" style="445" customWidth="1"/>
    <col min="7427" max="7429" width="15.83203125" style="445" customWidth="1"/>
    <col min="7430" max="7680" width="9.33203125" style="445"/>
    <col min="7681" max="7681" width="13" style="445" customWidth="1"/>
    <col min="7682" max="7682" width="59" style="445" customWidth="1"/>
    <col min="7683" max="7685" width="15.83203125" style="445" customWidth="1"/>
    <col min="7686" max="7936" width="9.33203125" style="445"/>
    <col min="7937" max="7937" width="13" style="445" customWidth="1"/>
    <col min="7938" max="7938" width="59" style="445" customWidth="1"/>
    <col min="7939" max="7941" width="15.83203125" style="445" customWidth="1"/>
    <col min="7942" max="8192" width="9.33203125" style="445"/>
    <col min="8193" max="8193" width="13" style="445" customWidth="1"/>
    <col min="8194" max="8194" width="59" style="445" customWidth="1"/>
    <col min="8195" max="8197" width="15.83203125" style="445" customWidth="1"/>
    <col min="8198" max="8448" width="9.33203125" style="445"/>
    <col min="8449" max="8449" width="13" style="445" customWidth="1"/>
    <col min="8450" max="8450" width="59" style="445" customWidth="1"/>
    <col min="8451" max="8453" width="15.83203125" style="445" customWidth="1"/>
    <col min="8454" max="8704" width="9.33203125" style="445"/>
    <col min="8705" max="8705" width="13" style="445" customWidth="1"/>
    <col min="8706" max="8706" width="59" style="445" customWidth="1"/>
    <col min="8707" max="8709" width="15.83203125" style="445" customWidth="1"/>
    <col min="8710" max="8960" width="9.33203125" style="445"/>
    <col min="8961" max="8961" width="13" style="445" customWidth="1"/>
    <col min="8962" max="8962" width="59" style="445" customWidth="1"/>
    <col min="8963" max="8965" width="15.83203125" style="445" customWidth="1"/>
    <col min="8966" max="9216" width="9.33203125" style="445"/>
    <col min="9217" max="9217" width="13" style="445" customWidth="1"/>
    <col min="9218" max="9218" width="59" style="445" customWidth="1"/>
    <col min="9219" max="9221" width="15.83203125" style="445" customWidth="1"/>
    <col min="9222" max="9472" width="9.33203125" style="445"/>
    <col min="9473" max="9473" width="13" style="445" customWidth="1"/>
    <col min="9474" max="9474" width="59" style="445" customWidth="1"/>
    <col min="9475" max="9477" width="15.83203125" style="445" customWidth="1"/>
    <col min="9478" max="9728" width="9.33203125" style="445"/>
    <col min="9729" max="9729" width="13" style="445" customWidth="1"/>
    <col min="9730" max="9730" width="59" style="445" customWidth="1"/>
    <col min="9731" max="9733" width="15.83203125" style="445" customWidth="1"/>
    <col min="9734" max="9984" width="9.33203125" style="445"/>
    <col min="9985" max="9985" width="13" style="445" customWidth="1"/>
    <col min="9986" max="9986" width="59" style="445" customWidth="1"/>
    <col min="9987" max="9989" width="15.83203125" style="445" customWidth="1"/>
    <col min="9990" max="10240" width="9.33203125" style="445"/>
    <col min="10241" max="10241" width="13" style="445" customWidth="1"/>
    <col min="10242" max="10242" width="59" style="445" customWidth="1"/>
    <col min="10243" max="10245" width="15.83203125" style="445" customWidth="1"/>
    <col min="10246" max="10496" width="9.33203125" style="445"/>
    <col min="10497" max="10497" width="13" style="445" customWidth="1"/>
    <col min="10498" max="10498" width="59" style="445" customWidth="1"/>
    <col min="10499" max="10501" width="15.83203125" style="445" customWidth="1"/>
    <col min="10502" max="10752" width="9.33203125" style="445"/>
    <col min="10753" max="10753" width="13" style="445" customWidth="1"/>
    <col min="10754" max="10754" width="59" style="445" customWidth="1"/>
    <col min="10755" max="10757" width="15.83203125" style="445" customWidth="1"/>
    <col min="10758" max="11008" width="9.33203125" style="445"/>
    <col min="11009" max="11009" width="13" style="445" customWidth="1"/>
    <col min="11010" max="11010" width="59" style="445" customWidth="1"/>
    <col min="11011" max="11013" width="15.83203125" style="445" customWidth="1"/>
    <col min="11014" max="11264" width="9.33203125" style="445"/>
    <col min="11265" max="11265" width="13" style="445" customWidth="1"/>
    <col min="11266" max="11266" width="59" style="445" customWidth="1"/>
    <col min="11267" max="11269" width="15.83203125" style="445" customWidth="1"/>
    <col min="11270" max="11520" width="9.33203125" style="445"/>
    <col min="11521" max="11521" width="13" style="445" customWidth="1"/>
    <col min="11522" max="11522" width="59" style="445" customWidth="1"/>
    <col min="11523" max="11525" width="15.83203125" style="445" customWidth="1"/>
    <col min="11526" max="11776" width="9.33203125" style="445"/>
    <col min="11777" max="11777" width="13" style="445" customWidth="1"/>
    <col min="11778" max="11778" width="59" style="445" customWidth="1"/>
    <col min="11779" max="11781" width="15.83203125" style="445" customWidth="1"/>
    <col min="11782" max="12032" width="9.33203125" style="445"/>
    <col min="12033" max="12033" width="13" style="445" customWidth="1"/>
    <col min="12034" max="12034" width="59" style="445" customWidth="1"/>
    <col min="12035" max="12037" width="15.83203125" style="445" customWidth="1"/>
    <col min="12038" max="12288" width="9.33203125" style="445"/>
    <col min="12289" max="12289" width="13" style="445" customWidth="1"/>
    <col min="12290" max="12290" width="59" style="445" customWidth="1"/>
    <col min="12291" max="12293" width="15.83203125" style="445" customWidth="1"/>
    <col min="12294" max="12544" width="9.33203125" style="445"/>
    <col min="12545" max="12545" width="13" style="445" customWidth="1"/>
    <col min="12546" max="12546" width="59" style="445" customWidth="1"/>
    <col min="12547" max="12549" width="15.83203125" style="445" customWidth="1"/>
    <col min="12550" max="12800" width="9.33203125" style="445"/>
    <col min="12801" max="12801" width="13" style="445" customWidth="1"/>
    <col min="12802" max="12802" width="59" style="445" customWidth="1"/>
    <col min="12803" max="12805" width="15.83203125" style="445" customWidth="1"/>
    <col min="12806" max="13056" width="9.33203125" style="445"/>
    <col min="13057" max="13057" width="13" style="445" customWidth="1"/>
    <col min="13058" max="13058" width="59" style="445" customWidth="1"/>
    <col min="13059" max="13061" width="15.83203125" style="445" customWidth="1"/>
    <col min="13062" max="13312" width="9.33203125" style="445"/>
    <col min="13313" max="13313" width="13" style="445" customWidth="1"/>
    <col min="13314" max="13314" width="59" style="445" customWidth="1"/>
    <col min="13315" max="13317" width="15.83203125" style="445" customWidth="1"/>
    <col min="13318" max="13568" width="9.33203125" style="445"/>
    <col min="13569" max="13569" width="13" style="445" customWidth="1"/>
    <col min="13570" max="13570" width="59" style="445" customWidth="1"/>
    <col min="13571" max="13573" width="15.83203125" style="445" customWidth="1"/>
    <col min="13574" max="13824" width="9.33203125" style="445"/>
    <col min="13825" max="13825" width="13" style="445" customWidth="1"/>
    <col min="13826" max="13826" width="59" style="445" customWidth="1"/>
    <col min="13827" max="13829" width="15.83203125" style="445" customWidth="1"/>
    <col min="13830" max="14080" width="9.33203125" style="445"/>
    <col min="14081" max="14081" width="13" style="445" customWidth="1"/>
    <col min="14082" max="14082" width="59" style="445" customWidth="1"/>
    <col min="14083" max="14085" width="15.83203125" style="445" customWidth="1"/>
    <col min="14086" max="14336" width="9.33203125" style="445"/>
    <col min="14337" max="14337" width="13" style="445" customWidth="1"/>
    <col min="14338" max="14338" width="59" style="445" customWidth="1"/>
    <col min="14339" max="14341" width="15.83203125" style="445" customWidth="1"/>
    <col min="14342" max="14592" width="9.33203125" style="445"/>
    <col min="14593" max="14593" width="13" style="445" customWidth="1"/>
    <col min="14594" max="14594" width="59" style="445" customWidth="1"/>
    <col min="14595" max="14597" width="15.83203125" style="445" customWidth="1"/>
    <col min="14598" max="14848" width="9.33203125" style="445"/>
    <col min="14849" max="14849" width="13" style="445" customWidth="1"/>
    <col min="14850" max="14850" width="59" style="445" customWidth="1"/>
    <col min="14851" max="14853" width="15.83203125" style="445" customWidth="1"/>
    <col min="14854" max="15104" width="9.33203125" style="445"/>
    <col min="15105" max="15105" width="13" style="445" customWidth="1"/>
    <col min="15106" max="15106" width="59" style="445" customWidth="1"/>
    <col min="15107" max="15109" width="15.83203125" style="445" customWidth="1"/>
    <col min="15110" max="15360" width="9.33203125" style="445"/>
    <col min="15361" max="15361" width="13" style="445" customWidth="1"/>
    <col min="15362" max="15362" width="59" style="445" customWidth="1"/>
    <col min="15363" max="15365" width="15.83203125" style="445" customWidth="1"/>
    <col min="15366" max="15616" width="9.33203125" style="445"/>
    <col min="15617" max="15617" width="13" style="445" customWidth="1"/>
    <col min="15618" max="15618" width="59" style="445" customWidth="1"/>
    <col min="15619" max="15621" width="15.83203125" style="445" customWidth="1"/>
    <col min="15622" max="15872" width="9.33203125" style="445"/>
    <col min="15873" max="15873" width="13" style="445" customWidth="1"/>
    <col min="15874" max="15874" width="59" style="445" customWidth="1"/>
    <col min="15875" max="15877" width="15.83203125" style="445" customWidth="1"/>
    <col min="15878" max="16128" width="9.33203125" style="445"/>
    <col min="16129" max="16129" width="13" style="445" customWidth="1"/>
    <col min="16130" max="16130" width="59" style="445" customWidth="1"/>
    <col min="16131" max="16133" width="15.83203125" style="445" customWidth="1"/>
    <col min="16134" max="16384" width="9.33203125" style="445"/>
  </cols>
  <sheetData>
    <row r="1" spans="1:5" s="430" customFormat="1" ht="21.2" customHeight="1" thickBot="1" x14ac:dyDescent="0.3">
      <c r="A1" s="427"/>
      <c r="B1" s="543" t="str">
        <f>CONCATENATE("9.2.3. melléklet ",[1]KVI_MOD_ALAPADATOK!A7," ",[1]KVI_MOD_ALAPADATOK!B7," ",[1]KVI_MOD_ALAPADATOK!C7," ",[1]KVI_MOD_ALAPADATOK!D7," ",[1]KVI_MOD_ALAPADATOK!E7," ",[1]KVI_MOD_ALAPADATOK!F7," ",[1]KVI_MOD_ALAPADATOK!G7," ",[1]KVI_MOD_ALAPADATOK!H7)</f>
        <v>9.2.3. melléklet a  / 2020 ( … ) önkormányzati rendelethez</v>
      </c>
      <c r="C1" s="544"/>
      <c r="D1" s="544"/>
      <c r="E1" s="544"/>
    </row>
    <row r="2" spans="1:5" s="434" customFormat="1" ht="24.75" thickBot="1" x14ac:dyDescent="0.25">
      <c r="A2" s="498" t="s">
        <v>585</v>
      </c>
      <c r="B2" s="499" t="str">
        <f>CONCATENATE(KVI_MOD_9.2.2.sz.mell!B2:D2)</f>
        <v>Jánoshidai Polgármesteri Hivatal</v>
      </c>
      <c r="C2" s="500"/>
      <c r="D2" s="501"/>
      <c r="E2" s="502" t="s">
        <v>575</v>
      </c>
    </row>
    <row r="3" spans="1:5" s="434" customFormat="1" ht="24.75" thickBot="1" x14ac:dyDescent="0.25">
      <c r="A3" s="498" t="s">
        <v>551</v>
      </c>
      <c r="B3" s="499" t="s">
        <v>582</v>
      </c>
      <c r="C3" s="500"/>
      <c r="D3" s="501"/>
      <c r="E3" s="502" t="s">
        <v>614</v>
      </c>
    </row>
    <row r="4" spans="1:5" s="439" customFormat="1" ht="15.95" customHeight="1" thickBot="1" x14ac:dyDescent="0.3">
      <c r="A4" s="436"/>
      <c r="B4" s="436"/>
      <c r="C4" s="437"/>
      <c r="D4" s="438"/>
      <c r="E4" s="437" t="e">
        <f>KVI_MOD_9.2.2.sz.mell!E4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'[1]RM_6.2.3.sz.mell'!C10</f>
        <v>93710</v>
      </c>
      <c r="D8" s="202">
        <f>'[1]RM_6.2.3.sz.mell'!J10</f>
        <v>0</v>
      </c>
      <c r="E8" s="203">
        <f>'[1]RM_6.2.3.sz.mell'!K10</f>
        <v>93710</v>
      </c>
    </row>
    <row r="9" spans="1:5" s="455" customFormat="1" ht="12" customHeight="1" x14ac:dyDescent="0.2">
      <c r="A9" s="505" t="s">
        <v>131</v>
      </c>
      <c r="B9" s="111" t="s">
        <v>190</v>
      </c>
      <c r="C9" s="226">
        <f>'[1]RM_6.2.3.sz.mell'!C11</f>
        <v>0</v>
      </c>
      <c r="D9" s="226">
        <f>'[1]RM_6.2.3.sz.mell'!J11</f>
        <v>0</v>
      </c>
      <c r="E9" s="506">
        <f>'[1]RM_6.2.3.sz.mell'!K11</f>
        <v>0</v>
      </c>
    </row>
    <row r="10" spans="1:5" s="455" customFormat="1" ht="12" customHeight="1" x14ac:dyDescent="0.2">
      <c r="A10" s="507" t="s">
        <v>133</v>
      </c>
      <c r="B10" s="114" t="s">
        <v>192</v>
      </c>
      <c r="C10" s="191">
        <f>'[1]RM_6.2.3.sz.mell'!C12</f>
        <v>30000</v>
      </c>
      <c r="D10" s="191">
        <f>'[1]RM_6.2.3.sz.mell'!J12</f>
        <v>0</v>
      </c>
      <c r="E10" s="192">
        <f>'[1]RM_6.2.3.sz.mell'!K12</f>
        <v>30000</v>
      </c>
    </row>
    <row r="11" spans="1:5" s="455" customFormat="1" ht="12" customHeight="1" x14ac:dyDescent="0.2">
      <c r="A11" s="507" t="s">
        <v>135</v>
      </c>
      <c r="B11" s="114" t="s">
        <v>194</v>
      </c>
      <c r="C11" s="191">
        <f>'[1]RM_6.2.3.sz.mell'!C13</f>
        <v>50000</v>
      </c>
      <c r="D11" s="191">
        <f>'[1]RM_6.2.3.sz.mell'!J13</f>
        <v>0</v>
      </c>
      <c r="E11" s="192">
        <f>'[1]RM_6.2.3.sz.mell'!K13</f>
        <v>50000</v>
      </c>
    </row>
    <row r="12" spans="1:5" s="455" customFormat="1" ht="12" customHeight="1" x14ac:dyDescent="0.2">
      <c r="A12" s="507" t="s">
        <v>137</v>
      </c>
      <c r="B12" s="114" t="s">
        <v>196</v>
      </c>
      <c r="C12" s="191">
        <f>'[1]RM_6.2.3.sz.mell'!C14</f>
        <v>0</v>
      </c>
      <c r="D12" s="191">
        <f>'[1]RM_6.2.3.sz.mell'!J14</f>
        <v>0</v>
      </c>
      <c r="E12" s="192">
        <f>'[1]RM_6.2.3.sz.mell'!K14</f>
        <v>0</v>
      </c>
    </row>
    <row r="13" spans="1:5" s="455" customFormat="1" ht="12" customHeight="1" x14ac:dyDescent="0.2">
      <c r="A13" s="507" t="s">
        <v>139</v>
      </c>
      <c r="B13" s="114" t="s">
        <v>198</v>
      </c>
      <c r="C13" s="191">
        <f>'[1]RM_6.2.3.sz.mell'!C15</f>
        <v>0</v>
      </c>
      <c r="D13" s="191">
        <f>'[1]RM_6.2.3.sz.mell'!J15</f>
        <v>0</v>
      </c>
      <c r="E13" s="192">
        <f>'[1]RM_6.2.3.sz.mell'!K15</f>
        <v>0</v>
      </c>
    </row>
    <row r="14" spans="1:5" s="455" customFormat="1" ht="12" customHeight="1" x14ac:dyDescent="0.2">
      <c r="A14" s="507" t="s">
        <v>141</v>
      </c>
      <c r="B14" s="114" t="s">
        <v>587</v>
      </c>
      <c r="C14" s="191">
        <f>'[1]RM_6.2.3.sz.mell'!C16</f>
        <v>13500</v>
      </c>
      <c r="D14" s="191">
        <f>'[1]RM_6.2.3.sz.mell'!J16</f>
        <v>0</v>
      </c>
      <c r="E14" s="192">
        <f>'[1]RM_6.2.3.sz.mell'!K16</f>
        <v>13500</v>
      </c>
    </row>
    <row r="15" spans="1:5" s="455" customFormat="1" ht="12" customHeight="1" x14ac:dyDescent="0.2">
      <c r="A15" s="507" t="s">
        <v>306</v>
      </c>
      <c r="B15" s="140" t="s">
        <v>588</v>
      </c>
      <c r="C15" s="191">
        <f>'[1]RM_6.2.3.sz.mell'!C17</f>
        <v>0</v>
      </c>
      <c r="D15" s="191">
        <f>'[1]RM_6.2.3.sz.mell'!J17</f>
        <v>0</v>
      </c>
      <c r="E15" s="192">
        <f>'[1]RM_6.2.3.sz.mell'!K17</f>
        <v>0</v>
      </c>
    </row>
    <row r="16" spans="1:5" s="455" customFormat="1" ht="12" customHeight="1" x14ac:dyDescent="0.2">
      <c r="A16" s="507" t="s">
        <v>308</v>
      </c>
      <c r="B16" s="114" t="s">
        <v>589</v>
      </c>
      <c r="C16" s="234">
        <f>'[1]RM_6.2.3.sz.mell'!C18</f>
        <v>100</v>
      </c>
      <c r="D16" s="234">
        <f>'[1]RM_6.2.3.sz.mell'!J18</f>
        <v>0</v>
      </c>
      <c r="E16" s="235">
        <f>'[1]RM_6.2.3.sz.mell'!K18</f>
        <v>100</v>
      </c>
    </row>
    <row r="17" spans="1:5" s="457" customFormat="1" ht="12" customHeight="1" x14ac:dyDescent="0.2">
      <c r="A17" s="507" t="s">
        <v>310</v>
      </c>
      <c r="B17" s="114" t="s">
        <v>206</v>
      </c>
      <c r="C17" s="191">
        <f>'[1]RM_6.2.3.sz.mell'!C19</f>
        <v>10</v>
      </c>
      <c r="D17" s="191">
        <f>'[1]RM_6.2.3.sz.mell'!J19</f>
        <v>0</v>
      </c>
      <c r="E17" s="192">
        <f>'[1]RM_6.2.3.sz.mell'!K19</f>
        <v>10</v>
      </c>
    </row>
    <row r="18" spans="1:5" s="457" customFormat="1" ht="12" customHeight="1" x14ac:dyDescent="0.2">
      <c r="A18" s="507" t="s">
        <v>312</v>
      </c>
      <c r="B18" s="114" t="s">
        <v>208</v>
      </c>
      <c r="C18" s="198">
        <f>'[1]RM_6.2.3.sz.mell'!C20</f>
        <v>0</v>
      </c>
      <c r="D18" s="198">
        <f>'[1]RM_6.2.3.sz.mell'!J20</f>
        <v>0</v>
      </c>
      <c r="E18" s="199">
        <f>'[1]RM_6.2.3.sz.mell'!K20</f>
        <v>0</v>
      </c>
    </row>
    <row r="19" spans="1:5" s="457" customFormat="1" ht="12" customHeight="1" thickBot="1" x14ac:dyDescent="0.25">
      <c r="A19" s="507" t="s">
        <v>314</v>
      </c>
      <c r="B19" s="140" t="s">
        <v>210</v>
      </c>
      <c r="C19" s="198">
        <f>'[1]RM_6.2.3.sz.mell'!C21</f>
        <v>100</v>
      </c>
      <c r="D19" s="198">
        <f>'[1]RM_6.2.3.sz.mell'!J21</f>
        <v>0</v>
      </c>
      <c r="E19" s="199">
        <f>'[1]RM_6.2.3.sz.mell'!K21</f>
        <v>100</v>
      </c>
    </row>
    <row r="20" spans="1:5" s="455" customFormat="1" ht="12" customHeight="1" thickBot="1" x14ac:dyDescent="0.25">
      <c r="A20" s="446" t="s">
        <v>143</v>
      </c>
      <c r="B20" s="503" t="s">
        <v>590</v>
      </c>
      <c r="C20" s="202">
        <f>'[1]RM_6.2.3.sz.mell'!C22</f>
        <v>0</v>
      </c>
      <c r="D20" s="202">
        <f>'[1]RM_6.2.3.sz.mell'!J22</f>
        <v>0</v>
      </c>
      <c r="E20" s="203">
        <f>'[1]RM_6.2.3.sz.mell'!K22</f>
        <v>0</v>
      </c>
    </row>
    <row r="21" spans="1:5" s="457" customFormat="1" ht="12" customHeight="1" x14ac:dyDescent="0.2">
      <c r="A21" s="507" t="s">
        <v>145</v>
      </c>
      <c r="B21" s="136" t="s">
        <v>146</v>
      </c>
      <c r="C21" s="191">
        <f>'[1]RM_6.2.3.sz.mell'!C23</f>
        <v>0</v>
      </c>
      <c r="D21" s="191">
        <f>'[1]RM_6.2.3.sz.mell'!J23</f>
        <v>0</v>
      </c>
      <c r="E21" s="192">
        <f>'[1]RM_6.2.3.sz.mell'!K23</f>
        <v>0</v>
      </c>
    </row>
    <row r="22" spans="1:5" s="457" customFormat="1" ht="12" customHeight="1" x14ac:dyDescent="0.2">
      <c r="A22" s="507" t="s">
        <v>147</v>
      </c>
      <c r="B22" s="114" t="s">
        <v>591</v>
      </c>
      <c r="C22" s="191">
        <f>'[1]RM_6.2.3.sz.mell'!C24</f>
        <v>0</v>
      </c>
      <c r="D22" s="191">
        <f>'[1]RM_6.2.3.sz.mell'!J24</f>
        <v>0</v>
      </c>
      <c r="E22" s="192">
        <f>'[1]RM_6.2.3.sz.mell'!K24</f>
        <v>0</v>
      </c>
    </row>
    <row r="23" spans="1:5" s="457" customFormat="1" ht="12" customHeight="1" x14ac:dyDescent="0.2">
      <c r="A23" s="507" t="s">
        <v>149</v>
      </c>
      <c r="B23" s="114" t="s">
        <v>592</v>
      </c>
      <c r="C23" s="191">
        <f>'[1]RM_6.2.3.sz.mell'!C25</f>
        <v>0</v>
      </c>
      <c r="D23" s="191">
        <f>'[1]RM_6.2.3.sz.mell'!J25</f>
        <v>0</v>
      </c>
      <c r="E23" s="192">
        <f>'[1]RM_6.2.3.sz.mell'!K25</f>
        <v>0</v>
      </c>
    </row>
    <row r="24" spans="1:5" s="457" customFormat="1" ht="12" customHeight="1" thickBot="1" x14ac:dyDescent="0.25">
      <c r="A24" s="507" t="s">
        <v>151</v>
      </c>
      <c r="B24" s="114" t="s">
        <v>593</v>
      </c>
      <c r="C24" s="191">
        <f>'[1]RM_6.2.3.sz.mell'!C26</f>
        <v>0</v>
      </c>
      <c r="D24" s="191">
        <f>'[1]RM_6.2.3.sz.mell'!J26</f>
        <v>0</v>
      </c>
      <c r="E24" s="192">
        <f>'[1]RM_6.2.3.sz.mell'!K26</f>
        <v>0</v>
      </c>
    </row>
    <row r="25" spans="1:5" s="457" customFormat="1" ht="12" customHeight="1" thickBot="1" x14ac:dyDescent="0.25">
      <c r="A25" s="508" t="s">
        <v>157</v>
      </c>
      <c r="B25" s="134" t="s">
        <v>402</v>
      </c>
      <c r="C25" s="202">
        <f>'[1]RM_6.2.3.sz.mell'!C27</f>
        <v>0</v>
      </c>
      <c r="D25" s="202">
        <f>'[1]RM_6.2.3.sz.mell'!J27</f>
        <v>0</v>
      </c>
      <c r="E25" s="203">
        <f>'[1]RM_6.2.3.sz.mell'!K27</f>
        <v>0</v>
      </c>
    </row>
    <row r="26" spans="1:5" s="457" customFormat="1" ht="12" customHeight="1" thickBot="1" x14ac:dyDescent="0.25">
      <c r="A26" s="508" t="s">
        <v>354</v>
      </c>
      <c r="B26" s="134" t="s">
        <v>594</v>
      </c>
      <c r="C26" s="202">
        <f>'[1]RM_6.2.3.sz.mell'!C28</f>
        <v>0</v>
      </c>
      <c r="D26" s="202">
        <f>'[1]RM_6.2.3.sz.mell'!J28</f>
        <v>0</v>
      </c>
      <c r="E26" s="203">
        <f>'[1]RM_6.2.3.sz.mell'!K28</f>
        <v>0</v>
      </c>
    </row>
    <row r="27" spans="1:5" s="457" customFormat="1" ht="12" customHeight="1" x14ac:dyDescent="0.2">
      <c r="A27" s="509" t="s">
        <v>173</v>
      </c>
      <c r="B27" s="510" t="s">
        <v>160</v>
      </c>
      <c r="C27" s="238">
        <f>'[1]RM_6.2.3.sz.mell'!C29</f>
        <v>0</v>
      </c>
      <c r="D27" s="238">
        <f>'[1]RM_6.2.3.sz.mell'!J29</f>
        <v>0</v>
      </c>
      <c r="E27" s="239">
        <f>'[1]RM_6.2.3.sz.mell'!K29</f>
        <v>0</v>
      </c>
    </row>
    <row r="28" spans="1:5" s="457" customFormat="1" ht="12" customHeight="1" x14ac:dyDescent="0.2">
      <c r="A28" s="509" t="s">
        <v>175</v>
      </c>
      <c r="B28" s="510" t="s">
        <v>591</v>
      </c>
      <c r="C28" s="191">
        <f>'[1]RM_6.2.3.sz.mell'!C30</f>
        <v>0</v>
      </c>
      <c r="D28" s="191">
        <f>'[1]RM_6.2.3.sz.mell'!J30</f>
        <v>0</v>
      </c>
      <c r="E28" s="192">
        <f>'[1]RM_6.2.3.sz.mell'!K30</f>
        <v>0</v>
      </c>
    </row>
    <row r="29" spans="1:5" s="457" customFormat="1" ht="12" customHeight="1" x14ac:dyDescent="0.2">
      <c r="A29" s="509" t="s">
        <v>177</v>
      </c>
      <c r="B29" s="511" t="s">
        <v>595</v>
      </c>
      <c r="C29" s="191">
        <f>'[1]RM_6.2.3.sz.mell'!C31</f>
        <v>0</v>
      </c>
      <c r="D29" s="191">
        <f>'[1]RM_6.2.3.sz.mell'!J31</f>
        <v>0</v>
      </c>
      <c r="E29" s="192">
        <f>'[1]RM_6.2.3.sz.mell'!K31</f>
        <v>0</v>
      </c>
    </row>
    <row r="30" spans="1:5" s="457" customFormat="1" ht="12" customHeight="1" thickBot="1" x14ac:dyDescent="0.25">
      <c r="A30" s="507" t="s">
        <v>179</v>
      </c>
      <c r="B30" s="512" t="s">
        <v>596</v>
      </c>
      <c r="C30" s="513">
        <f>'[1]RM_6.2.3.sz.mell'!C32</f>
        <v>0</v>
      </c>
      <c r="D30" s="513">
        <f>'[1]RM_6.2.3.sz.mell'!J32</f>
        <v>0</v>
      </c>
      <c r="E30" s="514">
        <f>'[1]RM_6.2.3.sz.mell'!K32</f>
        <v>0</v>
      </c>
    </row>
    <row r="31" spans="1:5" s="457" customFormat="1" ht="12" customHeight="1" thickBot="1" x14ac:dyDescent="0.25">
      <c r="A31" s="508" t="s">
        <v>187</v>
      </c>
      <c r="B31" s="134" t="s">
        <v>597</v>
      </c>
      <c r="C31" s="202">
        <f>'[1]RM_6.2.3.sz.mell'!C33</f>
        <v>0</v>
      </c>
      <c r="D31" s="202">
        <f>'[1]RM_6.2.3.sz.mell'!J33</f>
        <v>0</v>
      </c>
      <c r="E31" s="203">
        <f>'[1]RM_6.2.3.sz.mell'!K33</f>
        <v>0</v>
      </c>
    </row>
    <row r="32" spans="1:5" s="457" customFormat="1" ht="12" customHeight="1" x14ac:dyDescent="0.2">
      <c r="A32" s="509" t="s">
        <v>189</v>
      </c>
      <c r="B32" s="510" t="s">
        <v>214</v>
      </c>
      <c r="C32" s="238">
        <f>'[1]RM_6.2.3.sz.mell'!C34</f>
        <v>0</v>
      </c>
      <c r="D32" s="238">
        <f>'[1]RM_6.2.3.sz.mell'!J34</f>
        <v>0</v>
      </c>
      <c r="E32" s="239">
        <f>'[1]RM_6.2.3.sz.mell'!K34</f>
        <v>0</v>
      </c>
    </row>
    <row r="33" spans="1:5" s="457" customFormat="1" ht="12" customHeight="1" x14ac:dyDescent="0.2">
      <c r="A33" s="509" t="s">
        <v>191</v>
      </c>
      <c r="B33" s="511" t="s">
        <v>216</v>
      </c>
      <c r="C33" s="208">
        <f>'[1]RM_6.2.3.sz.mell'!C35</f>
        <v>0</v>
      </c>
      <c r="D33" s="208">
        <f>'[1]RM_6.2.3.sz.mell'!J35</f>
        <v>0</v>
      </c>
      <c r="E33" s="209">
        <f>'[1]RM_6.2.3.sz.mell'!K35</f>
        <v>0</v>
      </c>
    </row>
    <row r="34" spans="1:5" s="457" customFormat="1" ht="12" customHeight="1" thickBot="1" x14ac:dyDescent="0.25">
      <c r="A34" s="507" t="s">
        <v>193</v>
      </c>
      <c r="B34" s="512" t="s">
        <v>218</v>
      </c>
      <c r="C34" s="513">
        <f>'[1]RM_6.2.3.sz.mell'!C36</f>
        <v>0</v>
      </c>
      <c r="D34" s="513">
        <f>'[1]RM_6.2.3.sz.mell'!J36</f>
        <v>0</v>
      </c>
      <c r="E34" s="514">
        <f>'[1]RM_6.2.3.sz.mell'!K36</f>
        <v>0</v>
      </c>
    </row>
    <row r="35" spans="1:5" s="455" customFormat="1" ht="12" customHeight="1" thickBot="1" x14ac:dyDescent="0.25">
      <c r="A35" s="508" t="s">
        <v>211</v>
      </c>
      <c r="B35" s="134" t="s">
        <v>404</v>
      </c>
      <c r="C35" s="202">
        <f>'[1]RM_6.2.3.sz.mell'!C37</f>
        <v>0</v>
      </c>
      <c r="D35" s="202">
        <f>'[1]RM_6.2.3.sz.mell'!J37</f>
        <v>0</v>
      </c>
      <c r="E35" s="203">
        <f>'[1]RM_6.2.3.sz.mell'!K37</f>
        <v>0</v>
      </c>
    </row>
    <row r="36" spans="1:5" s="455" customFormat="1" ht="12" customHeight="1" thickBot="1" x14ac:dyDescent="0.25">
      <c r="A36" s="508" t="s">
        <v>371</v>
      </c>
      <c r="B36" s="134" t="s">
        <v>598</v>
      </c>
      <c r="C36" s="202">
        <f>'[1]RM_6.2.3.sz.mell'!C38</f>
        <v>0</v>
      </c>
      <c r="D36" s="202">
        <f>'[1]RM_6.2.3.sz.mell'!J38</f>
        <v>0</v>
      </c>
      <c r="E36" s="203">
        <f>'[1]RM_6.2.3.sz.mell'!K38</f>
        <v>0</v>
      </c>
    </row>
    <row r="37" spans="1:5" s="455" customFormat="1" ht="12" customHeight="1" thickBot="1" x14ac:dyDescent="0.25">
      <c r="A37" s="446" t="s">
        <v>233</v>
      </c>
      <c r="B37" s="134" t="s">
        <v>599</v>
      </c>
      <c r="C37" s="202">
        <f>'[1]RM_6.2.3.sz.mell'!C39</f>
        <v>93710</v>
      </c>
      <c r="D37" s="202">
        <f>'[1]RM_6.2.3.sz.mell'!J39</f>
        <v>0</v>
      </c>
      <c r="E37" s="203">
        <f>'[1]RM_6.2.3.sz.mell'!K39</f>
        <v>93710</v>
      </c>
    </row>
    <row r="38" spans="1:5" s="455" customFormat="1" ht="12" customHeight="1" thickBot="1" x14ac:dyDescent="0.25">
      <c r="A38" s="515" t="s">
        <v>57</v>
      </c>
      <c r="B38" s="134" t="s">
        <v>600</v>
      </c>
      <c r="C38" s="202">
        <f>'[1]RM_6.2.3.sz.mell'!C40</f>
        <v>60760710</v>
      </c>
      <c r="D38" s="202">
        <f>'[1]RM_6.2.3.sz.mell'!J40</f>
        <v>0</v>
      </c>
      <c r="E38" s="203">
        <f>'[1]RM_6.2.3.sz.mell'!K40</f>
        <v>60760710</v>
      </c>
    </row>
    <row r="39" spans="1:5" s="455" customFormat="1" ht="12" customHeight="1" x14ac:dyDescent="0.2">
      <c r="A39" s="509" t="s">
        <v>601</v>
      </c>
      <c r="B39" s="510" t="s">
        <v>459</v>
      </c>
      <c r="C39" s="238">
        <f>'[1]RM_6.2.3.sz.mell'!C41</f>
        <v>0</v>
      </c>
      <c r="D39" s="238">
        <f>'[1]RM_6.2.3.sz.mell'!J41</f>
        <v>0</v>
      </c>
      <c r="E39" s="239">
        <f>'[1]RM_6.2.3.sz.mell'!K41</f>
        <v>0</v>
      </c>
    </row>
    <row r="40" spans="1:5" s="455" customFormat="1" ht="12" customHeight="1" x14ac:dyDescent="0.2">
      <c r="A40" s="509" t="s">
        <v>602</v>
      </c>
      <c r="B40" s="511" t="s">
        <v>603</v>
      </c>
      <c r="C40" s="208">
        <f>'[1]RM_6.2.3.sz.mell'!C42</f>
        <v>0</v>
      </c>
      <c r="D40" s="208">
        <f>'[1]RM_6.2.3.sz.mell'!J42</f>
        <v>0</v>
      </c>
      <c r="E40" s="209">
        <f>'[1]RM_6.2.3.sz.mell'!K42</f>
        <v>0</v>
      </c>
    </row>
    <row r="41" spans="1:5" s="457" customFormat="1" ht="12" customHeight="1" thickBot="1" x14ac:dyDescent="0.25">
      <c r="A41" s="507" t="s">
        <v>604</v>
      </c>
      <c r="B41" s="512" t="s">
        <v>605</v>
      </c>
      <c r="C41" s="513">
        <f>'[1]RM_6.2.3.sz.mell'!C43</f>
        <v>60760710</v>
      </c>
      <c r="D41" s="513">
        <f>'[1]RM_6.2.3.sz.mell'!J43</f>
        <v>0</v>
      </c>
      <c r="E41" s="514">
        <f>'[1]RM_6.2.3.sz.mell'!K43</f>
        <v>60760710</v>
      </c>
    </row>
    <row r="42" spans="1:5" s="457" customFormat="1" ht="15.2" customHeight="1" thickBot="1" x14ac:dyDescent="0.25">
      <c r="A42" s="515" t="s">
        <v>381</v>
      </c>
      <c r="B42" s="516" t="s">
        <v>606</v>
      </c>
      <c r="C42" s="517">
        <f>'[1]RM_6.2.3.sz.mell'!C44</f>
        <v>60854420</v>
      </c>
      <c r="D42" s="517">
        <f>'[1]RM_6.2.3.sz.mell'!J44</f>
        <v>0</v>
      </c>
      <c r="E42" s="518">
        <f>'[1]RM_6.2.3.sz.mell'!K44</f>
        <v>60854420</v>
      </c>
    </row>
    <row r="43" spans="1:5" s="457" customFormat="1" ht="15.2" customHeight="1" x14ac:dyDescent="0.2">
      <c r="A43" s="472"/>
      <c r="B43" s="473"/>
      <c r="C43" s="474"/>
    </row>
    <row r="44" spans="1:5" ht="13.5" thickBot="1" x14ac:dyDescent="0.25">
      <c r="A44" s="519"/>
      <c r="B44" s="520"/>
      <c r="C44" s="521"/>
    </row>
    <row r="45" spans="1:5" s="450" customFormat="1" ht="16.5" customHeight="1" thickBot="1" x14ac:dyDescent="0.25">
      <c r="A45" s="451" t="s">
        <v>391</v>
      </c>
      <c r="B45" s="452"/>
      <c r="C45" s="452"/>
      <c r="D45" s="452"/>
      <c r="E45" s="453"/>
    </row>
    <row r="46" spans="1:5" s="475" customFormat="1" ht="12" customHeight="1" thickBot="1" x14ac:dyDescent="0.25">
      <c r="A46" s="508" t="s">
        <v>129</v>
      </c>
      <c r="B46" s="134" t="s">
        <v>607</v>
      </c>
      <c r="C46" s="202">
        <f>'[1]RM_6.2.3.sz.mell'!C46</f>
        <v>58949420</v>
      </c>
      <c r="D46" s="202">
        <f>'[1]RM_6.2.3.sz.mell'!J46</f>
        <v>0</v>
      </c>
      <c r="E46" s="203">
        <f>'[1]RM_6.2.3.sz.mell'!K46</f>
        <v>58949420</v>
      </c>
    </row>
    <row r="47" spans="1:5" ht="12" customHeight="1" x14ac:dyDescent="0.2">
      <c r="A47" s="507" t="s">
        <v>131</v>
      </c>
      <c r="B47" s="136" t="s">
        <v>299</v>
      </c>
      <c r="C47" s="535">
        <f>'[1]RM_6.2.3.sz.mell'!C47</f>
        <v>44393104</v>
      </c>
      <c r="D47" s="535">
        <f>'[1]RM_6.2.3.sz.mell'!J47</f>
        <v>0</v>
      </c>
      <c r="E47" s="536">
        <f>'[1]RM_6.2.3.sz.mell'!K47</f>
        <v>44393104</v>
      </c>
    </row>
    <row r="48" spans="1:5" ht="12" customHeight="1" x14ac:dyDescent="0.2">
      <c r="A48" s="507" t="s">
        <v>133</v>
      </c>
      <c r="B48" s="114" t="s">
        <v>300</v>
      </c>
      <c r="C48" s="524">
        <f>'[1]RM_6.2.3.sz.mell'!C48</f>
        <v>8006714</v>
      </c>
      <c r="D48" s="524">
        <f>'[1]RM_6.2.3.sz.mell'!J48</f>
        <v>0</v>
      </c>
      <c r="E48" s="525">
        <f>'[1]RM_6.2.3.sz.mell'!K48</f>
        <v>8006714</v>
      </c>
    </row>
    <row r="49" spans="1:5" ht="12" customHeight="1" x14ac:dyDescent="0.2">
      <c r="A49" s="507" t="s">
        <v>135</v>
      </c>
      <c r="B49" s="114" t="s">
        <v>301</v>
      </c>
      <c r="C49" s="537">
        <f>'[1]RM_6.2.3.sz.mell'!C49</f>
        <v>6549602</v>
      </c>
      <c r="D49" s="537">
        <f>'[1]RM_6.2.3.sz.mell'!J49</f>
        <v>0</v>
      </c>
      <c r="E49" s="538">
        <f>'[1]RM_6.2.3.sz.mell'!K49</f>
        <v>6549602</v>
      </c>
    </row>
    <row r="50" spans="1:5" ht="12" customHeight="1" x14ac:dyDescent="0.2">
      <c r="A50" s="507" t="s">
        <v>137</v>
      </c>
      <c r="B50" s="114" t="s">
        <v>302</v>
      </c>
      <c r="C50" s="537">
        <f>'[1]RM_6.2.3.sz.mell'!C50</f>
        <v>0</v>
      </c>
      <c r="D50" s="537">
        <f>'[1]RM_6.2.3.sz.mell'!J50</f>
        <v>0</v>
      </c>
      <c r="E50" s="538">
        <f>'[1]RM_6.2.3.sz.mell'!K50</f>
        <v>0</v>
      </c>
    </row>
    <row r="51" spans="1:5" ht="12" customHeight="1" thickBot="1" x14ac:dyDescent="0.25">
      <c r="A51" s="507" t="s">
        <v>139</v>
      </c>
      <c r="B51" s="114" t="s">
        <v>304</v>
      </c>
      <c r="C51" s="513">
        <f>'[1]RM_6.2.3.sz.mell'!C51</f>
        <v>0</v>
      </c>
      <c r="D51" s="513">
        <f>'[1]RM_6.2.3.sz.mell'!J51</f>
        <v>0</v>
      </c>
      <c r="E51" s="514">
        <f>'[1]RM_6.2.3.sz.mell'!K51</f>
        <v>0</v>
      </c>
    </row>
    <row r="52" spans="1:5" ht="12" customHeight="1" thickBot="1" x14ac:dyDescent="0.25">
      <c r="A52" s="508" t="s">
        <v>143</v>
      </c>
      <c r="B52" s="134" t="s">
        <v>608</v>
      </c>
      <c r="C52" s="202">
        <f>'[1]RM_6.2.3.sz.mell'!C52</f>
        <v>1905000</v>
      </c>
      <c r="D52" s="202">
        <f>'[1]RM_6.2.3.sz.mell'!J52</f>
        <v>0</v>
      </c>
      <c r="E52" s="203">
        <f>'[1]RM_6.2.3.sz.mell'!K52</f>
        <v>1905000</v>
      </c>
    </row>
    <row r="53" spans="1:5" s="475" customFormat="1" ht="12" customHeight="1" x14ac:dyDescent="0.2">
      <c r="A53" s="507" t="s">
        <v>145</v>
      </c>
      <c r="B53" s="136" t="s">
        <v>335</v>
      </c>
      <c r="C53" s="535">
        <f>'[1]RM_6.2.3.sz.mell'!C53</f>
        <v>635000</v>
      </c>
      <c r="D53" s="535">
        <f>'[1]RM_6.2.3.sz.mell'!J53</f>
        <v>0</v>
      </c>
      <c r="E53" s="536">
        <f>'[1]RM_6.2.3.sz.mell'!K53</f>
        <v>635000</v>
      </c>
    </row>
    <row r="54" spans="1:5" ht="12" customHeight="1" x14ac:dyDescent="0.2">
      <c r="A54" s="507" t="s">
        <v>147</v>
      </c>
      <c r="B54" s="114" t="s">
        <v>337</v>
      </c>
      <c r="C54" s="524">
        <f>'[1]RM_6.2.3.sz.mell'!C54</f>
        <v>1270000</v>
      </c>
      <c r="D54" s="524">
        <f>'[1]RM_6.2.3.sz.mell'!J54</f>
        <v>0</v>
      </c>
      <c r="E54" s="525">
        <f>'[1]RM_6.2.3.sz.mell'!K54</f>
        <v>1270000</v>
      </c>
    </row>
    <row r="55" spans="1:5" ht="12" customHeight="1" x14ac:dyDescent="0.2">
      <c r="A55" s="507" t="s">
        <v>149</v>
      </c>
      <c r="B55" s="114" t="s">
        <v>609</v>
      </c>
      <c r="C55" s="537">
        <f>'[1]RM_6.2.3.sz.mell'!C55</f>
        <v>0</v>
      </c>
      <c r="D55" s="537">
        <f>'[1]RM_6.2.3.sz.mell'!J55</f>
        <v>0</v>
      </c>
      <c r="E55" s="538">
        <f>'[1]RM_6.2.3.sz.mell'!K55</f>
        <v>0</v>
      </c>
    </row>
    <row r="56" spans="1:5" ht="12" customHeight="1" thickBot="1" x14ac:dyDescent="0.25">
      <c r="A56" s="507" t="s">
        <v>151</v>
      </c>
      <c r="B56" s="114" t="s">
        <v>610</v>
      </c>
      <c r="C56" s="513">
        <f>'[1]RM_6.2.3.sz.mell'!C56</f>
        <v>0</v>
      </c>
      <c r="D56" s="513">
        <f>'[1]RM_6.2.3.sz.mell'!J56</f>
        <v>0</v>
      </c>
      <c r="E56" s="514">
        <f>'[1]RM_6.2.3.sz.mell'!K56</f>
        <v>0</v>
      </c>
    </row>
    <row r="57" spans="1:5" ht="12" customHeight="1" thickBot="1" x14ac:dyDescent="0.25">
      <c r="A57" s="508" t="s">
        <v>157</v>
      </c>
      <c r="B57" s="134" t="s">
        <v>611</v>
      </c>
      <c r="C57" s="528">
        <f>'[1]RM_6.2.3.sz.mell'!C57</f>
        <v>0</v>
      </c>
      <c r="D57" s="528">
        <f>'[1]RM_6.2.3.sz.mell'!J57</f>
        <v>0</v>
      </c>
      <c r="E57" s="529">
        <f>'[1]RM_6.2.3.sz.mell'!K57</f>
        <v>0</v>
      </c>
    </row>
    <row r="58" spans="1:5" ht="15.2" customHeight="1" thickBot="1" x14ac:dyDescent="0.25">
      <c r="A58" s="508" t="s">
        <v>354</v>
      </c>
      <c r="B58" s="530" t="s">
        <v>612</v>
      </c>
      <c r="C58" s="517">
        <f>'[1]RM_6.2.3.sz.mell'!C58</f>
        <v>60854420</v>
      </c>
      <c r="D58" s="517">
        <f>'[1]RM_6.2.3.sz.mell'!J58</f>
        <v>0</v>
      </c>
      <c r="E58" s="518">
        <f>'[1]RM_6.2.3.sz.mell'!K58</f>
        <v>60854420</v>
      </c>
    </row>
    <row r="59" spans="1:5" ht="13.5" thickBot="1" x14ac:dyDescent="0.25">
      <c r="C59" s="484">
        <f>'[1]RM_6.2.3.sz.mell'!C59</f>
        <v>0</v>
      </c>
      <c r="D59" s="484">
        <f>'[1]RM_6.2.3.sz.mell'!J59</f>
        <v>0</v>
      </c>
      <c r="E59" s="532">
        <f>'[1]RM_6.2.3.sz.mell'!K59</f>
        <v>0</v>
      </c>
    </row>
    <row r="60" spans="1:5" ht="15.2" customHeight="1" thickBot="1" x14ac:dyDescent="0.25">
      <c r="A60" s="486" t="s">
        <v>572</v>
      </c>
      <c r="B60" s="487"/>
      <c r="C60" s="488">
        <f>'[1]RM_6.2.3.sz.mell'!C60</f>
        <v>9</v>
      </c>
      <c r="D60" s="488">
        <f>'[1]RM_6.2.3.sz.mell'!J60</f>
        <v>0</v>
      </c>
      <c r="E60" s="489">
        <f>'[1]RM_6.2.3.sz.mell'!K60</f>
        <v>9</v>
      </c>
    </row>
    <row r="61" spans="1:5" ht="14.45" customHeight="1" thickBot="1" x14ac:dyDescent="0.25">
      <c r="A61" s="490" t="s">
        <v>573</v>
      </c>
      <c r="B61" s="491"/>
      <c r="C61" s="488">
        <f>'[1]RM_6.2.3.sz.mell'!C61</f>
        <v>0</v>
      </c>
      <c r="D61" s="488">
        <f>'[1]RM_6.2.3.sz.mell'!J61</f>
        <v>0</v>
      </c>
      <c r="E61" s="489">
        <f>'[1]RM_6.2.3.sz.mell'!K61</f>
        <v>0</v>
      </c>
    </row>
  </sheetData>
  <sheetProtection sheet="1" formatCells="0"/>
  <mergeCells count="5">
    <mergeCell ref="B1:E1"/>
    <mergeCell ref="B2:D2"/>
    <mergeCell ref="B3:D3"/>
    <mergeCell ref="A7:E7"/>
    <mergeCell ref="A45:E45"/>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77B-5EC2-4D4A-93E4-30D3DC9D2F6A}">
  <sheetPr>
    <tabColor theme="3" tint="0.79998168889431442"/>
  </sheetPr>
  <dimension ref="A1:E62"/>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428" t="str">
        <f>CONCATENATE([1]KVI_MOD_ALAPADATOK!M14," melléklet ",[1]KVI_MOD_ALAPADATOK!A7," ",[1]KVI_MOD_ALAPADATOK!B7," ",[1]KVI_MOD_ALAPADATOK!C7," ",[1]KVI_MOD_ALAPADATOK!D7," ",[1]KVI_MOD_ALAPADATOK!E7," ",[1]KVI_MOD_ALAPADATOK!F7," ",[1]KVI_MOD_ALAPADATOK!G7," ",[1]KVI_MOD_ALAPADATOK!H7)</f>
        <v>9.3. melléklet a  / 2020 ( … ) önkormányzati rendelethez</v>
      </c>
      <c r="C1" s="429"/>
      <c r="D1" s="429"/>
      <c r="E1" s="429"/>
    </row>
    <row r="2" spans="1:5" s="434" customFormat="1" ht="25.5" customHeight="1" thickBot="1" x14ac:dyDescent="0.25">
      <c r="A2" s="498" t="s">
        <v>585</v>
      </c>
      <c r="B2" s="499" t="str">
        <f>CONCATENATE([1]KVI_MOD_ALAPADATOK!B14)</f>
        <v>Szent Norbert Idősek Klubja</v>
      </c>
      <c r="C2" s="500"/>
      <c r="D2" s="501"/>
      <c r="E2" s="502" t="s">
        <v>613</v>
      </c>
    </row>
    <row r="3" spans="1:5" s="434" customFormat="1" ht="24.75" thickBot="1" x14ac:dyDescent="0.25">
      <c r="A3" s="498" t="s">
        <v>551</v>
      </c>
      <c r="B3" s="499" t="s">
        <v>552</v>
      </c>
      <c r="C3" s="500"/>
      <c r="D3" s="501"/>
      <c r="E3" s="502" t="s">
        <v>550</v>
      </c>
    </row>
    <row r="4" spans="1:5" s="439" customFormat="1" ht="15.95" customHeight="1" thickBot="1" x14ac:dyDescent="0.3">
      <c r="A4" s="436"/>
      <c r="B4" s="436"/>
      <c r="C4" s="437"/>
      <c r="D4" s="438"/>
      <c r="E4" s="437" t="e">
        <f>KVI_MOD_9.2.3.sz.mell!E4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'[1]RM_6.3.sz.mell'!C10</f>
        <v>387640</v>
      </c>
      <c r="D8" s="202">
        <f>'[1]RM_6.3.sz.mell'!J10</f>
        <v>14705</v>
      </c>
      <c r="E8" s="504">
        <f>'[1]RM_6.3.sz.mell'!K10</f>
        <v>402345</v>
      </c>
    </row>
    <row r="9" spans="1:5" s="455" customFormat="1" ht="12" customHeight="1" x14ac:dyDescent="0.2">
      <c r="A9" s="505" t="s">
        <v>131</v>
      </c>
      <c r="B9" s="111" t="s">
        <v>190</v>
      </c>
      <c r="C9" s="226">
        <f>'[1]RM_6.3.sz.mell'!C11</f>
        <v>0</v>
      </c>
      <c r="D9" s="226">
        <f>'[1]RM_6.3.sz.mell'!J11</f>
        <v>0</v>
      </c>
      <c r="E9" s="506">
        <f>'[1]RM_6.3.sz.mell'!K11</f>
        <v>0</v>
      </c>
    </row>
    <row r="10" spans="1:5" s="455" customFormat="1" ht="12" customHeight="1" x14ac:dyDescent="0.2">
      <c r="A10" s="507" t="s">
        <v>133</v>
      </c>
      <c r="B10" s="114" t="s">
        <v>192</v>
      </c>
      <c r="C10" s="191">
        <f>'[1]RM_6.3.sz.mell'!C12</f>
        <v>45000</v>
      </c>
      <c r="D10" s="545">
        <f>'[1]RM_6.3.sz.mell'!J12</f>
        <v>0</v>
      </c>
      <c r="E10" s="192">
        <f>'[1]RM_6.3.sz.mell'!K12</f>
        <v>45000</v>
      </c>
    </row>
    <row r="11" spans="1:5" s="455" customFormat="1" ht="12" customHeight="1" x14ac:dyDescent="0.2">
      <c r="A11" s="507" t="s">
        <v>135</v>
      </c>
      <c r="B11" s="114" t="s">
        <v>194</v>
      </c>
      <c r="C11" s="191">
        <f>'[1]RM_6.3.sz.mell'!C13</f>
        <v>213500</v>
      </c>
      <c r="D11" s="545">
        <f>'[1]RM_6.3.sz.mell'!J13</f>
        <v>0</v>
      </c>
      <c r="E11" s="192">
        <f>'[1]RM_6.3.sz.mell'!K13</f>
        <v>213500</v>
      </c>
    </row>
    <row r="12" spans="1:5" s="455" customFormat="1" ht="12" customHeight="1" x14ac:dyDescent="0.2">
      <c r="A12" s="507" t="s">
        <v>137</v>
      </c>
      <c r="B12" s="114" t="s">
        <v>196</v>
      </c>
      <c r="C12" s="191">
        <f>'[1]RM_6.3.sz.mell'!C14</f>
        <v>0</v>
      </c>
      <c r="D12" s="545">
        <f>'[1]RM_6.3.sz.mell'!J14</f>
        <v>0</v>
      </c>
      <c r="E12" s="192">
        <f>'[1]RM_6.3.sz.mell'!K14</f>
        <v>0</v>
      </c>
    </row>
    <row r="13" spans="1:5" s="455" customFormat="1" ht="12" customHeight="1" x14ac:dyDescent="0.2">
      <c r="A13" s="507" t="s">
        <v>139</v>
      </c>
      <c r="B13" s="114" t="s">
        <v>198</v>
      </c>
      <c r="C13" s="191">
        <f>'[1]RM_6.3.sz.mell'!C15</f>
        <v>0</v>
      </c>
      <c r="D13" s="545">
        <f>'[1]RM_6.3.sz.mell'!J15</f>
        <v>9000</v>
      </c>
      <c r="E13" s="192">
        <f>'[1]RM_6.3.sz.mell'!K15</f>
        <v>9000</v>
      </c>
    </row>
    <row r="14" spans="1:5" s="455" customFormat="1" ht="12" customHeight="1" x14ac:dyDescent="0.2">
      <c r="A14" s="507" t="s">
        <v>141</v>
      </c>
      <c r="B14" s="114" t="s">
        <v>587</v>
      </c>
      <c r="C14" s="191">
        <f>'[1]RM_6.3.sz.mell'!C16</f>
        <v>69795</v>
      </c>
      <c r="D14" s="545">
        <f>'[1]RM_6.3.sz.mell'!J16</f>
        <v>0</v>
      </c>
      <c r="E14" s="192">
        <f>'[1]RM_6.3.sz.mell'!K16</f>
        <v>69795</v>
      </c>
    </row>
    <row r="15" spans="1:5" s="455" customFormat="1" ht="12" customHeight="1" x14ac:dyDescent="0.2">
      <c r="A15" s="507" t="s">
        <v>306</v>
      </c>
      <c r="B15" s="140" t="s">
        <v>588</v>
      </c>
      <c r="C15" s="191">
        <f>'[1]RM_6.3.sz.mell'!C17</f>
        <v>56295</v>
      </c>
      <c r="D15" s="545">
        <f>'[1]RM_6.3.sz.mell'!J17</f>
        <v>5705</v>
      </c>
      <c r="E15" s="192">
        <f>'[1]RM_6.3.sz.mell'!K17</f>
        <v>62000</v>
      </c>
    </row>
    <row r="16" spans="1:5" s="455" customFormat="1" ht="12" customHeight="1" x14ac:dyDescent="0.2">
      <c r="A16" s="507" t="s">
        <v>308</v>
      </c>
      <c r="B16" s="114" t="s">
        <v>589</v>
      </c>
      <c r="C16" s="234">
        <f>'[1]RM_6.3.sz.mell'!C18</f>
        <v>500</v>
      </c>
      <c r="D16" s="546">
        <f>'[1]RM_6.3.sz.mell'!J18</f>
        <v>0</v>
      </c>
      <c r="E16" s="235">
        <f>'[1]RM_6.3.sz.mell'!K18</f>
        <v>500</v>
      </c>
    </row>
    <row r="17" spans="1:5" s="457" customFormat="1" ht="12" customHeight="1" x14ac:dyDescent="0.2">
      <c r="A17" s="507" t="s">
        <v>310</v>
      </c>
      <c r="B17" s="114" t="s">
        <v>206</v>
      </c>
      <c r="C17" s="191">
        <f>'[1]RM_6.3.sz.mell'!C19</f>
        <v>2500</v>
      </c>
      <c r="D17" s="545">
        <f>'[1]RM_6.3.sz.mell'!J19</f>
        <v>0</v>
      </c>
      <c r="E17" s="192">
        <f>'[1]RM_6.3.sz.mell'!K19</f>
        <v>2500</v>
      </c>
    </row>
    <row r="18" spans="1:5" s="457" customFormat="1" ht="12" customHeight="1" x14ac:dyDescent="0.2">
      <c r="A18" s="507" t="s">
        <v>312</v>
      </c>
      <c r="B18" s="114" t="s">
        <v>208</v>
      </c>
      <c r="C18" s="198">
        <f>'[1]RM_6.3.sz.mell'!C20</f>
        <v>0</v>
      </c>
      <c r="D18" s="547">
        <f>'[1]RM_6.3.sz.mell'!J20</f>
        <v>0</v>
      </c>
      <c r="E18" s="199">
        <f>'[1]RM_6.3.sz.mell'!K20</f>
        <v>0</v>
      </c>
    </row>
    <row r="19" spans="1:5" s="457" customFormat="1" ht="12" customHeight="1" thickBot="1" x14ac:dyDescent="0.25">
      <c r="A19" s="507" t="s">
        <v>314</v>
      </c>
      <c r="B19" s="140" t="s">
        <v>210</v>
      </c>
      <c r="C19" s="198">
        <f>'[1]RM_6.3.sz.mell'!C21</f>
        <v>50</v>
      </c>
      <c r="D19" s="547">
        <f>'[1]RM_6.3.sz.mell'!J21</f>
        <v>0</v>
      </c>
      <c r="E19" s="199">
        <f>'[1]RM_6.3.sz.mell'!K21</f>
        <v>50</v>
      </c>
    </row>
    <row r="20" spans="1:5" s="455" customFormat="1" ht="12" customHeight="1" thickBot="1" x14ac:dyDescent="0.25">
      <c r="A20" s="446" t="s">
        <v>143</v>
      </c>
      <c r="B20" s="503" t="s">
        <v>590</v>
      </c>
      <c r="C20" s="202">
        <f>'[1]RM_6.3.sz.mell'!C22</f>
        <v>0</v>
      </c>
      <c r="D20" s="218">
        <f>'[1]RM_6.3.sz.mell'!J22</f>
        <v>0</v>
      </c>
      <c r="E20" s="203">
        <f>'[1]RM_6.3.sz.mell'!K22</f>
        <v>0</v>
      </c>
    </row>
    <row r="21" spans="1:5" s="457" customFormat="1" ht="12" customHeight="1" x14ac:dyDescent="0.2">
      <c r="A21" s="507" t="s">
        <v>145</v>
      </c>
      <c r="B21" s="136" t="s">
        <v>146</v>
      </c>
      <c r="C21" s="191">
        <f>'[1]RM_6.3.sz.mell'!C23</f>
        <v>0</v>
      </c>
      <c r="D21" s="545">
        <f>'[1]RM_6.3.sz.mell'!J23</f>
        <v>0</v>
      </c>
      <c r="E21" s="192">
        <f>'[1]RM_6.3.sz.mell'!K23</f>
        <v>0</v>
      </c>
    </row>
    <row r="22" spans="1:5" s="457" customFormat="1" ht="12" customHeight="1" x14ac:dyDescent="0.2">
      <c r="A22" s="507" t="s">
        <v>147</v>
      </c>
      <c r="B22" s="114" t="s">
        <v>591</v>
      </c>
      <c r="C22" s="191">
        <f>'[1]RM_6.3.sz.mell'!C24</f>
        <v>0</v>
      </c>
      <c r="D22" s="545">
        <f>'[1]RM_6.3.sz.mell'!J24</f>
        <v>0</v>
      </c>
      <c r="E22" s="192">
        <f>'[1]RM_6.3.sz.mell'!K24</f>
        <v>0</v>
      </c>
    </row>
    <row r="23" spans="1:5" s="457" customFormat="1" ht="12" customHeight="1" x14ac:dyDescent="0.2">
      <c r="A23" s="507" t="s">
        <v>149</v>
      </c>
      <c r="B23" s="114" t="s">
        <v>592</v>
      </c>
      <c r="C23" s="191">
        <f>'[1]RM_6.3.sz.mell'!C25</f>
        <v>0</v>
      </c>
      <c r="D23" s="545">
        <f>'[1]RM_6.3.sz.mell'!J25</f>
        <v>0</v>
      </c>
      <c r="E23" s="192">
        <f>'[1]RM_6.3.sz.mell'!K25</f>
        <v>0</v>
      </c>
    </row>
    <row r="24" spans="1:5" s="457" customFormat="1" ht="12" customHeight="1" thickBot="1" x14ac:dyDescent="0.25">
      <c r="A24" s="507" t="s">
        <v>151</v>
      </c>
      <c r="B24" s="114" t="s">
        <v>615</v>
      </c>
      <c r="C24" s="191">
        <f>'[1]RM_6.3.sz.mell'!C26</f>
        <v>0</v>
      </c>
      <c r="D24" s="545">
        <f>'[1]RM_6.3.sz.mell'!J26</f>
        <v>0</v>
      </c>
      <c r="E24" s="192">
        <f>'[1]RM_6.3.sz.mell'!K26</f>
        <v>0</v>
      </c>
    </row>
    <row r="25" spans="1:5" s="457" customFormat="1" ht="12" customHeight="1" thickBot="1" x14ac:dyDescent="0.25">
      <c r="A25" s="508" t="s">
        <v>157</v>
      </c>
      <c r="B25" s="134" t="s">
        <v>402</v>
      </c>
      <c r="C25" s="202">
        <f>'[1]RM_6.3.sz.mell'!C27</f>
        <v>0</v>
      </c>
      <c r="D25" s="218">
        <f>'[1]RM_6.3.sz.mell'!J27</f>
        <v>0</v>
      </c>
      <c r="E25" s="203">
        <f>'[1]RM_6.3.sz.mell'!K27</f>
        <v>0</v>
      </c>
    </row>
    <row r="26" spans="1:5" s="457" customFormat="1" ht="12" customHeight="1" thickBot="1" x14ac:dyDescent="0.25">
      <c r="A26" s="508" t="s">
        <v>354</v>
      </c>
      <c r="B26" s="134" t="s">
        <v>616</v>
      </c>
      <c r="C26" s="202">
        <f>'[1]RM_6.3.sz.mell'!C28</f>
        <v>0</v>
      </c>
      <c r="D26" s="218">
        <f>'[1]RM_6.3.sz.mell'!J28</f>
        <v>0</v>
      </c>
      <c r="E26" s="203">
        <f>'[1]RM_6.3.sz.mell'!K28</f>
        <v>0</v>
      </c>
    </row>
    <row r="27" spans="1:5" s="457" customFormat="1" ht="12" customHeight="1" x14ac:dyDescent="0.2">
      <c r="A27" s="509" t="s">
        <v>173</v>
      </c>
      <c r="B27" s="510" t="s">
        <v>591</v>
      </c>
      <c r="C27" s="238">
        <f>'[1]RM_6.3.sz.mell'!C29</f>
        <v>0</v>
      </c>
      <c r="D27" s="548">
        <f>'[1]RM_6.3.sz.mell'!J29</f>
        <v>0</v>
      </c>
      <c r="E27" s="239">
        <f>'[1]RM_6.3.sz.mell'!K29</f>
        <v>0</v>
      </c>
    </row>
    <row r="28" spans="1:5" s="457" customFormat="1" ht="22.5" x14ac:dyDescent="0.2">
      <c r="A28" s="509" t="s">
        <v>175</v>
      </c>
      <c r="B28" s="511" t="s">
        <v>595</v>
      </c>
      <c r="C28" s="208">
        <f>'[1]RM_6.3.sz.mell'!C30</f>
        <v>0</v>
      </c>
      <c r="D28" s="549">
        <f>'[1]RM_6.3.sz.mell'!J30</f>
        <v>0</v>
      </c>
      <c r="E28" s="209">
        <f>'[1]RM_6.3.sz.mell'!K30</f>
        <v>0</v>
      </c>
    </row>
    <row r="29" spans="1:5" s="457" customFormat="1" ht="12" customHeight="1" thickBot="1" x14ac:dyDescent="0.25">
      <c r="A29" s="507" t="s">
        <v>177</v>
      </c>
      <c r="B29" s="512" t="s">
        <v>617</v>
      </c>
      <c r="C29" s="513">
        <f>'[1]RM_6.3.sz.mell'!C31</f>
        <v>0</v>
      </c>
      <c r="D29" s="550">
        <f>'[1]RM_6.3.sz.mell'!J31</f>
        <v>0</v>
      </c>
      <c r="E29" s="514">
        <f>'[1]RM_6.3.sz.mell'!K31</f>
        <v>0</v>
      </c>
    </row>
    <row r="30" spans="1:5" s="457" customFormat="1" ht="12" customHeight="1" thickBot="1" x14ac:dyDescent="0.25">
      <c r="A30" s="508" t="s">
        <v>187</v>
      </c>
      <c r="B30" s="134" t="s">
        <v>597</v>
      </c>
      <c r="C30" s="202">
        <f>'[1]RM_6.3.sz.mell'!C32</f>
        <v>0</v>
      </c>
      <c r="D30" s="218">
        <f>'[1]RM_6.3.sz.mell'!J32</f>
        <v>0</v>
      </c>
      <c r="E30" s="203">
        <f>'[1]RM_6.3.sz.mell'!K32</f>
        <v>0</v>
      </c>
    </row>
    <row r="31" spans="1:5" s="457" customFormat="1" ht="12" customHeight="1" x14ac:dyDescent="0.2">
      <c r="A31" s="509" t="s">
        <v>189</v>
      </c>
      <c r="B31" s="510" t="s">
        <v>214</v>
      </c>
      <c r="C31" s="238">
        <f>'[1]RM_6.3.sz.mell'!C33</f>
        <v>0</v>
      </c>
      <c r="D31" s="548">
        <f>'[1]RM_6.3.sz.mell'!J33</f>
        <v>0</v>
      </c>
      <c r="E31" s="239">
        <f>'[1]RM_6.3.sz.mell'!K33</f>
        <v>0</v>
      </c>
    </row>
    <row r="32" spans="1:5" s="457" customFormat="1" ht="12" customHeight="1" x14ac:dyDescent="0.2">
      <c r="A32" s="509" t="s">
        <v>191</v>
      </c>
      <c r="B32" s="511" t="s">
        <v>216</v>
      </c>
      <c r="C32" s="208">
        <f>'[1]RM_6.3.sz.mell'!C34</f>
        <v>0</v>
      </c>
      <c r="D32" s="549">
        <f>'[1]RM_6.3.sz.mell'!J34</f>
        <v>0</v>
      </c>
      <c r="E32" s="209">
        <f>'[1]RM_6.3.sz.mell'!K34</f>
        <v>0</v>
      </c>
    </row>
    <row r="33" spans="1:5" s="457" customFormat="1" ht="12" customHeight="1" thickBot="1" x14ac:dyDescent="0.25">
      <c r="A33" s="507" t="s">
        <v>193</v>
      </c>
      <c r="B33" s="512" t="s">
        <v>218</v>
      </c>
      <c r="C33" s="513">
        <f>'[1]RM_6.3.sz.mell'!C35</f>
        <v>0</v>
      </c>
      <c r="D33" s="550">
        <f>'[1]RM_6.3.sz.mell'!J35</f>
        <v>0</v>
      </c>
      <c r="E33" s="514">
        <f>'[1]RM_6.3.sz.mell'!K35</f>
        <v>0</v>
      </c>
    </row>
    <row r="34" spans="1:5" s="455" customFormat="1" ht="12" customHeight="1" thickBot="1" x14ac:dyDescent="0.25">
      <c r="A34" s="508" t="s">
        <v>211</v>
      </c>
      <c r="B34" s="134" t="s">
        <v>404</v>
      </c>
      <c r="C34" s="202">
        <f>'[1]RM_6.3.sz.mell'!C36</f>
        <v>0</v>
      </c>
      <c r="D34" s="218">
        <f>'[1]RM_6.3.sz.mell'!J36</f>
        <v>0</v>
      </c>
      <c r="E34" s="203">
        <f>'[1]RM_6.3.sz.mell'!K36</f>
        <v>0</v>
      </c>
    </row>
    <row r="35" spans="1:5" s="455" customFormat="1" ht="12" customHeight="1" thickBot="1" x14ac:dyDescent="0.25">
      <c r="A35" s="508" t="s">
        <v>371</v>
      </c>
      <c r="B35" s="134" t="s">
        <v>598</v>
      </c>
      <c r="C35" s="202">
        <f>'[1]RM_6.3.sz.mell'!C37</f>
        <v>0</v>
      </c>
      <c r="D35" s="218">
        <f>'[1]RM_6.3.sz.mell'!J37</f>
        <v>0</v>
      </c>
      <c r="E35" s="203">
        <f>'[1]RM_6.3.sz.mell'!K37</f>
        <v>0</v>
      </c>
    </row>
    <row r="36" spans="1:5" s="455" customFormat="1" ht="12" customHeight="1" thickBot="1" x14ac:dyDescent="0.25">
      <c r="A36" s="446" t="s">
        <v>233</v>
      </c>
      <c r="B36" s="134" t="s">
        <v>618</v>
      </c>
      <c r="C36" s="202">
        <f>'[1]RM_6.3.sz.mell'!C38</f>
        <v>387640</v>
      </c>
      <c r="D36" s="218">
        <f>'[1]RM_6.3.sz.mell'!J38</f>
        <v>14705</v>
      </c>
      <c r="E36" s="203">
        <f>'[1]RM_6.3.sz.mell'!K38</f>
        <v>402345</v>
      </c>
    </row>
    <row r="37" spans="1:5" s="455" customFormat="1" ht="12" customHeight="1" thickBot="1" x14ac:dyDescent="0.25">
      <c r="A37" s="515" t="s">
        <v>57</v>
      </c>
      <c r="B37" s="134" t="s">
        <v>600</v>
      </c>
      <c r="C37" s="202">
        <f>'[1]RM_6.3.sz.mell'!C39</f>
        <v>31147424</v>
      </c>
      <c r="D37" s="218">
        <f>'[1]RM_6.3.sz.mell'!J39</f>
        <v>0</v>
      </c>
      <c r="E37" s="203">
        <f>'[1]RM_6.3.sz.mell'!K39</f>
        <v>31147424</v>
      </c>
    </row>
    <row r="38" spans="1:5" s="455" customFormat="1" ht="12" customHeight="1" x14ac:dyDescent="0.2">
      <c r="A38" s="509" t="s">
        <v>601</v>
      </c>
      <c r="B38" s="510" t="s">
        <v>459</v>
      </c>
      <c r="C38" s="238">
        <f>'[1]RM_6.3.sz.mell'!C40</f>
        <v>0</v>
      </c>
      <c r="D38" s="548">
        <f>'[1]RM_6.3.sz.mell'!J40</f>
        <v>0</v>
      </c>
      <c r="E38" s="239">
        <f>'[1]RM_6.3.sz.mell'!K40</f>
        <v>0</v>
      </c>
    </row>
    <row r="39" spans="1:5" s="455" customFormat="1" ht="12" customHeight="1" x14ac:dyDescent="0.2">
      <c r="A39" s="509" t="s">
        <v>602</v>
      </c>
      <c r="B39" s="511" t="s">
        <v>603</v>
      </c>
      <c r="C39" s="208">
        <f>'[1]RM_6.3.sz.mell'!C41</f>
        <v>0</v>
      </c>
      <c r="D39" s="549">
        <f>'[1]RM_6.3.sz.mell'!J41</f>
        <v>0</v>
      </c>
      <c r="E39" s="209">
        <f>'[1]RM_6.3.sz.mell'!K41</f>
        <v>0</v>
      </c>
    </row>
    <row r="40" spans="1:5" s="457" customFormat="1" ht="12" customHeight="1" thickBot="1" x14ac:dyDescent="0.25">
      <c r="A40" s="507" t="s">
        <v>604</v>
      </c>
      <c r="B40" s="512" t="s">
        <v>605</v>
      </c>
      <c r="C40" s="513">
        <f>'[1]RM_6.3.sz.mell'!C42</f>
        <v>31147424</v>
      </c>
      <c r="D40" s="550">
        <f>'[1]RM_6.3.sz.mell'!J42</f>
        <v>0</v>
      </c>
      <c r="E40" s="514">
        <f>'[1]RM_6.3.sz.mell'!K42</f>
        <v>31147424</v>
      </c>
    </row>
    <row r="41" spans="1:5" s="457" customFormat="1" ht="15.2" customHeight="1" thickBot="1" x14ac:dyDescent="0.25">
      <c r="A41" s="515" t="s">
        <v>381</v>
      </c>
      <c r="B41" s="516" t="s">
        <v>606</v>
      </c>
      <c r="C41" s="517">
        <f>'[1]RM_6.3.sz.mell'!C43</f>
        <v>31535064</v>
      </c>
      <c r="D41" s="551">
        <f>'[1]RM_6.3.sz.mell'!J43</f>
        <v>14705</v>
      </c>
      <c r="E41" s="518">
        <f>'[1]RM_6.3.sz.mell'!K43</f>
        <v>31549769</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'[1]RM_6.3.sz.mell'!C45</f>
        <v>31411239</v>
      </c>
      <c r="D45" s="218">
        <f>'[1]RM_6.3.sz.mell'!J45</f>
        <v>14705</v>
      </c>
      <c r="E45" s="203">
        <f>'[1]RM_6.3.sz.mell'!K45</f>
        <v>31425944</v>
      </c>
    </row>
    <row r="46" spans="1:5" ht="12" customHeight="1" x14ac:dyDescent="0.2">
      <c r="A46" s="507" t="s">
        <v>131</v>
      </c>
      <c r="B46" s="136" t="s">
        <v>299</v>
      </c>
      <c r="C46" s="552">
        <f>'[1]RM_6.3.sz.mell'!C46</f>
        <v>23470248</v>
      </c>
      <c r="D46" s="553">
        <f>'[1]RM_6.3.sz.mell'!J46</f>
        <v>0</v>
      </c>
      <c r="E46" s="554">
        <f>'[1]RM_6.3.sz.mell'!K46</f>
        <v>23470248</v>
      </c>
    </row>
    <row r="47" spans="1:5" ht="12" customHeight="1" x14ac:dyDescent="0.2">
      <c r="A47" s="507" t="s">
        <v>133</v>
      </c>
      <c r="B47" s="114" t="s">
        <v>300</v>
      </c>
      <c r="C47" s="238">
        <f>'[1]RM_6.3.sz.mell'!C47</f>
        <v>4242294</v>
      </c>
      <c r="D47" s="548">
        <f>'[1]RM_6.3.sz.mell'!J47</f>
        <v>0</v>
      </c>
      <c r="E47" s="239">
        <f>'[1]RM_6.3.sz.mell'!K47</f>
        <v>4242294</v>
      </c>
    </row>
    <row r="48" spans="1:5" ht="12" customHeight="1" x14ac:dyDescent="0.2">
      <c r="A48" s="507" t="s">
        <v>135</v>
      </c>
      <c r="B48" s="114" t="s">
        <v>301</v>
      </c>
      <c r="C48" s="211">
        <f>'[1]RM_6.3.sz.mell'!C48</f>
        <v>3698697</v>
      </c>
      <c r="D48" s="555">
        <f>'[1]RM_6.3.sz.mell'!J48</f>
        <v>14705</v>
      </c>
      <c r="E48" s="212">
        <f>'[1]RM_6.3.sz.mell'!K48</f>
        <v>3713402</v>
      </c>
    </row>
    <row r="49" spans="1:5" ht="12" customHeight="1" x14ac:dyDescent="0.2">
      <c r="A49" s="507" t="s">
        <v>137</v>
      </c>
      <c r="B49" s="114" t="s">
        <v>302</v>
      </c>
      <c r="C49" s="526">
        <f>'[1]RM_6.3.sz.mell'!C49</f>
        <v>0</v>
      </c>
      <c r="D49" s="556">
        <f>'[1]RM_6.3.sz.mell'!J49</f>
        <v>0</v>
      </c>
      <c r="E49" s="527">
        <f>'[1]RM_6.3.sz.mell'!K49</f>
        <v>0</v>
      </c>
    </row>
    <row r="50" spans="1:5" ht="12" customHeight="1" thickBot="1" x14ac:dyDescent="0.25">
      <c r="A50" s="507" t="s">
        <v>139</v>
      </c>
      <c r="B50" s="114" t="s">
        <v>304</v>
      </c>
      <c r="C50" s="526">
        <f>'[1]RM_6.3.sz.mell'!C50</f>
        <v>0</v>
      </c>
      <c r="D50" s="556">
        <f>'[1]RM_6.3.sz.mell'!J50</f>
        <v>0</v>
      </c>
      <c r="E50" s="527">
        <f>'[1]RM_6.3.sz.mell'!K50</f>
        <v>0</v>
      </c>
    </row>
    <row r="51" spans="1:5" ht="12" customHeight="1" thickBot="1" x14ac:dyDescent="0.25">
      <c r="A51" s="508" t="s">
        <v>143</v>
      </c>
      <c r="B51" s="134" t="s">
        <v>608</v>
      </c>
      <c r="C51" s="202">
        <f>'[1]RM_6.3.sz.mell'!C51</f>
        <v>123825</v>
      </c>
      <c r="D51" s="218">
        <f>'[1]RM_6.3.sz.mell'!J51</f>
        <v>0</v>
      </c>
      <c r="E51" s="203">
        <f>'[1]RM_6.3.sz.mell'!K51</f>
        <v>123825</v>
      </c>
    </row>
    <row r="52" spans="1:5" s="475" customFormat="1" ht="12" customHeight="1" x14ac:dyDescent="0.2">
      <c r="A52" s="507" t="s">
        <v>145</v>
      </c>
      <c r="B52" s="136" t="s">
        <v>335</v>
      </c>
      <c r="C52" s="552">
        <f>'[1]RM_6.3.sz.mell'!C52</f>
        <v>123825</v>
      </c>
      <c r="D52" s="553">
        <f>'[1]RM_6.3.sz.mell'!J52</f>
        <v>0</v>
      </c>
      <c r="E52" s="554">
        <f>'[1]RM_6.3.sz.mell'!K52</f>
        <v>123825</v>
      </c>
    </row>
    <row r="53" spans="1:5" ht="12" customHeight="1" x14ac:dyDescent="0.2">
      <c r="A53" s="507" t="s">
        <v>147</v>
      </c>
      <c r="B53" s="114" t="s">
        <v>337</v>
      </c>
      <c r="C53" s="238">
        <f>'[1]RM_6.3.sz.mell'!C53</f>
        <v>0</v>
      </c>
      <c r="D53" s="548">
        <f>'[1]RM_6.3.sz.mell'!J53</f>
        <v>0</v>
      </c>
      <c r="E53" s="239">
        <f>'[1]RM_6.3.sz.mell'!K53</f>
        <v>0</v>
      </c>
    </row>
    <row r="54" spans="1:5" ht="12" customHeight="1" x14ac:dyDescent="0.2">
      <c r="A54" s="507" t="s">
        <v>149</v>
      </c>
      <c r="B54" s="114" t="s">
        <v>609</v>
      </c>
      <c r="C54" s="211">
        <f>'[1]RM_6.3.sz.mell'!C54</f>
        <v>0</v>
      </c>
      <c r="D54" s="555">
        <f>'[1]RM_6.3.sz.mell'!J54</f>
        <v>0</v>
      </c>
      <c r="E54" s="212">
        <f>'[1]RM_6.3.sz.mell'!K54</f>
        <v>0</v>
      </c>
    </row>
    <row r="55" spans="1:5" ht="12" customHeight="1" thickBot="1" x14ac:dyDescent="0.25">
      <c r="A55" s="507" t="s">
        <v>151</v>
      </c>
      <c r="B55" s="114" t="s">
        <v>610</v>
      </c>
      <c r="C55" s="526">
        <f>'[1]RM_6.3.sz.mell'!C55</f>
        <v>0</v>
      </c>
      <c r="D55" s="556">
        <f>'[1]RM_6.3.sz.mell'!J55</f>
        <v>0</v>
      </c>
      <c r="E55" s="527">
        <f>'[1]RM_6.3.sz.mell'!K55</f>
        <v>0</v>
      </c>
    </row>
    <row r="56" spans="1:5" ht="15.2" customHeight="1" thickBot="1" x14ac:dyDescent="0.25">
      <c r="A56" s="508" t="s">
        <v>157</v>
      </c>
      <c r="B56" s="134" t="s">
        <v>611</v>
      </c>
      <c r="C56" s="202">
        <f>'[1]RM_6.3.sz.mell'!C56</f>
        <v>0</v>
      </c>
      <c r="D56" s="218">
        <f>'[1]RM_6.3.sz.mell'!J56</f>
        <v>0</v>
      </c>
      <c r="E56" s="203">
        <f>'[1]RM_6.3.sz.mell'!K56</f>
        <v>0</v>
      </c>
    </row>
    <row r="57" spans="1:5" ht="13.5" thickBot="1" x14ac:dyDescent="0.25">
      <c r="A57" s="508" t="s">
        <v>354</v>
      </c>
      <c r="B57" s="530" t="s">
        <v>612</v>
      </c>
      <c r="C57" s="202">
        <f>'[1]RM_6.3.sz.mell'!C57</f>
        <v>31535064</v>
      </c>
      <c r="D57" s="218">
        <f>'[1]RM_6.3.sz.mell'!J57</f>
        <v>14705</v>
      </c>
      <c r="E57" s="203">
        <f>'[1]RM_6.3.sz.mell'!K57</f>
        <v>31549769</v>
      </c>
    </row>
    <row r="58" spans="1:5" ht="15.2" customHeight="1" thickBot="1" x14ac:dyDescent="0.25">
      <c r="C58" s="484">
        <f>C41-C57</f>
        <v>0</v>
      </c>
      <c r="D58" s="484">
        <f>D41-D57</f>
        <v>0</v>
      </c>
    </row>
    <row r="59" spans="1:5" ht="14.45" customHeight="1" thickBot="1" x14ac:dyDescent="0.25">
      <c r="A59" s="486" t="s">
        <v>572</v>
      </c>
      <c r="B59" s="487"/>
      <c r="C59" s="557">
        <f>'[1]RM_6.3.sz.mell'!C59</f>
        <v>8</v>
      </c>
      <c r="D59" s="557">
        <f>'[1]RM_6.3.sz.mell'!J59</f>
        <v>0</v>
      </c>
      <c r="E59" s="558">
        <f>'[1]RM_6.3.sz.mell'!K59</f>
        <v>8</v>
      </c>
    </row>
    <row r="60" spans="1:5" ht="13.5" thickBot="1" x14ac:dyDescent="0.25">
      <c r="A60" s="490" t="s">
        <v>573</v>
      </c>
      <c r="B60" s="491"/>
      <c r="C60" s="557">
        <f>'[1]RM_6.3.sz.mell'!C60</f>
        <v>0</v>
      </c>
      <c r="D60" s="557">
        <f>'[1]RM_6.3.sz.mell'!J60</f>
        <v>0</v>
      </c>
      <c r="E60" s="558">
        <f>'[1]RM_6.3.sz.mell'!K60</f>
        <v>0</v>
      </c>
    </row>
    <row r="62" spans="1:5" x14ac:dyDescent="0.2">
      <c r="C62" s="164"/>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EF88-85E3-49FB-ABDD-47FAB6D3439C}">
  <sheetPr>
    <tabColor theme="3" tint="0.79998168889431442"/>
  </sheetPr>
  <dimension ref="A1:E60"/>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543" t="str">
        <f>CONCATENATE([1]KVI_MOD_ALAPADATOK!M14,"1. melléklet ",[1]KVI_MOD_ALAPADATOK!A7," ",[1]KVI_MOD_ALAPADATOK!B7," ",[1]KVI_MOD_ALAPADATOK!C7," ",[1]KVI_MOD_ALAPADATOK!D7," ",[1]KVI_MOD_ALAPADATOK!E7," ",[1]KVI_MOD_ALAPADATOK!F7," ",[1]KVI_MOD_ALAPADATOK!G7," ",[1]KVI_MOD_ALAPADATOK!H7)</f>
        <v>9.3.1. melléklet a  / 2020 ( … ) önkormányzati rendelethez</v>
      </c>
      <c r="C1" s="544"/>
      <c r="D1" s="544"/>
      <c r="E1" s="544"/>
    </row>
    <row r="2" spans="1:5" s="434" customFormat="1" ht="25.5" customHeight="1" thickBot="1" x14ac:dyDescent="0.25">
      <c r="A2" s="498" t="s">
        <v>585</v>
      </c>
      <c r="B2" s="499" t="str">
        <f>CONCATENATE(KVI_MOD_9.3.sz.mell!B2:D2)</f>
        <v>Szent Norbert Idősek Klubja</v>
      </c>
      <c r="C2" s="500"/>
      <c r="D2" s="501"/>
      <c r="E2" s="502" t="s">
        <v>613</v>
      </c>
    </row>
    <row r="3" spans="1:5" s="434" customFormat="1" ht="24.75" thickBot="1" x14ac:dyDescent="0.25">
      <c r="A3" s="498" t="s">
        <v>551</v>
      </c>
      <c r="B3" s="499" t="s">
        <v>574</v>
      </c>
      <c r="C3" s="500"/>
      <c r="D3" s="501"/>
      <c r="E3" s="502" t="s">
        <v>575</v>
      </c>
    </row>
    <row r="4" spans="1:5" s="439" customFormat="1" ht="15.95" customHeight="1" thickBot="1" x14ac:dyDescent="0.3">
      <c r="A4" s="436"/>
      <c r="B4" s="436"/>
      <c r="C4" s="437"/>
      <c r="D4" s="438"/>
      <c r="E4" s="437" t="e">
        <f>KVI_MOD_9.3.sz.mell!E4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'[1]RM_6.3.1.sz.mell'!C10</f>
        <v>387640</v>
      </c>
      <c r="D8" s="202">
        <f>'[1]RM_6.3.1.sz.mell'!J10</f>
        <v>14705</v>
      </c>
      <c r="E8" s="504">
        <f>'[1]RM_6.3.1.sz.mell'!K10</f>
        <v>402345</v>
      </c>
    </row>
    <row r="9" spans="1:5" s="455" customFormat="1" ht="12" customHeight="1" x14ac:dyDescent="0.2">
      <c r="A9" s="505" t="s">
        <v>131</v>
      </c>
      <c r="B9" s="111" t="s">
        <v>190</v>
      </c>
      <c r="C9" s="226">
        <f>'[1]RM_6.3.1.sz.mell'!C11</f>
        <v>0</v>
      </c>
      <c r="D9" s="226">
        <f>'[1]RM_6.3.1.sz.mell'!J11</f>
        <v>0</v>
      </c>
      <c r="E9" s="506">
        <f>'[1]RM_6.3.1.sz.mell'!K11</f>
        <v>0</v>
      </c>
    </row>
    <row r="10" spans="1:5" s="455" customFormat="1" ht="12" customHeight="1" x14ac:dyDescent="0.2">
      <c r="A10" s="507" t="s">
        <v>133</v>
      </c>
      <c r="B10" s="114" t="s">
        <v>192</v>
      </c>
      <c r="C10" s="191">
        <f>'[1]RM_6.3.1.sz.mell'!C12</f>
        <v>45000</v>
      </c>
      <c r="D10" s="545">
        <f>'[1]RM_6.3.1.sz.mell'!J12</f>
        <v>0</v>
      </c>
      <c r="E10" s="192">
        <f>'[1]RM_6.3.1.sz.mell'!K12</f>
        <v>45000</v>
      </c>
    </row>
    <row r="11" spans="1:5" s="455" customFormat="1" ht="12" customHeight="1" x14ac:dyDescent="0.2">
      <c r="A11" s="507" t="s">
        <v>135</v>
      </c>
      <c r="B11" s="114" t="s">
        <v>194</v>
      </c>
      <c r="C11" s="191">
        <f>'[1]RM_6.3.1.sz.mell'!C13</f>
        <v>213500</v>
      </c>
      <c r="D11" s="545">
        <f>'[1]RM_6.3.1.sz.mell'!J13</f>
        <v>0</v>
      </c>
      <c r="E11" s="192">
        <f>'[1]RM_6.3.1.sz.mell'!K13</f>
        <v>213500</v>
      </c>
    </row>
    <row r="12" spans="1:5" s="455" customFormat="1" ht="12" customHeight="1" x14ac:dyDescent="0.2">
      <c r="A12" s="507" t="s">
        <v>137</v>
      </c>
      <c r="B12" s="114" t="s">
        <v>196</v>
      </c>
      <c r="C12" s="191">
        <f>'[1]RM_6.3.1.sz.mell'!C14</f>
        <v>0</v>
      </c>
      <c r="D12" s="545">
        <f>'[1]RM_6.3.1.sz.mell'!J14</f>
        <v>0</v>
      </c>
      <c r="E12" s="192">
        <f>'[1]RM_6.3.1.sz.mell'!K14</f>
        <v>0</v>
      </c>
    </row>
    <row r="13" spans="1:5" s="455" customFormat="1" ht="12" customHeight="1" x14ac:dyDescent="0.2">
      <c r="A13" s="507" t="s">
        <v>139</v>
      </c>
      <c r="B13" s="114" t="s">
        <v>198</v>
      </c>
      <c r="C13" s="191">
        <f>'[1]RM_6.3.1.sz.mell'!C15</f>
        <v>0</v>
      </c>
      <c r="D13" s="545">
        <f>'[1]RM_6.3.1.sz.mell'!J15</f>
        <v>9000</v>
      </c>
      <c r="E13" s="192">
        <f>'[1]RM_6.3.1.sz.mell'!K15</f>
        <v>9000</v>
      </c>
    </row>
    <row r="14" spans="1:5" s="455" customFormat="1" ht="12" customHeight="1" x14ac:dyDescent="0.2">
      <c r="A14" s="507" t="s">
        <v>141</v>
      </c>
      <c r="B14" s="114" t="s">
        <v>587</v>
      </c>
      <c r="C14" s="191">
        <f>'[1]RM_6.3.1.sz.mell'!C16</f>
        <v>69795</v>
      </c>
      <c r="D14" s="545">
        <f>'[1]RM_6.3.1.sz.mell'!J16</f>
        <v>0</v>
      </c>
      <c r="E14" s="192">
        <f>'[1]RM_6.3.1.sz.mell'!K16</f>
        <v>69795</v>
      </c>
    </row>
    <row r="15" spans="1:5" s="455" customFormat="1" ht="12" customHeight="1" x14ac:dyDescent="0.2">
      <c r="A15" s="507" t="s">
        <v>306</v>
      </c>
      <c r="B15" s="140" t="s">
        <v>588</v>
      </c>
      <c r="C15" s="191">
        <f>'[1]RM_6.3.1.sz.mell'!C17</f>
        <v>56295</v>
      </c>
      <c r="D15" s="545">
        <f>'[1]RM_6.3.1.sz.mell'!J17</f>
        <v>5705</v>
      </c>
      <c r="E15" s="192">
        <f>'[1]RM_6.3.1.sz.mell'!K17</f>
        <v>62000</v>
      </c>
    </row>
    <row r="16" spans="1:5" s="455" customFormat="1" ht="12" customHeight="1" x14ac:dyDescent="0.2">
      <c r="A16" s="507" t="s">
        <v>308</v>
      </c>
      <c r="B16" s="114" t="s">
        <v>589</v>
      </c>
      <c r="C16" s="234">
        <f>'[1]RM_6.3.1.sz.mell'!C18</f>
        <v>500</v>
      </c>
      <c r="D16" s="546">
        <f>'[1]RM_6.3.1.sz.mell'!J18</f>
        <v>0</v>
      </c>
      <c r="E16" s="235">
        <f>'[1]RM_6.3.1.sz.mell'!K18</f>
        <v>500</v>
      </c>
    </row>
    <row r="17" spans="1:5" s="457" customFormat="1" ht="12" customHeight="1" x14ac:dyDescent="0.2">
      <c r="A17" s="507" t="s">
        <v>310</v>
      </c>
      <c r="B17" s="114" t="s">
        <v>206</v>
      </c>
      <c r="C17" s="191">
        <f>'[1]RM_6.3.1.sz.mell'!C19</f>
        <v>2500</v>
      </c>
      <c r="D17" s="545">
        <f>'[1]RM_6.3.1.sz.mell'!J19</f>
        <v>0</v>
      </c>
      <c r="E17" s="192">
        <f>'[1]RM_6.3.1.sz.mell'!K19</f>
        <v>2500</v>
      </c>
    </row>
    <row r="18" spans="1:5" s="457" customFormat="1" ht="12" customHeight="1" x14ac:dyDescent="0.2">
      <c r="A18" s="507" t="s">
        <v>312</v>
      </c>
      <c r="B18" s="114" t="s">
        <v>208</v>
      </c>
      <c r="C18" s="198">
        <f>'[1]RM_6.3.1.sz.mell'!C20</f>
        <v>0</v>
      </c>
      <c r="D18" s="547">
        <f>'[1]RM_6.3.1.sz.mell'!J20</f>
        <v>0</v>
      </c>
      <c r="E18" s="199">
        <f>'[1]RM_6.3.1.sz.mell'!K20</f>
        <v>0</v>
      </c>
    </row>
    <row r="19" spans="1:5" s="457" customFormat="1" ht="12" customHeight="1" thickBot="1" x14ac:dyDescent="0.25">
      <c r="A19" s="507" t="s">
        <v>314</v>
      </c>
      <c r="B19" s="140" t="s">
        <v>210</v>
      </c>
      <c r="C19" s="198">
        <f>'[1]RM_6.3.1.sz.mell'!C21</f>
        <v>50</v>
      </c>
      <c r="D19" s="547">
        <f>'[1]RM_6.3.1.sz.mell'!J21</f>
        <v>0</v>
      </c>
      <c r="E19" s="199">
        <f>'[1]RM_6.3.1.sz.mell'!K21</f>
        <v>50</v>
      </c>
    </row>
    <row r="20" spans="1:5" s="455" customFormat="1" ht="12" customHeight="1" thickBot="1" x14ac:dyDescent="0.25">
      <c r="A20" s="446" t="s">
        <v>143</v>
      </c>
      <c r="B20" s="503" t="s">
        <v>590</v>
      </c>
      <c r="C20" s="202">
        <f>'[1]RM_6.3.1.sz.mell'!C22</f>
        <v>0</v>
      </c>
      <c r="D20" s="218">
        <f>'[1]RM_6.3.1.sz.mell'!J22</f>
        <v>0</v>
      </c>
      <c r="E20" s="203">
        <f>'[1]RM_6.3.1.sz.mell'!K22</f>
        <v>0</v>
      </c>
    </row>
    <row r="21" spans="1:5" s="457" customFormat="1" ht="12" customHeight="1" x14ac:dyDescent="0.2">
      <c r="A21" s="507" t="s">
        <v>145</v>
      </c>
      <c r="B21" s="136" t="s">
        <v>146</v>
      </c>
      <c r="C21" s="191">
        <f>'[1]RM_6.3.1.sz.mell'!C23</f>
        <v>0</v>
      </c>
      <c r="D21" s="545">
        <f>'[1]RM_6.3.1.sz.mell'!J23</f>
        <v>0</v>
      </c>
      <c r="E21" s="192">
        <f>'[1]RM_6.3.1.sz.mell'!K23</f>
        <v>0</v>
      </c>
    </row>
    <row r="22" spans="1:5" s="457" customFormat="1" ht="12" customHeight="1" x14ac:dyDescent="0.2">
      <c r="A22" s="507" t="s">
        <v>147</v>
      </c>
      <c r="B22" s="114" t="s">
        <v>591</v>
      </c>
      <c r="C22" s="191">
        <f>'[1]RM_6.3.1.sz.mell'!C24</f>
        <v>0</v>
      </c>
      <c r="D22" s="545">
        <f>'[1]RM_6.3.1.sz.mell'!J24</f>
        <v>0</v>
      </c>
      <c r="E22" s="192">
        <f>'[1]RM_6.3.1.sz.mell'!K24</f>
        <v>0</v>
      </c>
    </row>
    <row r="23" spans="1:5" s="457" customFormat="1" ht="12" customHeight="1" x14ac:dyDescent="0.2">
      <c r="A23" s="507" t="s">
        <v>149</v>
      </c>
      <c r="B23" s="114" t="s">
        <v>592</v>
      </c>
      <c r="C23" s="191">
        <f>'[1]RM_6.3.1.sz.mell'!C25</f>
        <v>0</v>
      </c>
      <c r="D23" s="545">
        <f>'[1]RM_6.3.1.sz.mell'!J25</f>
        <v>0</v>
      </c>
      <c r="E23" s="192">
        <f>'[1]RM_6.3.1.sz.mell'!K25</f>
        <v>0</v>
      </c>
    </row>
    <row r="24" spans="1:5" s="457" customFormat="1" ht="12" customHeight="1" thickBot="1" x14ac:dyDescent="0.25">
      <c r="A24" s="507" t="s">
        <v>151</v>
      </c>
      <c r="B24" s="114" t="s">
        <v>615</v>
      </c>
      <c r="C24" s="191">
        <f>'[1]RM_6.3.1.sz.mell'!C26</f>
        <v>0</v>
      </c>
      <c r="D24" s="545">
        <f>'[1]RM_6.3.1.sz.mell'!J26</f>
        <v>0</v>
      </c>
      <c r="E24" s="192">
        <f>'[1]RM_6.3.1.sz.mell'!K26</f>
        <v>0</v>
      </c>
    </row>
    <row r="25" spans="1:5" s="457" customFormat="1" ht="12" customHeight="1" thickBot="1" x14ac:dyDescent="0.25">
      <c r="A25" s="508" t="s">
        <v>157</v>
      </c>
      <c r="B25" s="134" t="s">
        <v>402</v>
      </c>
      <c r="C25" s="202">
        <f>'[1]RM_6.3.1.sz.mell'!C27</f>
        <v>0</v>
      </c>
      <c r="D25" s="218">
        <f>'[1]RM_6.3.1.sz.mell'!J27</f>
        <v>0</v>
      </c>
      <c r="E25" s="203">
        <f>'[1]RM_6.3.1.sz.mell'!K27</f>
        <v>0</v>
      </c>
    </row>
    <row r="26" spans="1:5" s="457" customFormat="1" ht="12" customHeight="1" thickBot="1" x14ac:dyDescent="0.25">
      <c r="A26" s="508" t="s">
        <v>354</v>
      </c>
      <c r="B26" s="134" t="s">
        <v>616</v>
      </c>
      <c r="C26" s="202">
        <f>'[1]RM_6.3.1.sz.mell'!C28</f>
        <v>0</v>
      </c>
      <c r="D26" s="218">
        <f>'[1]RM_6.3.1.sz.mell'!J28</f>
        <v>0</v>
      </c>
      <c r="E26" s="203">
        <f>'[1]RM_6.3.1.sz.mell'!K28</f>
        <v>0</v>
      </c>
    </row>
    <row r="27" spans="1:5" s="457" customFormat="1" ht="12" customHeight="1" x14ac:dyDescent="0.2">
      <c r="A27" s="509" t="s">
        <v>173</v>
      </c>
      <c r="B27" s="510" t="s">
        <v>591</v>
      </c>
      <c r="C27" s="238">
        <f>'[1]RM_6.3.1.sz.mell'!C29</f>
        <v>0</v>
      </c>
      <c r="D27" s="548">
        <f>'[1]RM_6.3.1.sz.mell'!J29</f>
        <v>0</v>
      </c>
      <c r="E27" s="239">
        <f>'[1]RM_6.3.1.sz.mell'!K29</f>
        <v>0</v>
      </c>
    </row>
    <row r="28" spans="1:5" s="457" customFormat="1" ht="22.5" x14ac:dyDescent="0.2">
      <c r="A28" s="509" t="s">
        <v>175</v>
      </c>
      <c r="B28" s="511" t="s">
        <v>595</v>
      </c>
      <c r="C28" s="208">
        <f>'[1]RM_6.3.1.sz.mell'!C30</f>
        <v>0</v>
      </c>
      <c r="D28" s="549">
        <f>'[1]RM_6.3.1.sz.mell'!J30</f>
        <v>0</v>
      </c>
      <c r="E28" s="209">
        <f>'[1]RM_6.3.1.sz.mell'!K30</f>
        <v>0</v>
      </c>
    </row>
    <row r="29" spans="1:5" s="457" customFormat="1" ht="12" customHeight="1" thickBot="1" x14ac:dyDescent="0.25">
      <c r="A29" s="507" t="s">
        <v>177</v>
      </c>
      <c r="B29" s="512" t="s">
        <v>617</v>
      </c>
      <c r="C29" s="513">
        <f>'[1]RM_6.3.1.sz.mell'!C31</f>
        <v>0</v>
      </c>
      <c r="D29" s="550">
        <f>'[1]RM_6.3.1.sz.mell'!J31</f>
        <v>0</v>
      </c>
      <c r="E29" s="514">
        <f>'[1]RM_6.3.1.sz.mell'!K31</f>
        <v>0</v>
      </c>
    </row>
    <row r="30" spans="1:5" s="457" customFormat="1" ht="12" customHeight="1" thickBot="1" x14ac:dyDescent="0.25">
      <c r="A30" s="508" t="s">
        <v>187</v>
      </c>
      <c r="B30" s="134" t="s">
        <v>597</v>
      </c>
      <c r="C30" s="202">
        <f>'[1]RM_6.3.1.sz.mell'!C32</f>
        <v>0</v>
      </c>
      <c r="D30" s="218">
        <f>'[1]RM_6.3.1.sz.mell'!J32</f>
        <v>0</v>
      </c>
      <c r="E30" s="203">
        <f>'[1]RM_6.3.1.sz.mell'!K32</f>
        <v>0</v>
      </c>
    </row>
    <row r="31" spans="1:5" s="457" customFormat="1" ht="12" customHeight="1" x14ac:dyDescent="0.2">
      <c r="A31" s="509" t="s">
        <v>189</v>
      </c>
      <c r="B31" s="510" t="s">
        <v>214</v>
      </c>
      <c r="C31" s="238">
        <f>'[1]RM_6.3.1.sz.mell'!C33</f>
        <v>0</v>
      </c>
      <c r="D31" s="548">
        <f>'[1]RM_6.3.1.sz.mell'!J33</f>
        <v>0</v>
      </c>
      <c r="E31" s="239">
        <f>'[1]RM_6.3.1.sz.mell'!K33</f>
        <v>0</v>
      </c>
    </row>
    <row r="32" spans="1:5" s="457" customFormat="1" ht="12" customHeight="1" x14ac:dyDescent="0.2">
      <c r="A32" s="509" t="s">
        <v>191</v>
      </c>
      <c r="B32" s="511" t="s">
        <v>216</v>
      </c>
      <c r="C32" s="208">
        <f>'[1]RM_6.3.1.sz.mell'!C34</f>
        <v>0</v>
      </c>
      <c r="D32" s="549">
        <f>'[1]RM_6.3.1.sz.mell'!J34</f>
        <v>0</v>
      </c>
      <c r="E32" s="209">
        <f>'[1]RM_6.3.1.sz.mell'!K34</f>
        <v>0</v>
      </c>
    </row>
    <row r="33" spans="1:5" s="457" customFormat="1" ht="12" customHeight="1" thickBot="1" x14ac:dyDescent="0.25">
      <c r="A33" s="507" t="s">
        <v>193</v>
      </c>
      <c r="B33" s="512" t="s">
        <v>218</v>
      </c>
      <c r="C33" s="513">
        <f>'[1]RM_6.3.1.sz.mell'!C35</f>
        <v>0</v>
      </c>
      <c r="D33" s="550">
        <f>'[1]RM_6.3.1.sz.mell'!J35</f>
        <v>0</v>
      </c>
      <c r="E33" s="514">
        <f>'[1]RM_6.3.1.sz.mell'!K35</f>
        <v>0</v>
      </c>
    </row>
    <row r="34" spans="1:5" s="455" customFormat="1" ht="12" customHeight="1" thickBot="1" x14ac:dyDescent="0.25">
      <c r="A34" s="508" t="s">
        <v>211</v>
      </c>
      <c r="B34" s="134" t="s">
        <v>404</v>
      </c>
      <c r="C34" s="202">
        <f>'[1]RM_6.3.1.sz.mell'!C36</f>
        <v>0</v>
      </c>
      <c r="D34" s="218">
        <f>'[1]RM_6.3.1.sz.mell'!J36</f>
        <v>0</v>
      </c>
      <c r="E34" s="203">
        <f>'[1]RM_6.3.1.sz.mell'!K36</f>
        <v>0</v>
      </c>
    </row>
    <row r="35" spans="1:5" s="455" customFormat="1" ht="12" customHeight="1" thickBot="1" x14ac:dyDescent="0.25">
      <c r="A35" s="508" t="s">
        <v>371</v>
      </c>
      <c r="B35" s="134" t="s">
        <v>598</v>
      </c>
      <c r="C35" s="202">
        <f>'[1]RM_6.3.1.sz.mell'!C37</f>
        <v>0</v>
      </c>
      <c r="D35" s="218">
        <f>'[1]RM_6.3.1.sz.mell'!J37</f>
        <v>0</v>
      </c>
      <c r="E35" s="203">
        <f>'[1]RM_6.3.1.sz.mell'!K37</f>
        <v>0</v>
      </c>
    </row>
    <row r="36" spans="1:5" s="455" customFormat="1" ht="12" customHeight="1" thickBot="1" x14ac:dyDescent="0.25">
      <c r="A36" s="446" t="s">
        <v>233</v>
      </c>
      <c r="B36" s="134" t="s">
        <v>618</v>
      </c>
      <c r="C36" s="202">
        <f>'[1]RM_6.3.1.sz.mell'!C38</f>
        <v>387640</v>
      </c>
      <c r="D36" s="218">
        <f>'[1]RM_6.3.1.sz.mell'!J38</f>
        <v>14705</v>
      </c>
      <c r="E36" s="203">
        <f>'[1]RM_6.3.1.sz.mell'!K38</f>
        <v>402345</v>
      </c>
    </row>
    <row r="37" spans="1:5" s="455" customFormat="1" ht="12" customHeight="1" thickBot="1" x14ac:dyDescent="0.25">
      <c r="A37" s="515" t="s">
        <v>57</v>
      </c>
      <c r="B37" s="134" t="s">
        <v>600</v>
      </c>
      <c r="C37" s="202">
        <f>'[1]RM_6.3.1.sz.mell'!C39</f>
        <v>31147424</v>
      </c>
      <c r="D37" s="218">
        <f>'[1]RM_6.3.1.sz.mell'!J39</f>
        <v>0</v>
      </c>
      <c r="E37" s="203">
        <f>'[1]RM_6.3.1.sz.mell'!K39</f>
        <v>31147424</v>
      </c>
    </row>
    <row r="38" spans="1:5" s="455" customFormat="1" ht="12" customHeight="1" x14ac:dyDescent="0.2">
      <c r="A38" s="509" t="s">
        <v>601</v>
      </c>
      <c r="B38" s="510" t="s">
        <v>459</v>
      </c>
      <c r="C38" s="238">
        <f>'[1]RM_6.3.1.sz.mell'!C40</f>
        <v>0</v>
      </c>
      <c r="D38" s="548">
        <f>'[1]RM_6.3.1.sz.mell'!J40</f>
        <v>0</v>
      </c>
      <c r="E38" s="239">
        <f>'[1]RM_6.3.1.sz.mell'!K40</f>
        <v>0</v>
      </c>
    </row>
    <row r="39" spans="1:5" s="455" customFormat="1" ht="12" customHeight="1" x14ac:dyDescent="0.2">
      <c r="A39" s="509" t="s">
        <v>602</v>
      </c>
      <c r="B39" s="511" t="s">
        <v>603</v>
      </c>
      <c r="C39" s="208">
        <f>'[1]RM_6.3.1.sz.mell'!C41</f>
        <v>0</v>
      </c>
      <c r="D39" s="549">
        <f>'[1]RM_6.3.1.sz.mell'!J41</f>
        <v>0</v>
      </c>
      <c r="E39" s="209">
        <f>'[1]RM_6.3.1.sz.mell'!K41</f>
        <v>0</v>
      </c>
    </row>
    <row r="40" spans="1:5" s="457" customFormat="1" ht="12" customHeight="1" thickBot="1" x14ac:dyDescent="0.25">
      <c r="A40" s="507" t="s">
        <v>604</v>
      </c>
      <c r="B40" s="512" t="s">
        <v>605</v>
      </c>
      <c r="C40" s="513">
        <f>'[1]RM_6.3.1.sz.mell'!C42</f>
        <v>31147424</v>
      </c>
      <c r="D40" s="550">
        <f>'[1]RM_6.3.1.sz.mell'!J42</f>
        <v>0</v>
      </c>
      <c r="E40" s="514">
        <f>'[1]RM_6.3.1.sz.mell'!K42</f>
        <v>31147424</v>
      </c>
    </row>
    <row r="41" spans="1:5" s="457" customFormat="1" ht="15.2" customHeight="1" thickBot="1" x14ac:dyDescent="0.25">
      <c r="A41" s="515" t="s">
        <v>381</v>
      </c>
      <c r="B41" s="516" t="s">
        <v>606</v>
      </c>
      <c r="C41" s="517">
        <f>'[1]RM_6.3.1.sz.mell'!C43</f>
        <v>31535064</v>
      </c>
      <c r="D41" s="551">
        <f>'[1]RM_6.3.1.sz.mell'!J43</f>
        <v>14705</v>
      </c>
      <c r="E41" s="518">
        <f>'[1]RM_6.3.1.sz.mell'!K43</f>
        <v>31549769</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'[1]RM_6.3.1.sz.mell'!C45</f>
        <v>31411239</v>
      </c>
      <c r="D45" s="218">
        <f>'[1]RM_6.3.1.sz.mell'!J45</f>
        <v>14705</v>
      </c>
      <c r="E45" s="203">
        <f>'[1]RM_6.3.1.sz.mell'!K45</f>
        <v>31425944</v>
      </c>
    </row>
    <row r="46" spans="1:5" ht="12" customHeight="1" x14ac:dyDescent="0.2">
      <c r="A46" s="507" t="s">
        <v>131</v>
      </c>
      <c r="B46" s="136" t="s">
        <v>299</v>
      </c>
      <c r="C46" s="552">
        <f>'[1]RM_6.3.1.sz.mell'!C46</f>
        <v>23470248</v>
      </c>
      <c r="D46" s="553">
        <f>'[1]RM_6.3.1.sz.mell'!J46</f>
        <v>0</v>
      </c>
      <c r="E46" s="554">
        <f>'[1]RM_6.3.1.sz.mell'!K46</f>
        <v>23470248</v>
      </c>
    </row>
    <row r="47" spans="1:5" ht="12" customHeight="1" x14ac:dyDescent="0.2">
      <c r="A47" s="507" t="s">
        <v>133</v>
      </c>
      <c r="B47" s="114" t="s">
        <v>300</v>
      </c>
      <c r="C47" s="238">
        <f>'[1]RM_6.3.1.sz.mell'!C47</f>
        <v>4242294</v>
      </c>
      <c r="D47" s="548">
        <f>'[1]RM_6.3.1.sz.mell'!J47</f>
        <v>0</v>
      </c>
      <c r="E47" s="239">
        <f>'[1]RM_6.3.1.sz.mell'!K47</f>
        <v>4242294</v>
      </c>
    </row>
    <row r="48" spans="1:5" ht="12" customHeight="1" x14ac:dyDescent="0.2">
      <c r="A48" s="507" t="s">
        <v>135</v>
      </c>
      <c r="B48" s="114" t="s">
        <v>301</v>
      </c>
      <c r="C48" s="211">
        <f>'[1]RM_6.3.1.sz.mell'!C48</f>
        <v>3698697</v>
      </c>
      <c r="D48" s="555">
        <f>'[1]RM_6.3.1.sz.mell'!J48</f>
        <v>14705</v>
      </c>
      <c r="E48" s="212">
        <f>'[1]RM_6.3.1.sz.mell'!K48</f>
        <v>3713402</v>
      </c>
    </row>
    <row r="49" spans="1:5" ht="12" customHeight="1" x14ac:dyDescent="0.2">
      <c r="A49" s="507" t="s">
        <v>137</v>
      </c>
      <c r="B49" s="114" t="s">
        <v>302</v>
      </c>
      <c r="C49" s="526">
        <f>'[1]RM_6.3.1.sz.mell'!C49</f>
        <v>0</v>
      </c>
      <c r="D49" s="556">
        <f>'[1]RM_6.3.1.sz.mell'!J49</f>
        <v>0</v>
      </c>
      <c r="E49" s="527">
        <f>'[1]RM_6.3.1.sz.mell'!K49</f>
        <v>0</v>
      </c>
    </row>
    <row r="50" spans="1:5" ht="12" customHeight="1" thickBot="1" x14ac:dyDescent="0.25">
      <c r="A50" s="507" t="s">
        <v>139</v>
      </c>
      <c r="B50" s="114" t="s">
        <v>304</v>
      </c>
      <c r="C50" s="526">
        <f>'[1]RM_6.3.1.sz.mell'!C50</f>
        <v>0</v>
      </c>
      <c r="D50" s="556">
        <f>'[1]RM_6.3.1.sz.mell'!J50</f>
        <v>0</v>
      </c>
      <c r="E50" s="527">
        <f>'[1]RM_6.3.1.sz.mell'!K50</f>
        <v>0</v>
      </c>
    </row>
    <row r="51" spans="1:5" ht="12" customHeight="1" thickBot="1" x14ac:dyDescent="0.25">
      <c r="A51" s="508" t="s">
        <v>143</v>
      </c>
      <c r="B51" s="134" t="s">
        <v>608</v>
      </c>
      <c r="C51" s="202">
        <f>'[1]RM_6.3.1.sz.mell'!C51</f>
        <v>123825</v>
      </c>
      <c r="D51" s="218">
        <f>'[1]RM_6.3.1.sz.mell'!J51</f>
        <v>0</v>
      </c>
      <c r="E51" s="203">
        <f>'[1]RM_6.3.1.sz.mell'!K51</f>
        <v>123825</v>
      </c>
    </row>
    <row r="52" spans="1:5" s="475" customFormat="1" ht="12" customHeight="1" x14ac:dyDescent="0.2">
      <c r="A52" s="507" t="s">
        <v>145</v>
      </c>
      <c r="B52" s="136" t="s">
        <v>335</v>
      </c>
      <c r="C52" s="552">
        <f>'[1]RM_6.3.1.sz.mell'!C52</f>
        <v>123825</v>
      </c>
      <c r="D52" s="553">
        <f>'[1]RM_6.3.1.sz.mell'!J52</f>
        <v>0</v>
      </c>
      <c r="E52" s="554">
        <f>'[1]RM_6.3.1.sz.mell'!K52</f>
        <v>123825</v>
      </c>
    </row>
    <row r="53" spans="1:5" ht="12" customHeight="1" x14ac:dyDescent="0.2">
      <c r="A53" s="507" t="s">
        <v>147</v>
      </c>
      <c r="B53" s="114" t="s">
        <v>337</v>
      </c>
      <c r="C53" s="238">
        <f>'[1]RM_6.3.1.sz.mell'!C53</f>
        <v>0</v>
      </c>
      <c r="D53" s="548">
        <f>'[1]RM_6.3.1.sz.mell'!J53</f>
        <v>0</v>
      </c>
      <c r="E53" s="239">
        <f>'[1]RM_6.3.1.sz.mell'!K53</f>
        <v>0</v>
      </c>
    </row>
    <row r="54" spans="1:5" ht="12" customHeight="1" x14ac:dyDescent="0.2">
      <c r="A54" s="507" t="s">
        <v>149</v>
      </c>
      <c r="B54" s="114" t="s">
        <v>609</v>
      </c>
      <c r="C54" s="211">
        <f>'[1]RM_6.3.1.sz.mell'!C54</f>
        <v>0</v>
      </c>
      <c r="D54" s="555">
        <f>'[1]RM_6.3.1.sz.mell'!J54</f>
        <v>0</v>
      </c>
      <c r="E54" s="212">
        <f>'[1]RM_6.3.1.sz.mell'!K54</f>
        <v>0</v>
      </c>
    </row>
    <row r="55" spans="1:5" ht="12" customHeight="1" thickBot="1" x14ac:dyDescent="0.25">
      <c r="A55" s="507" t="s">
        <v>151</v>
      </c>
      <c r="B55" s="114" t="s">
        <v>610</v>
      </c>
      <c r="C55" s="526">
        <f>'[1]RM_6.3.1.sz.mell'!C55</f>
        <v>0</v>
      </c>
      <c r="D55" s="556">
        <f>'[1]RM_6.3.1.sz.mell'!J55</f>
        <v>0</v>
      </c>
      <c r="E55" s="527">
        <f>'[1]RM_6.3.1.sz.mell'!K55</f>
        <v>0</v>
      </c>
    </row>
    <row r="56" spans="1:5" ht="15.2" customHeight="1" thickBot="1" x14ac:dyDescent="0.25">
      <c r="A56" s="508" t="s">
        <v>157</v>
      </c>
      <c r="B56" s="134" t="s">
        <v>611</v>
      </c>
      <c r="C56" s="202">
        <f>'[1]RM_6.3.1.sz.mell'!C56</f>
        <v>0</v>
      </c>
      <c r="D56" s="218">
        <f>'[1]RM_6.3.1.sz.mell'!J56</f>
        <v>0</v>
      </c>
      <c r="E56" s="203">
        <f>'[1]RM_6.3.1.sz.mell'!K56</f>
        <v>0</v>
      </c>
    </row>
    <row r="57" spans="1:5" ht="13.5" thickBot="1" x14ac:dyDescent="0.25">
      <c r="A57" s="508" t="s">
        <v>354</v>
      </c>
      <c r="B57" s="530" t="s">
        <v>612</v>
      </c>
      <c r="C57" s="202">
        <f>'[1]RM_6.3.1.sz.mell'!C57</f>
        <v>31535064</v>
      </c>
      <c r="D57" s="218">
        <f>'[1]RM_6.3.1.sz.mell'!J57</f>
        <v>14705</v>
      </c>
      <c r="E57" s="203">
        <f>'[1]RM_6.3.1.sz.mell'!K57</f>
        <v>31549769</v>
      </c>
    </row>
    <row r="58" spans="1:5" ht="15.2" customHeight="1" thickBot="1" x14ac:dyDescent="0.25">
      <c r="C58" s="484">
        <f>C41-C57</f>
        <v>0</v>
      </c>
      <c r="D58" s="484">
        <f>D41-D57</f>
        <v>0</v>
      </c>
    </row>
    <row r="59" spans="1:5" ht="14.45" customHeight="1" thickBot="1" x14ac:dyDescent="0.25">
      <c r="A59" s="486" t="s">
        <v>572</v>
      </c>
      <c r="B59" s="487"/>
      <c r="C59" s="557">
        <f>'[1]RM_6.3.1.sz.mell'!C59</f>
        <v>8</v>
      </c>
      <c r="D59" s="557">
        <f>'[1]RM_6.3.1.sz.mell'!J59</f>
        <v>0</v>
      </c>
      <c r="E59" s="558">
        <f>'[1]RM_6.3.1.sz.mell'!K59</f>
        <v>8</v>
      </c>
    </row>
    <row r="60" spans="1:5" ht="13.5" thickBot="1" x14ac:dyDescent="0.25">
      <c r="A60" s="490" t="s">
        <v>573</v>
      </c>
      <c r="B60" s="491"/>
      <c r="C60" s="557">
        <f>'[1]RM_6.3.1.sz.mell'!C60</f>
        <v>0</v>
      </c>
      <c r="D60" s="557">
        <f>'[1]RM_6.3.1.sz.mell'!J60</f>
        <v>0</v>
      </c>
      <c r="E60" s="558">
        <f>'[1]RM_6.3.1.sz.mell'!K60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4E52F-E5FA-418B-8A8D-4691215CA52C}">
  <sheetPr>
    <tabColor theme="3" tint="0.79998168889431442"/>
  </sheetPr>
  <dimension ref="A1:E60"/>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543" t="str">
        <f>CONCATENATE([1]KVI_MOD_ALAPADATOK!M14,"2. melléklet ",[1]KVI_MOD_ALAPADATOK!A7," ",[1]KVI_MOD_ALAPADATOK!B7," ",[1]KVI_MOD_ALAPADATOK!C7," ",[1]KVI_MOD_ALAPADATOK!D7," ",[1]KVI_MOD_ALAPADATOK!E7," ",[1]KVI_MOD_ALAPADATOK!F7," ",[1]KVI_MOD_ALAPADATOK!G7," ",[1]KVI_MOD_ALAPADATOK!H7)</f>
        <v>9.3.2. melléklet a  / 2020 ( … ) önkormányzati rendelethez</v>
      </c>
      <c r="C1" s="544"/>
      <c r="D1" s="544"/>
      <c r="E1" s="544"/>
    </row>
    <row r="2" spans="1:5" s="434" customFormat="1" ht="25.5" customHeight="1" thickBot="1" x14ac:dyDescent="0.25">
      <c r="A2" s="498" t="s">
        <v>585</v>
      </c>
      <c r="B2" s="499" t="str">
        <f>CONCATENATE(KVI_MOD_9.3.1.sz.mell!B2:D2)</f>
        <v>Szent Norbert Idősek Klubja</v>
      </c>
      <c r="C2" s="500"/>
      <c r="D2" s="501"/>
      <c r="E2" s="502" t="s">
        <v>613</v>
      </c>
    </row>
    <row r="3" spans="1:5" s="434" customFormat="1" ht="24.75" thickBot="1" x14ac:dyDescent="0.25">
      <c r="A3" s="498" t="s">
        <v>551</v>
      </c>
      <c r="B3" s="499" t="s">
        <v>29</v>
      </c>
      <c r="C3" s="500"/>
      <c r="D3" s="501"/>
      <c r="E3" s="502" t="s">
        <v>613</v>
      </c>
    </row>
    <row r="4" spans="1:5" s="439" customFormat="1" ht="15.95" customHeight="1" thickBot="1" x14ac:dyDescent="0.3">
      <c r="A4" s="436"/>
      <c r="B4" s="436"/>
      <c r="C4" s="437"/>
      <c r="D4" s="438"/>
      <c r="E4" s="437" t="e">
        <f>KVI_MOD_9.3.1.sz.mell!E4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'[1]RM_6.3.2.sz.mell'!C10</f>
        <v>0</v>
      </c>
      <c r="D8" s="202">
        <f>'[1]RM_6.3.2.sz.mell'!J10</f>
        <v>0</v>
      </c>
      <c r="E8" s="504">
        <f>'[1]RM_6.3.2.sz.mell'!K10</f>
        <v>0</v>
      </c>
    </row>
    <row r="9" spans="1:5" s="455" customFormat="1" ht="12" customHeight="1" x14ac:dyDescent="0.2">
      <c r="A9" s="505" t="s">
        <v>131</v>
      </c>
      <c r="B9" s="111" t="s">
        <v>190</v>
      </c>
      <c r="C9" s="226">
        <f>'[1]RM_6.3.2.sz.mell'!C11</f>
        <v>0</v>
      </c>
      <c r="D9" s="226">
        <f>'[1]RM_6.3.2.sz.mell'!J11</f>
        <v>0</v>
      </c>
      <c r="E9" s="506">
        <f>'[1]RM_6.3.2.sz.mell'!K11</f>
        <v>0</v>
      </c>
    </row>
    <row r="10" spans="1:5" s="455" customFormat="1" ht="12" customHeight="1" x14ac:dyDescent="0.2">
      <c r="A10" s="507" t="s">
        <v>133</v>
      </c>
      <c r="B10" s="114" t="s">
        <v>192</v>
      </c>
      <c r="C10" s="191">
        <f>'[1]RM_6.3.2.sz.mell'!C12</f>
        <v>0</v>
      </c>
      <c r="D10" s="545">
        <f>'[1]RM_6.3.2.sz.mell'!J12</f>
        <v>0</v>
      </c>
      <c r="E10" s="192">
        <f>'[1]RM_6.3.2.sz.mell'!K12</f>
        <v>0</v>
      </c>
    </row>
    <row r="11" spans="1:5" s="455" customFormat="1" ht="12" customHeight="1" x14ac:dyDescent="0.2">
      <c r="A11" s="507" t="s">
        <v>135</v>
      </c>
      <c r="B11" s="114" t="s">
        <v>194</v>
      </c>
      <c r="C11" s="191">
        <f>'[1]RM_6.3.2.sz.mell'!C13</f>
        <v>0</v>
      </c>
      <c r="D11" s="545">
        <f>'[1]RM_6.3.2.sz.mell'!J13</f>
        <v>0</v>
      </c>
      <c r="E11" s="192">
        <f>'[1]RM_6.3.2.sz.mell'!K13</f>
        <v>0</v>
      </c>
    </row>
    <row r="12" spans="1:5" s="455" customFormat="1" ht="12" customHeight="1" x14ac:dyDescent="0.2">
      <c r="A12" s="507" t="s">
        <v>137</v>
      </c>
      <c r="B12" s="114" t="s">
        <v>196</v>
      </c>
      <c r="C12" s="191">
        <f>'[1]RM_6.3.2.sz.mell'!C14</f>
        <v>0</v>
      </c>
      <c r="D12" s="545">
        <f>'[1]RM_6.3.2.sz.mell'!J14</f>
        <v>0</v>
      </c>
      <c r="E12" s="192">
        <f>'[1]RM_6.3.2.sz.mell'!K14</f>
        <v>0</v>
      </c>
    </row>
    <row r="13" spans="1:5" s="455" customFormat="1" ht="12" customHeight="1" x14ac:dyDescent="0.2">
      <c r="A13" s="507" t="s">
        <v>139</v>
      </c>
      <c r="B13" s="114" t="s">
        <v>198</v>
      </c>
      <c r="C13" s="191">
        <f>'[1]RM_6.3.2.sz.mell'!C15</f>
        <v>0</v>
      </c>
      <c r="D13" s="545">
        <f>'[1]RM_6.3.2.sz.mell'!J15</f>
        <v>0</v>
      </c>
      <c r="E13" s="192">
        <f>'[1]RM_6.3.2.sz.mell'!K15</f>
        <v>0</v>
      </c>
    </row>
    <row r="14" spans="1:5" s="455" customFormat="1" ht="12" customHeight="1" x14ac:dyDescent="0.2">
      <c r="A14" s="507" t="s">
        <v>141</v>
      </c>
      <c r="B14" s="114" t="s">
        <v>587</v>
      </c>
      <c r="C14" s="191">
        <f>'[1]RM_6.3.2.sz.mell'!C16</f>
        <v>0</v>
      </c>
      <c r="D14" s="545">
        <f>'[1]RM_6.3.2.sz.mell'!J16</f>
        <v>0</v>
      </c>
      <c r="E14" s="192">
        <f>'[1]RM_6.3.2.sz.mell'!K16</f>
        <v>0</v>
      </c>
    </row>
    <row r="15" spans="1:5" s="455" customFormat="1" ht="12" customHeight="1" x14ac:dyDescent="0.2">
      <c r="A15" s="507" t="s">
        <v>306</v>
      </c>
      <c r="B15" s="140" t="s">
        <v>588</v>
      </c>
      <c r="C15" s="191">
        <f>'[1]RM_6.3.2.sz.mell'!C17</f>
        <v>0</v>
      </c>
      <c r="D15" s="545">
        <f>'[1]RM_6.3.2.sz.mell'!J17</f>
        <v>0</v>
      </c>
      <c r="E15" s="192">
        <f>'[1]RM_6.3.2.sz.mell'!K17</f>
        <v>0</v>
      </c>
    </row>
    <row r="16" spans="1:5" s="455" customFormat="1" ht="12" customHeight="1" x14ac:dyDescent="0.2">
      <c r="A16" s="507" t="s">
        <v>308</v>
      </c>
      <c r="B16" s="114" t="s">
        <v>589</v>
      </c>
      <c r="C16" s="234">
        <f>'[1]RM_6.3.2.sz.mell'!C18</f>
        <v>0</v>
      </c>
      <c r="D16" s="546">
        <f>'[1]RM_6.3.2.sz.mell'!J18</f>
        <v>0</v>
      </c>
      <c r="E16" s="235">
        <f>'[1]RM_6.3.2.sz.mell'!K18</f>
        <v>0</v>
      </c>
    </row>
    <row r="17" spans="1:5" s="457" customFormat="1" ht="12" customHeight="1" x14ac:dyDescent="0.2">
      <c r="A17" s="507" t="s">
        <v>310</v>
      </c>
      <c r="B17" s="114" t="s">
        <v>206</v>
      </c>
      <c r="C17" s="191">
        <f>'[1]RM_6.3.2.sz.mell'!C19</f>
        <v>0</v>
      </c>
      <c r="D17" s="545">
        <f>'[1]RM_6.3.2.sz.mell'!J19</f>
        <v>0</v>
      </c>
      <c r="E17" s="192">
        <f>'[1]RM_6.3.2.sz.mell'!K19</f>
        <v>0</v>
      </c>
    </row>
    <row r="18" spans="1:5" s="457" customFormat="1" ht="12" customHeight="1" x14ac:dyDescent="0.2">
      <c r="A18" s="507" t="s">
        <v>312</v>
      </c>
      <c r="B18" s="114" t="s">
        <v>208</v>
      </c>
      <c r="C18" s="198">
        <f>'[1]RM_6.3.2.sz.mell'!C20</f>
        <v>0</v>
      </c>
      <c r="D18" s="547">
        <f>'[1]RM_6.3.2.sz.mell'!J20</f>
        <v>0</v>
      </c>
      <c r="E18" s="199">
        <f>'[1]RM_6.3.2.sz.mell'!K20</f>
        <v>0</v>
      </c>
    </row>
    <row r="19" spans="1:5" s="457" customFormat="1" ht="12" customHeight="1" thickBot="1" x14ac:dyDescent="0.25">
      <c r="A19" s="507" t="s">
        <v>314</v>
      </c>
      <c r="B19" s="140" t="s">
        <v>210</v>
      </c>
      <c r="C19" s="198">
        <f>'[1]RM_6.3.2.sz.mell'!C21</f>
        <v>0</v>
      </c>
      <c r="D19" s="547">
        <f>'[1]RM_6.3.2.sz.mell'!J21</f>
        <v>0</v>
      </c>
      <c r="E19" s="199">
        <f>'[1]RM_6.3.2.sz.mell'!K21</f>
        <v>0</v>
      </c>
    </row>
    <row r="20" spans="1:5" s="455" customFormat="1" ht="12" customHeight="1" thickBot="1" x14ac:dyDescent="0.25">
      <c r="A20" s="446" t="s">
        <v>143</v>
      </c>
      <c r="B20" s="503" t="s">
        <v>590</v>
      </c>
      <c r="C20" s="202">
        <f>'[1]RM_6.3.2.sz.mell'!C22</f>
        <v>0</v>
      </c>
      <c r="D20" s="218">
        <f>'[1]RM_6.3.2.sz.mell'!J22</f>
        <v>0</v>
      </c>
      <c r="E20" s="203">
        <f>'[1]RM_6.3.2.sz.mell'!K22</f>
        <v>0</v>
      </c>
    </row>
    <row r="21" spans="1:5" s="457" customFormat="1" ht="12" customHeight="1" x14ac:dyDescent="0.2">
      <c r="A21" s="507" t="s">
        <v>145</v>
      </c>
      <c r="B21" s="136" t="s">
        <v>146</v>
      </c>
      <c r="C21" s="191">
        <f>'[1]RM_6.3.2.sz.mell'!C23</f>
        <v>0</v>
      </c>
      <c r="D21" s="545">
        <f>'[1]RM_6.3.2.sz.mell'!J23</f>
        <v>0</v>
      </c>
      <c r="E21" s="192">
        <f>'[1]RM_6.3.2.sz.mell'!K23</f>
        <v>0</v>
      </c>
    </row>
    <row r="22" spans="1:5" s="457" customFormat="1" ht="12" customHeight="1" x14ac:dyDescent="0.2">
      <c r="A22" s="507" t="s">
        <v>147</v>
      </c>
      <c r="B22" s="114" t="s">
        <v>591</v>
      </c>
      <c r="C22" s="191">
        <f>'[1]RM_6.3.2.sz.mell'!C24</f>
        <v>0</v>
      </c>
      <c r="D22" s="545">
        <f>'[1]RM_6.3.2.sz.mell'!J24</f>
        <v>0</v>
      </c>
      <c r="E22" s="192">
        <f>'[1]RM_6.3.2.sz.mell'!K24</f>
        <v>0</v>
      </c>
    </row>
    <row r="23" spans="1:5" s="457" customFormat="1" ht="12" customHeight="1" x14ac:dyDescent="0.2">
      <c r="A23" s="507" t="s">
        <v>149</v>
      </c>
      <c r="B23" s="114" t="s">
        <v>592</v>
      </c>
      <c r="C23" s="191">
        <f>'[1]RM_6.3.2.sz.mell'!C25</f>
        <v>0</v>
      </c>
      <c r="D23" s="545">
        <f>'[1]RM_6.3.2.sz.mell'!J25</f>
        <v>0</v>
      </c>
      <c r="E23" s="192">
        <f>'[1]RM_6.3.2.sz.mell'!K25</f>
        <v>0</v>
      </c>
    </row>
    <row r="24" spans="1:5" s="457" customFormat="1" ht="12" customHeight="1" thickBot="1" x14ac:dyDescent="0.25">
      <c r="A24" s="507" t="s">
        <v>151</v>
      </c>
      <c r="B24" s="114" t="s">
        <v>615</v>
      </c>
      <c r="C24" s="191">
        <f>'[1]RM_6.3.2.sz.mell'!C26</f>
        <v>0</v>
      </c>
      <c r="D24" s="545">
        <f>'[1]RM_6.3.2.sz.mell'!J26</f>
        <v>0</v>
      </c>
      <c r="E24" s="192">
        <f>'[1]RM_6.3.2.sz.mell'!K26</f>
        <v>0</v>
      </c>
    </row>
    <row r="25" spans="1:5" s="457" customFormat="1" ht="12" customHeight="1" thickBot="1" x14ac:dyDescent="0.25">
      <c r="A25" s="508" t="s">
        <v>157</v>
      </c>
      <c r="B25" s="134" t="s">
        <v>402</v>
      </c>
      <c r="C25" s="202">
        <f>'[1]RM_6.3.2.sz.mell'!C27</f>
        <v>0</v>
      </c>
      <c r="D25" s="218">
        <f>'[1]RM_6.3.2.sz.mell'!J27</f>
        <v>0</v>
      </c>
      <c r="E25" s="203">
        <f>'[1]RM_6.3.2.sz.mell'!K27</f>
        <v>0</v>
      </c>
    </row>
    <row r="26" spans="1:5" s="457" customFormat="1" ht="12" customHeight="1" thickBot="1" x14ac:dyDescent="0.25">
      <c r="A26" s="508" t="s">
        <v>354</v>
      </c>
      <c r="B26" s="134" t="s">
        <v>616</v>
      </c>
      <c r="C26" s="202">
        <f>'[1]RM_6.3.2.sz.mell'!C28</f>
        <v>0</v>
      </c>
      <c r="D26" s="218">
        <f>'[1]RM_6.3.2.sz.mell'!J28</f>
        <v>0</v>
      </c>
      <c r="E26" s="203">
        <f>'[1]RM_6.3.2.sz.mell'!K28</f>
        <v>0</v>
      </c>
    </row>
    <row r="27" spans="1:5" s="457" customFormat="1" ht="12" customHeight="1" x14ac:dyDescent="0.2">
      <c r="A27" s="509" t="s">
        <v>173</v>
      </c>
      <c r="B27" s="510" t="s">
        <v>591</v>
      </c>
      <c r="C27" s="238">
        <f>'[1]RM_6.3.2.sz.mell'!C29</f>
        <v>0</v>
      </c>
      <c r="D27" s="548">
        <f>'[1]RM_6.3.2.sz.mell'!J29</f>
        <v>0</v>
      </c>
      <c r="E27" s="239">
        <f>'[1]RM_6.3.2.sz.mell'!K29</f>
        <v>0</v>
      </c>
    </row>
    <row r="28" spans="1:5" s="457" customFormat="1" ht="22.5" x14ac:dyDescent="0.2">
      <c r="A28" s="509" t="s">
        <v>175</v>
      </c>
      <c r="B28" s="511" t="s">
        <v>595</v>
      </c>
      <c r="C28" s="208">
        <f>'[1]RM_6.3.2.sz.mell'!C30</f>
        <v>0</v>
      </c>
      <c r="D28" s="549">
        <f>'[1]RM_6.3.2.sz.mell'!J30</f>
        <v>0</v>
      </c>
      <c r="E28" s="209">
        <f>'[1]RM_6.3.2.sz.mell'!K30</f>
        <v>0</v>
      </c>
    </row>
    <row r="29" spans="1:5" s="457" customFormat="1" ht="12" customHeight="1" thickBot="1" x14ac:dyDescent="0.25">
      <c r="A29" s="507" t="s">
        <v>177</v>
      </c>
      <c r="B29" s="512" t="s">
        <v>617</v>
      </c>
      <c r="C29" s="513">
        <f>'[1]RM_6.3.2.sz.mell'!C31</f>
        <v>0</v>
      </c>
      <c r="D29" s="550">
        <f>'[1]RM_6.3.2.sz.mell'!J31</f>
        <v>0</v>
      </c>
      <c r="E29" s="514">
        <f>'[1]RM_6.3.2.sz.mell'!K31</f>
        <v>0</v>
      </c>
    </row>
    <row r="30" spans="1:5" s="457" customFormat="1" ht="12" customHeight="1" thickBot="1" x14ac:dyDescent="0.25">
      <c r="A30" s="508" t="s">
        <v>187</v>
      </c>
      <c r="B30" s="134" t="s">
        <v>597</v>
      </c>
      <c r="C30" s="202">
        <f>'[1]RM_6.3.2.sz.mell'!C32</f>
        <v>0</v>
      </c>
      <c r="D30" s="218">
        <f>'[1]RM_6.3.2.sz.mell'!J32</f>
        <v>0</v>
      </c>
      <c r="E30" s="203">
        <f>'[1]RM_6.3.2.sz.mell'!K32</f>
        <v>0</v>
      </c>
    </row>
    <row r="31" spans="1:5" s="457" customFormat="1" ht="12" customHeight="1" x14ac:dyDescent="0.2">
      <c r="A31" s="509" t="s">
        <v>189</v>
      </c>
      <c r="B31" s="510" t="s">
        <v>214</v>
      </c>
      <c r="C31" s="238">
        <f>'[1]RM_6.3.2.sz.mell'!C33</f>
        <v>0</v>
      </c>
      <c r="D31" s="548">
        <f>'[1]RM_6.3.2.sz.mell'!J33</f>
        <v>0</v>
      </c>
      <c r="E31" s="239">
        <f>'[1]RM_6.3.2.sz.mell'!K33</f>
        <v>0</v>
      </c>
    </row>
    <row r="32" spans="1:5" s="457" customFormat="1" ht="12" customHeight="1" x14ac:dyDescent="0.2">
      <c r="A32" s="509" t="s">
        <v>191</v>
      </c>
      <c r="B32" s="511" t="s">
        <v>216</v>
      </c>
      <c r="C32" s="208">
        <f>'[1]RM_6.3.2.sz.mell'!C34</f>
        <v>0</v>
      </c>
      <c r="D32" s="549">
        <f>'[1]RM_6.3.2.sz.mell'!J34</f>
        <v>0</v>
      </c>
      <c r="E32" s="209">
        <f>'[1]RM_6.3.2.sz.mell'!K34</f>
        <v>0</v>
      </c>
    </row>
    <row r="33" spans="1:5" s="457" customFormat="1" ht="12" customHeight="1" thickBot="1" x14ac:dyDescent="0.25">
      <c r="A33" s="507" t="s">
        <v>193</v>
      </c>
      <c r="B33" s="512" t="s">
        <v>218</v>
      </c>
      <c r="C33" s="513">
        <f>'[1]RM_6.3.2.sz.mell'!C35</f>
        <v>0</v>
      </c>
      <c r="D33" s="550">
        <f>'[1]RM_6.3.2.sz.mell'!J35</f>
        <v>0</v>
      </c>
      <c r="E33" s="514">
        <f>'[1]RM_6.3.2.sz.mell'!K35</f>
        <v>0</v>
      </c>
    </row>
    <row r="34" spans="1:5" s="455" customFormat="1" ht="12" customHeight="1" thickBot="1" x14ac:dyDescent="0.25">
      <c r="A34" s="508" t="s">
        <v>211</v>
      </c>
      <c r="B34" s="134" t="s">
        <v>404</v>
      </c>
      <c r="C34" s="202">
        <f>'[1]RM_6.3.2.sz.mell'!C36</f>
        <v>0</v>
      </c>
      <c r="D34" s="218">
        <f>'[1]RM_6.3.2.sz.mell'!J36</f>
        <v>0</v>
      </c>
      <c r="E34" s="203">
        <f>'[1]RM_6.3.2.sz.mell'!K36</f>
        <v>0</v>
      </c>
    </row>
    <row r="35" spans="1:5" s="455" customFormat="1" ht="12" customHeight="1" thickBot="1" x14ac:dyDescent="0.25">
      <c r="A35" s="508" t="s">
        <v>371</v>
      </c>
      <c r="B35" s="134" t="s">
        <v>598</v>
      </c>
      <c r="C35" s="202">
        <f>'[1]RM_6.3.2.sz.mell'!C37</f>
        <v>0</v>
      </c>
      <c r="D35" s="218">
        <f>'[1]RM_6.3.2.sz.mell'!J37</f>
        <v>0</v>
      </c>
      <c r="E35" s="203">
        <f>'[1]RM_6.3.2.sz.mell'!K37</f>
        <v>0</v>
      </c>
    </row>
    <row r="36" spans="1:5" s="455" customFormat="1" ht="12" customHeight="1" thickBot="1" x14ac:dyDescent="0.25">
      <c r="A36" s="446" t="s">
        <v>233</v>
      </c>
      <c r="B36" s="134" t="s">
        <v>618</v>
      </c>
      <c r="C36" s="202">
        <f>'[1]RM_6.3.2.sz.mell'!C38</f>
        <v>0</v>
      </c>
      <c r="D36" s="218">
        <f>'[1]RM_6.3.2.sz.mell'!J38</f>
        <v>0</v>
      </c>
      <c r="E36" s="203">
        <f>'[1]RM_6.3.2.sz.mell'!K38</f>
        <v>0</v>
      </c>
    </row>
    <row r="37" spans="1:5" s="455" customFormat="1" ht="12" customHeight="1" thickBot="1" x14ac:dyDescent="0.25">
      <c r="A37" s="515" t="s">
        <v>57</v>
      </c>
      <c r="B37" s="134" t="s">
        <v>600</v>
      </c>
      <c r="C37" s="202">
        <f>'[1]RM_6.3.2.sz.mell'!C39</f>
        <v>0</v>
      </c>
      <c r="D37" s="218">
        <f>'[1]RM_6.3.2.sz.mell'!J39</f>
        <v>0</v>
      </c>
      <c r="E37" s="203">
        <f>'[1]RM_6.3.2.sz.mell'!K39</f>
        <v>0</v>
      </c>
    </row>
    <row r="38" spans="1:5" s="455" customFormat="1" ht="12" customHeight="1" x14ac:dyDescent="0.2">
      <c r="A38" s="509" t="s">
        <v>601</v>
      </c>
      <c r="B38" s="510" t="s">
        <v>459</v>
      </c>
      <c r="C38" s="238">
        <f>'[1]RM_6.3.2.sz.mell'!C40</f>
        <v>0</v>
      </c>
      <c r="D38" s="548">
        <f>'[1]RM_6.3.2.sz.mell'!J40</f>
        <v>0</v>
      </c>
      <c r="E38" s="239">
        <f>'[1]RM_6.3.2.sz.mell'!K40</f>
        <v>0</v>
      </c>
    </row>
    <row r="39" spans="1:5" s="455" customFormat="1" ht="12" customHeight="1" x14ac:dyDescent="0.2">
      <c r="A39" s="509" t="s">
        <v>602</v>
      </c>
      <c r="B39" s="511" t="s">
        <v>603</v>
      </c>
      <c r="C39" s="208">
        <f>'[1]RM_6.3.2.sz.mell'!C41</f>
        <v>0</v>
      </c>
      <c r="D39" s="549">
        <f>'[1]RM_6.3.2.sz.mell'!J41</f>
        <v>0</v>
      </c>
      <c r="E39" s="209">
        <f>'[1]RM_6.3.2.sz.mell'!K41</f>
        <v>0</v>
      </c>
    </row>
    <row r="40" spans="1:5" s="457" customFormat="1" ht="12" customHeight="1" thickBot="1" x14ac:dyDescent="0.25">
      <c r="A40" s="507" t="s">
        <v>604</v>
      </c>
      <c r="B40" s="512" t="s">
        <v>605</v>
      </c>
      <c r="C40" s="513">
        <f>'[1]RM_6.3.2.sz.mell'!C42</f>
        <v>0</v>
      </c>
      <c r="D40" s="550">
        <f>'[1]RM_6.3.2.sz.mell'!J42</f>
        <v>0</v>
      </c>
      <c r="E40" s="514">
        <f>'[1]RM_6.3.2.sz.mell'!K42</f>
        <v>0</v>
      </c>
    </row>
    <row r="41" spans="1:5" s="457" customFormat="1" ht="15.2" customHeight="1" thickBot="1" x14ac:dyDescent="0.25">
      <c r="A41" s="515" t="s">
        <v>381</v>
      </c>
      <c r="B41" s="516" t="s">
        <v>606</v>
      </c>
      <c r="C41" s="517">
        <f>'[1]RM_6.3.2.sz.mell'!C43</f>
        <v>0</v>
      </c>
      <c r="D41" s="551">
        <f>'[1]RM_6.3.2.sz.mell'!J43</f>
        <v>0</v>
      </c>
      <c r="E41" s="518">
        <f>'[1]RM_6.3.2.sz.mell'!K43</f>
        <v>0</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'[1]RM_6.3.2.sz.mell'!C45</f>
        <v>0</v>
      </c>
      <c r="D45" s="218">
        <f>'[1]RM_6.3.2.sz.mell'!J45</f>
        <v>0</v>
      </c>
      <c r="E45" s="203">
        <f>'[1]RM_6.3.2.sz.mell'!K45</f>
        <v>0</v>
      </c>
    </row>
    <row r="46" spans="1:5" ht="12" customHeight="1" x14ac:dyDescent="0.2">
      <c r="A46" s="507" t="s">
        <v>131</v>
      </c>
      <c r="B46" s="136" t="s">
        <v>299</v>
      </c>
      <c r="C46" s="552">
        <f>'[1]RM_6.3.2.sz.mell'!C46</f>
        <v>0</v>
      </c>
      <c r="D46" s="553">
        <f>'[1]RM_6.3.2.sz.mell'!J46</f>
        <v>0</v>
      </c>
      <c r="E46" s="554">
        <f>'[1]RM_6.3.2.sz.mell'!K46</f>
        <v>0</v>
      </c>
    </row>
    <row r="47" spans="1:5" ht="12" customHeight="1" x14ac:dyDescent="0.2">
      <c r="A47" s="507" t="s">
        <v>133</v>
      </c>
      <c r="B47" s="114" t="s">
        <v>300</v>
      </c>
      <c r="C47" s="238">
        <f>'[1]RM_6.3.2.sz.mell'!C47</f>
        <v>0</v>
      </c>
      <c r="D47" s="548">
        <f>'[1]RM_6.3.2.sz.mell'!J47</f>
        <v>0</v>
      </c>
      <c r="E47" s="239">
        <f>'[1]RM_6.3.2.sz.mell'!K47</f>
        <v>0</v>
      </c>
    </row>
    <row r="48" spans="1:5" ht="12" customHeight="1" x14ac:dyDescent="0.2">
      <c r="A48" s="507" t="s">
        <v>135</v>
      </c>
      <c r="B48" s="114" t="s">
        <v>301</v>
      </c>
      <c r="C48" s="211">
        <f>'[1]RM_6.3.2.sz.mell'!C48</f>
        <v>0</v>
      </c>
      <c r="D48" s="555">
        <f>'[1]RM_6.3.2.sz.mell'!J48</f>
        <v>0</v>
      </c>
      <c r="E48" s="212">
        <f>'[1]RM_6.3.2.sz.mell'!K48</f>
        <v>0</v>
      </c>
    </row>
    <row r="49" spans="1:5" ht="12" customHeight="1" x14ac:dyDescent="0.2">
      <c r="A49" s="507" t="s">
        <v>137</v>
      </c>
      <c r="B49" s="114" t="s">
        <v>302</v>
      </c>
      <c r="C49" s="526">
        <f>'[1]RM_6.3.2.sz.mell'!C49</f>
        <v>0</v>
      </c>
      <c r="D49" s="556">
        <f>'[1]RM_6.3.2.sz.mell'!J49</f>
        <v>0</v>
      </c>
      <c r="E49" s="527">
        <f>'[1]RM_6.3.2.sz.mell'!K49</f>
        <v>0</v>
      </c>
    </row>
    <row r="50" spans="1:5" ht="12" customHeight="1" thickBot="1" x14ac:dyDescent="0.25">
      <c r="A50" s="507" t="s">
        <v>139</v>
      </c>
      <c r="B50" s="114" t="s">
        <v>304</v>
      </c>
      <c r="C50" s="526">
        <f>'[1]RM_6.3.2.sz.mell'!C50</f>
        <v>0</v>
      </c>
      <c r="D50" s="556">
        <f>'[1]RM_6.3.2.sz.mell'!J50</f>
        <v>0</v>
      </c>
      <c r="E50" s="527">
        <f>'[1]RM_6.3.2.sz.mell'!K50</f>
        <v>0</v>
      </c>
    </row>
    <row r="51" spans="1:5" ht="12" customHeight="1" thickBot="1" x14ac:dyDescent="0.25">
      <c r="A51" s="508" t="s">
        <v>143</v>
      </c>
      <c r="B51" s="134" t="s">
        <v>608</v>
      </c>
      <c r="C51" s="202">
        <f>'[1]RM_6.3.2.sz.mell'!C51</f>
        <v>0</v>
      </c>
      <c r="D51" s="218">
        <f>'[1]RM_6.3.2.sz.mell'!J51</f>
        <v>0</v>
      </c>
      <c r="E51" s="203">
        <f>'[1]RM_6.3.2.sz.mell'!K51</f>
        <v>0</v>
      </c>
    </row>
    <row r="52" spans="1:5" s="475" customFormat="1" ht="12" customHeight="1" x14ac:dyDescent="0.2">
      <c r="A52" s="507" t="s">
        <v>145</v>
      </c>
      <c r="B52" s="136" t="s">
        <v>335</v>
      </c>
      <c r="C52" s="552">
        <f>'[1]RM_6.3.2.sz.mell'!C52</f>
        <v>0</v>
      </c>
      <c r="D52" s="553">
        <f>'[1]RM_6.3.2.sz.mell'!J52</f>
        <v>0</v>
      </c>
      <c r="E52" s="554">
        <f>'[1]RM_6.3.2.sz.mell'!K52</f>
        <v>0</v>
      </c>
    </row>
    <row r="53" spans="1:5" ht="12" customHeight="1" x14ac:dyDescent="0.2">
      <c r="A53" s="507" t="s">
        <v>147</v>
      </c>
      <c r="B53" s="114" t="s">
        <v>337</v>
      </c>
      <c r="C53" s="238">
        <f>'[1]RM_6.3.2.sz.mell'!C53</f>
        <v>0</v>
      </c>
      <c r="D53" s="548">
        <f>'[1]RM_6.3.2.sz.mell'!J53</f>
        <v>0</v>
      </c>
      <c r="E53" s="239">
        <f>'[1]RM_6.3.2.sz.mell'!K53</f>
        <v>0</v>
      </c>
    </row>
    <row r="54" spans="1:5" ht="12" customHeight="1" x14ac:dyDescent="0.2">
      <c r="A54" s="507" t="s">
        <v>149</v>
      </c>
      <c r="B54" s="114" t="s">
        <v>609</v>
      </c>
      <c r="C54" s="211">
        <f>'[1]RM_6.3.2.sz.mell'!C54</f>
        <v>0</v>
      </c>
      <c r="D54" s="555">
        <f>'[1]RM_6.3.2.sz.mell'!J54</f>
        <v>0</v>
      </c>
      <c r="E54" s="212">
        <f>'[1]RM_6.3.2.sz.mell'!K54</f>
        <v>0</v>
      </c>
    </row>
    <row r="55" spans="1:5" ht="12" customHeight="1" thickBot="1" x14ac:dyDescent="0.25">
      <c r="A55" s="507" t="s">
        <v>151</v>
      </c>
      <c r="B55" s="114" t="s">
        <v>610</v>
      </c>
      <c r="C55" s="526">
        <f>'[1]RM_6.3.2.sz.mell'!C55</f>
        <v>0</v>
      </c>
      <c r="D55" s="556">
        <f>'[1]RM_6.3.2.sz.mell'!J55</f>
        <v>0</v>
      </c>
      <c r="E55" s="527">
        <f>'[1]RM_6.3.2.sz.mell'!K55</f>
        <v>0</v>
      </c>
    </row>
    <row r="56" spans="1:5" ht="15.2" customHeight="1" thickBot="1" x14ac:dyDescent="0.25">
      <c r="A56" s="508" t="s">
        <v>157</v>
      </c>
      <c r="B56" s="134" t="s">
        <v>611</v>
      </c>
      <c r="C56" s="202">
        <f>'[1]RM_6.3.2.sz.mell'!C56</f>
        <v>0</v>
      </c>
      <c r="D56" s="218">
        <f>'[1]RM_6.3.2.sz.mell'!J56</f>
        <v>0</v>
      </c>
      <c r="E56" s="203">
        <f>'[1]RM_6.3.2.sz.mell'!K56</f>
        <v>0</v>
      </c>
    </row>
    <row r="57" spans="1:5" ht="13.5" thickBot="1" x14ac:dyDescent="0.25">
      <c r="A57" s="508" t="s">
        <v>354</v>
      </c>
      <c r="B57" s="530" t="s">
        <v>612</v>
      </c>
      <c r="C57" s="202">
        <f>'[1]RM_6.3.2.sz.mell'!C57</f>
        <v>0</v>
      </c>
      <c r="D57" s="218">
        <f>'[1]RM_6.3.2.sz.mell'!J57</f>
        <v>0</v>
      </c>
      <c r="E57" s="203">
        <f>'[1]RM_6.3.2.sz.mell'!K57</f>
        <v>0</v>
      </c>
    </row>
    <row r="58" spans="1:5" ht="15.2" customHeight="1" thickBot="1" x14ac:dyDescent="0.25">
      <c r="C58" s="484">
        <f>C41-C57</f>
        <v>0</v>
      </c>
      <c r="D58" s="484">
        <f>D41-D57</f>
        <v>0</v>
      </c>
    </row>
    <row r="59" spans="1:5" ht="14.45" customHeight="1" thickBot="1" x14ac:dyDescent="0.25">
      <c r="A59" s="486" t="s">
        <v>572</v>
      </c>
      <c r="B59" s="487"/>
      <c r="C59" s="557">
        <f>'[1]RM_6.3.2.sz.mell'!C59</f>
        <v>0</v>
      </c>
      <c r="D59" s="557">
        <f>'[1]RM_6.3.2.sz.mell'!J59</f>
        <v>0</v>
      </c>
      <c r="E59" s="558">
        <f>'[1]RM_6.3.2.sz.mell'!K59</f>
        <v>0</v>
      </c>
    </row>
    <row r="60" spans="1:5" ht="13.5" thickBot="1" x14ac:dyDescent="0.25">
      <c r="A60" s="490" t="s">
        <v>573</v>
      </c>
      <c r="B60" s="491"/>
      <c r="C60" s="557">
        <f>'[1]RM_6.3.2.sz.mell'!C60</f>
        <v>0</v>
      </c>
      <c r="D60" s="557">
        <f>'[1]RM_6.3.2.sz.mell'!J60</f>
        <v>0</v>
      </c>
      <c r="E60" s="558">
        <f>'[1]RM_6.3.2.sz.mell'!K60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68A2-8260-4EF2-8F5B-8435F032FDEC}">
  <sheetPr>
    <tabColor theme="3" tint="0.79998168889431442"/>
  </sheetPr>
  <dimension ref="A1:E60"/>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543" t="str">
        <f>CONCATENATE([1]KVI_MOD_ALAPADATOK!M14,"3. melléklet ",[1]KVI_MOD_ALAPADATOK!A7," ",[1]KVI_MOD_ALAPADATOK!B7," ",[1]KVI_MOD_ALAPADATOK!C7," ",[1]KVI_MOD_ALAPADATOK!D7," ",[1]KVI_MOD_ALAPADATOK!E7," ",[1]KVI_MOD_ALAPADATOK!F7," ",[1]KVI_MOD_ALAPADATOK!G7," ",[1]KVI_MOD_ALAPADATOK!H7)</f>
        <v>9.3.3. melléklet a  / 2020 ( … ) önkormányzati rendelethez</v>
      </c>
      <c r="C1" s="544"/>
      <c r="D1" s="544"/>
      <c r="E1" s="544"/>
    </row>
    <row r="2" spans="1:5" s="434" customFormat="1" ht="24.75" thickBot="1" x14ac:dyDescent="0.25">
      <c r="A2" s="498" t="s">
        <v>585</v>
      </c>
      <c r="B2" s="499" t="str">
        <f>CONCATENATE(KVI_MOD_9.3.2.sz.mell!B2:D2)</f>
        <v>Szent Norbert Idősek Klubja</v>
      </c>
      <c r="C2" s="500"/>
      <c r="D2" s="501"/>
      <c r="E2" s="502" t="s">
        <v>613</v>
      </c>
    </row>
    <row r="3" spans="1:5" s="434" customFormat="1" ht="24.75" thickBot="1" x14ac:dyDescent="0.25">
      <c r="A3" s="498" t="s">
        <v>551</v>
      </c>
      <c r="B3" s="499" t="s">
        <v>582</v>
      </c>
      <c r="C3" s="500"/>
      <c r="D3" s="501"/>
      <c r="E3" s="502" t="s">
        <v>614</v>
      </c>
    </row>
    <row r="4" spans="1:5" s="439" customFormat="1" ht="15.95" customHeight="1" thickBot="1" x14ac:dyDescent="0.3">
      <c r="A4" s="436"/>
      <c r="B4" s="436"/>
      <c r="C4" s="437"/>
      <c r="D4" s="438"/>
      <c r="E4" s="437" t="e">
        <f>KVI_MOD_9.3.2.sz.mell!E4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'[1]RM_6.3.3.sz.mell'!C10</f>
        <v>0</v>
      </c>
      <c r="D8" s="202">
        <f>'[1]RM_6.3.3.sz.mell'!J10</f>
        <v>0</v>
      </c>
      <c r="E8" s="504">
        <f>'[1]RM_6.3.3.sz.mell'!K10</f>
        <v>0</v>
      </c>
    </row>
    <row r="9" spans="1:5" s="455" customFormat="1" ht="12" customHeight="1" x14ac:dyDescent="0.2">
      <c r="A9" s="505" t="s">
        <v>131</v>
      </c>
      <c r="B9" s="111" t="s">
        <v>190</v>
      </c>
      <c r="C9" s="226">
        <f>'[1]RM_6.3.3.sz.mell'!C11</f>
        <v>0</v>
      </c>
      <c r="D9" s="226">
        <f>'[1]RM_6.3.3.sz.mell'!J11</f>
        <v>0</v>
      </c>
      <c r="E9" s="506">
        <f>'[1]RM_6.3.3.sz.mell'!K11</f>
        <v>0</v>
      </c>
    </row>
    <row r="10" spans="1:5" s="455" customFormat="1" ht="12" customHeight="1" x14ac:dyDescent="0.2">
      <c r="A10" s="507" t="s">
        <v>133</v>
      </c>
      <c r="B10" s="114" t="s">
        <v>192</v>
      </c>
      <c r="C10" s="191">
        <f>'[1]RM_6.3.3.sz.mell'!C12</f>
        <v>0</v>
      </c>
      <c r="D10" s="545">
        <f>'[1]RM_6.3.3.sz.mell'!J12</f>
        <v>0</v>
      </c>
      <c r="E10" s="192">
        <f>'[1]RM_6.3.3.sz.mell'!K12</f>
        <v>0</v>
      </c>
    </row>
    <row r="11" spans="1:5" s="455" customFormat="1" ht="12" customHeight="1" x14ac:dyDescent="0.2">
      <c r="A11" s="507" t="s">
        <v>135</v>
      </c>
      <c r="B11" s="114" t="s">
        <v>194</v>
      </c>
      <c r="C11" s="191">
        <f>'[1]RM_6.3.3.sz.mell'!C13</f>
        <v>0</v>
      </c>
      <c r="D11" s="545">
        <f>'[1]RM_6.3.3.sz.mell'!J13</f>
        <v>0</v>
      </c>
      <c r="E11" s="192">
        <f>'[1]RM_6.3.3.sz.mell'!K13</f>
        <v>0</v>
      </c>
    </row>
    <row r="12" spans="1:5" s="455" customFormat="1" ht="12" customHeight="1" x14ac:dyDescent="0.2">
      <c r="A12" s="507" t="s">
        <v>137</v>
      </c>
      <c r="B12" s="114" t="s">
        <v>196</v>
      </c>
      <c r="C12" s="191">
        <f>'[1]RM_6.3.3.sz.mell'!C14</f>
        <v>0</v>
      </c>
      <c r="D12" s="545">
        <f>'[1]RM_6.3.3.sz.mell'!J14</f>
        <v>0</v>
      </c>
      <c r="E12" s="192">
        <f>'[1]RM_6.3.3.sz.mell'!K14</f>
        <v>0</v>
      </c>
    </row>
    <row r="13" spans="1:5" s="455" customFormat="1" ht="12" customHeight="1" x14ac:dyDescent="0.2">
      <c r="A13" s="507" t="s">
        <v>139</v>
      </c>
      <c r="B13" s="114" t="s">
        <v>198</v>
      </c>
      <c r="C13" s="191">
        <f>'[1]RM_6.3.3.sz.mell'!C15</f>
        <v>0</v>
      </c>
      <c r="D13" s="545">
        <f>'[1]RM_6.3.3.sz.mell'!J15</f>
        <v>0</v>
      </c>
      <c r="E13" s="192">
        <f>'[1]RM_6.3.3.sz.mell'!K15</f>
        <v>0</v>
      </c>
    </row>
    <row r="14" spans="1:5" s="455" customFormat="1" ht="12" customHeight="1" x14ac:dyDescent="0.2">
      <c r="A14" s="507" t="s">
        <v>141</v>
      </c>
      <c r="B14" s="114" t="s">
        <v>587</v>
      </c>
      <c r="C14" s="191">
        <f>'[1]RM_6.3.3.sz.mell'!C16</f>
        <v>0</v>
      </c>
      <c r="D14" s="545">
        <f>'[1]RM_6.3.3.sz.mell'!J16</f>
        <v>0</v>
      </c>
      <c r="E14" s="192">
        <f>'[1]RM_6.3.3.sz.mell'!K16</f>
        <v>0</v>
      </c>
    </row>
    <row r="15" spans="1:5" s="455" customFormat="1" ht="12" customHeight="1" x14ac:dyDescent="0.2">
      <c r="A15" s="507" t="s">
        <v>306</v>
      </c>
      <c r="B15" s="140" t="s">
        <v>588</v>
      </c>
      <c r="C15" s="191">
        <f>'[1]RM_6.3.3.sz.mell'!C17</f>
        <v>0</v>
      </c>
      <c r="D15" s="545">
        <f>'[1]RM_6.3.3.sz.mell'!J17</f>
        <v>0</v>
      </c>
      <c r="E15" s="192">
        <f>'[1]RM_6.3.3.sz.mell'!K17</f>
        <v>0</v>
      </c>
    </row>
    <row r="16" spans="1:5" s="455" customFormat="1" ht="12" customHeight="1" x14ac:dyDescent="0.2">
      <c r="A16" s="507" t="s">
        <v>308</v>
      </c>
      <c r="B16" s="114" t="s">
        <v>589</v>
      </c>
      <c r="C16" s="234">
        <f>'[1]RM_6.3.3.sz.mell'!C18</f>
        <v>0</v>
      </c>
      <c r="D16" s="546">
        <f>'[1]RM_6.3.3.sz.mell'!J18</f>
        <v>0</v>
      </c>
      <c r="E16" s="235">
        <f>'[1]RM_6.3.3.sz.mell'!K18</f>
        <v>0</v>
      </c>
    </row>
    <row r="17" spans="1:5" s="457" customFormat="1" ht="12" customHeight="1" x14ac:dyDescent="0.2">
      <c r="A17" s="507" t="s">
        <v>310</v>
      </c>
      <c r="B17" s="114" t="s">
        <v>206</v>
      </c>
      <c r="C17" s="191">
        <f>'[1]RM_6.3.3.sz.mell'!C19</f>
        <v>0</v>
      </c>
      <c r="D17" s="545">
        <f>'[1]RM_6.3.3.sz.mell'!J19</f>
        <v>0</v>
      </c>
      <c r="E17" s="192">
        <f>'[1]RM_6.3.3.sz.mell'!K19</f>
        <v>0</v>
      </c>
    </row>
    <row r="18" spans="1:5" s="457" customFormat="1" ht="12" customHeight="1" x14ac:dyDescent="0.2">
      <c r="A18" s="507" t="s">
        <v>312</v>
      </c>
      <c r="B18" s="114" t="s">
        <v>208</v>
      </c>
      <c r="C18" s="198">
        <f>'[1]RM_6.3.3.sz.mell'!C20</f>
        <v>0</v>
      </c>
      <c r="D18" s="547">
        <f>'[1]RM_6.3.3.sz.mell'!J20</f>
        <v>0</v>
      </c>
      <c r="E18" s="199">
        <f>'[1]RM_6.3.3.sz.mell'!K20</f>
        <v>0</v>
      </c>
    </row>
    <row r="19" spans="1:5" s="457" customFormat="1" ht="12" customHeight="1" thickBot="1" x14ac:dyDescent="0.25">
      <c r="A19" s="507" t="s">
        <v>314</v>
      </c>
      <c r="B19" s="140" t="s">
        <v>210</v>
      </c>
      <c r="C19" s="198">
        <f>'[1]RM_6.3.3.sz.mell'!C21</f>
        <v>0</v>
      </c>
      <c r="D19" s="547">
        <f>'[1]RM_6.3.3.sz.mell'!J21</f>
        <v>0</v>
      </c>
      <c r="E19" s="199">
        <f>'[1]RM_6.3.3.sz.mell'!K21</f>
        <v>0</v>
      </c>
    </row>
    <row r="20" spans="1:5" s="455" customFormat="1" ht="12" customHeight="1" thickBot="1" x14ac:dyDescent="0.25">
      <c r="A20" s="446" t="s">
        <v>143</v>
      </c>
      <c r="B20" s="503" t="s">
        <v>590</v>
      </c>
      <c r="C20" s="202">
        <f>'[1]RM_6.3.3.sz.mell'!C22</f>
        <v>0</v>
      </c>
      <c r="D20" s="218">
        <f>'[1]RM_6.3.3.sz.mell'!J22</f>
        <v>0</v>
      </c>
      <c r="E20" s="203">
        <f>'[1]RM_6.3.3.sz.mell'!K22</f>
        <v>0</v>
      </c>
    </row>
    <row r="21" spans="1:5" s="457" customFormat="1" ht="12" customHeight="1" x14ac:dyDescent="0.2">
      <c r="A21" s="507" t="s">
        <v>145</v>
      </c>
      <c r="B21" s="136" t="s">
        <v>146</v>
      </c>
      <c r="C21" s="191">
        <f>'[1]RM_6.3.3.sz.mell'!C23</f>
        <v>0</v>
      </c>
      <c r="D21" s="545">
        <f>'[1]RM_6.3.3.sz.mell'!J23</f>
        <v>0</v>
      </c>
      <c r="E21" s="192">
        <f>'[1]RM_6.3.3.sz.mell'!K23</f>
        <v>0</v>
      </c>
    </row>
    <row r="22" spans="1:5" s="457" customFormat="1" ht="12" customHeight="1" x14ac:dyDescent="0.2">
      <c r="A22" s="507" t="s">
        <v>147</v>
      </c>
      <c r="B22" s="114" t="s">
        <v>591</v>
      </c>
      <c r="C22" s="191">
        <f>'[1]RM_6.3.3.sz.mell'!C24</f>
        <v>0</v>
      </c>
      <c r="D22" s="545">
        <f>'[1]RM_6.3.3.sz.mell'!J24</f>
        <v>0</v>
      </c>
      <c r="E22" s="192">
        <f>'[1]RM_6.3.3.sz.mell'!K24</f>
        <v>0</v>
      </c>
    </row>
    <row r="23" spans="1:5" s="457" customFormat="1" ht="12" customHeight="1" x14ac:dyDescent="0.2">
      <c r="A23" s="507" t="s">
        <v>149</v>
      </c>
      <c r="B23" s="114" t="s">
        <v>592</v>
      </c>
      <c r="C23" s="191">
        <f>'[1]RM_6.3.3.sz.mell'!C25</f>
        <v>0</v>
      </c>
      <c r="D23" s="545">
        <f>'[1]RM_6.3.3.sz.mell'!J25</f>
        <v>0</v>
      </c>
      <c r="E23" s="192">
        <f>'[1]RM_6.3.3.sz.mell'!K25</f>
        <v>0</v>
      </c>
    </row>
    <row r="24" spans="1:5" s="457" customFormat="1" ht="12" customHeight="1" thickBot="1" x14ac:dyDescent="0.25">
      <c r="A24" s="507" t="s">
        <v>151</v>
      </c>
      <c r="B24" s="114" t="s">
        <v>615</v>
      </c>
      <c r="C24" s="191">
        <f>'[1]RM_6.3.3.sz.mell'!C26</f>
        <v>0</v>
      </c>
      <c r="D24" s="545">
        <f>'[1]RM_6.3.3.sz.mell'!J26</f>
        <v>0</v>
      </c>
      <c r="E24" s="192">
        <f>'[1]RM_6.3.3.sz.mell'!K26</f>
        <v>0</v>
      </c>
    </row>
    <row r="25" spans="1:5" s="457" customFormat="1" ht="12" customHeight="1" thickBot="1" x14ac:dyDescent="0.25">
      <c r="A25" s="508" t="s">
        <v>157</v>
      </c>
      <c r="B25" s="134" t="s">
        <v>402</v>
      </c>
      <c r="C25" s="202">
        <f>'[1]RM_6.3.3.sz.mell'!C27</f>
        <v>0</v>
      </c>
      <c r="D25" s="218">
        <f>'[1]RM_6.3.3.sz.mell'!J27</f>
        <v>0</v>
      </c>
      <c r="E25" s="203">
        <f>'[1]RM_6.3.3.sz.mell'!K27</f>
        <v>0</v>
      </c>
    </row>
    <row r="26" spans="1:5" s="457" customFormat="1" ht="12" customHeight="1" thickBot="1" x14ac:dyDescent="0.25">
      <c r="A26" s="508" t="s">
        <v>354</v>
      </c>
      <c r="B26" s="134" t="s">
        <v>616</v>
      </c>
      <c r="C26" s="202">
        <f>'[1]RM_6.3.3.sz.mell'!C28</f>
        <v>0</v>
      </c>
      <c r="D26" s="218">
        <f>'[1]RM_6.3.3.sz.mell'!J28</f>
        <v>0</v>
      </c>
      <c r="E26" s="203">
        <f>'[1]RM_6.3.3.sz.mell'!K28</f>
        <v>0</v>
      </c>
    </row>
    <row r="27" spans="1:5" s="457" customFormat="1" ht="12" customHeight="1" x14ac:dyDescent="0.2">
      <c r="A27" s="509" t="s">
        <v>173</v>
      </c>
      <c r="B27" s="510" t="s">
        <v>591</v>
      </c>
      <c r="C27" s="238">
        <f>'[1]RM_6.3.3.sz.mell'!C29</f>
        <v>0</v>
      </c>
      <c r="D27" s="548">
        <f>'[1]RM_6.3.3.sz.mell'!J29</f>
        <v>0</v>
      </c>
      <c r="E27" s="239">
        <f>'[1]RM_6.3.3.sz.mell'!K29</f>
        <v>0</v>
      </c>
    </row>
    <row r="28" spans="1:5" s="457" customFormat="1" ht="22.5" x14ac:dyDescent="0.2">
      <c r="A28" s="509" t="s">
        <v>175</v>
      </c>
      <c r="B28" s="511" t="s">
        <v>595</v>
      </c>
      <c r="C28" s="208">
        <f>'[1]RM_6.3.3.sz.mell'!C30</f>
        <v>0</v>
      </c>
      <c r="D28" s="549">
        <f>'[1]RM_6.3.3.sz.mell'!J30</f>
        <v>0</v>
      </c>
      <c r="E28" s="209">
        <f>'[1]RM_6.3.3.sz.mell'!K30</f>
        <v>0</v>
      </c>
    </row>
    <row r="29" spans="1:5" s="457" customFormat="1" ht="12" customHeight="1" thickBot="1" x14ac:dyDescent="0.25">
      <c r="A29" s="507" t="s">
        <v>177</v>
      </c>
      <c r="B29" s="512" t="s">
        <v>617</v>
      </c>
      <c r="C29" s="513">
        <f>'[1]RM_6.3.3.sz.mell'!C31</f>
        <v>0</v>
      </c>
      <c r="D29" s="550">
        <f>'[1]RM_6.3.3.sz.mell'!J31</f>
        <v>0</v>
      </c>
      <c r="E29" s="514">
        <f>'[1]RM_6.3.3.sz.mell'!K31</f>
        <v>0</v>
      </c>
    </row>
    <row r="30" spans="1:5" s="457" customFormat="1" ht="12" customHeight="1" thickBot="1" x14ac:dyDescent="0.25">
      <c r="A30" s="508" t="s">
        <v>187</v>
      </c>
      <c r="B30" s="134" t="s">
        <v>597</v>
      </c>
      <c r="C30" s="202">
        <f>'[1]RM_6.3.3.sz.mell'!C32</f>
        <v>0</v>
      </c>
      <c r="D30" s="218">
        <f>'[1]RM_6.3.3.sz.mell'!J32</f>
        <v>0</v>
      </c>
      <c r="E30" s="203">
        <f>'[1]RM_6.3.3.sz.mell'!K32</f>
        <v>0</v>
      </c>
    </row>
    <row r="31" spans="1:5" s="457" customFormat="1" ht="12" customHeight="1" x14ac:dyDescent="0.2">
      <c r="A31" s="509" t="s">
        <v>189</v>
      </c>
      <c r="B31" s="510" t="s">
        <v>214</v>
      </c>
      <c r="C31" s="238">
        <f>'[1]RM_6.3.3.sz.mell'!C33</f>
        <v>0</v>
      </c>
      <c r="D31" s="548">
        <f>'[1]RM_6.3.3.sz.mell'!J33</f>
        <v>0</v>
      </c>
      <c r="E31" s="239">
        <f>'[1]RM_6.3.3.sz.mell'!K33</f>
        <v>0</v>
      </c>
    </row>
    <row r="32" spans="1:5" s="457" customFormat="1" ht="12" customHeight="1" x14ac:dyDescent="0.2">
      <c r="A32" s="509" t="s">
        <v>191</v>
      </c>
      <c r="B32" s="511" t="s">
        <v>216</v>
      </c>
      <c r="C32" s="208">
        <f>'[1]RM_6.3.3.sz.mell'!C34</f>
        <v>0</v>
      </c>
      <c r="D32" s="549">
        <f>'[1]RM_6.3.3.sz.mell'!J34</f>
        <v>0</v>
      </c>
      <c r="E32" s="209">
        <f>'[1]RM_6.3.3.sz.mell'!K34</f>
        <v>0</v>
      </c>
    </row>
    <row r="33" spans="1:5" s="457" customFormat="1" ht="12" customHeight="1" thickBot="1" x14ac:dyDescent="0.25">
      <c r="A33" s="507" t="s">
        <v>193</v>
      </c>
      <c r="B33" s="512" t="s">
        <v>218</v>
      </c>
      <c r="C33" s="513">
        <f>'[1]RM_6.3.3.sz.mell'!C35</f>
        <v>0</v>
      </c>
      <c r="D33" s="550">
        <f>'[1]RM_6.3.3.sz.mell'!J35</f>
        <v>0</v>
      </c>
      <c r="E33" s="514">
        <f>'[1]RM_6.3.3.sz.mell'!K35</f>
        <v>0</v>
      </c>
    </row>
    <row r="34" spans="1:5" s="455" customFormat="1" ht="12" customHeight="1" thickBot="1" x14ac:dyDescent="0.25">
      <c r="A34" s="508" t="s">
        <v>211</v>
      </c>
      <c r="B34" s="134" t="s">
        <v>404</v>
      </c>
      <c r="C34" s="202">
        <f>'[1]RM_6.3.3.sz.mell'!C36</f>
        <v>0</v>
      </c>
      <c r="D34" s="218">
        <f>'[1]RM_6.3.3.sz.mell'!J36</f>
        <v>0</v>
      </c>
      <c r="E34" s="203">
        <f>'[1]RM_6.3.3.sz.mell'!K36</f>
        <v>0</v>
      </c>
    </row>
    <row r="35" spans="1:5" s="455" customFormat="1" ht="12" customHeight="1" thickBot="1" x14ac:dyDescent="0.25">
      <c r="A35" s="508" t="s">
        <v>371</v>
      </c>
      <c r="B35" s="134" t="s">
        <v>598</v>
      </c>
      <c r="C35" s="202">
        <f>'[1]RM_6.3.3.sz.mell'!C37</f>
        <v>0</v>
      </c>
      <c r="D35" s="218">
        <f>'[1]RM_6.3.3.sz.mell'!J37</f>
        <v>0</v>
      </c>
      <c r="E35" s="203">
        <f>'[1]RM_6.3.3.sz.mell'!K37</f>
        <v>0</v>
      </c>
    </row>
    <row r="36" spans="1:5" s="455" customFormat="1" ht="12" customHeight="1" thickBot="1" x14ac:dyDescent="0.25">
      <c r="A36" s="446" t="s">
        <v>233</v>
      </c>
      <c r="B36" s="134" t="s">
        <v>618</v>
      </c>
      <c r="C36" s="202">
        <f>'[1]RM_6.3.3.sz.mell'!C38</f>
        <v>0</v>
      </c>
      <c r="D36" s="218">
        <f>'[1]RM_6.3.3.sz.mell'!J38</f>
        <v>0</v>
      </c>
      <c r="E36" s="203">
        <f>'[1]RM_6.3.3.sz.mell'!K38</f>
        <v>0</v>
      </c>
    </row>
    <row r="37" spans="1:5" s="455" customFormat="1" ht="12" customHeight="1" thickBot="1" x14ac:dyDescent="0.25">
      <c r="A37" s="515" t="s">
        <v>57</v>
      </c>
      <c r="B37" s="134" t="s">
        <v>600</v>
      </c>
      <c r="C37" s="202">
        <f>'[1]RM_6.3.3.sz.mell'!C39</f>
        <v>0</v>
      </c>
      <c r="D37" s="218">
        <f>'[1]RM_6.3.3.sz.mell'!J39</f>
        <v>0</v>
      </c>
      <c r="E37" s="203">
        <f>'[1]RM_6.3.3.sz.mell'!K39</f>
        <v>0</v>
      </c>
    </row>
    <row r="38" spans="1:5" s="455" customFormat="1" ht="12" customHeight="1" x14ac:dyDescent="0.2">
      <c r="A38" s="509" t="s">
        <v>601</v>
      </c>
      <c r="B38" s="510" t="s">
        <v>459</v>
      </c>
      <c r="C38" s="238">
        <f>'[1]RM_6.3.3.sz.mell'!C40</f>
        <v>0</v>
      </c>
      <c r="D38" s="548">
        <f>'[1]RM_6.3.3.sz.mell'!J40</f>
        <v>0</v>
      </c>
      <c r="E38" s="239">
        <f>'[1]RM_6.3.3.sz.mell'!K40</f>
        <v>0</v>
      </c>
    </row>
    <row r="39" spans="1:5" s="455" customFormat="1" ht="12" customHeight="1" x14ac:dyDescent="0.2">
      <c r="A39" s="509" t="s">
        <v>602</v>
      </c>
      <c r="B39" s="511" t="s">
        <v>603</v>
      </c>
      <c r="C39" s="208">
        <f>'[1]RM_6.3.3.sz.mell'!C41</f>
        <v>0</v>
      </c>
      <c r="D39" s="549">
        <f>'[1]RM_6.3.3.sz.mell'!J41</f>
        <v>0</v>
      </c>
      <c r="E39" s="209">
        <f>'[1]RM_6.3.3.sz.mell'!K41</f>
        <v>0</v>
      </c>
    </row>
    <row r="40" spans="1:5" s="457" customFormat="1" ht="12" customHeight="1" thickBot="1" x14ac:dyDescent="0.25">
      <c r="A40" s="507" t="s">
        <v>604</v>
      </c>
      <c r="B40" s="512" t="s">
        <v>605</v>
      </c>
      <c r="C40" s="513">
        <f>'[1]RM_6.3.3.sz.mell'!C42</f>
        <v>0</v>
      </c>
      <c r="D40" s="550">
        <f>'[1]RM_6.3.3.sz.mell'!J42</f>
        <v>0</v>
      </c>
      <c r="E40" s="514">
        <f>'[1]RM_6.3.3.sz.mell'!K42</f>
        <v>0</v>
      </c>
    </row>
    <row r="41" spans="1:5" s="457" customFormat="1" ht="15.2" customHeight="1" thickBot="1" x14ac:dyDescent="0.25">
      <c r="A41" s="515" t="s">
        <v>381</v>
      </c>
      <c r="B41" s="516" t="s">
        <v>606</v>
      </c>
      <c r="C41" s="517">
        <f>'[1]RM_6.3.3.sz.mell'!C43</f>
        <v>0</v>
      </c>
      <c r="D41" s="551">
        <f>'[1]RM_6.3.3.sz.mell'!J43</f>
        <v>0</v>
      </c>
      <c r="E41" s="518">
        <f>'[1]RM_6.3.3.sz.mell'!K43</f>
        <v>0</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'[1]RM_6.3.3.sz.mell'!C45</f>
        <v>0</v>
      </c>
      <c r="D45" s="218">
        <f>'[1]RM_6.3.3.sz.mell'!J45</f>
        <v>0</v>
      </c>
      <c r="E45" s="203">
        <f>'[1]RM_6.3.3.sz.mell'!K45</f>
        <v>0</v>
      </c>
    </row>
    <row r="46" spans="1:5" ht="12" customHeight="1" x14ac:dyDescent="0.2">
      <c r="A46" s="507" t="s">
        <v>131</v>
      </c>
      <c r="B46" s="136" t="s">
        <v>299</v>
      </c>
      <c r="C46" s="552">
        <f>'[1]RM_6.3.3.sz.mell'!C46</f>
        <v>0</v>
      </c>
      <c r="D46" s="553">
        <f>'[1]RM_6.3.3.sz.mell'!J46</f>
        <v>0</v>
      </c>
      <c r="E46" s="554">
        <f>'[1]RM_6.3.3.sz.mell'!K46</f>
        <v>0</v>
      </c>
    </row>
    <row r="47" spans="1:5" ht="12" customHeight="1" x14ac:dyDescent="0.2">
      <c r="A47" s="507" t="s">
        <v>133</v>
      </c>
      <c r="B47" s="114" t="s">
        <v>300</v>
      </c>
      <c r="C47" s="238">
        <f>'[1]RM_6.3.3.sz.mell'!C47</f>
        <v>0</v>
      </c>
      <c r="D47" s="548">
        <f>'[1]RM_6.3.3.sz.mell'!J47</f>
        <v>0</v>
      </c>
      <c r="E47" s="239">
        <f>'[1]RM_6.3.3.sz.mell'!K47</f>
        <v>0</v>
      </c>
    </row>
    <row r="48" spans="1:5" ht="12" customHeight="1" x14ac:dyDescent="0.2">
      <c r="A48" s="507" t="s">
        <v>135</v>
      </c>
      <c r="B48" s="114" t="s">
        <v>301</v>
      </c>
      <c r="C48" s="211">
        <f>'[1]RM_6.3.3.sz.mell'!C48</f>
        <v>0</v>
      </c>
      <c r="D48" s="555">
        <f>'[1]RM_6.3.3.sz.mell'!J48</f>
        <v>0</v>
      </c>
      <c r="E48" s="212">
        <f>'[1]RM_6.3.3.sz.mell'!K48</f>
        <v>0</v>
      </c>
    </row>
    <row r="49" spans="1:5" ht="12" customHeight="1" x14ac:dyDescent="0.2">
      <c r="A49" s="507" t="s">
        <v>137</v>
      </c>
      <c r="B49" s="114" t="s">
        <v>302</v>
      </c>
      <c r="C49" s="526">
        <f>'[1]RM_6.3.3.sz.mell'!C49</f>
        <v>0</v>
      </c>
      <c r="D49" s="556">
        <f>'[1]RM_6.3.3.sz.mell'!J49</f>
        <v>0</v>
      </c>
      <c r="E49" s="527">
        <f>'[1]RM_6.3.3.sz.mell'!K49</f>
        <v>0</v>
      </c>
    </row>
    <row r="50" spans="1:5" ht="12" customHeight="1" thickBot="1" x14ac:dyDescent="0.25">
      <c r="A50" s="507" t="s">
        <v>139</v>
      </c>
      <c r="B50" s="114" t="s">
        <v>304</v>
      </c>
      <c r="C50" s="526">
        <f>'[1]RM_6.3.3.sz.mell'!C50</f>
        <v>0</v>
      </c>
      <c r="D50" s="556">
        <f>'[1]RM_6.3.3.sz.mell'!J50</f>
        <v>0</v>
      </c>
      <c r="E50" s="527">
        <f>'[1]RM_6.3.3.sz.mell'!K50</f>
        <v>0</v>
      </c>
    </row>
    <row r="51" spans="1:5" ht="12" customHeight="1" thickBot="1" x14ac:dyDescent="0.25">
      <c r="A51" s="508" t="s">
        <v>143</v>
      </c>
      <c r="B51" s="134" t="s">
        <v>608</v>
      </c>
      <c r="C51" s="202">
        <f>'[1]RM_6.3.3.sz.mell'!C51</f>
        <v>0</v>
      </c>
      <c r="D51" s="218">
        <f>'[1]RM_6.3.3.sz.mell'!J51</f>
        <v>0</v>
      </c>
      <c r="E51" s="203">
        <f>'[1]RM_6.3.3.sz.mell'!K51</f>
        <v>0</v>
      </c>
    </row>
    <row r="52" spans="1:5" s="475" customFormat="1" ht="12" customHeight="1" x14ac:dyDescent="0.2">
      <c r="A52" s="507" t="s">
        <v>145</v>
      </c>
      <c r="B52" s="136" t="s">
        <v>335</v>
      </c>
      <c r="C52" s="552">
        <f>'[1]RM_6.3.3.sz.mell'!C52</f>
        <v>0</v>
      </c>
      <c r="D52" s="553">
        <f>'[1]RM_6.3.3.sz.mell'!J52</f>
        <v>0</v>
      </c>
      <c r="E52" s="554">
        <f>'[1]RM_6.3.3.sz.mell'!K52</f>
        <v>0</v>
      </c>
    </row>
    <row r="53" spans="1:5" ht="12" customHeight="1" x14ac:dyDescent="0.2">
      <c r="A53" s="507" t="s">
        <v>147</v>
      </c>
      <c r="B53" s="114" t="s">
        <v>337</v>
      </c>
      <c r="C53" s="238">
        <f>'[1]RM_6.3.3.sz.mell'!C53</f>
        <v>0</v>
      </c>
      <c r="D53" s="548">
        <f>'[1]RM_6.3.3.sz.mell'!J53</f>
        <v>0</v>
      </c>
      <c r="E53" s="239">
        <f>'[1]RM_6.3.3.sz.mell'!K53</f>
        <v>0</v>
      </c>
    </row>
    <row r="54" spans="1:5" ht="12" customHeight="1" x14ac:dyDescent="0.2">
      <c r="A54" s="507" t="s">
        <v>149</v>
      </c>
      <c r="B54" s="114" t="s">
        <v>609</v>
      </c>
      <c r="C54" s="211">
        <f>'[1]RM_6.3.3.sz.mell'!C54</f>
        <v>0</v>
      </c>
      <c r="D54" s="555">
        <f>'[1]RM_6.3.3.sz.mell'!J54</f>
        <v>0</v>
      </c>
      <c r="E54" s="212">
        <f>'[1]RM_6.3.3.sz.mell'!K54</f>
        <v>0</v>
      </c>
    </row>
    <row r="55" spans="1:5" ht="12" customHeight="1" thickBot="1" x14ac:dyDescent="0.25">
      <c r="A55" s="507" t="s">
        <v>151</v>
      </c>
      <c r="B55" s="114" t="s">
        <v>610</v>
      </c>
      <c r="C55" s="526">
        <f>'[1]RM_6.3.3.sz.mell'!C55</f>
        <v>0</v>
      </c>
      <c r="D55" s="556">
        <f>'[1]RM_6.3.3.sz.mell'!J55</f>
        <v>0</v>
      </c>
      <c r="E55" s="527">
        <f>'[1]RM_6.3.3.sz.mell'!K55</f>
        <v>0</v>
      </c>
    </row>
    <row r="56" spans="1:5" ht="15.2" customHeight="1" thickBot="1" x14ac:dyDescent="0.25">
      <c r="A56" s="508" t="s">
        <v>157</v>
      </c>
      <c r="B56" s="134" t="s">
        <v>611</v>
      </c>
      <c r="C56" s="202">
        <f>'[1]RM_6.3.3.sz.mell'!C56</f>
        <v>0</v>
      </c>
      <c r="D56" s="218">
        <f>'[1]RM_6.3.3.sz.mell'!J56</f>
        <v>0</v>
      </c>
      <c r="E56" s="203">
        <f>'[1]RM_6.3.3.sz.mell'!K56</f>
        <v>0</v>
      </c>
    </row>
    <row r="57" spans="1:5" ht="13.5" thickBot="1" x14ac:dyDescent="0.25">
      <c r="A57" s="508" t="s">
        <v>354</v>
      </c>
      <c r="B57" s="530" t="s">
        <v>612</v>
      </c>
      <c r="C57" s="202">
        <f>'[1]RM_6.3.3.sz.mell'!C57</f>
        <v>0</v>
      </c>
      <c r="D57" s="218">
        <f>'[1]RM_6.3.3.sz.mell'!J57</f>
        <v>0</v>
      </c>
      <c r="E57" s="203">
        <f>'[1]RM_6.3.3.sz.mell'!K57</f>
        <v>0</v>
      </c>
    </row>
    <row r="58" spans="1:5" ht="15.2" customHeight="1" thickBot="1" x14ac:dyDescent="0.25">
      <c r="C58" s="484">
        <f>C41-C57</f>
        <v>0</v>
      </c>
      <c r="D58" s="484">
        <f>D41-D57</f>
        <v>0</v>
      </c>
    </row>
    <row r="59" spans="1:5" ht="14.45" customHeight="1" thickBot="1" x14ac:dyDescent="0.25">
      <c r="A59" s="486" t="s">
        <v>572</v>
      </c>
      <c r="B59" s="487"/>
      <c r="C59" s="557">
        <f>'[1]RM_6.3.3.sz.mell'!C59</f>
        <v>0</v>
      </c>
      <c r="D59" s="557">
        <f>'[1]RM_6.3.3.sz.mell'!J59</f>
        <v>0</v>
      </c>
      <c r="E59" s="558">
        <f>'[1]RM_6.3.3.sz.mell'!K59</f>
        <v>0</v>
      </c>
    </row>
    <row r="60" spans="1:5" ht="13.5" thickBot="1" x14ac:dyDescent="0.25">
      <c r="A60" s="490" t="s">
        <v>573</v>
      </c>
      <c r="B60" s="491"/>
      <c r="C60" s="557">
        <f>'[1]RM_6.3.3.sz.mell'!C60</f>
        <v>0</v>
      </c>
      <c r="D60" s="557">
        <f>'[1]RM_6.3.3.sz.mell'!J60</f>
        <v>0</v>
      </c>
      <c r="E60" s="558">
        <f>'[1]RM_6.3.3.sz.mell'!K60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CAEE-4E49-4EF0-874B-C661E5B18728}">
  <sheetPr>
    <tabColor theme="3" tint="0.79998168889431442"/>
  </sheetPr>
  <dimension ref="A1:E60"/>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428" t="str">
        <f>CONCATENATE([1]KVI_MOD_ALAPADATOK!M16," melléklet ",[1]KVI_MOD_ALAPADATOK!A7," ",[1]KVI_MOD_ALAPADATOK!B7," ",[1]KVI_MOD_ALAPADATOK!C7," ",[1]KVI_MOD_ALAPADATOK!D7," ",[1]KVI_MOD_ALAPADATOK!E7," ",[1]KVI_MOD_ALAPADATOK!F7," ",[1]KVI_MOD_ALAPADATOK!G7," ",[1]KVI_MOD_ALAPADATOK!H7)</f>
        <v>9.4. melléklet a  / 2020 ( … ) önkormányzati rendelethez</v>
      </c>
      <c r="C1" s="429"/>
      <c r="D1" s="429"/>
      <c r="E1" s="429"/>
    </row>
    <row r="2" spans="1:5" s="434" customFormat="1" ht="25.5" customHeight="1" thickBot="1" x14ac:dyDescent="0.25">
      <c r="A2" s="498" t="s">
        <v>585</v>
      </c>
      <c r="B2" s="499" t="str">
        <f>CONCATENATE([1]KVI_MOD_ALAPADATOK!B16)</f>
        <v>Jánoshidai Napsugár Óvoda és Mini Bölcsőde</v>
      </c>
      <c r="C2" s="500"/>
      <c r="D2" s="501"/>
      <c r="E2" s="502" t="s">
        <v>614</v>
      </c>
    </row>
    <row r="3" spans="1:5" s="434" customFormat="1" ht="24.75" thickBot="1" x14ac:dyDescent="0.25">
      <c r="A3" s="498" t="s">
        <v>551</v>
      </c>
      <c r="B3" s="499" t="s">
        <v>552</v>
      </c>
      <c r="C3" s="500"/>
      <c r="D3" s="501"/>
      <c r="E3" s="502" t="s">
        <v>550</v>
      </c>
    </row>
    <row r="4" spans="1:5" s="439" customFormat="1" ht="15.95" customHeight="1" thickBot="1" x14ac:dyDescent="0.3">
      <c r="A4" s="436"/>
      <c r="B4" s="436"/>
      <c r="C4" s="437"/>
      <c r="D4" s="438"/>
      <c r="E4" s="437" t="e">
        <f>KVI_MOD_9.2.3.sz.mell!E4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'[1]RM_6.4.sz.mell'!C10</f>
        <v>0</v>
      </c>
      <c r="D8" s="202">
        <f>'[1]RM_6.4.sz.mell'!J10</f>
        <v>150000</v>
      </c>
      <c r="E8" s="504">
        <f>'[1]RM_6.4.sz.mell'!K10</f>
        <v>150000</v>
      </c>
    </row>
    <row r="9" spans="1:5" s="455" customFormat="1" ht="12" customHeight="1" x14ac:dyDescent="0.2">
      <c r="A9" s="505" t="s">
        <v>131</v>
      </c>
      <c r="B9" s="111" t="s">
        <v>190</v>
      </c>
      <c r="C9" s="226">
        <f>'[1]RM_6.4.sz.mell'!C11</f>
        <v>0</v>
      </c>
      <c r="D9" s="226">
        <f>'[1]RM_6.4.sz.mell'!J11</f>
        <v>0</v>
      </c>
      <c r="E9" s="506">
        <f>'[1]RM_6.4.sz.mell'!K11</f>
        <v>0</v>
      </c>
    </row>
    <row r="10" spans="1:5" s="455" customFormat="1" ht="12" customHeight="1" x14ac:dyDescent="0.2">
      <c r="A10" s="507" t="s">
        <v>133</v>
      </c>
      <c r="B10" s="114" t="s">
        <v>192</v>
      </c>
      <c r="C10" s="191">
        <f>'[1]RM_6.4.sz.mell'!C12</f>
        <v>0</v>
      </c>
      <c r="D10" s="545">
        <f>'[1]RM_6.4.sz.mell'!J12</f>
        <v>118110</v>
      </c>
      <c r="E10" s="192">
        <f>'[1]RM_6.4.sz.mell'!K12</f>
        <v>118110</v>
      </c>
    </row>
    <row r="11" spans="1:5" s="455" customFormat="1" ht="12" customHeight="1" x14ac:dyDescent="0.2">
      <c r="A11" s="507" t="s">
        <v>135</v>
      </c>
      <c r="B11" s="114" t="s">
        <v>194</v>
      </c>
      <c r="C11" s="191">
        <f>'[1]RM_6.4.sz.mell'!C13</f>
        <v>0</v>
      </c>
      <c r="D11" s="545">
        <f>'[1]RM_6.4.sz.mell'!J13</f>
        <v>0</v>
      </c>
      <c r="E11" s="192">
        <f>'[1]RM_6.4.sz.mell'!K13</f>
        <v>0</v>
      </c>
    </row>
    <row r="12" spans="1:5" s="455" customFormat="1" ht="12" customHeight="1" x14ac:dyDescent="0.2">
      <c r="A12" s="507" t="s">
        <v>137</v>
      </c>
      <c r="B12" s="114" t="s">
        <v>196</v>
      </c>
      <c r="C12" s="191">
        <f>'[1]RM_6.4.sz.mell'!C14</f>
        <v>0</v>
      </c>
      <c r="D12" s="545">
        <f>'[1]RM_6.4.sz.mell'!J14</f>
        <v>0</v>
      </c>
      <c r="E12" s="192">
        <f>'[1]RM_6.4.sz.mell'!K14</f>
        <v>0</v>
      </c>
    </row>
    <row r="13" spans="1:5" s="455" customFormat="1" ht="12" customHeight="1" x14ac:dyDescent="0.2">
      <c r="A13" s="507" t="s">
        <v>139</v>
      </c>
      <c r="B13" s="114" t="s">
        <v>198</v>
      </c>
      <c r="C13" s="191">
        <f>'[1]RM_6.4.sz.mell'!C15</f>
        <v>0</v>
      </c>
      <c r="D13" s="545">
        <f>'[1]RM_6.4.sz.mell'!J15</f>
        <v>0</v>
      </c>
      <c r="E13" s="192">
        <f>'[1]RM_6.4.sz.mell'!K15</f>
        <v>0</v>
      </c>
    </row>
    <row r="14" spans="1:5" s="455" customFormat="1" ht="12" customHeight="1" x14ac:dyDescent="0.2">
      <c r="A14" s="507" t="s">
        <v>141</v>
      </c>
      <c r="B14" s="114" t="s">
        <v>587</v>
      </c>
      <c r="C14" s="191">
        <f>'[1]RM_6.4.sz.mell'!C16</f>
        <v>0</v>
      </c>
      <c r="D14" s="545">
        <f>'[1]RM_6.4.sz.mell'!J16</f>
        <v>31890</v>
      </c>
      <c r="E14" s="192">
        <f>'[1]RM_6.4.sz.mell'!K16</f>
        <v>31890</v>
      </c>
    </row>
    <row r="15" spans="1:5" s="455" customFormat="1" ht="12" customHeight="1" x14ac:dyDescent="0.2">
      <c r="A15" s="507" t="s">
        <v>306</v>
      </c>
      <c r="B15" s="140" t="s">
        <v>588</v>
      </c>
      <c r="C15" s="191">
        <f>'[1]RM_6.4.sz.mell'!C17</f>
        <v>0</v>
      </c>
      <c r="D15" s="545">
        <f>'[1]RM_6.4.sz.mell'!J17</f>
        <v>0</v>
      </c>
      <c r="E15" s="192">
        <f>'[1]RM_6.4.sz.mell'!K17</f>
        <v>0</v>
      </c>
    </row>
    <row r="16" spans="1:5" s="455" customFormat="1" ht="12" customHeight="1" x14ac:dyDescent="0.2">
      <c r="A16" s="507" t="s">
        <v>308</v>
      </c>
      <c r="B16" s="114" t="s">
        <v>589</v>
      </c>
      <c r="C16" s="234">
        <f>'[1]RM_6.4.sz.mell'!C18</f>
        <v>0</v>
      </c>
      <c r="D16" s="546">
        <f>'[1]RM_6.4.sz.mell'!J18</f>
        <v>0</v>
      </c>
      <c r="E16" s="235">
        <f>'[1]RM_6.4.sz.mell'!K18</f>
        <v>0</v>
      </c>
    </row>
    <row r="17" spans="1:5" s="457" customFormat="1" ht="12" customHeight="1" x14ac:dyDescent="0.2">
      <c r="A17" s="507" t="s">
        <v>310</v>
      </c>
      <c r="B17" s="114" t="s">
        <v>206</v>
      </c>
      <c r="C17" s="191">
        <f>'[1]RM_6.4.sz.mell'!C19</f>
        <v>0</v>
      </c>
      <c r="D17" s="545">
        <f>'[1]RM_6.4.sz.mell'!J19</f>
        <v>0</v>
      </c>
      <c r="E17" s="192">
        <f>'[1]RM_6.4.sz.mell'!K19</f>
        <v>0</v>
      </c>
    </row>
    <row r="18" spans="1:5" s="457" customFormat="1" ht="12" customHeight="1" x14ac:dyDescent="0.2">
      <c r="A18" s="507" t="s">
        <v>312</v>
      </c>
      <c r="B18" s="114" t="s">
        <v>208</v>
      </c>
      <c r="C18" s="198">
        <f>'[1]RM_6.4.sz.mell'!C20</f>
        <v>0</v>
      </c>
      <c r="D18" s="547">
        <f>'[1]RM_6.4.sz.mell'!J20</f>
        <v>0</v>
      </c>
      <c r="E18" s="199">
        <f>'[1]RM_6.4.sz.mell'!K20</f>
        <v>0</v>
      </c>
    </row>
    <row r="19" spans="1:5" s="457" customFormat="1" ht="12" customHeight="1" thickBot="1" x14ac:dyDescent="0.25">
      <c r="A19" s="507" t="s">
        <v>314</v>
      </c>
      <c r="B19" s="140" t="s">
        <v>210</v>
      </c>
      <c r="C19" s="198">
        <f>'[1]RM_6.4.sz.mell'!C21</f>
        <v>0</v>
      </c>
      <c r="D19" s="547">
        <f>'[1]RM_6.4.sz.mell'!J21</f>
        <v>0</v>
      </c>
      <c r="E19" s="199">
        <f>'[1]RM_6.4.sz.mell'!K21</f>
        <v>0</v>
      </c>
    </row>
    <row r="20" spans="1:5" s="455" customFormat="1" ht="12" customHeight="1" thickBot="1" x14ac:dyDescent="0.25">
      <c r="A20" s="446" t="s">
        <v>143</v>
      </c>
      <c r="B20" s="503" t="s">
        <v>590</v>
      </c>
      <c r="C20" s="202">
        <f>'[1]RM_6.4.sz.mell'!C22</f>
        <v>0</v>
      </c>
      <c r="D20" s="218">
        <f>'[1]RM_6.4.sz.mell'!J22</f>
        <v>0</v>
      </c>
      <c r="E20" s="203">
        <f>'[1]RM_6.4.sz.mell'!K22</f>
        <v>0</v>
      </c>
    </row>
    <row r="21" spans="1:5" s="457" customFormat="1" ht="12" customHeight="1" x14ac:dyDescent="0.2">
      <c r="A21" s="507" t="s">
        <v>145</v>
      </c>
      <c r="B21" s="136" t="s">
        <v>146</v>
      </c>
      <c r="C21" s="191">
        <f>'[1]RM_6.4.sz.mell'!C23</f>
        <v>0</v>
      </c>
      <c r="D21" s="545">
        <f>'[1]RM_6.4.sz.mell'!J23</f>
        <v>0</v>
      </c>
      <c r="E21" s="192">
        <f>'[1]RM_6.4.sz.mell'!K23</f>
        <v>0</v>
      </c>
    </row>
    <row r="22" spans="1:5" s="457" customFormat="1" ht="12" customHeight="1" x14ac:dyDescent="0.2">
      <c r="A22" s="507" t="s">
        <v>147</v>
      </c>
      <c r="B22" s="114" t="s">
        <v>591</v>
      </c>
      <c r="C22" s="191">
        <f>'[1]RM_6.4.sz.mell'!C24</f>
        <v>0</v>
      </c>
      <c r="D22" s="545">
        <f>'[1]RM_6.4.sz.mell'!J24</f>
        <v>0</v>
      </c>
      <c r="E22" s="192">
        <f>'[1]RM_6.4.sz.mell'!K24</f>
        <v>0</v>
      </c>
    </row>
    <row r="23" spans="1:5" s="457" customFormat="1" ht="12" customHeight="1" x14ac:dyDescent="0.2">
      <c r="A23" s="507" t="s">
        <v>149</v>
      </c>
      <c r="B23" s="114" t="s">
        <v>592</v>
      </c>
      <c r="C23" s="191">
        <f>'[1]RM_6.4.sz.mell'!C25</f>
        <v>0</v>
      </c>
      <c r="D23" s="545">
        <f>'[1]RM_6.4.sz.mell'!J25</f>
        <v>0</v>
      </c>
      <c r="E23" s="192">
        <f>'[1]RM_6.4.sz.mell'!K25</f>
        <v>0</v>
      </c>
    </row>
    <row r="24" spans="1:5" s="457" customFormat="1" ht="12" customHeight="1" thickBot="1" x14ac:dyDescent="0.25">
      <c r="A24" s="507" t="s">
        <v>151</v>
      </c>
      <c r="B24" s="114" t="s">
        <v>615</v>
      </c>
      <c r="C24" s="191">
        <f>'[1]RM_6.4.sz.mell'!C26</f>
        <v>0</v>
      </c>
      <c r="D24" s="545">
        <f>'[1]RM_6.4.sz.mell'!J26</f>
        <v>0</v>
      </c>
      <c r="E24" s="192">
        <f>'[1]RM_6.4.sz.mell'!K26</f>
        <v>0</v>
      </c>
    </row>
    <row r="25" spans="1:5" s="457" customFormat="1" ht="12" customHeight="1" thickBot="1" x14ac:dyDescent="0.25">
      <c r="A25" s="508" t="s">
        <v>157</v>
      </c>
      <c r="B25" s="134" t="s">
        <v>402</v>
      </c>
      <c r="C25" s="202">
        <f>'[1]RM_6.4.sz.mell'!C27</f>
        <v>0</v>
      </c>
      <c r="D25" s="218">
        <f>'[1]RM_6.4.sz.mell'!J27</f>
        <v>0</v>
      </c>
      <c r="E25" s="203">
        <f>'[1]RM_6.4.sz.mell'!K27</f>
        <v>0</v>
      </c>
    </row>
    <row r="26" spans="1:5" s="457" customFormat="1" ht="12" customHeight="1" thickBot="1" x14ac:dyDescent="0.25">
      <c r="A26" s="508" t="s">
        <v>354</v>
      </c>
      <c r="B26" s="134" t="s">
        <v>616</v>
      </c>
      <c r="C26" s="202">
        <f>'[1]RM_6.4.sz.mell'!C28</f>
        <v>0</v>
      </c>
      <c r="D26" s="218">
        <f>'[1]RM_6.4.sz.mell'!J28</f>
        <v>0</v>
      </c>
      <c r="E26" s="203">
        <f>'[1]RM_6.4.sz.mell'!K28</f>
        <v>0</v>
      </c>
    </row>
    <row r="27" spans="1:5" s="457" customFormat="1" ht="12" customHeight="1" x14ac:dyDescent="0.2">
      <c r="A27" s="509" t="s">
        <v>173</v>
      </c>
      <c r="B27" s="510" t="s">
        <v>591</v>
      </c>
      <c r="C27" s="238">
        <f>'[1]RM_6.4.sz.mell'!C29</f>
        <v>0</v>
      </c>
      <c r="D27" s="548">
        <f>'[1]RM_6.4.sz.mell'!J29</f>
        <v>0</v>
      </c>
      <c r="E27" s="239">
        <f>'[1]RM_6.4.sz.mell'!K29</f>
        <v>0</v>
      </c>
    </row>
    <row r="28" spans="1:5" s="457" customFormat="1" ht="22.5" x14ac:dyDescent="0.2">
      <c r="A28" s="509" t="s">
        <v>175</v>
      </c>
      <c r="B28" s="511" t="s">
        <v>595</v>
      </c>
      <c r="C28" s="208">
        <f>'[1]RM_6.4.sz.mell'!C30</f>
        <v>0</v>
      </c>
      <c r="D28" s="549">
        <f>'[1]RM_6.4.sz.mell'!J30</f>
        <v>0</v>
      </c>
      <c r="E28" s="209">
        <f>'[1]RM_6.4.sz.mell'!K30</f>
        <v>0</v>
      </c>
    </row>
    <row r="29" spans="1:5" s="457" customFormat="1" ht="12" customHeight="1" thickBot="1" x14ac:dyDescent="0.25">
      <c r="A29" s="507" t="s">
        <v>177</v>
      </c>
      <c r="B29" s="512" t="s">
        <v>617</v>
      </c>
      <c r="C29" s="513">
        <f>'[1]RM_6.4.sz.mell'!C31</f>
        <v>0</v>
      </c>
      <c r="D29" s="550">
        <f>'[1]RM_6.4.sz.mell'!J31</f>
        <v>0</v>
      </c>
      <c r="E29" s="514">
        <f>'[1]RM_6.4.sz.mell'!K31</f>
        <v>0</v>
      </c>
    </row>
    <row r="30" spans="1:5" s="457" customFormat="1" ht="12" customHeight="1" thickBot="1" x14ac:dyDescent="0.25">
      <c r="A30" s="508" t="s">
        <v>187</v>
      </c>
      <c r="B30" s="134" t="s">
        <v>597</v>
      </c>
      <c r="C30" s="202">
        <f>'[1]RM_6.4.sz.mell'!C32</f>
        <v>0</v>
      </c>
      <c r="D30" s="218">
        <f>'[1]RM_6.4.sz.mell'!J32</f>
        <v>0</v>
      </c>
      <c r="E30" s="203">
        <f>'[1]RM_6.4.sz.mell'!K32</f>
        <v>0</v>
      </c>
    </row>
    <row r="31" spans="1:5" s="457" customFormat="1" ht="12" customHeight="1" x14ac:dyDescent="0.2">
      <c r="A31" s="509" t="s">
        <v>189</v>
      </c>
      <c r="B31" s="510" t="s">
        <v>214</v>
      </c>
      <c r="C31" s="238">
        <f>'[1]RM_6.4.sz.mell'!C33</f>
        <v>0</v>
      </c>
      <c r="D31" s="548">
        <f>'[1]RM_6.4.sz.mell'!J33</f>
        <v>0</v>
      </c>
      <c r="E31" s="239">
        <f>'[1]RM_6.4.sz.mell'!K33</f>
        <v>0</v>
      </c>
    </row>
    <row r="32" spans="1:5" s="457" customFormat="1" ht="12" customHeight="1" x14ac:dyDescent="0.2">
      <c r="A32" s="509" t="s">
        <v>191</v>
      </c>
      <c r="B32" s="511" t="s">
        <v>216</v>
      </c>
      <c r="C32" s="208">
        <f>'[1]RM_6.4.sz.mell'!C34</f>
        <v>0</v>
      </c>
      <c r="D32" s="549">
        <f>'[1]RM_6.4.sz.mell'!J34</f>
        <v>0</v>
      </c>
      <c r="E32" s="209">
        <f>'[1]RM_6.4.sz.mell'!K34</f>
        <v>0</v>
      </c>
    </row>
    <row r="33" spans="1:5" s="457" customFormat="1" ht="12" customHeight="1" thickBot="1" x14ac:dyDescent="0.25">
      <c r="A33" s="507" t="s">
        <v>193</v>
      </c>
      <c r="B33" s="512" t="s">
        <v>218</v>
      </c>
      <c r="C33" s="513">
        <f>'[1]RM_6.4.sz.mell'!C35</f>
        <v>0</v>
      </c>
      <c r="D33" s="550">
        <f>'[1]RM_6.4.sz.mell'!J35</f>
        <v>0</v>
      </c>
      <c r="E33" s="514">
        <f>'[1]RM_6.4.sz.mell'!K35</f>
        <v>0</v>
      </c>
    </row>
    <row r="34" spans="1:5" s="455" customFormat="1" ht="12" customHeight="1" thickBot="1" x14ac:dyDescent="0.25">
      <c r="A34" s="508" t="s">
        <v>211</v>
      </c>
      <c r="B34" s="134" t="s">
        <v>404</v>
      </c>
      <c r="C34" s="202">
        <f>'[1]RM_6.4.sz.mell'!C36</f>
        <v>0</v>
      </c>
      <c r="D34" s="218">
        <f>'[1]RM_6.4.sz.mell'!J36</f>
        <v>0</v>
      </c>
      <c r="E34" s="203">
        <f>'[1]RM_6.4.sz.mell'!K36</f>
        <v>0</v>
      </c>
    </row>
    <row r="35" spans="1:5" s="455" customFormat="1" ht="12" customHeight="1" thickBot="1" x14ac:dyDescent="0.25">
      <c r="A35" s="508" t="s">
        <v>371</v>
      </c>
      <c r="B35" s="134" t="s">
        <v>598</v>
      </c>
      <c r="C35" s="202">
        <f>'[1]RM_6.4.sz.mell'!C37</f>
        <v>0</v>
      </c>
      <c r="D35" s="218">
        <f>'[1]RM_6.4.sz.mell'!J37</f>
        <v>0</v>
      </c>
      <c r="E35" s="203">
        <f>'[1]RM_6.4.sz.mell'!K37</f>
        <v>0</v>
      </c>
    </row>
    <row r="36" spans="1:5" s="455" customFormat="1" ht="12" customHeight="1" thickBot="1" x14ac:dyDescent="0.25">
      <c r="A36" s="446" t="s">
        <v>233</v>
      </c>
      <c r="B36" s="134" t="s">
        <v>618</v>
      </c>
      <c r="C36" s="202">
        <f>'[1]RM_6.4.sz.mell'!C38</f>
        <v>0</v>
      </c>
      <c r="D36" s="218">
        <f>'[1]RM_6.4.sz.mell'!J38</f>
        <v>150000</v>
      </c>
      <c r="E36" s="203">
        <f>'[1]RM_6.4.sz.mell'!K38</f>
        <v>150000</v>
      </c>
    </row>
    <row r="37" spans="1:5" s="455" customFormat="1" ht="12" customHeight="1" thickBot="1" x14ac:dyDescent="0.25">
      <c r="A37" s="515" t="s">
        <v>57</v>
      </c>
      <c r="B37" s="134" t="s">
        <v>600</v>
      </c>
      <c r="C37" s="202">
        <f>'[1]RM_6.4.sz.mell'!C39</f>
        <v>84381950</v>
      </c>
      <c r="D37" s="218">
        <f>'[1]RM_6.4.sz.mell'!J39</f>
        <v>0</v>
      </c>
      <c r="E37" s="203">
        <f>'[1]RM_6.4.sz.mell'!K39</f>
        <v>84381950</v>
      </c>
    </row>
    <row r="38" spans="1:5" s="455" customFormat="1" ht="12" customHeight="1" x14ac:dyDescent="0.2">
      <c r="A38" s="509" t="s">
        <v>601</v>
      </c>
      <c r="B38" s="510" t="s">
        <v>459</v>
      </c>
      <c r="C38" s="238">
        <f>'[1]RM_6.4.sz.mell'!C40</f>
        <v>0</v>
      </c>
      <c r="D38" s="548">
        <f>'[1]RM_6.4.sz.mell'!J40</f>
        <v>0</v>
      </c>
      <c r="E38" s="239">
        <f>'[1]RM_6.4.sz.mell'!K40</f>
        <v>0</v>
      </c>
    </row>
    <row r="39" spans="1:5" s="455" customFormat="1" ht="12" customHeight="1" x14ac:dyDescent="0.2">
      <c r="A39" s="509" t="s">
        <v>602</v>
      </c>
      <c r="B39" s="511" t="s">
        <v>603</v>
      </c>
      <c r="C39" s="208">
        <f>'[1]RM_6.4.sz.mell'!C41</f>
        <v>0</v>
      </c>
      <c r="D39" s="549">
        <f>'[1]RM_6.4.sz.mell'!J41</f>
        <v>0</v>
      </c>
      <c r="E39" s="209">
        <f>'[1]RM_6.4.sz.mell'!K41</f>
        <v>0</v>
      </c>
    </row>
    <row r="40" spans="1:5" s="457" customFormat="1" ht="12" customHeight="1" thickBot="1" x14ac:dyDescent="0.25">
      <c r="A40" s="507" t="s">
        <v>604</v>
      </c>
      <c r="B40" s="512" t="s">
        <v>605</v>
      </c>
      <c r="C40" s="513">
        <f>'[1]RM_6.4.sz.mell'!C42</f>
        <v>84381950</v>
      </c>
      <c r="D40" s="550">
        <f>'[1]RM_6.4.sz.mell'!J42</f>
        <v>0</v>
      </c>
      <c r="E40" s="514">
        <f>'[1]RM_6.4.sz.mell'!K42</f>
        <v>84381950</v>
      </c>
    </row>
    <row r="41" spans="1:5" s="457" customFormat="1" ht="15.2" customHeight="1" thickBot="1" x14ac:dyDescent="0.25">
      <c r="A41" s="515" t="s">
        <v>381</v>
      </c>
      <c r="B41" s="516" t="s">
        <v>606</v>
      </c>
      <c r="C41" s="517">
        <f>'[1]RM_6.4.sz.mell'!C43</f>
        <v>84381950</v>
      </c>
      <c r="D41" s="551">
        <f>'[1]RM_6.4.sz.mell'!J43</f>
        <v>150000</v>
      </c>
      <c r="E41" s="518">
        <f>'[1]RM_6.4.sz.mell'!K43</f>
        <v>84531950</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'[1]RM_6.4.sz.mell'!C45</f>
        <v>80406850</v>
      </c>
      <c r="D45" s="218">
        <f>'[1]RM_6.4.sz.mell'!J45</f>
        <v>82000</v>
      </c>
      <c r="E45" s="203">
        <f>'[1]RM_6.4.sz.mell'!K45</f>
        <v>80488850</v>
      </c>
    </row>
    <row r="46" spans="1:5" ht="12" customHeight="1" x14ac:dyDescent="0.2">
      <c r="A46" s="507" t="s">
        <v>131</v>
      </c>
      <c r="B46" s="136" t="s">
        <v>299</v>
      </c>
      <c r="C46" s="552">
        <f>'[1]RM_6.4.sz.mell'!C46</f>
        <v>58844620</v>
      </c>
      <c r="D46" s="553">
        <f>'[1]RM_6.4.sz.mell'!J46</f>
        <v>0</v>
      </c>
      <c r="E46" s="554">
        <f>'[1]RM_6.4.sz.mell'!K46</f>
        <v>58844620</v>
      </c>
    </row>
    <row r="47" spans="1:5" ht="12" customHeight="1" x14ac:dyDescent="0.2">
      <c r="A47" s="507" t="s">
        <v>133</v>
      </c>
      <c r="B47" s="114" t="s">
        <v>300</v>
      </c>
      <c r="C47" s="238">
        <f>'[1]RM_6.4.sz.mell'!C47</f>
        <v>10557726</v>
      </c>
      <c r="D47" s="548">
        <f>'[1]RM_6.4.sz.mell'!J47</f>
        <v>0</v>
      </c>
      <c r="E47" s="239">
        <f>'[1]RM_6.4.sz.mell'!K47</f>
        <v>10557726</v>
      </c>
    </row>
    <row r="48" spans="1:5" ht="12" customHeight="1" x14ac:dyDescent="0.2">
      <c r="A48" s="507" t="s">
        <v>135</v>
      </c>
      <c r="B48" s="114" t="s">
        <v>301</v>
      </c>
      <c r="C48" s="211">
        <f>'[1]RM_6.4.sz.mell'!C48</f>
        <v>11004504</v>
      </c>
      <c r="D48" s="555">
        <f>'[1]RM_6.4.sz.mell'!J48</f>
        <v>82000</v>
      </c>
      <c r="E48" s="212">
        <f>'[1]RM_6.4.sz.mell'!K48</f>
        <v>11086504</v>
      </c>
    </row>
    <row r="49" spans="1:5" ht="12" customHeight="1" x14ac:dyDescent="0.2">
      <c r="A49" s="507" t="s">
        <v>137</v>
      </c>
      <c r="B49" s="114" t="s">
        <v>302</v>
      </c>
      <c r="C49" s="526">
        <f>'[1]RM_6.4.sz.mell'!C49</f>
        <v>0</v>
      </c>
      <c r="D49" s="556">
        <f>'[1]RM_6.4.sz.mell'!J49</f>
        <v>0</v>
      </c>
      <c r="E49" s="527">
        <f>'[1]RM_6.4.sz.mell'!K49</f>
        <v>0</v>
      </c>
    </row>
    <row r="50" spans="1:5" ht="12" customHeight="1" thickBot="1" x14ac:dyDescent="0.25">
      <c r="A50" s="507" t="s">
        <v>139</v>
      </c>
      <c r="B50" s="114" t="s">
        <v>304</v>
      </c>
      <c r="C50" s="526">
        <f>'[1]RM_6.4.sz.mell'!C50</f>
        <v>0</v>
      </c>
      <c r="D50" s="556">
        <f>'[1]RM_6.4.sz.mell'!J50</f>
        <v>0</v>
      </c>
      <c r="E50" s="527">
        <f>'[1]RM_6.4.sz.mell'!K50</f>
        <v>0</v>
      </c>
    </row>
    <row r="51" spans="1:5" ht="12" customHeight="1" thickBot="1" x14ac:dyDescent="0.25">
      <c r="A51" s="508" t="s">
        <v>143</v>
      </c>
      <c r="B51" s="134" t="s">
        <v>608</v>
      </c>
      <c r="C51" s="202">
        <f>'[1]RM_6.4.sz.mell'!C51</f>
        <v>3975100</v>
      </c>
      <c r="D51" s="218">
        <f>'[1]RM_6.4.sz.mell'!J51</f>
        <v>68000</v>
      </c>
      <c r="E51" s="203">
        <f>'[1]RM_6.4.sz.mell'!K51</f>
        <v>4043100</v>
      </c>
    </row>
    <row r="52" spans="1:5" s="475" customFormat="1" ht="12" customHeight="1" x14ac:dyDescent="0.2">
      <c r="A52" s="507" t="s">
        <v>145</v>
      </c>
      <c r="B52" s="136" t="s">
        <v>335</v>
      </c>
      <c r="C52" s="552">
        <f>'[1]RM_6.4.sz.mell'!C52</f>
        <v>3149600</v>
      </c>
      <c r="D52" s="553">
        <f>'[1]RM_6.4.sz.mell'!J52</f>
        <v>68000</v>
      </c>
      <c r="E52" s="554">
        <f>'[1]RM_6.4.sz.mell'!K52</f>
        <v>3217600</v>
      </c>
    </row>
    <row r="53" spans="1:5" ht="12" customHeight="1" x14ac:dyDescent="0.2">
      <c r="A53" s="507" t="s">
        <v>147</v>
      </c>
      <c r="B53" s="114" t="s">
        <v>337</v>
      </c>
      <c r="C53" s="238">
        <f>'[1]RM_6.4.sz.mell'!C53</f>
        <v>825500</v>
      </c>
      <c r="D53" s="548">
        <f>'[1]RM_6.4.sz.mell'!J53</f>
        <v>0</v>
      </c>
      <c r="E53" s="239">
        <f>'[1]RM_6.4.sz.mell'!K53</f>
        <v>825500</v>
      </c>
    </row>
    <row r="54" spans="1:5" ht="12" customHeight="1" x14ac:dyDescent="0.2">
      <c r="A54" s="507" t="s">
        <v>149</v>
      </c>
      <c r="B54" s="114" t="s">
        <v>609</v>
      </c>
      <c r="C54" s="211">
        <f>'[1]RM_6.4.sz.mell'!C54</f>
        <v>0</v>
      </c>
      <c r="D54" s="555">
        <f>'[1]RM_6.4.sz.mell'!J54</f>
        <v>0</v>
      </c>
      <c r="E54" s="212">
        <f>'[1]RM_6.4.sz.mell'!K54</f>
        <v>0</v>
      </c>
    </row>
    <row r="55" spans="1:5" ht="12" customHeight="1" thickBot="1" x14ac:dyDescent="0.25">
      <c r="A55" s="507" t="s">
        <v>151</v>
      </c>
      <c r="B55" s="114" t="s">
        <v>610</v>
      </c>
      <c r="C55" s="526">
        <f>'[1]RM_6.4.sz.mell'!C55</f>
        <v>0</v>
      </c>
      <c r="D55" s="556">
        <f>'[1]RM_6.4.sz.mell'!J55</f>
        <v>0</v>
      </c>
      <c r="E55" s="527">
        <f>'[1]RM_6.4.sz.mell'!K55</f>
        <v>0</v>
      </c>
    </row>
    <row r="56" spans="1:5" ht="15.2" customHeight="1" thickBot="1" x14ac:dyDescent="0.25">
      <c r="A56" s="508" t="s">
        <v>157</v>
      </c>
      <c r="B56" s="134" t="s">
        <v>611</v>
      </c>
      <c r="C56" s="202">
        <f>'[1]RM_6.4.sz.mell'!C56</f>
        <v>0</v>
      </c>
      <c r="D56" s="218">
        <f>'[1]RM_6.4.sz.mell'!J56</f>
        <v>0</v>
      </c>
      <c r="E56" s="203">
        <f>'[1]RM_6.4.sz.mell'!K56</f>
        <v>0</v>
      </c>
    </row>
    <row r="57" spans="1:5" ht="13.5" thickBot="1" x14ac:dyDescent="0.25">
      <c r="A57" s="508" t="s">
        <v>354</v>
      </c>
      <c r="B57" s="530" t="s">
        <v>612</v>
      </c>
      <c r="C57" s="202">
        <f>'[1]RM_6.4.sz.mell'!C57</f>
        <v>84381950</v>
      </c>
      <c r="D57" s="218">
        <f>'[1]RM_6.4.sz.mell'!J57</f>
        <v>150000</v>
      </c>
      <c r="E57" s="203">
        <f>'[1]RM_6.4.sz.mell'!K57</f>
        <v>84531950</v>
      </c>
    </row>
    <row r="58" spans="1:5" ht="15.2" customHeight="1" thickBot="1" x14ac:dyDescent="0.25">
      <c r="C58" s="484">
        <f>C41-C57</f>
        <v>0</v>
      </c>
      <c r="D58" s="484">
        <f>D41-D57</f>
        <v>0</v>
      </c>
    </row>
    <row r="59" spans="1:5" ht="14.45" customHeight="1" thickBot="1" x14ac:dyDescent="0.25">
      <c r="A59" s="486" t="s">
        <v>572</v>
      </c>
      <c r="B59" s="487"/>
      <c r="C59" s="557">
        <f>'[1]RM_6.4.sz.mell'!C59</f>
        <v>19</v>
      </c>
      <c r="D59" s="557">
        <f>'[1]RM_6.4.sz.mell'!J59</f>
        <v>0</v>
      </c>
      <c r="E59" s="558">
        <f>'[1]RM_6.4.sz.mell'!K59</f>
        <v>19</v>
      </c>
    </row>
    <row r="60" spans="1:5" ht="13.5" thickBot="1" x14ac:dyDescent="0.25">
      <c r="A60" s="490" t="s">
        <v>573</v>
      </c>
      <c r="B60" s="491"/>
      <c r="C60" s="557">
        <f>'[1]RM_6.4.sz.mell'!C60</f>
        <v>0</v>
      </c>
      <c r="D60" s="557">
        <f>'[1]RM_6.4.sz.mell'!J60</f>
        <v>0</v>
      </c>
      <c r="E60" s="558">
        <f>'[1]RM_6.4.sz.mell'!K60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A59C-CAB7-422D-97D3-A585E6F7BC60}">
  <sheetPr>
    <tabColor theme="3" tint="0.79998168889431442"/>
  </sheetPr>
  <dimension ref="A1:B41"/>
  <sheetViews>
    <sheetView zoomScale="120" zoomScaleNormal="120" workbookViewId="0">
      <selection activeCell="J23" sqref="J23"/>
    </sheetView>
  </sheetViews>
  <sheetFormatPr defaultRowHeight="12.75" x14ac:dyDescent="0.2"/>
  <cols>
    <col min="1" max="1" width="48.5" customWidth="1"/>
    <col min="2" max="2" width="73.5" customWidth="1"/>
    <col min="3" max="3" width="16.83203125" customWidth="1"/>
    <col min="257" max="257" width="48.5" customWidth="1"/>
    <col min="258" max="258" width="73.5" customWidth="1"/>
    <col min="259" max="259" width="16.83203125" customWidth="1"/>
    <col min="513" max="513" width="48.5" customWidth="1"/>
    <col min="514" max="514" width="73.5" customWidth="1"/>
    <col min="515" max="515" width="16.83203125" customWidth="1"/>
    <col min="769" max="769" width="48.5" customWidth="1"/>
    <col min="770" max="770" width="73.5" customWidth="1"/>
    <col min="771" max="771" width="16.83203125" customWidth="1"/>
    <col min="1025" max="1025" width="48.5" customWidth="1"/>
    <col min="1026" max="1026" width="73.5" customWidth="1"/>
    <col min="1027" max="1027" width="16.83203125" customWidth="1"/>
    <col min="1281" max="1281" width="48.5" customWidth="1"/>
    <col min="1282" max="1282" width="73.5" customWidth="1"/>
    <col min="1283" max="1283" width="16.83203125" customWidth="1"/>
    <col min="1537" max="1537" width="48.5" customWidth="1"/>
    <col min="1538" max="1538" width="73.5" customWidth="1"/>
    <col min="1539" max="1539" width="16.83203125" customWidth="1"/>
    <col min="1793" max="1793" width="48.5" customWidth="1"/>
    <col min="1794" max="1794" width="73.5" customWidth="1"/>
    <col min="1795" max="1795" width="16.83203125" customWidth="1"/>
    <col min="2049" max="2049" width="48.5" customWidth="1"/>
    <col min="2050" max="2050" width="73.5" customWidth="1"/>
    <col min="2051" max="2051" width="16.83203125" customWidth="1"/>
    <col min="2305" max="2305" width="48.5" customWidth="1"/>
    <col min="2306" max="2306" width="73.5" customWidth="1"/>
    <col min="2307" max="2307" width="16.83203125" customWidth="1"/>
    <col min="2561" max="2561" width="48.5" customWidth="1"/>
    <col min="2562" max="2562" width="73.5" customWidth="1"/>
    <col min="2563" max="2563" width="16.83203125" customWidth="1"/>
    <col min="2817" max="2817" width="48.5" customWidth="1"/>
    <col min="2818" max="2818" width="73.5" customWidth="1"/>
    <col min="2819" max="2819" width="16.83203125" customWidth="1"/>
    <col min="3073" max="3073" width="48.5" customWidth="1"/>
    <col min="3074" max="3074" width="73.5" customWidth="1"/>
    <col min="3075" max="3075" width="16.83203125" customWidth="1"/>
    <col min="3329" max="3329" width="48.5" customWidth="1"/>
    <col min="3330" max="3330" width="73.5" customWidth="1"/>
    <col min="3331" max="3331" width="16.83203125" customWidth="1"/>
    <col min="3585" max="3585" width="48.5" customWidth="1"/>
    <col min="3586" max="3586" width="73.5" customWidth="1"/>
    <col min="3587" max="3587" width="16.83203125" customWidth="1"/>
    <col min="3841" max="3841" width="48.5" customWidth="1"/>
    <col min="3842" max="3842" width="73.5" customWidth="1"/>
    <col min="3843" max="3843" width="16.83203125" customWidth="1"/>
    <col min="4097" max="4097" width="48.5" customWidth="1"/>
    <col min="4098" max="4098" width="73.5" customWidth="1"/>
    <col min="4099" max="4099" width="16.83203125" customWidth="1"/>
    <col min="4353" max="4353" width="48.5" customWidth="1"/>
    <col min="4354" max="4354" width="73.5" customWidth="1"/>
    <col min="4355" max="4355" width="16.83203125" customWidth="1"/>
    <col min="4609" max="4609" width="48.5" customWidth="1"/>
    <col min="4610" max="4610" width="73.5" customWidth="1"/>
    <col min="4611" max="4611" width="16.83203125" customWidth="1"/>
    <col min="4865" max="4865" width="48.5" customWidth="1"/>
    <col min="4866" max="4866" width="73.5" customWidth="1"/>
    <col min="4867" max="4867" width="16.83203125" customWidth="1"/>
    <col min="5121" max="5121" width="48.5" customWidth="1"/>
    <col min="5122" max="5122" width="73.5" customWidth="1"/>
    <col min="5123" max="5123" width="16.83203125" customWidth="1"/>
    <col min="5377" max="5377" width="48.5" customWidth="1"/>
    <col min="5378" max="5378" width="73.5" customWidth="1"/>
    <col min="5379" max="5379" width="16.83203125" customWidth="1"/>
    <col min="5633" max="5633" width="48.5" customWidth="1"/>
    <col min="5634" max="5634" width="73.5" customWidth="1"/>
    <col min="5635" max="5635" width="16.83203125" customWidth="1"/>
    <col min="5889" max="5889" width="48.5" customWidth="1"/>
    <col min="5890" max="5890" width="73.5" customWidth="1"/>
    <col min="5891" max="5891" width="16.83203125" customWidth="1"/>
    <col min="6145" max="6145" width="48.5" customWidth="1"/>
    <col min="6146" max="6146" width="73.5" customWidth="1"/>
    <col min="6147" max="6147" width="16.83203125" customWidth="1"/>
    <col min="6401" max="6401" width="48.5" customWidth="1"/>
    <col min="6402" max="6402" width="73.5" customWidth="1"/>
    <col min="6403" max="6403" width="16.83203125" customWidth="1"/>
    <col min="6657" max="6657" width="48.5" customWidth="1"/>
    <col min="6658" max="6658" width="73.5" customWidth="1"/>
    <col min="6659" max="6659" width="16.83203125" customWidth="1"/>
    <col min="6913" max="6913" width="48.5" customWidth="1"/>
    <col min="6914" max="6914" width="73.5" customWidth="1"/>
    <col min="6915" max="6915" width="16.83203125" customWidth="1"/>
    <col min="7169" max="7169" width="48.5" customWidth="1"/>
    <col min="7170" max="7170" width="73.5" customWidth="1"/>
    <col min="7171" max="7171" width="16.83203125" customWidth="1"/>
    <col min="7425" max="7425" width="48.5" customWidth="1"/>
    <col min="7426" max="7426" width="73.5" customWidth="1"/>
    <col min="7427" max="7427" width="16.83203125" customWidth="1"/>
    <col min="7681" max="7681" width="48.5" customWidth="1"/>
    <col min="7682" max="7682" width="73.5" customWidth="1"/>
    <col min="7683" max="7683" width="16.83203125" customWidth="1"/>
    <col min="7937" max="7937" width="48.5" customWidth="1"/>
    <col min="7938" max="7938" width="73.5" customWidth="1"/>
    <col min="7939" max="7939" width="16.83203125" customWidth="1"/>
    <col min="8193" max="8193" width="48.5" customWidth="1"/>
    <col min="8194" max="8194" width="73.5" customWidth="1"/>
    <col min="8195" max="8195" width="16.83203125" customWidth="1"/>
    <col min="8449" max="8449" width="48.5" customWidth="1"/>
    <col min="8450" max="8450" width="73.5" customWidth="1"/>
    <col min="8451" max="8451" width="16.83203125" customWidth="1"/>
    <col min="8705" max="8705" width="48.5" customWidth="1"/>
    <col min="8706" max="8706" width="73.5" customWidth="1"/>
    <col min="8707" max="8707" width="16.83203125" customWidth="1"/>
    <col min="8961" max="8961" width="48.5" customWidth="1"/>
    <col min="8962" max="8962" width="73.5" customWidth="1"/>
    <col min="8963" max="8963" width="16.83203125" customWidth="1"/>
    <col min="9217" max="9217" width="48.5" customWidth="1"/>
    <col min="9218" max="9218" width="73.5" customWidth="1"/>
    <col min="9219" max="9219" width="16.83203125" customWidth="1"/>
    <col min="9473" max="9473" width="48.5" customWidth="1"/>
    <col min="9474" max="9474" width="73.5" customWidth="1"/>
    <col min="9475" max="9475" width="16.83203125" customWidth="1"/>
    <col min="9729" max="9729" width="48.5" customWidth="1"/>
    <col min="9730" max="9730" width="73.5" customWidth="1"/>
    <col min="9731" max="9731" width="16.83203125" customWidth="1"/>
    <col min="9985" max="9985" width="48.5" customWidth="1"/>
    <col min="9986" max="9986" width="73.5" customWidth="1"/>
    <col min="9987" max="9987" width="16.83203125" customWidth="1"/>
    <col min="10241" max="10241" width="48.5" customWidth="1"/>
    <col min="10242" max="10242" width="73.5" customWidth="1"/>
    <col min="10243" max="10243" width="16.83203125" customWidth="1"/>
    <col min="10497" max="10497" width="48.5" customWidth="1"/>
    <col min="10498" max="10498" width="73.5" customWidth="1"/>
    <col min="10499" max="10499" width="16.83203125" customWidth="1"/>
    <col min="10753" max="10753" width="48.5" customWidth="1"/>
    <col min="10754" max="10754" width="73.5" customWidth="1"/>
    <col min="10755" max="10755" width="16.83203125" customWidth="1"/>
    <col min="11009" max="11009" width="48.5" customWidth="1"/>
    <col min="11010" max="11010" width="73.5" customWidth="1"/>
    <col min="11011" max="11011" width="16.83203125" customWidth="1"/>
    <col min="11265" max="11265" width="48.5" customWidth="1"/>
    <col min="11266" max="11266" width="73.5" customWidth="1"/>
    <col min="11267" max="11267" width="16.83203125" customWidth="1"/>
    <col min="11521" max="11521" width="48.5" customWidth="1"/>
    <col min="11522" max="11522" width="73.5" customWidth="1"/>
    <col min="11523" max="11523" width="16.83203125" customWidth="1"/>
    <col min="11777" max="11777" width="48.5" customWidth="1"/>
    <col min="11778" max="11778" width="73.5" customWidth="1"/>
    <col min="11779" max="11779" width="16.83203125" customWidth="1"/>
    <col min="12033" max="12033" width="48.5" customWidth="1"/>
    <col min="12034" max="12034" width="73.5" customWidth="1"/>
    <col min="12035" max="12035" width="16.83203125" customWidth="1"/>
    <col min="12289" max="12289" width="48.5" customWidth="1"/>
    <col min="12290" max="12290" width="73.5" customWidth="1"/>
    <col min="12291" max="12291" width="16.83203125" customWidth="1"/>
    <col min="12545" max="12545" width="48.5" customWidth="1"/>
    <col min="12546" max="12546" width="73.5" customWidth="1"/>
    <col min="12547" max="12547" width="16.83203125" customWidth="1"/>
    <col min="12801" max="12801" width="48.5" customWidth="1"/>
    <col min="12802" max="12802" width="73.5" customWidth="1"/>
    <col min="12803" max="12803" width="16.83203125" customWidth="1"/>
    <col min="13057" max="13057" width="48.5" customWidth="1"/>
    <col min="13058" max="13058" width="73.5" customWidth="1"/>
    <col min="13059" max="13059" width="16.83203125" customWidth="1"/>
    <col min="13313" max="13313" width="48.5" customWidth="1"/>
    <col min="13314" max="13314" width="73.5" customWidth="1"/>
    <col min="13315" max="13315" width="16.83203125" customWidth="1"/>
    <col min="13569" max="13569" width="48.5" customWidth="1"/>
    <col min="13570" max="13570" width="73.5" customWidth="1"/>
    <col min="13571" max="13571" width="16.83203125" customWidth="1"/>
    <col min="13825" max="13825" width="48.5" customWidth="1"/>
    <col min="13826" max="13826" width="73.5" customWidth="1"/>
    <col min="13827" max="13827" width="16.83203125" customWidth="1"/>
    <col min="14081" max="14081" width="48.5" customWidth="1"/>
    <col min="14082" max="14082" width="73.5" customWidth="1"/>
    <col min="14083" max="14083" width="16.83203125" customWidth="1"/>
    <col min="14337" max="14337" width="48.5" customWidth="1"/>
    <col min="14338" max="14338" width="73.5" customWidth="1"/>
    <col min="14339" max="14339" width="16.83203125" customWidth="1"/>
    <col min="14593" max="14593" width="48.5" customWidth="1"/>
    <col min="14594" max="14594" width="73.5" customWidth="1"/>
    <col min="14595" max="14595" width="16.83203125" customWidth="1"/>
    <col min="14849" max="14849" width="48.5" customWidth="1"/>
    <col min="14850" max="14850" width="73.5" customWidth="1"/>
    <col min="14851" max="14851" width="16.83203125" customWidth="1"/>
    <col min="15105" max="15105" width="48.5" customWidth="1"/>
    <col min="15106" max="15106" width="73.5" customWidth="1"/>
    <col min="15107" max="15107" width="16.83203125" customWidth="1"/>
    <col min="15361" max="15361" width="48.5" customWidth="1"/>
    <col min="15362" max="15362" width="73.5" customWidth="1"/>
    <col min="15363" max="15363" width="16.83203125" customWidth="1"/>
    <col min="15617" max="15617" width="48.5" customWidth="1"/>
    <col min="15618" max="15618" width="73.5" customWidth="1"/>
    <col min="15619" max="15619" width="16.83203125" customWidth="1"/>
    <col min="15873" max="15873" width="48.5" customWidth="1"/>
    <col min="15874" max="15874" width="73.5" customWidth="1"/>
    <col min="15875" max="15875" width="16.83203125" customWidth="1"/>
    <col min="16129" max="16129" width="48.5" customWidth="1"/>
    <col min="16130" max="16130" width="73.5" customWidth="1"/>
    <col min="16131" max="16131" width="16.83203125" customWidth="1"/>
  </cols>
  <sheetData>
    <row r="1" spans="1:2" ht="18.75" x14ac:dyDescent="0.3">
      <c r="A1" s="27" t="s">
        <v>78</v>
      </c>
    </row>
    <row r="3" spans="1:2" x14ac:dyDescent="0.2">
      <c r="A3" s="28"/>
      <c r="B3" s="28"/>
    </row>
    <row r="4" spans="1:2" ht="15.75" x14ac:dyDescent="0.25">
      <c r="A4" s="29"/>
      <c r="B4" s="30"/>
    </row>
    <row r="5" spans="1:2" ht="15.75" x14ac:dyDescent="0.25">
      <c r="A5" s="29"/>
      <c r="B5" s="30"/>
    </row>
    <row r="6" spans="1:2" s="31" customFormat="1" ht="15.75" x14ac:dyDescent="0.25">
      <c r="A6" s="29" t="str">
        <f>CONCATENATE([1]KVI_MOD_ALAPADATOK!D1,". évi eredeti előirányzat BEVÉTELEK")</f>
        <v>2020. évi eredeti előirányzat BEVÉTELEK</v>
      </c>
      <c r="B6" s="28"/>
    </row>
    <row r="7" spans="1:2" s="31" customFormat="1" x14ac:dyDescent="0.2">
      <c r="A7" s="28"/>
      <c r="B7" s="28"/>
    </row>
    <row r="8" spans="1:2" s="31" customFormat="1" x14ac:dyDescent="0.2">
      <c r="A8" s="28"/>
      <c r="B8" s="28"/>
    </row>
    <row r="9" spans="1:2" x14ac:dyDescent="0.2">
      <c r="A9" s="28" t="s">
        <v>79</v>
      </c>
      <c r="B9" s="28" t="s">
        <v>80</v>
      </c>
    </row>
    <row r="10" spans="1:2" x14ac:dyDescent="0.2">
      <c r="A10" s="28" t="s">
        <v>81</v>
      </c>
      <c r="B10" s="28" t="s">
        <v>82</v>
      </c>
    </row>
    <row r="11" spans="1:2" x14ac:dyDescent="0.2">
      <c r="A11" s="28" t="s">
        <v>83</v>
      </c>
      <c r="B11" s="28" t="s">
        <v>84</v>
      </c>
    </row>
    <row r="12" spans="1:2" x14ac:dyDescent="0.2">
      <c r="A12" s="28"/>
      <c r="B12" s="28"/>
    </row>
    <row r="13" spans="1:2" ht="15.75" x14ac:dyDescent="0.25">
      <c r="A13" s="29" t="str">
        <f>+CONCATENATE(LEFT(A6,4),". évi összes módosítás BEVÉTELEK")</f>
        <v>2020. évi összes módosítás BEVÉTELEK</v>
      </c>
      <c r="B13" s="30"/>
    </row>
    <row r="14" spans="1:2" x14ac:dyDescent="0.2">
      <c r="A14" s="28"/>
      <c r="B14" s="28"/>
    </row>
    <row r="15" spans="1:2" s="31" customFormat="1" x14ac:dyDescent="0.2">
      <c r="A15" s="28" t="s">
        <v>85</v>
      </c>
      <c r="B15" s="28" t="s">
        <v>86</v>
      </c>
    </row>
    <row r="16" spans="1:2" x14ac:dyDescent="0.2">
      <c r="A16" s="28" t="s">
        <v>87</v>
      </c>
      <c r="B16" s="28" t="s">
        <v>88</v>
      </c>
    </row>
    <row r="17" spans="1:2" x14ac:dyDescent="0.2">
      <c r="A17" s="28" t="s">
        <v>89</v>
      </c>
      <c r="B17" s="28" t="s">
        <v>90</v>
      </c>
    </row>
    <row r="18" spans="1:2" x14ac:dyDescent="0.2">
      <c r="A18" s="28"/>
      <c r="B18" s="28"/>
    </row>
    <row r="19" spans="1:2" ht="14.25" x14ac:dyDescent="0.2">
      <c r="A19" s="24" t="str">
        <f>+CONCATENATE(LEFT(A6,4),". módosított előirányzat BEVÉTELEK")</f>
        <v>2020. módosított előirányzat BEVÉTELEK</v>
      </c>
      <c r="B19" s="30"/>
    </row>
    <row r="20" spans="1:2" x14ac:dyDescent="0.2">
      <c r="A20" s="28"/>
      <c r="B20" s="28"/>
    </row>
    <row r="21" spans="1:2" x14ac:dyDescent="0.2">
      <c r="A21" s="28" t="s">
        <v>91</v>
      </c>
      <c r="B21" s="28" t="s">
        <v>92</v>
      </c>
    </row>
    <row r="22" spans="1:2" x14ac:dyDescent="0.2">
      <c r="A22" s="28" t="s">
        <v>93</v>
      </c>
      <c r="B22" s="28" t="s">
        <v>94</v>
      </c>
    </row>
    <row r="23" spans="1:2" x14ac:dyDescent="0.2">
      <c r="A23" s="28" t="s">
        <v>95</v>
      </c>
      <c r="B23" s="28" t="s">
        <v>96</v>
      </c>
    </row>
    <row r="24" spans="1:2" x14ac:dyDescent="0.2">
      <c r="A24" s="28"/>
      <c r="B24" s="28"/>
    </row>
    <row r="25" spans="1:2" ht="15.75" x14ac:dyDescent="0.25">
      <c r="A25" s="29" t="str">
        <f>+CONCATENATE(LEFT(A6,4),". évi eredeti előirányzat KIADÁSOK")</f>
        <v>2020. évi eredeti előirányzat KIADÁSOK</v>
      </c>
      <c r="B25" s="30"/>
    </row>
    <row r="26" spans="1:2" x14ac:dyDescent="0.2">
      <c r="A26" s="28"/>
      <c r="B26" s="28"/>
    </row>
    <row r="27" spans="1:2" x14ac:dyDescent="0.2">
      <c r="A27" s="28" t="s">
        <v>97</v>
      </c>
      <c r="B27" s="28" t="s">
        <v>98</v>
      </c>
    </row>
    <row r="28" spans="1:2" x14ac:dyDescent="0.2">
      <c r="A28" s="28" t="s">
        <v>99</v>
      </c>
      <c r="B28" s="28" t="s">
        <v>100</v>
      </c>
    </row>
    <row r="29" spans="1:2" x14ac:dyDescent="0.2">
      <c r="A29" s="28" t="s">
        <v>101</v>
      </c>
      <c r="B29" s="28" t="s">
        <v>102</v>
      </c>
    </row>
    <row r="30" spans="1:2" x14ac:dyDescent="0.2">
      <c r="A30" s="28"/>
      <c r="B30" s="28"/>
    </row>
    <row r="31" spans="1:2" ht="15.75" x14ac:dyDescent="0.25">
      <c r="A31" s="29" t="str">
        <f>+CONCATENATE(LEFT(A6,4),". évi Összes módosítás KIADÁSOK")</f>
        <v>2020. évi Összes módosítás KIADÁSOK</v>
      </c>
      <c r="B31" s="30"/>
    </row>
    <row r="32" spans="1:2" x14ac:dyDescent="0.2">
      <c r="A32" s="28"/>
      <c r="B32" s="28"/>
    </row>
    <row r="33" spans="1:2" x14ac:dyDescent="0.2">
      <c r="A33" s="28" t="s">
        <v>103</v>
      </c>
      <c r="B33" s="28" t="s">
        <v>104</v>
      </c>
    </row>
    <row r="34" spans="1:2" x14ac:dyDescent="0.2">
      <c r="A34" s="28" t="s">
        <v>105</v>
      </c>
      <c r="B34" s="28" t="s">
        <v>106</v>
      </c>
    </row>
    <row r="35" spans="1:2" x14ac:dyDescent="0.2">
      <c r="A35" s="28" t="s">
        <v>107</v>
      </c>
      <c r="B35" s="28" t="s">
        <v>108</v>
      </c>
    </row>
    <row r="36" spans="1:2" x14ac:dyDescent="0.2">
      <c r="A36" s="28"/>
      <c r="B36" s="28"/>
    </row>
    <row r="37" spans="1:2" ht="15.75" x14ac:dyDescent="0.25">
      <c r="A37" s="29" t="str">
        <f>+CONCATENATE(LEFT(A6,4),". módosított előirányzat KIADÁSOK")</f>
        <v>2020. módosított előirányzat KIADÁSOK</v>
      </c>
      <c r="B37" s="30"/>
    </row>
    <row r="38" spans="1:2" x14ac:dyDescent="0.2">
      <c r="A38" s="28"/>
      <c r="B38" s="28"/>
    </row>
    <row r="39" spans="1:2" x14ac:dyDescent="0.2">
      <c r="A39" s="28" t="s">
        <v>109</v>
      </c>
      <c r="B39" s="28" t="s">
        <v>110</v>
      </c>
    </row>
    <row r="40" spans="1:2" x14ac:dyDescent="0.2">
      <c r="A40" s="28" t="s">
        <v>111</v>
      </c>
      <c r="B40" s="28" t="s">
        <v>112</v>
      </c>
    </row>
    <row r="41" spans="1:2" x14ac:dyDescent="0.2">
      <c r="A41" s="28" t="s">
        <v>113</v>
      </c>
      <c r="B41" s="28" t="s">
        <v>114</v>
      </c>
    </row>
  </sheetData>
  <sheetProtection sheet="1"/>
  <pageMargins left="1.0629921259842521" right="1.0236220472440944" top="0.78740157480314965" bottom="0.78740157480314965" header="0.70866141732283472" footer="0.7086614173228347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64E2-F84B-4CA9-8037-C738486B0123}">
  <sheetPr>
    <tabColor theme="3" tint="0.79998168889431442"/>
  </sheetPr>
  <dimension ref="A1:E60"/>
  <sheetViews>
    <sheetView topLeftCell="A33"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543" t="str">
        <f>CONCATENATE([1]KVI_MOD_ALAPADATOK!M16,"1. melléklet ",[1]KVI_MOD_ALAPADATOK!A7," ",[1]KVI_MOD_ALAPADATOK!B7," ",[1]KVI_MOD_ALAPADATOK!C7," ",[1]KVI_MOD_ALAPADATOK!D7," ",[1]KVI_MOD_ALAPADATOK!E7," ",[1]KVI_MOD_ALAPADATOK!F7," ",[1]KVI_MOD_ALAPADATOK!G7," ",[1]KVI_MOD_ALAPADATOK!H7)</f>
        <v>9.4.1. melléklet a  / 2020 ( … ) önkormányzati rendelethez</v>
      </c>
      <c r="C1" s="544"/>
      <c r="D1" s="544"/>
      <c r="E1" s="544"/>
    </row>
    <row r="2" spans="1:5" s="434" customFormat="1" ht="25.5" customHeight="1" thickBot="1" x14ac:dyDescent="0.25">
      <c r="A2" s="498" t="s">
        <v>585</v>
      </c>
      <c r="B2" s="499" t="str">
        <f>CONCATENATE(KVI_MOD_9.4.sz.mell!B2:D2)</f>
        <v>Jánoshidai Napsugár Óvoda és Mini Bölcsőde</v>
      </c>
      <c r="C2" s="500"/>
      <c r="D2" s="501"/>
      <c r="E2" s="502" t="s">
        <v>614</v>
      </c>
    </row>
    <row r="3" spans="1:5" s="434" customFormat="1" ht="24.75" thickBot="1" x14ac:dyDescent="0.25">
      <c r="A3" s="498" t="s">
        <v>551</v>
      </c>
      <c r="B3" s="499" t="s">
        <v>574</v>
      </c>
      <c r="C3" s="500"/>
      <c r="D3" s="501"/>
      <c r="E3" s="502" t="s">
        <v>575</v>
      </c>
    </row>
    <row r="4" spans="1:5" s="439" customFormat="1" ht="15.95" customHeight="1" thickBot="1" x14ac:dyDescent="0.3">
      <c r="A4" s="436"/>
      <c r="B4" s="436"/>
      <c r="C4" s="437"/>
      <c r="D4" s="438"/>
      <c r="E4" s="437" t="e">
        <f>KVI_MOD_9.4.sz.mell!E4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'[1]RM_6.4.1.sz.mell'!C10</f>
        <v>0</v>
      </c>
      <c r="D8" s="202">
        <f>'[1]RM_6.4.1.sz.mell'!J10</f>
        <v>150000</v>
      </c>
      <c r="E8" s="504">
        <f>'[1]RM_6.4.1.sz.mell'!K10</f>
        <v>150000</v>
      </c>
    </row>
    <row r="9" spans="1:5" s="455" customFormat="1" ht="12" customHeight="1" x14ac:dyDescent="0.2">
      <c r="A9" s="505" t="s">
        <v>131</v>
      </c>
      <c r="B9" s="111" t="s">
        <v>190</v>
      </c>
      <c r="C9" s="226">
        <f>'[1]RM_6.4.1.sz.mell'!C11</f>
        <v>0</v>
      </c>
      <c r="D9" s="226">
        <f>'[1]RM_6.4.1.sz.mell'!J11</f>
        <v>0</v>
      </c>
      <c r="E9" s="506">
        <f>'[1]RM_6.4.1.sz.mell'!K11</f>
        <v>0</v>
      </c>
    </row>
    <row r="10" spans="1:5" s="455" customFormat="1" ht="12" customHeight="1" x14ac:dyDescent="0.2">
      <c r="A10" s="507" t="s">
        <v>133</v>
      </c>
      <c r="B10" s="114" t="s">
        <v>192</v>
      </c>
      <c r="C10" s="191">
        <f>'[1]RM_6.4.1.sz.mell'!C12</f>
        <v>0</v>
      </c>
      <c r="D10" s="545">
        <f>'[1]RM_6.4.1.sz.mell'!J12</f>
        <v>118110</v>
      </c>
      <c r="E10" s="192">
        <f>'[1]RM_6.4.1.sz.mell'!K12</f>
        <v>118110</v>
      </c>
    </row>
    <row r="11" spans="1:5" s="455" customFormat="1" ht="12" customHeight="1" x14ac:dyDescent="0.2">
      <c r="A11" s="507" t="s">
        <v>135</v>
      </c>
      <c r="B11" s="114" t="s">
        <v>194</v>
      </c>
      <c r="C11" s="191">
        <f>'[1]RM_6.4.1.sz.mell'!C13</f>
        <v>0</v>
      </c>
      <c r="D11" s="545">
        <f>'[1]RM_6.4.1.sz.mell'!J13</f>
        <v>0</v>
      </c>
      <c r="E11" s="192">
        <f>'[1]RM_6.4.1.sz.mell'!K13</f>
        <v>0</v>
      </c>
    </row>
    <row r="12" spans="1:5" s="455" customFormat="1" ht="12" customHeight="1" x14ac:dyDescent="0.2">
      <c r="A12" s="507" t="s">
        <v>137</v>
      </c>
      <c r="B12" s="114" t="s">
        <v>196</v>
      </c>
      <c r="C12" s="191">
        <f>'[1]RM_6.4.1.sz.mell'!C14</f>
        <v>0</v>
      </c>
      <c r="D12" s="545">
        <f>'[1]RM_6.4.1.sz.mell'!J14</f>
        <v>0</v>
      </c>
      <c r="E12" s="192">
        <f>'[1]RM_6.4.1.sz.mell'!K14</f>
        <v>0</v>
      </c>
    </row>
    <row r="13" spans="1:5" s="455" customFormat="1" ht="12" customHeight="1" x14ac:dyDescent="0.2">
      <c r="A13" s="507" t="s">
        <v>139</v>
      </c>
      <c r="B13" s="114" t="s">
        <v>198</v>
      </c>
      <c r="C13" s="191">
        <f>'[1]RM_6.4.1.sz.mell'!C15</f>
        <v>0</v>
      </c>
      <c r="D13" s="545">
        <f>'[1]RM_6.4.1.sz.mell'!J15</f>
        <v>0</v>
      </c>
      <c r="E13" s="192">
        <f>'[1]RM_6.4.1.sz.mell'!K15</f>
        <v>0</v>
      </c>
    </row>
    <row r="14" spans="1:5" s="455" customFormat="1" ht="12" customHeight="1" x14ac:dyDescent="0.2">
      <c r="A14" s="507" t="s">
        <v>141</v>
      </c>
      <c r="B14" s="114" t="s">
        <v>587</v>
      </c>
      <c r="C14" s="191">
        <f>'[1]RM_6.4.1.sz.mell'!C16</f>
        <v>0</v>
      </c>
      <c r="D14" s="545">
        <f>'[1]RM_6.4.1.sz.mell'!J16</f>
        <v>31890</v>
      </c>
      <c r="E14" s="192">
        <f>'[1]RM_6.4.1.sz.mell'!K16</f>
        <v>31890</v>
      </c>
    </row>
    <row r="15" spans="1:5" s="455" customFormat="1" ht="12" customHeight="1" x14ac:dyDescent="0.2">
      <c r="A15" s="507" t="s">
        <v>306</v>
      </c>
      <c r="B15" s="140" t="s">
        <v>588</v>
      </c>
      <c r="C15" s="191">
        <f>'[1]RM_6.4.1.sz.mell'!C17</f>
        <v>0</v>
      </c>
      <c r="D15" s="545">
        <f>'[1]RM_6.4.1.sz.mell'!J17</f>
        <v>0</v>
      </c>
      <c r="E15" s="192">
        <f>'[1]RM_6.4.1.sz.mell'!K17</f>
        <v>0</v>
      </c>
    </row>
    <row r="16" spans="1:5" s="455" customFormat="1" ht="12" customHeight="1" x14ac:dyDescent="0.2">
      <c r="A16" s="507" t="s">
        <v>308</v>
      </c>
      <c r="B16" s="114" t="s">
        <v>589</v>
      </c>
      <c r="C16" s="234">
        <f>'[1]RM_6.4.1.sz.mell'!C18</f>
        <v>0</v>
      </c>
      <c r="D16" s="546">
        <f>'[1]RM_6.4.1.sz.mell'!J18</f>
        <v>0</v>
      </c>
      <c r="E16" s="235">
        <f>'[1]RM_6.4.1.sz.mell'!K18</f>
        <v>0</v>
      </c>
    </row>
    <row r="17" spans="1:5" s="457" customFormat="1" ht="12" customHeight="1" x14ac:dyDescent="0.2">
      <c r="A17" s="507" t="s">
        <v>310</v>
      </c>
      <c r="B17" s="114" t="s">
        <v>206</v>
      </c>
      <c r="C17" s="191">
        <f>'[1]RM_6.4.1.sz.mell'!C19</f>
        <v>0</v>
      </c>
      <c r="D17" s="545">
        <f>'[1]RM_6.4.1.sz.mell'!J19</f>
        <v>0</v>
      </c>
      <c r="E17" s="192">
        <f>'[1]RM_6.4.1.sz.mell'!K19</f>
        <v>0</v>
      </c>
    </row>
    <row r="18" spans="1:5" s="457" customFormat="1" ht="12" customHeight="1" x14ac:dyDescent="0.2">
      <c r="A18" s="507" t="s">
        <v>312</v>
      </c>
      <c r="B18" s="114" t="s">
        <v>208</v>
      </c>
      <c r="C18" s="198">
        <f>'[1]RM_6.4.1.sz.mell'!C20</f>
        <v>0</v>
      </c>
      <c r="D18" s="547">
        <f>'[1]RM_6.4.1.sz.mell'!J20</f>
        <v>0</v>
      </c>
      <c r="E18" s="199">
        <f>'[1]RM_6.4.1.sz.mell'!K20</f>
        <v>0</v>
      </c>
    </row>
    <row r="19" spans="1:5" s="457" customFormat="1" ht="12" customHeight="1" thickBot="1" x14ac:dyDescent="0.25">
      <c r="A19" s="507" t="s">
        <v>314</v>
      </c>
      <c r="B19" s="140" t="s">
        <v>210</v>
      </c>
      <c r="C19" s="198">
        <f>'[1]RM_6.4.1.sz.mell'!C21</f>
        <v>0</v>
      </c>
      <c r="D19" s="547">
        <f>'[1]RM_6.4.1.sz.mell'!J21</f>
        <v>0</v>
      </c>
      <c r="E19" s="199">
        <f>'[1]RM_6.4.1.sz.mell'!K21</f>
        <v>0</v>
      </c>
    </row>
    <row r="20" spans="1:5" s="455" customFormat="1" ht="12" customHeight="1" thickBot="1" x14ac:dyDescent="0.25">
      <c r="A20" s="446" t="s">
        <v>143</v>
      </c>
      <c r="B20" s="503" t="s">
        <v>590</v>
      </c>
      <c r="C20" s="202">
        <f>'[1]RM_6.4.1.sz.mell'!C22</f>
        <v>0</v>
      </c>
      <c r="D20" s="218">
        <f>'[1]RM_6.4.1.sz.mell'!J22</f>
        <v>0</v>
      </c>
      <c r="E20" s="203">
        <f>'[1]RM_6.4.1.sz.mell'!K22</f>
        <v>0</v>
      </c>
    </row>
    <row r="21" spans="1:5" s="457" customFormat="1" ht="12" customHeight="1" x14ac:dyDescent="0.2">
      <c r="A21" s="507" t="s">
        <v>145</v>
      </c>
      <c r="B21" s="136" t="s">
        <v>146</v>
      </c>
      <c r="C21" s="191">
        <f>'[1]RM_6.4.1.sz.mell'!C23</f>
        <v>0</v>
      </c>
      <c r="D21" s="545">
        <f>'[1]RM_6.4.1.sz.mell'!J23</f>
        <v>0</v>
      </c>
      <c r="E21" s="192">
        <f>'[1]RM_6.4.1.sz.mell'!K23</f>
        <v>0</v>
      </c>
    </row>
    <row r="22" spans="1:5" s="457" customFormat="1" ht="12" customHeight="1" x14ac:dyDescent="0.2">
      <c r="A22" s="507" t="s">
        <v>147</v>
      </c>
      <c r="B22" s="114" t="s">
        <v>591</v>
      </c>
      <c r="C22" s="191">
        <f>'[1]RM_6.4.1.sz.mell'!C24</f>
        <v>0</v>
      </c>
      <c r="D22" s="545">
        <f>'[1]RM_6.4.1.sz.mell'!J24</f>
        <v>0</v>
      </c>
      <c r="E22" s="192">
        <f>'[1]RM_6.4.1.sz.mell'!K24</f>
        <v>0</v>
      </c>
    </row>
    <row r="23" spans="1:5" s="457" customFormat="1" ht="12" customHeight="1" x14ac:dyDescent="0.2">
      <c r="A23" s="507" t="s">
        <v>149</v>
      </c>
      <c r="B23" s="114" t="s">
        <v>592</v>
      </c>
      <c r="C23" s="191">
        <f>'[1]RM_6.4.1.sz.mell'!C25</f>
        <v>0</v>
      </c>
      <c r="D23" s="545">
        <f>'[1]RM_6.4.1.sz.mell'!J25</f>
        <v>0</v>
      </c>
      <c r="E23" s="192">
        <f>'[1]RM_6.4.1.sz.mell'!K25</f>
        <v>0</v>
      </c>
    </row>
    <row r="24" spans="1:5" s="457" customFormat="1" ht="12" customHeight="1" thickBot="1" x14ac:dyDescent="0.25">
      <c r="A24" s="507" t="s">
        <v>151</v>
      </c>
      <c r="B24" s="114" t="s">
        <v>615</v>
      </c>
      <c r="C24" s="191">
        <f>'[1]RM_6.4.1.sz.mell'!C26</f>
        <v>0</v>
      </c>
      <c r="D24" s="545">
        <f>'[1]RM_6.4.1.sz.mell'!J26</f>
        <v>0</v>
      </c>
      <c r="E24" s="192">
        <f>'[1]RM_6.4.1.sz.mell'!K26</f>
        <v>0</v>
      </c>
    </row>
    <row r="25" spans="1:5" s="457" customFormat="1" ht="12" customHeight="1" thickBot="1" x14ac:dyDescent="0.25">
      <c r="A25" s="508" t="s">
        <v>157</v>
      </c>
      <c r="B25" s="134" t="s">
        <v>402</v>
      </c>
      <c r="C25" s="202">
        <f>'[1]RM_6.4.1.sz.mell'!C27</f>
        <v>0</v>
      </c>
      <c r="D25" s="218">
        <f>'[1]RM_6.4.1.sz.mell'!J27</f>
        <v>0</v>
      </c>
      <c r="E25" s="203">
        <f>'[1]RM_6.4.1.sz.mell'!K27</f>
        <v>0</v>
      </c>
    </row>
    <row r="26" spans="1:5" s="457" customFormat="1" ht="12" customHeight="1" thickBot="1" x14ac:dyDescent="0.25">
      <c r="A26" s="508" t="s">
        <v>354</v>
      </c>
      <c r="B26" s="134" t="s">
        <v>616</v>
      </c>
      <c r="C26" s="202">
        <f>'[1]RM_6.4.1.sz.mell'!C28</f>
        <v>0</v>
      </c>
      <c r="D26" s="218">
        <f>'[1]RM_6.4.1.sz.mell'!J28</f>
        <v>0</v>
      </c>
      <c r="E26" s="203">
        <f>'[1]RM_6.4.1.sz.mell'!K28</f>
        <v>0</v>
      </c>
    </row>
    <row r="27" spans="1:5" s="457" customFormat="1" ht="12" customHeight="1" x14ac:dyDescent="0.2">
      <c r="A27" s="509" t="s">
        <v>173</v>
      </c>
      <c r="B27" s="510" t="s">
        <v>591</v>
      </c>
      <c r="C27" s="238">
        <f>'[1]RM_6.4.1.sz.mell'!C29</f>
        <v>0</v>
      </c>
      <c r="D27" s="548">
        <f>'[1]RM_6.4.1.sz.mell'!J29</f>
        <v>0</v>
      </c>
      <c r="E27" s="239">
        <f>'[1]RM_6.4.1.sz.mell'!K29</f>
        <v>0</v>
      </c>
    </row>
    <row r="28" spans="1:5" s="457" customFormat="1" ht="22.5" x14ac:dyDescent="0.2">
      <c r="A28" s="509" t="s">
        <v>175</v>
      </c>
      <c r="B28" s="511" t="s">
        <v>595</v>
      </c>
      <c r="C28" s="208">
        <f>'[1]RM_6.4.1.sz.mell'!C30</f>
        <v>0</v>
      </c>
      <c r="D28" s="549">
        <f>'[1]RM_6.4.1.sz.mell'!J30</f>
        <v>0</v>
      </c>
      <c r="E28" s="209">
        <f>'[1]RM_6.4.1.sz.mell'!K30</f>
        <v>0</v>
      </c>
    </row>
    <row r="29" spans="1:5" s="457" customFormat="1" ht="12" customHeight="1" thickBot="1" x14ac:dyDescent="0.25">
      <c r="A29" s="507" t="s">
        <v>177</v>
      </c>
      <c r="B29" s="512" t="s">
        <v>617</v>
      </c>
      <c r="C29" s="513">
        <f>'[1]RM_6.4.1.sz.mell'!C31</f>
        <v>0</v>
      </c>
      <c r="D29" s="550">
        <f>'[1]RM_6.4.1.sz.mell'!J31</f>
        <v>0</v>
      </c>
      <c r="E29" s="514">
        <f>'[1]RM_6.4.1.sz.mell'!K31</f>
        <v>0</v>
      </c>
    </row>
    <row r="30" spans="1:5" s="457" customFormat="1" ht="12" customHeight="1" thickBot="1" x14ac:dyDescent="0.25">
      <c r="A30" s="508" t="s">
        <v>187</v>
      </c>
      <c r="B30" s="134" t="s">
        <v>597</v>
      </c>
      <c r="C30" s="202">
        <f>'[1]RM_6.4.1.sz.mell'!C32</f>
        <v>0</v>
      </c>
      <c r="D30" s="218">
        <f>'[1]RM_6.4.1.sz.mell'!J32</f>
        <v>0</v>
      </c>
      <c r="E30" s="203">
        <f>'[1]RM_6.4.1.sz.mell'!K32</f>
        <v>0</v>
      </c>
    </row>
    <row r="31" spans="1:5" s="457" customFormat="1" ht="12" customHeight="1" x14ac:dyDescent="0.2">
      <c r="A31" s="509" t="s">
        <v>189</v>
      </c>
      <c r="B31" s="510" t="s">
        <v>214</v>
      </c>
      <c r="C31" s="238">
        <f>'[1]RM_6.4.1.sz.mell'!C33</f>
        <v>0</v>
      </c>
      <c r="D31" s="548">
        <f>'[1]RM_6.4.1.sz.mell'!J33</f>
        <v>0</v>
      </c>
      <c r="E31" s="239">
        <f>'[1]RM_6.4.1.sz.mell'!K33</f>
        <v>0</v>
      </c>
    </row>
    <row r="32" spans="1:5" s="457" customFormat="1" ht="12" customHeight="1" x14ac:dyDescent="0.2">
      <c r="A32" s="509" t="s">
        <v>191</v>
      </c>
      <c r="B32" s="511" t="s">
        <v>216</v>
      </c>
      <c r="C32" s="208">
        <f>'[1]RM_6.4.1.sz.mell'!C34</f>
        <v>0</v>
      </c>
      <c r="D32" s="549">
        <f>'[1]RM_6.4.1.sz.mell'!J34</f>
        <v>0</v>
      </c>
      <c r="E32" s="209">
        <f>'[1]RM_6.4.1.sz.mell'!K34</f>
        <v>0</v>
      </c>
    </row>
    <row r="33" spans="1:5" s="457" customFormat="1" ht="12" customHeight="1" thickBot="1" x14ac:dyDescent="0.25">
      <c r="A33" s="507" t="s">
        <v>193</v>
      </c>
      <c r="B33" s="512" t="s">
        <v>218</v>
      </c>
      <c r="C33" s="513">
        <f>'[1]RM_6.4.1.sz.mell'!C35</f>
        <v>0</v>
      </c>
      <c r="D33" s="550">
        <f>'[1]RM_6.4.1.sz.mell'!J35</f>
        <v>0</v>
      </c>
      <c r="E33" s="514">
        <f>'[1]RM_6.4.1.sz.mell'!K35</f>
        <v>0</v>
      </c>
    </row>
    <row r="34" spans="1:5" s="455" customFormat="1" ht="12" customHeight="1" thickBot="1" x14ac:dyDescent="0.25">
      <c r="A34" s="508" t="s">
        <v>211</v>
      </c>
      <c r="B34" s="134" t="s">
        <v>404</v>
      </c>
      <c r="C34" s="202">
        <f>'[1]RM_6.4.1.sz.mell'!C36</f>
        <v>0</v>
      </c>
      <c r="D34" s="218">
        <f>'[1]RM_6.4.1.sz.mell'!J36</f>
        <v>0</v>
      </c>
      <c r="E34" s="203">
        <f>'[1]RM_6.4.1.sz.mell'!K36</f>
        <v>0</v>
      </c>
    </row>
    <row r="35" spans="1:5" s="455" customFormat="1" ht="12" customHeight="1" thickBot="1" x14ac:dyDescent="0.25">
      <c r="A35" s="508" t="s">
        <v>371</v>
      </c>
      <c r="B35" s="134" t="s">
        <v>598</v>
      </c>
      <c r="C35" s="202">
        <f>'[1]RM_6.4.1.sz.mell'!C37</f>
        <v>0</v>
      </c>
      <c r="D35" s="218">
        <f>'[1]RM_6.4.1.sz.mell'!J37</f>
        <v>0</v>
      </c>
      <c r="E35" s="203">
        <f>'[1]RM_6.4.1.sz.mell'!K37</f>
        <v>0</v>
      </c>
    </row>
    <row r="36" spans="1:5" s="455" customFormat="1" ht="12" customHeight="1" thickBot="1" x14ac:dyDescent="0.25">
      <c r="A36" s="446" t="s">
        <v>233</v>
      </c>
      <c r="B36" s="134" t="s">
        <v>618</v>
      </c>
      <c r="C36" s="202">
        <f>'[1]RM_6.4.1.sz.mell'!C38</f>
        <v>0</v>
      </c>
      <c r="D36" s="218">
        <f>'[1]RM_6.4.1.sz.mell'!J38</f>
        <v>150000</v>
      </c>
      <c r="E36" s="203">
        <f>'[1]RM_6.4.1.sz.mell'!K38</f>
        <v>150000</v>
      </c>
    </row>
    <row r="37" spans="1:5" s="455" customFormat="1" ht="12" customHeight="1" thickBot="1" x14ac:dyDescent="0.25">
      <c r="A37" s="515" t="s">
        <v>57</v>
      </c>
      <c r="B37" s="134" t="s">
        <v>600</v>
      </c>
      <c r="C37" s="202">
        <f>'[1]RM_6.4.1.sz.mell'!C39</f>
        <v>84381950</v>
      </c>
      <c r="D37" s="218">
        <f>'[1]RM_6.4.1.sz.mell'!J39</f>
        <v>0</v>
      </c>
      <c r="E37" s="203">
        <f>'[1]RM_6.4.1.sz.mell'!K39</f>
        <v>84381950</v>
      </c>
    </row>
    <row r="38" spans="1:5" s="455" customFormat="1" ht="12" customHeight="1" x14ac:dyDescent="0.2">
      <c r="A38" s="509" t="s">
        <v>601</v>
      </c>
      <c r="B38" s="510" t="s">
        <v>459</v>
      </c>
      <c r="C38" s="238">
        <f>'[1]RM_6.4.1.sz.mell'!C40</f>
        <v>0</v>
      </c>
      <c r="D38" s="548">
        <f>'[1]RM_6.4.1.sz.mell'!J40</f>
        <v>0</v>
      </c>
      <c r="E38" s="239">
        <f>'[1]RM_6.4.1.sz.mell'!K40</f>
        <v>0</v>
      </c>
    </row>
    <row r="39" spans="1:5" s="455" customFormat="1" ht="12" customHeight="1" x14ac:dyDescent="0.2">
      <c r="A39" s="509" t="s">
        <v>602</v>
      </c>
      <c r="B39" s="511" t="s">
        <v>603</v>
      </c>
      <c r="C39" s="208">
        <f>'[1]RM_6.4.1.sz.mell'!C41</f>
        <v>0</v>
      </c>
      <c r="D39" s="549">
        <f>'[1]RM_6.4.1.sz.mell'!J41</f>
        <v>0</v>
      </c>
      <c r="E39" s="209">
        <f>'[1]RM_6.4.1.sz.mell'!K41</f>
        <v>0</v>
      </c>
    </row>
    <row r="40" spans="1:5" s="457" customFormat="1" ht="12" customHeight="1" thickBot="1" x14ac:dyDescent="0.25">
      <c r="A40" s="507" t="s">
        <v>604</v>
      </c>
      <c r="B40" s="512" t="s">
        <v>605</v>
      </c>
      <c r="C40" s="513">
        <f>'[1]RM_6.4.1.sz.mell'!C42</f>
        <v>84381950</v>
      </c>
      <c r="D40" s="550">
        <f>'[1]RM_6.4.1.sz.mell'!J42</f>
        <v>0</v>
      </c>
      <c r="E40" s="514">
        <f>'[1]RM_6.4.1.sz.mell'!K42</f>
        <v>84381950</v>
      </c>
    </row>
    <row r="41" spans="1:5" s="457" customFormat="1" ht="15.2" customHeight="1" thickBot="1" x14ac:dyDescent="0.25">
      <c r="A41" s="515" t="s">
        <v>381</v>
      </c>
      <c r="B41" s="516" t="s">
        <v>606</v>
      </c>
      <c r="C41" s="517">
        <f>'[1]RM_6.4.1.sz.mell'!C43</f>
        <v>84381950</v>
      </c>
      <c r="D41" s="551">
        <f>'[1]RM_6.4.1.sz.mell'!J43</f>
        <v>150000</v>
      </c>
      <c r="E41" s="518">
        <f>'[1]RM_6.4.1.sz.mell'!K43</f>
        <v>84531950</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'[1]RM_6.4.1.sz.mell'!C45</f>
        <v>80406850</v>
      </c>
      <c r="D45" s="218">
        <f>'[1]RM_6.4.1.sz.mell'!J45</f>
        <v>82000</v>
      </c>
      <c r="E45" s="203">
        <f>'[1]RM_6.4.1.sz.mell'!K45</f>
        <v>80488850</v>
      </c>
    </row>
    <row r="46" spans="1:5" ht="12" customHeight="1" x14ac:dyDescent="0.2">
      <c r="A46" s="507" t="s">
        <v>131</v>
      </c>
      <c r="B46" s="136" t="s">
        <v>299</v>
      </c>
      <c r="C46" s="552">
        <f>'[1]RM_6.4.1.sz.mell'!C46</f>
        <v>58844620</v>
      </c>
      <c r="D46" s="553">
        <f>'[1]RM_6.4.1.sz.mell'!J46</f>
        <v>0</v>
      </c>
      <c r="E46" s="554">
        <f>'[1]RM_6.4.1.sz.mell'!K46</f>
        <v>58844620</v>
      </c>
    </row>
    <row r="47" spans="1:5" ht="12" customHeight="1" x14ac:dyDescent="0.2">
      <c r="A47" s="507" t="s">
        <v>133</v>
      </c>
      <c r="B47" s="114" t="s">
        <v>300</v>
      </c>
      <c r="C47" s="238">
        <f>'[1]RM_6.4.1.sz.mell'!C47</f>
        <v>10557726</v>
      </c>
      <c r="D47" s="548">
        <f>'[1]RM_6.4.1.sz.mell'!J47</f>
        <v>0</v>
      </c>
      <c r="E47" s="239">
        <f>'[1]RM_6.4.1.sz.mell'!K47</f>
        <v>10557726</v>
      </c>
    </row>
    <row r="48" spans="1:5" ht="12" customHeight="1" x14ac:dyDescent="0.2">
      <c r="A48" s="507" t="s">
        <v>135</v>
      </c>
      <c r="B48" s="114" t="s">
        <v>301</v>
      </c>
      <c r="C48" s="211">
        <f>'[1]RM_6.4.1.sz.mell'!C48</f>
        <v>11004504</v>
      </c>
      <c r="D48" s="555">
        <f>'[1]RM_6.4.1.sz.mell'!J48</f>
        <v>82000</v>
      </c>
      <c r="E48" s="212">
        <f>'[1]RM_6.4.1.sz.mell'!K48</f>
        <v>11086504</v>
      </c>
    </row>
    <row r="49" spans="1:5" ht="12" customHeight="1" x14ac:dyDescent="0.2">
      <c r="A49" s="507" t="s">
        <v>137</v>
      </c>
      <c r="B49" s="114" t="s">
        <v>302</v>
      </c>
      <c r="C49" s="526">
        <f>'[1]RM_6.4.1.sz.mell'!C49</f>
        <v>0</v>
      </c>
      <c r="D49" s="556">
        <f>'[1]RM_6.4.1.sz.mell'!J49</f>
        <v>0</v>
      </c>
      <c r="E49" s="527">
        <f>'[1]RM_6.4.1.sz.mell'!K49</f>
        <v>0</v>
      </c>
    </row>
    <row r="50" spans="1:5" ht="12" customHeight="1" thickBot="1" x14ac:dyDescent="0.25">
      <c r="A50" s="507" t="s">
        <v>139</v>
      </c>
      <c r="B50" s="114" t="s">
        <v>304</v>
      </c>
      <c r="C50" s="526">
        <f>'[1]RM_6.4.1.sz.mell'!C50</f>
        <v>0</v>
      </c>
      <c r="D50" s="556">
        <f>'[1]RM_6.4.1.sz.mell'!J50</f>
        <v>0</v>
      </c>
      <c r="E50" s="527">
        <f>'[1]RM_6.4.1.sz.mell'!K50</f>
        <v>0</v>
      </c>
    </row>
    <row r="51" spans="1:5" ht="12" customHeight="1" thickBot="1" x14ac:dyDescent="0.25">
      <c r="A51" s="508" t="s">
        <v>143</v>
      </c>
      <c r="B51" s="134" t="s">
        <v>608</v>
      </c>
      <c r="C51" s="202">
        <f>'[1]RM_6.4.1.sz.mell'!C51</f>
        <v>3975100</v>
      </c>
      <c r="D51" s="218">
        <f>'[1]RM_6.4.1.sz.mell'!J51</f>
        <v>68000</v>
      </c>
      <c r="E51" s="203">
        <f>'[1]RM_6.4.1.sz.mell'!K51</f>
        <v>4043100</v>
      </c>
    </row>
    <row r="52" spans="1:5" s="475" customFormat="1" ht="12" customHeight="1" x14ac:dyDescent="0.2">
      <c r="A52" s="507" t="s">
        <v>145</v>
      </c>
      <c r="B52" s="136" t="s">
        <v>335</v>
      </c>
      <c r="C52" s="552">
        <f>'[1]RM_6.4.1.sz.mell'!C52</f>
        <v>3149600</v>
      </c>
      <c r="D52" s="553">
        <f>'[1]RM_6.4.1.sz.mell'!J52</f>
        <v>68000</v>
      </c>
      <c r="E52" s="554">
        <f>'[1]RM_6.4.1.sz.mell'!K52</f>
        <v>3217600</v>
      </c>
    </row>
    <row r="53" spans="1:5" ht="12" customHeight="1" x14ac:dyDescent="0.2">
      <c r="A53" s="507" t="s">
        <v>147</v>
      </c>
      <c r="B53" s="114" t="s">
        <v>337</v>
      </c>
      <c r="C53" s="238">
        <f>'[1]RM_6.4.1.sz.mell'!C53</f>
        <v>825500</v>
      </c>
      <c r="D53" s="548">
        <f>'[1]RM_6.4.1.sz.mell'!J53</f>
        <v>0</v>
      </c>
      <c r="E53" s="239">
        <f>'[1]RM_6.4.1.sz.mell'!K53</f>
        <v>825500</v>
      </c>
    </row>
    <row r="54" spans="1:5" ht="12" customHeight="1" x14ac:dyDescent="0.2">
      <c r="A54" s="507" t="s">
        <v>149</v>
      </c>
      <c r="B54" s="114" t="s">
        <v>609</v>
      </c>
      <c r="C54" s="211">
        <f>'[1]RM_6.4.1.sz.mell'!C54</f>
        <v>0</v>
      </c>
      <c r="D54" s="555">
        <f>'[1]RM_6.4.1.sz.mell'!J54</f>
        <v>0</v>
      </c>
      <c r="E54" s="212">
        <f>'[1]RM_6.4.1.sz.mell'!K54</f>
        <v>0</v>
      </c>
    </row>
    <row r="55" spans="1:5" ht="12" customHeight="1" thickBot="1" x14ac:dyDescent="0.25">
      <c r="A55" s="507" t="s">
        <v>151</v>
      </c>
      <c r="B55" s="114" t="s">
        <v>610</v>
      </c>
      <c r="C55" s="526">
        <f>'[1]RM_6.4.1.sz.mell'!C55</f>
        <v>0</v>
      </c>
      <c r="D55" s="556">
        <f>'[1]RM_6.4.1.sz.mell'!J55</f>
        <v>0</v>
      </c>
      <c r="E55" s="527">
        <f>'[1]RM_6.4.1.sz.mell'!K55</f>
        <v>0</v>
      </c>
    </row>
    <row r="56" spans="1:5" ht="15.2" customHeight="1" thickBot="1" x14ac:dyDescent="0.25">
      <c r="A56" s="508" t="s">
        <v>157</v>
      </c>
      <c r="B56" s="134" t="s">
        <v>611</v>
      </c>
      <c r="C56" s="202">
        <f>'[1]RM_6.4.1.sz.mell'!C56</f>
        <v>0</v>
      </c>
      <c r="D56" s="218">
        <f>'[1]RM_6.4.1.sz.mell'!J56</f>
        <v>0</v>
      </c>
      <c r="E56" s="203">
        <f>'[1]RM_6.4.1.sz.mell'!K56</f>
        <v>0</v>
      </c>
    </row>
    <row r="57" spans="1:5" ht="13.5" thickBot="1" x14ac:dyDescent="0.25">
      <c r="A57" s="508" t="s">
        <v>354</v>
      </c>
      <c r="B57" s="530" t="s">
        <v>612</v>
      </c>
      <c r="C57" s="202">
        <f>'[1]RM_6.4.1.sz.mell'!C57</f>
        <v>84381950</v>
      </c>
      <c r="D57" s="218">
        <f>'[1]RM_6.4.1.sz.mell'!J57</f>
        <v>150000</v>
      </c>
      <c r="E57" s="203">
        <f>'[1]RM_6.4.1.sz.mell'!K57</f>
        <v>84531950</v>
      </c>
    </row>
    <row r="58" spans="1:5" ht="15.2" customHeight="1" thickBot="1" x14ac:dyDescent="0.25">
      <c r="C58" s="484">
        <f>C41-C57</f>
        <v>0</v>
      </c>
      <c r="D58" s="484">
        <f>D41-D57</f>
        <v>0</v>
      </c>
    </row>
    <row r="59" spans="1:5" ht="14.45" customHeight="1" thickBot="1" x14ac:dyDescent="0.25">
      <c r="A59" s="486" t="s">
        <v>572</v>
      </c>
      <c r="B59" s="487"/>
      <c r="C59" s="557">
        <f>'[1]RM_6.4.1.sz.mell'!C59</f>
        <v>19</v>
      </c>
      <c r="D59" s="557">
        <f>'[1]RM_6.4.1.sz.mell'!J59</f>
        <v>0</v>
      </c>
      <c r="E59" s="558">
        <f>'[1]RM_6.4.1.sz.mell'!K59</f>
        <v>19</v>
      </c>
    </row>
    <row r="60" spans="1:5" ht="13.5" thickBot="1" x14ac:dyDescent="0.25">
      <c r="A60" s="490" t="s">
        <v>573</v>
      </c>
      <c r="B60" s="491"/>
      <c r="C60" s="557">
        <f>'[1]RM_6.4.1.sz.mell'!C60</f>
        <v>0</v>
      </c>
      <c r="D60" s="557">
        <f>'[1]RM_6.4.1.sz.mell'!J60</f>
        <v>0</v>
      </c>
      <c r="E60" s="558">
        <f>'[1]RM_6.4.1.sz.mell'!K60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BA2B-CC9C-4FDB-AC80-38F2CCE1BD59}">
  <sheetPr>
    <tabColor theme="3" tint="0.79998168889431442"/>
  </sheetPr>
  <dimension ref="A1:E60"/>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543" t="str">
        <f>CONCATENATE([1]KVI_MOD_ALAPADATOK!M16,"2. melléklet ",[1]KVI_MOD_ALAPADATOK!A7," ",[1]KVI_MOD_ALAPADATOK!B7," ",[1]KVI_MOD_ALAPADATOK!C7," ",[1]KVI_MOD_ALAPADATOK!D7," ",[1]KVI_MOD_ALAPADATOK!E7," ",[1]KVI_MOD_ALAPADATOK!F7," ",[1]KVI_MOD_ALAPADATOK!G7," ",[1]KVI_MOD_ALAPADATOK!H7)</f>
        <v>9.4.2. melléklet a  / 2020 ( … ) önkormányzati rendelethez</v>
      </c>
      <c r="C1" s="544"/>
      <c r="D1" s="544"/>
      <c r="E1" s="544"/>
    </row>
    <row r="2" spans="1:5" s="434" customFormat="1" ht="25.5" customHeight="1" thickBot="1" x14ac:dyDescent="0.25">
      <c r="A2" s="498" t="s">
        <v>585</v>
      </c>
      <c r="B2" s="499" t="str">
        <f>CONCATENATE(KVI_MOD_9.4.1.sz.mell!B2:D2)</f>
        <v>Jánoshidai Napsugár Óvoda és Mini Bölcsőde</v>
      </c>
      <c r="C2" s="500"/>
      <c r="D2" s="501"/>
      <c r="E2" s="502" t="s">
        <v>614</v>
      </c>
    </row>
    <row r="3" spans="1:5" s="434" customFormat="1" ht="24.75" thickBot="1" x14ac:dyDescent="0.25">
      <c r="A3" s="498" t="s">
        <v>551</v>
      </c>
      <c r="B3" s="499" t="s">
        <v>29</v>
      </c>
      <c r="C3" s="500"/>
      <c r="D3" s="501"/>
      <c r="E3" s="502" t="s">
        <v>613</v>
      </c>
    </row>
    <row r="4" spans="1:5" s="439" customFormat="1" ht="15.95" customHeight="1" thickBot="1" x14ac:dyDescent="0.3">
      <c r="A4" s="436"/>
      <c r="B4" s="436"/>
      <c r="C4" s="437"/>
      <c r="D4" s="438"/>
      <c r="E4" s="437" t="e">
        <f>KVI_MOD_9.4.1.sz.mell!E4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'[1]RM_6.4.2.sz.mell'!C10</f>
        <v>0</v>
      </c>
      <c r="D8" s="202">
        <f>'[1]RM_6.4.2.sz.mell'!J10</f>
        <v>0</v>
      </c>
      <c r="E8" s="504">
        <f>'[1]RM_6.4.2.sz.mell'!K10</f>
        <v>0</v>
      </c>
    </row>
    <row r="9" spans="1:5" s="455" customFormat="1" ht="12" customHeight="1" x14ac:dyDescent="0.2">
      <c r="A9" s="505" t="s">
        <v>131</v>
      </c>
      <c r="B9" s="111" t="s">
        <v>190</v>
      </c>
      <c r="C9" s="226">
        <f>'[1]RM_6.4.2.sz.mell'!C11</f>
        <v>0</v>
      </c>
      <c r="D9" s="226">
        <f>'[1]RM_6.4.2.sz.mell'!J11</f>
        <v>0</v>
      </c>
      <c r="E9" s="506">
        <f>'[1]RM_6.4.2.sz.mell'!K11</f>
        <v>0</v>
      </c>
    </row>
    <row r="10" spans="1:5" s="455" customFormat="1" ht="12" customHeight="1" x14ac:dyDescent="0.2">
      <c r="A10" s="507" t="s">
        <v>133</v>
      </c>
      <c r="B10" s="114" t="s">
        <v>192</v>
      </c>
      <c r="C10" s="191">
        <f>'[1]RM_6.4.2.sz.mell'!C12</f>
        <v>0</v>
      </c>
      <c r="D10" s="545">
        <f>'[1]RM_6.4.2.sz.mell'!J12</f>
        <v>0</v>
      </c>
      <c r="E10" s="192">
        <f>'[1]RM_6.4.2.sz.mell'!K12</f>
        <v>0</v>
      </c>
    </row>
    <row r="11" spans="1:5" s="455" customFormat="1" ht="12" customHeight="1" x14ac:dyDescent="0.2">
      <c r="A11" s="507" t="s">
        <v>135</v>
      </c>
      <c r="B11" s="114" t="s">
        <v>194</v>
      </c>
      <c r="C11" s="191">
        <f>'[1]RM_6.4.2.sz.mell'!C13</f>
        <v>0</v>
      </c>
      <c r="D11" s="545">
        <f>'[1]RM_6.4.2.sz.mell'!J13</f>
        <v>0</v>
      </c>
      <c r="E11" s="192">
        <f>'[1]RM_6.4.2.sz.mell'!K13</f>
        <v>0</v>
      </c>
    </row>
    <row r="12" spans="1:5" s="455" customFormat="1" ht="12" customHeight="1" x14ac:dyDescent="0.2">
      <c r="A12" s="507" t="s">
        <v>137</v>
      </c>
      <c r="B12" s="114" t="s">
        <v>196</v>
      </c>
      <c r="C12" s="191">
        <f>'[1]RM_6.4.2.sz.mell'!C14</f>
        <v>0</v>
      </c>
      <c r="D12" s="545">
        <f>'[1]RM_6.4.2.sz.mell'!J14</f>
        <v>0</v>
      </c>
      <c r="E12" s="192">
        <f>'[1]RM_6.4.2.sz.mell'!K14</f>
        <v>0</v>
      </c>
    </row>
    <row r="13" spans="1:5" s="455" customFormat="1" ht="12" customHeight="1" x14ac:dyDescent="0.2">
      <c r="A13" s="507" t="s">
        <v>139</v>
      </c>
      <c r="B13" s="114" t="s">
        <v>198</v>
      </c>
      <c r="C13" s="191">
        <f>'[1]RM_6.4.2.sz.mell'!C15</f>
        <v>0</v>
      </c>
      <c r="D13" s="545">
        <f>'[1]RM_6.4.2.sz.mell'!J15</f>
        <v>0</v>
      </c>
      <c r="E13" s="192">
        <f>'[1]RM_6.4.2.sz.mell'!K15</f>
        <v>0</v>
      </c>
    </row>
    <row r="14" spans="1:5" s="455" customFormat="1" ht="12" customHeight="1" x14ac:dyDescent="0.2">
      <c r="A14" s="507" t="s">
        <v>141</v>
      </c>
      <c r="B14" s="114" t="s">
        <v>587</v>
      </c>
      <c r="C14" s="191">
        <f>'[1]RM_6.4.2.sz.mell'!C16</f>
        <v>0</v>
      </c>
      <c r="D14" s="545">
        <f>'[1]RM_6.4.2.sz.mell'!J16</f>
        <v>0</v>
      </c>
      <c r="E14" s="192">
        <f>'[1]RM_6.4.2.sz.mell'!K16</f>
        <v>0</v>
      </c>
    </row>
    <row r="15" spans="1:5" s="455" customFormat="1" ht="12" customHeight="1" x14ac:dyDescent="0.2">
      <c r="A15" s="507" t="s">
        <v>306</v>
      </c>
      <c r="B15" s="140" t="s">
        <v>588</v>
      </c>
      <c r="C15" s="191">
        <f>'[1]RM_6.4.2.sz.mell'!C17</f>
        <v>0</v>
      </c>
      <c r="D15" s="545">
        <f>'[1]RM_6.4.2.sz.mell'!J17</f>
        <v>0</v>
      </c>
      <c r="E15" s="192">
        <f>'[1]RM_6.4.2.sz.mell'!K17</f>
        <v>0</v>
      </c>
    </row>
    <row r="16" spans="1:5" s="455" customFormat="1" ht="12" customHeight="1" x14ac:dyDescent="0.2">
      <c r="A16" s="507" t="s">
        <v>308</v>
      </c>
      <c r="B16" s="114" t="s">
        <v>589</v>
      </c>
      <c r="C16" s="234">
        <f>'[1]RM_6.4.2.sz.mell'!C18</f>
        <v>0</v>
      </c>
      <c r="D16" s="546">
        <f>'[1]RM_6.4.2.sz.mell'!J18</f>
        <v>0</v>
      </c>
      <c r="E16" s="235">
        <f>'[1]RM_6.4.2.sz.mell'!K18</f>
        <v>0</v>
      </c>
    </row>
    <row r="17" spans="1:5" s="457" customFormat="1" ht="12" customHeight="1" x14ac:dyDescent="0.2">
      <c r="A17" s="507" t="s">
        <v>310</v>
      </c>
      <c r="B17" s="114" t="s">
        <v>206</v>
      </c>
      <c r="C17" s="191">
        <f>'[1]RM_6.4.2.sz.mell'!C19</f>
        <v>0</v>
      </c>
      <c r="D17" s="545">
        <f>'[1]RM_6.4.2.sz.mell'!J19</f>
        <v>0</v>
      </c>
      <c r="E17" s="192">
        <f>'[1]RM_6.4.2.sz.mell'!K19</f>
        <v>0</v>
      </c>
    </row>
    <row r="18" spans="1:5" s="457" customFormat="1" ht="12" customHeight="1" x14ac:dyDescent="0.2">
      <c r="A18" s="507" t="s">
        <v>312</v>
      </c>
      <c r="B18" s="114" t="s">
        <v>208</v>
      </c>
      <c r="C18" s="198">
        <f>'[1]RM_6.4.2.sz.mell'!C20</f>
        <v>0</v>
      </c>
      <c r="D18" s="547">
        <f>'[1]RM_6.4.2.sz.mell'!J20</f>
        <v>0</v>
      </c>
      <c r="E18" s="199">
        <f>'[1]RM_6.4.2.sz.mell'!K20</f>
        <v>0</v>
      </c>
    </row>
    <row r="19" spans="1:5" s="457" customFormat="1" ht="12" customHeight="1" thickBot="1" x14ac:dyDescent="0.25">
      <c r="A19" s="507" t="s">
        <v>314</v>
      </c>
      <c r="B19" s="140" t="s">
        <v>210</v>
      </c>
      <c r="C19" s="198">
        <f>'[1]RM_6.4.2.sz.mell'!C21</f>
        <v>0</v>
      </c>
      <c r="D19" s="547">
        <f>'[1]RM_6.4.2.sz.mell'!J21</f>
        <v>0</v>
      </c>
      <c r="E19" s="199">
        <f>'[1]RM_6.4.2.sz.mell'!K21</f>
        <v>0</v>
      </c>
    </row>
    <row r="20" spans="1:5" s="455" customFormat="1" ht="12" customHeight="1" thickBot="1" x14ac:dyDescent="0.25">
      <c r="A20" s="446" t="s">
        <v>143</v>
      </c>
      <c r="B20" s="503" t="s">
        <v>590</v>
      </c>
      <c r="C20" s="202">
        <f>'[1]RM_6.4.2.sz.mell'!C22</f>
        <v>0</v>
      </c>
      <c r="D20" s="218">
        <f>'[1]RM_6.4.2.sz.mell'!J22</f>
        <v>0</v>
      </c>
      <c r="E20" s="203">
        <f>'[1]RM_6.4.2.sz.mell'!K22</f>
        <v>0</v>
      </c>
    </row>
    <row r="21" spans="1:5" s="457" customFormat="1" ht="12" customHeight="1" x14ac:dyDescent="0.2">
      <c r="A21" s="507" t="s">
        <v>145</v>
      </c>
      <c r="B21" s="136" t="s">
        <v>146</v>
      </c>
      <c r="C21" s="191">
        <f>'[1]RM_6.4.2.sz.mell'!C23</f>
        <v>0</v>
      </c>
      <c r="D21" s="545">
        <f>'[1]RM_6.4.2.sz.mell'!J23</f>
        <v>0</v>
      </c>
      <c r="E21" s="192">
        <f>'[1]RM_6.4.2.sz.mell'!K23</f>
        <v>0</v>
      </c>
    </row>
    <row r="22" spans="1:5" s="457" customFormat="1" ht="12" customHeight="1" x14ac:dyDescent="0.2">
      <c r="A22" s="507" t="s">
        <v>147</v>
      </c>
      <c r="B22" s="114" t="s">
        <v>591</v>
      </c>
      <c r="C22" s="191">
        <f>'[1]RM_6.4.2.sz.mell'!C24</f>
        <v>0</v>
      </c>
      <c r="D22" s="545">
        <f>'[1]RM_6.4.2.sz.mell'!J24</f>
        <v>0</v>
      </c>
      <c r="E22" s="192">
        <f>'[1]RM_6.4.2.sz.mell'!K24</f>
        <v>0</v>
      </c>
    </row>
    <row r="23" spans="1:5" s="457" customFormat="1" ht="12" customHeight="1" x14ac:dyDescent="0.2">
      <c r="A23" s="507" t="s">
        <v>149</v>
      </c>
      <c r="B23" s="114" t="s">
        <v>592</v>
      </c>
      <c r="C23" s="191">
        <f>'[1]RM_6.4.2.sz.mell'!C25</f>
        <v>0</v>
      </c>
      <c r="D23" s="545">
        <f>'[1]RM_6.4.2.sz.mell'!J25</f>
        <v>0</v>
      </c>
      <c r="E23" s="192">
        <f>'[1]RM_6.4.2.sz.mell'!K25</f>
        <v>0</v>
      </c>
    </row>
    <row r="24" spans="1:5" s="457" customFormat="1" ht="12" customHeight="1" thickBot="1" x14ac:dyDescent="0.25">
      <c r="A24" s="507" t="s">
        <v>151</v>
      </c>
      <c r="B24" s="114" t="s">
        <v>615</v>
      </c>
      <c r="C24" s="191">
        <f>'[1]RM_6.4.2.sz.mell'!C26</f>
        <v>0</v>
      </c>
      <c r="D24" s="545">
        <f>'[1]RM_6.4.2.sz.mell'!J26</f>
        <v>0</v>
      </c>
      <c r="E24" s="192">
        <f>'[1]RM_6.4.2.sz.mell'!K26</f>
        <v>0</v>
      </c>
    </row>
    <row r="25" spans="1:5" s="457" customFormat="1" ht="12" customHeight="1" thickBot="1" x14ac:dyDescent="0.25">
      <c r="A25" s="508" t="s">
        <v>157</v>
      </c>
      <c r="B25" s="134" t="s">
        <v>402</v>
      </c>
      <c r="C25" s="202">
        <f>'[1]RM_6.4.2.sz.mell'!C27</f>
        <v>0</v>
      </c>
      <c r="D25" s="218">
        <f>'[1]RM_6.4.2.sz.mell'!J27</f>
        <v>0</v>
      </c>
      <c r="E25" s="203">
        <f>'[1]RM_6.4.2.sz.mell'!K27</f>
        <v>0</v>
      </c>
    </row>
    <row r="26" spans="1:5" s="457" customFormat="1" ht="12" customHeight="1" thickBot="1" x14ac:dyDescent="0.25">
      <c r="A26" s="508" t="s">
        <v>354</v>
      </c>
      <c r="B26" s="134" t="s">
        <v>616</v>
      </c>
      <c r="C26" s="202">
        <f>'[1]RM_6.4.2.sz.mell'!C28</f>
        <v>0</v>
      </c>
      <c r="D26" s="218">
        <f>'[1]RM_6.4.2.sz.mell'!J28</f>
        <v>0</v>
      </c>
      <c r="E26" s="203">
        <f>'[1]RM_6.4.2.sz.mell'!K28</f>
        <v>0</v>
      </c>
    </row>
    <row r="27" spans="1:5" s="457" customFormat="1" ht="12" customHeight="1" x14ac:dyDescent="0.2">
      <c r="A27" s="509" t="s">
        <v>173</v>
      </c>
      <c r="B27" s="510" t="s">
        <v>591</v>
      </c>
      <c r="C27" s="238">
        <f>'[1]RM_6.4.2.sz.mell'!C29</f>
        <v>0</v>
      </c>
      <c r="D27" s="548">
        <f>'[1]RM_6.4.2.sz.mell'!J29</f>
        <v>0</v>
      </c>
      <c r="E27" s="239">
        <f>'[1]RM_6.4.2.sz.mell'!K29</f>
        <v>0</v>
      </c>
    </row>
    <row r="28" spans="1:5" s="457" customFormat="1" ht="22.5" x14ac:dyDescent="0.2">
      <c r="A28" s="509" t="s">
        <v>175</v>
      </c>
      <c r="B28" s="511" t="s">
        <v>595</v>
      </c>
      <c r="C28" s="208">
        <f>'[1]RM_6.4.2.sz.mell'!C30</f>
        <v>0</v>
      </c>
      <c r="D28" s="549">
        <f>'[1]RM_6.4.2.sz.mell'!J30</f>
        <v>0</v>
      </c>
      <c r="E28" s="209">
        <f>'[1]RM_6.4.2.sz.mell'!K30</f>
        <v>0</v>
      </c>
    </row>
    <row r="29" spans="1:5" s="457" customFormat="1" ht="12" customHeight="1" thickBot="1" x14ac:dyDescent="0.25">
      <c r="A29" s="507" t="s">
        <v>177</v>
      </c>
      <c r="B29" s="512" t="s">
        <v>617</v>
      </c>
      <c r="C29" s="513">
        <f>'[1]RM_6.4.2.sz.mell'!C31</f>
        <v>0</v>
      </c>
      <c r="D29" s="550">
        <f>'[1]RM_6.4.2.sz.mell'!J31</f>
        <v>0</v>
      </c>
      <c r="E29" s="514">
        <f>'[1]RM_6.4.2.sz.mell'!K31</f>
        <v>0</v>
      </c>
    </row>
    <row r="30" spans="1:5" s="457" customFormat="1" ht="12" customHeight="1" thickBot="1" x14ac:dyDescent="0.25">
      <c r="A30" s="508" t="s">
        <v>187</v>
      </c>
      <c r="B30" s="134" t="s">
        <v>597</v>
      </c>
      <c r="C30" s="202">
        <f>'[1]RM_6.4.2.sz.mell'!C32</f>
        <v>0</v>
      </c>
      <c r="D30" s="218">
        <f>'[1]RM_6.4.2.sz.mell'!J32</f>
        <v>0</v>
      </c>
      <c r="E30" s="203">
        <f>'[1]RM_6.4.2.sz.mell'!K32</f>
        <v>0</v>
      </c>
    </row>
    <row r="31" spans="1:5" s="457" customFormat="1" ht="12" customHeight="1" x14ac:dyDescent="0.2">
      <c r="A31" s="509" t="s">
        <v>189</v>
      </c>
      <c r="B31" s="510" t="s">
        <v>214</v>
      </c>
      <c r="C31" s="238">
        <f>'[1]RM_6.4.2.sz.mell'!C33</f>
        <v>0</v>
      </c>
      <c r="D31" s="548">
        <f>'[1]RM_6.4.2.sz.mell'!J33</f>
        <v>0</v>
      </c>
      <c r="E31" s="239">
        <f>'[1]RM_6.4.2.sz.mell'!K33</f>
        <v>0</v>
      </c>
    </row>
    <row r="32" spans="1:5" s="457" customFormat="1" ht="12" customHeight="1" x14ac:dyDescent="0.2">
      <c r="A32" s="509" t="s">
        <v>191</v>
      </c>
      <c r="B32" s="511" t="s">
        <v>216</v>
      </c>
      <c r="C32" s="208">
        <f>'[1]RM_6.4.2.sz.mell'!C34</f>
        <v>0</v>
      </c>
      <c r="D32" s="549">
        <f>'[1]RM_6.4.2.sz.mell'!J34</f>
        <v>0</v>
      </c>
      <c r="E32" s="209">
        <f>'[1]RM_6.4.2.sz.mell'!K34</f>
        <v>0</v>
      </c>
    </row>
    <row r="33" spans="1:5" s="457" customFormat="1" ht="12" customHeight="1" thickBot="1" x14ac:dyDescent="0.25">
      <c r="A33" s="507" t="s">
        <v>193</v>
      </c>
      <c r="B33" s="512" t="s">
        <v>218</v>
      </c>
      <c r="C33" s="513">
        <f>'[1]RM_6.4.2.sz.mell'!C35</f>
        <v>0</v>
      </c>
      <c r="D33" s="550">
        <f>'[1]RM_6.4.2.sz.mell'!J35</f>
        <v>0</v>
      </c>
      <c r="E33" s="514">
        <f>'[1]RM_6.4.2.sz.mell'!K35</f>
        <v>0</v>
      </c>
    </row>
    <row r="34" spans="1:5" s="455" customFormat="1" ht="12" customHeight="1" thickBot="1" x14ac:dyDescent="0.25">
      <c r="A34" s="508" t="s">
        <v>211</v>
      </c>
      <c r="B34" s="134" t="s">
        <v>404</v>
      </c>
      <c r="C34" s="202">
        <f>'[1]RM_6.4.2.sz.mell'!C36</f>
        <v>0</v>
      </c>
      <c r="D34" s="218">
        <f>'[1]RM_6.4.2.sz.mell'!J36</f>
        <v>0</v>
      </c>
      <c r="E34" s="203">
        <f>'[1]RM_6.4.2.sz.mell'!K36</f>
        <v>0</v>
      </c>
    </row>
    <row r="35" spans="1:5" s="455" customFormat="1" ht="12" customHeight="1" thickBot="1" x14ac:dyDescent="0.25">
      <c r="A35" s="508" t="s">
        <v>371</v>
      </c>
      <c r="B35" s="134" t="s">
        <v>598</v>
      </c>
      <c r="C35" s="202">
        <f>'[1]RM_6.4.2.sz.mell'!C37</f>
        <v>0</v>
      </c>
      <c r="D35" s="218">
        <f>'[1]RM_6.4.2.sz.mell'!J37</f>
        <v>0</v>
      </c>
      <c r="E35" s="203">
        <f>'[1]RM_6.4.2.sz.mell'!K37</f>
        <v>0</v>
      </c>
    </row>
    <row r="36" spans="1:5" s="455" customFormat="1" ht="12" customHeight="1" thickBot="1" x14ac:dyDescent="0.25">
      <c r="A36" s="446" t="s">
        <v>233</v>
      </c>
      <c r="B36" s="134" t="s">
        <v>618</v>
      </c>
      <c r="C36" s="202">
        <f>'[1]RM_6.4.2.sz.mell'!C38</f>
        <v>0</v>
      </c>
      <c r="D36" s="218">
        <f>'[1]RM_6.4.2.sz.mell'!J38</f>
        <v>0</v>
      </c>
      <c r="E36" s="203">
        <f>'[1]RM_6.4.2.sz.mell'!K38</f>
        <v>0</v>
      </c>
    </row>
    <row r="37" spans="1:5" s="455" customFormat="1" ht="12" customHeight="1" thickBot="1" x14ac:dyDescent="0.25">
      <c r="A37" s="515" t="s">
        <v>57</v>
      </c>
      <c r="B37" s="134" t="s">
        <v>600</v>
      </c>
      <c r="C37" s="202">
        <f>'[1]RM_6.4.2.sz.mell'!C39</f>
        <v>0</v>
      </c>
      <c r="D37" s="218">
        <f>'[1]RM_6.4.2.sz.mell'!J39</f>
        <v>0</v>
      </c>
      <c r="E37" s="203">
        <f>'[1]RM_6.4.2.sz.mell'!K39</f>
        <v>0</v>
      </c>
    </row>
    <row r="38" spans="1:5" s="455" customFormat="1" ht="12" customHeight="1" x14ac:dyDescent="0.2">
      <c r="A38" s="509" t="s">
        <v>601</v>
      </c>
      <c r="B38" s="510" t="s">
        <v>459</v>
      </c>
      <c r="C38" s="238">
        <f>'[1]RM_6.4.2.sz.mell'!C40</f>
        <v>0</v>
      </c>
      <c r="D38" s="548">
        <f>'[1]RM_6.4.2.sz.mell'!J40</f>
        <v>0</v>
      </c>
      <c r="E38" s="239">
        <f>'[1]RM_6.4.2.sz.mell'!K40</f>
        <v>0</v>
      </c>
    </row>
    <row r="39" spans="1:5" s="455" customFormat="1" ht="12" customHeight="1" x14ac:dyDescent="0.2">
      <c r="A39" s="509" t="s">
        <v>602</v>
      </c>
      <c r="B39" s="511" t="s">
        <v>603</v>
      </c>
      <c r="C39" s="208">
        <f>'[1]RM_6.4.2.sz.mell'!C41</f>
        <v>0</v>
      </c>
      <c r="D39" s="549">
        <f>'[1]RM_6.4.2.sz.mell'!J41</f>
        <v>0</v>
      </c>
      <c r="E39" s="209">
        <f>'[1]RM_6.4.2.sz.mell'!K41</f>
        <v>0</v>
      </c>
    </row>
    <row r="40" spans="1:5" s="457" customFormat="1" ht="12" customHeight="1" thickBot="1" x14ac:dyDescent="0.25">
      <c r="A40" s="507" t="s">
        <v>604</v>
      </c>
      <c r="B40" s="512" t="s">
        <v>605</v>
      </c>
      <c r="C40" s="513">
        <f>'[1]RM_6.4.2.sz.mell'!C42</f>
        <v>0</v>
      </c>
      <c r="D40" s="550">
        <f>'[1]RM_6.4.2.sz.mell'!J42</f>
        <v>0</v>
      </c>
      <c r="E40" s="514">
        <f>'[1]RM_6.4.2.sz.mell'!K42</f>
        <v>0</v>
      </c>
    </row>
    <row r="41" spans="1:5" s="457" customFormat="1" ht="15.2" customHeight="1" thickBot="1" x14ac:dyDescent="0.25">
      <c r="A41" s="515" t="s">
        <v>381</v>
      </c>
      <c r="B41" s="516" t="s">
        <v>606</v>
      </c>
      <c r="C41" s="517">
        <f>'[1]RM_6.4.2.sz.mell'!C43</f>
        <v>0</v>
      </c>
      <c r="D41" s="551">
        <f>'[1]RM_6.4.2.sz.mell'!J43</f>
        <v>0</v>
      </c>
      <c r="E41" s="518">
        <f>'[1]RM_6.4.2.sz.mell'!K43</f>
        <v>0</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'[1]RM_6.4.2.sz.mell'!C45</f>
        <v>0</v>
      </c>
      <c r="D45" s="218">
        <f>'[1]RM_6.4.2.sz.mell'!J45</f>
        <v>0</v>
      </c>
      <c r="E45" s="203">
        <f>'[1]RM_6.4.2.sz.mell'!K45</f>
        <v>0</v>
      </c>
    </row>
    <row r="46" spans="1:5" ht="12" customHeight="1" x14ac:dyDescent="0.2">
      <c r="A46" s="507" t="s">
        <v>131</v>
      </c>
      <c r="B46" s="136" t="s">
        <v>299</v>
      </c>
      <c r="C46" s="552">
        <f>'[1]RM_6.4.2.sz.mell'!C46</f>
        <v>0</v>
      </c>
      <c r="D46" s="553">
        <f>'[1]RM_6.4.2.sz.mell'!J46</f>
        <v>0</v>
      </c>
      <c r="E46" s="554">
        <f>'[1]RM_6.4.2.sz.mell'!K46</f>
        <v>0</v>
      </c>
    </row>
    <row r="47" spans="1:5" ht="12" customHeight="1" x14ac:dyDescent="0.2">
      <c r="A47" s="507" t="s">
        <v>133</v>
      </c>
      <c r="B47" s="114" t="s">
        <v>300</v>
      </c>
      <c r="C47" s="238">
        <f>'[1]RM_6.4.2.sz.mell'!C47</f>
        <v>0</v>
      </c>
      <c r="D47" s="548">
        <f>'[1]RM_6.4.2.sz.mell'!J47</f>
        <v>0</v>
      </c>
      <c r="E47" s="239">
        <f>'[1]RM_6.4.2.sz.mell'!K47</f>
        <v>0</v>
      </c>
    </row>
    <row r="48" spans="1:5" ht="12" customHeight="1" x14ac:dyDescent="0.2">
      <c r="A48" s="507" t="s">
        <v>135</v>
      </c>
      <c r="B48" s="114" t="s">
        <v>301</v>
      </c>
      <c r="C48" s="211">
        <f>'[1]RM_6.4.2.sz.mell'!C48</f>
        <v>0</v>
      </c>
      <c r="D48" s="555">
        <f>'[1]RM_6.4.2.sz.mell'!J48</f>
        <v>0</v>
      </c>
      <c r="E48" s="212">
        <f>'[1]RM_6.4.2.sz.mell'!K48</f>
        <v>0</v>
      </c>
    </row>
    <row r="49" spans="1:5" ht="12" customHeight="1" x14ac:dyDescent="0.2">
      <c r="A49" s="507" t="s">
        <v>137</v>
      </c>
      <c r="B49" s="114" t="s">
        <v>302</v>
      </c>
      <c r="C49" s="526">
        <f>'[1]RM_6.4.2.sz.mell'!C49</f>
        <v>0</v>
      </c>
      <c r="D49" s="556">
        <f>'[1]RM_6.4.2.sz.mell'!J49</f>
        <v>0</v>
      </c>
      <c r="E49" s="527">
        <f>'[1]RM_6.4.2.sz.mell'!K49</f>
        <v>0</v>
      </c>
    </row>
    <row r="50" spans="1:5" ht="12" customHeight="1" thickBot="1" x14ac:dyDescent="0.25">
      <c r="A50" s="507" t="s">
        <v>139</v>
      </c>
      <c r="B50" s="114" t="s">
        <v>304</v>
      </c>
      <c r="C50" s="526">
        <f>'[1]RM_6.4.2.sz.mell'!C50</f>
        <v>0</v>
      </c>
      <c r="D50" s="556">
        <f>'[1]RM_6.4.2.sz.mell'!J50</f>
        <v>0</v>
      </c>
      <c r="E50" s="527">
        <f>'[1]RM_6.4.2.sz.mell'!K50</f>
        <v>0</v>
      </c>
    </row>
    <row r="51" spans="1:5" ht="12" customHeight="1" thickBot="1" x14ac:dyDescent="0.25">
      <c r="A51" s="508" t="s">
        <v>143</v>
      </c>
      <c r="B51" s="134" t="s">
        <v>608</v>
      </c>
      <c r="C51" s="202">
        <f>'[1]RM_6.4.2.sz.mell'!C51</f>
        <v>0</v>
      </c>
      <c r="D51" s="218">
        <f>'[1]RM_6.4.2.sz.mell'!J51</f>
        <v>0</v>
      </c>
      <c r="E51" s="203">
        <f>'[1]RM_6.4.2.sz.mell'!K51</f>
        <v>0</v>
      </c>
    </row>
    <row r="52" spans="1:5" s="475" customFormat="1" ht="12" customHeight="1" x14ac:dyDescent="0.2">
      <c r="A52" s="507" t="s">
        <v>145</v>
      </c>
      <c r="B52" s="136" t="s">
        <v>335</v>
      </c>
      <c r="C52" s="552">
        <f>'[1]RM_6.4.2.sz.mell'!C52</f>
        <v>0</v>
      </c>
      <c r="D52" s="553">
        <f>'[1]RM_6.4.2.sz.mell'!J52</f>
        <v>0</v>
      </c>
      <c r="E52" s="554">
        <f>'[1]RM_6.4.2.sz.mell'!K52</f>
        <v>0</v>
      </c>
    </row>
    <row r="53" spans="1:5" ht="12" customHeight="1" x14ac:dyDescent="0.2">
      <c r="A53" s="507" t="s">
        <v>147</v>
      </c>
      <c r="B53" s="114" t="s">
        <v>337</v>
      </c>
      <c r="C53" s="238">
        <f>'[1]RM_6.4.2.sz.mell'!C53</f>
        <v>0</v>
      </c>
      <c r="D53" s="548">
        <f>'[1]RM_6.4.2.sz.mell'!J53</f>
        <v>0</v>
      </c>
      <c r="E53" s="239">
        <f>'[1]RM_6.4.2.sz.mell'!K53</f>
        <v>0</v>
      </c>
    </row>
    <row r="54" spans="1:5" ht="12" customHeight="1" x14ac:dyDescent="0.2">
      <c r="A54" s="507" t="s">
        <v>149</v>
      </c>
      <c r="B54" s="114" t="s">
        <v>609</v>
      </c>
      <c r="C54" s="211">
        <f>'[1]RM_6.4.2.sz.mell'!C54</f>
        <v>0</v>
      </c>
      <c r="D54" s="555">
        <f>'[1]RM_6.4.2.sz.mell'!J54</f>
        <v>0</v>
      </c>
      <c r="E54" s="212">
        <f>'[1]RM_6.4.2.sz.mell'!K54</f>
        <v>0</v>
      </c>
    </row>
    <row r="55" spans="1:5" ht="12" customHeight="1" thickBot="1" x14ac:dyDescent="0.25">
      <c r="A55" s="507" t="s">
        <v>151</v>
      </c>
      <c r="B55" s="114" t="s">
        <v>610</v>
      </c>
      <c r="C55" s="526">
        <f>'[1]RM_6.4.2.sz.mell'!C55</f>
        <v>0</v>
      </c>
      <c r="D55" s="556">
        <f>'[1]RM_6.4.2.sz.mell'!J55</f>
        <v>0</v>
      </c>
      <c r="E55" s="527">
        <f>'[1]RM_6.4.2.sz.mell'!K55</f>
        <v>0</v>
      </c>
    </row>
    <row r="56" spans="1:5" ht="15.2" customHeight="1" thickBot="1" x14ac:dyDescent="0.25">
      <c r="A56" s="508" t="s">
        <v>157</v>
      </c>
      <c r="B56" s="134" t="s">
        <v>611</v>
      </c>
      <c r="C56" s="202">
        <f>'[1]RM_6.4.2.sz.mell'!C56</f>
        <v>0</v>
      </c>
      <c r="D56" s="218">
        <f>'[1]RM_6.4.2.sz.mell'!J56</f>
        <v>0</v>
      </c>
      <c r="E56" s="203">
        <f>'[1]RM_6.4.2.sz.mell'!K56</f>
        <v>0</v>
      </c>
    </row>
    <row r="57" spans="1:5" ht="13.5" thickBot="1" x14ac:dyDescent="0.25">
      <c r="A57" s="508" t="s">
        <v>354</v>
      </c>
      <c r="B57" s="530" t="s">
        <v>612</v>
      </c>
      <c r="C57" s="202">
        <f>'[1]RM_6.4.2.sz.mell'!C57</f>
        <v>0</v>
      </c>
      <c r="D57" s="218">
        <f>'[1]RM_6.4.2.sz.mell'!J57</f>
        <v>0</v>
      </c>
      <c r="E57" s="203">
        <f>'[1]RM_6.4.2.sz.mell'!K57</f>
        <v>0</v>
      </c>
    </row>
    <row r="58" spans="1:5" ht="15.2" customHeight="1" thickBot="1" x14ac:dyDescent="0.25">
      <c r="C58" s="484">
        <f>C41-C57</f>
        <v>0</v>
      </c>
      <c r="D58" s="484">
        <f>D41-D57</f>
        <v>0</v>
      </c>
    </row>
    <row r="59" spans="1:5" ht="14.45" customHeight="1" thickBot="1" x14ac:dyDescent="0.25">
      <c r="A59" s="486" t="s">
        <v>572</v>
      </c>
      <c r="B59" s="487"/>
      <c r="C59" s="557">
        <f>'[1]RM_6.4.2.sz.mell'!C59</f>
        <v>0</v>
      </c>
      <c r="D59" s="557">
        <f>'[1]RM_6.4.2.sz.mell'!J59</f>
        <v>0</v>
      </c>
      <c r="E59" s="558">
        <f>'[1]RM_6.4.2.sz.mell'!K59</f>
        <v>0</v>
      </c>
    </row>
    <row r="60" spans="1:5" ht="13.5" thickBot="1" x14ac:dyDescent="0.25">
      <c r="A60" s="490" t="s">
        <v>573</v>
      </c>
      <c r="B60" s="491"/>
      <c r="C60" s="557">
        <f>'[1]RM_6.4.2.sz.mell'!C60</f>
        <v>0</v>
      </c>
      <c r="D60" s="557">
        <f>'[1]RM_6.4.2.sz.mell'!J60</f>
        <v>0</v>
      </c>
      <c r="E60" s="558">
        <f>'[1]RM_6.4.2.sz.mell'!K60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957B-6CAA-4737-B16D-A30B03CF060B}">
  <sheetPr>
    <tabColor theme="3" tint="0.79998168889431442"/>
  </sheetPr>
  <dimension ref="A1:E60"/>
  <sheetViews>
    <sheetView zoomScale="120" zoomScaleNormal="120" workbookViewId="0">
      <selection activeCell="J1" sqref="J1:J33"/>
    </sheetView>
  </sheetViews>
  <sheetFormatPr defaultRowHeight="12.75" x14ac:dyDescent="0.2"/>
  <cols>
    <col min="1" max="1" width="13.83203125" style="531" customWidth="1"/>
    <col min="2" max="2" width="54.5" style="445" customWidth="1"/>
    <col min="3" max="5" width="15.83203125" style="445" customWidth="1"/>
    <col min="6" max="256" width="9.33203125" style="445"/>
    <col min="257" max="257" width="13.83203125" style="445" customWidth="1"/>
    <col min="258" max="258" width="54.5" style="445" customWidth="1"/>
    <col min="259" max="261" width="15.83203125" style="445" customWidth="1"/>
    <col min="262" max="512" width="9.33203125" style="445"/>
    <col min="513" max="513" width="13.83203125" style="445" customWidth="1"/>
    <col min="514" max="514" width="54.5" style="445" customWidth="1"/>
    <col min="515" max="517" width="15.83203125" style="445" customWidth="1"/>
    <col min="518" max="768" width="9.33203125" style="445"/>
    <col min="769" max="769" width="13.83203125" style="445" customWidth="1"/>
    <col min="770" max="770" width="54.5" style="445" customWidth="1"/>
    <col min="771" max="773" width="15.83203125" style="445" customWidth="1"/>
    <col min="774" max="1024" width="9.33203125" style="445"/>
    <col min="1025" max="1025" width="13.83203125" style="445" customWidth="1"/>
    <col min="1026" max="1026" width="54.5" style="445" customWidth="1"/>
    <col min="1027" max="1029" width="15.83203125" style="445" customWidth="1"/>
    <col min="1030" max="1280" width="9.33203125" style="445"/>
    <col min="1281" max="1281" width="13.83203125" style="445" customWidth="1"/>
    <col min="1282" max="1282" width="54.5" style="445" customWidth="1"/>
    <col min="1283" max="1285" width="15.83203125" style="445" customWidth="1"/>
    <col min="1286" max="1536" width="9.33203125" style="445"/>
    <col min="1537" max="1537" width="13.83203125" style="445" customWidth="1"/>
    <col min="1538" max="1538" width="54.5" style="445" customWidth="1"/>
    <col min="1539" max="1541" width="15.83203125" style="445" customWidth="1"/>
    <col min="1542" max="1792" width="9.33203125" style="445"/>
    <col min="1793" max="1793" width="13.83203125" style="445" customWidth="1"/>
    <col min="1794" max="1794" width="54.5" style="445" customWidth="1"/>
    <col min="1795" max="1797" width="15.83203125" style="445" customWidth="1"/>
    <col min="1798" max="2048" width="9.33203125" style="445"/>
    <col min="2049" max="2049" width="13.83203125" style="445" customWidth="1"/>
    <col min="2050" max="2050" width="54.5" style="445" customWidth="1"/>
    <col min="2051" max="2053" width="15.83203125" style="445" customWidth="1"/>
    <col min="2054" max="2304" width="9.33203125" style="445"/>
    <col min="2305" max="2305" width="13.83203125" style="445" customWidth="1"/>
    <col min="2306" max="2306" width="54.5" style="445" customWidth="1"/>
    <col min="2307" max="2309" width="15.83203125" style="445" customWidth="1"/>
    <col min="2310" max="2560" width="9.33203125" style="445"/>
    <col min="2561" max="2561" width="13.83203125" style="445" customWidth="1"/>
    <col min="2562" max="2562" width="54.5" style="445" customWidth="1"/>
    <col min="2563" max="2565" width="15.83203125" style="445" customWidth="1"/>
    <col min="2566" max="2816" width="9.33203125" style="445"/>
    <col min="2817" max="2817" width="13.83203125" style="445" customWidth="1"/>
    <col min="2818" max="2818" width="54.5" style="445" customWidth="1"/>
    <col min="2819" max="2821" width="15.83203125" style="445" customWidth="1"/>
    <col min="2822" max="3072" width="9.33203125" style="445"/>
    <col min="3073" max="3073" width="13.83203125" style="445" customWidth="1"/>
    <col min="3074" max="3074" width="54.5" style="445" customWidth="1"/>
    <col min="3075" max="3077" width="15.83203125" style="445" customWidth="1"/>
    <col min="3078" max="3328" width="9.33203125" style="445"/>
    <col min="3329" max="3329" width="13.83203125" style="445" customWidth="1"/>
    <col min="3330" max="3330" width="54.5" style="445" customWidth="1"/>
    <col min="3331" max="3333" width="15.83203125" style="445" customWidth="1"/>
    <col min="3334" max="3584" width="9.33203125" style="445"/>
    <col min="3585" max="3585" width="13.83203125" style="445" customWidth="1"/>
    <col min="3586" max="3586" width="54.5" style="445" customWidth="1"/>
    <col min="3587" max="3589" width="15.83203125" style="445" customWidth="1"/>
    <col min="3590" max="3840" width="9.33203125" style="445"/>
    <col min="3841" max="3841" width="13.83203125" style="445" customWidth="1"/>
    <col min="3842" max="3842" width="54.5" style="445" customWidth="1"/>
    <col min="3843" max="3845" width="15.83203125" style="445" customWidth="1"/>
    <col min="3846" max="4096" width="9.33203125" style="445"/>
    <col min="4097" max="4097" width="13.83203125" style="445" customWidth="1"/>
    <col min="4098" max="4098" width="54.5" style="445" customWidth="1"/>
    <col min="4099" max="4101" width="15.83203125" style="445" customWidth="1"/>
    <col min="4102" max="4352" width="9.33203125" style="445"/>
    <col min="4353" max="4353" width="13.83203125" style="445" customWidth="1"/>
    <col min="4354" max="4354" width="54.5" style="445" customWidth="1"/>
    <col min="4355" max="4357" width="15.83203125" style="445" customWidth="1"/>
    <col min="4358" max="4608" width="9.33203125" style="445"/>
    <col min="4609" max="4609" width="13.83203125" style="445" customWidth="1"/>
    <col min="4610" max="4610" width="54.5" style="445" customWidth="1"/>
    <col min="4611" max="4613" width="15.83203125" style="445" customWidth="1"/>
    <col min="4614" max="4864" width="9.33203125" style="445"/>
    <col min="4865" max="4865" width="13.83203125" style="445" customWidth="1"/>
    <col min="4866" max="4866" width="54.5" style="445" customWidth="1"/>
    <col min="4867" max="4869" width="15.83203125" style="445" customWidth="1"/>
    <col min="4870" max="5120" width="9.33203125" style="445"/>
    <col min="5121" max="5121" width="13.83203125" style="445" customWidth="1"/>
    <col min="5122" max="5122" width="54.5" style="445" customWidth="1"/>
    <col min="5123" max="5125" width="15.83203125" style="445" customWidth="1"/>
    <col min="5126" max="5376" width="9.33203125" style="445"/>
    <col min="5377" max="5377" width="13.83203125" style="445" customWidth="1"/>
    <col min="5378" max="5378" width="54.5" style="445" customWidth="1"/>
    <col min="5379" max="5381" width="15.83203125" style="445" customWidth="1"/>
    <col min="5382" max="5632" width="9.33203125" style="445"/>
    <col min="5633" max="5633" width="13.83203125" style="445" customWidth="1"/>
    <col min="5634" max="5634" width="54.5" style="445" customWidth="1"/>
    <col min="5635" max="5637" width="15.83203125" style="445" customWidth="1"/>
    <col min="5638" max="5888" width="9.33203125" style="445"/>
    <col min="5889" max="5889" width="13.83203125" style="445" customWidth="1"/>
    <col min="5890" max="5890" width="54.5" style="445" customWidth="1"/>
    <col min="5891" max="5893" width="15.83203125" style="445" customWidth="1"/>
    <col min="5894" max="6144" width="9.33203125" style="445"/>
    <col min="6145" max="6145" width="13.83203125" style="445" customWidth="1"/>
    <col min="6146" max="6146" width="54.5" style="445" customWidth="1"/>
    <col min="6147" max="6149" width="15.83203125" style="445" customWidth="1"/>
    <col min="6150" max="6400" width="9.33203125" style="445"/>
    <col min="6401" max="6401" width="13.83203125" style="445" customWidth="1"/>
    <col min="6402" max="6402" width="54.5" style="445" customWidth="1"/>
    <col min="6403" max="6405" width="15.83203125" style="445" customWidth="1"/>
    <col min="6406" max="6656" width="9.33203125" style="445"/>
    <col min="6657" max="6657" width="13.83203125" style="445" customWidth="1"/>
    <col min="6658" max="6658" width="54.5" style="445" customWidth="1"/>
    <col min="6659" max="6661" width="15.83203125" style="445" customWidth="1"/>
    <col min="6662" max="6912" width="9.33203125" style="445"/>
    <col min="6913" max="6913" width="13.83203125" style="445" customWidth="1"/>
    <col min="6914" max="6914" width="54.5" style="445" customWidth="1"/>
    <col min="6915" max="6917" width="15.83203125" style="445" customWidth="1"/>
    <col min="6918" max="7168" width="9.33203125" style="445"/>
    <col min="7169" max="7169" width="13.83203125" style="445" customWidth="1"/>
    <col min="7170" max="7170" width="54.5" style="445" customWidth="1"/>
    <col min="7171" max="7173" width="15.83203125" style="445" customWidth="1"/>
    <col min="7174" max="7424" width="9.33203125" style="445"/>
    <col min="7425" max="7425" width="13.83203125" style="445" customWidth="1"/>
    <col min="7426" max="7426" width="54.5" style="445" customWidth="1"/>
    <col min="7427" max="7429" width="15.83203125" style="445" customWidth="1"/>
    <col min="7430" max="7680" width="9.33203125" style="445"/>
    <col min="7681" max="7681" width="13.83203125" style="445" customWidth="1"/>
    <col min="7682" max="7682" width="54.5" style="445" customWidth="1"/>
    <col min="7683" max="7685" width="15.83203125" style="445" customWidth="1"/>
    <col min="7686" max="7936" width="9.33203125" style="445"/>
    <col min="7937" max="7937" width="13.83203125" style="445" customWidth="1"/>
    <col min="7938" max="7938" width="54.5" style="445" customWidth="1"/>
    <col min="7939" max="7941" width="15.83203125" style="445" customWidth="1"/>
    <col min="7942" max="8192" width="9.33203125" style="445"/>
    <col min="8193" max="8193" width="13.83203125" style="445" customWidth="1"/>
    <col min="8194" max="8194" width="54.5" style="445" customWidth="1"/>
    <col min="8195" max="8197" width="15.83203125" style="445" customWidth="1"/>
    <col min="8198" max="8448" width="9.33203125" style="445"/>
    <col min="8449" max="8449" width="13.83203125" style="445" customWidth="1"/>
    <col min="8450" max="8450" width="54.5" style="445" customWidth="1"/>
    <col min="8451" max="8453" width="15.83203125" style="445" customWidth="1"/>
    <col min="8454" max="8704" width="9.33203125" style="445"/>
    <col min="8705" max="8705" width="13.83203125" style="445" customWidth="1"/>
    <col min="8706" max="8706" width="54.5" style="445" customWidth="1"/>
    <col min="8707" max="8709" width="15.83203125" style="445" customWidth="1"/>
    <col min="8710" max="8960" width="9.33203125" style="445"/>
    <col min="8961" max="8961" width="13.83203125" style="445" customWidth="1"/>
    <col min="8962" max="8962" width="54.5" style="445" customWidth="1"/>
    <col min="8963" max="8965" width="15.83203125" style="445" customWidth="1"/>
    <col min="8966" max="9216" width="9.33203125" style="445"/>
    <col min="9217" max="9217" width="13.83203125" style="445" customWidth="1"/>
    <col min="9218" max="9218" width="54.5" style="445" customWidth="1"/>
    <col min="9219" max="9221" width="15.83203125" style="445" customWidth="1"/>
    <col min="9222" max="9472" width="9.33203125" style="445"/>
    <col min="9473" max="9473" width="13.83203125" style="445" customWidth="1"/>
    <col min="9474" max="9474" width="54.5" style="445" customWidth="1"/>
    <col min="9475" max="9477" width="15.83203125" style="445" customWidth="1"/>
    <col min="9478" max="9728" width="9.33203125" style="445"/>
    <col min="9729" max="9729" width="13.83203125" style="445" customWidth="1"/>
    <col min="9730" max="9730" width="54.5" style="445" customWidth="1"/>
    <col min="9731" max="9733" width="15.83203125" style="445" customWidth="1"/>
    <col min="9734" max="9984" width="9.33203125" style="445"/>
    <col min="9985" max="9985" width="13.83203125" style="445" customWidth="1"/>
    <col min="9986" max="9986" width="54.5" style="445" customWidth="1"/>
    <col min="9987" max="9989" width="15.83203125" style="445" customWidth="1"/>
    <col min="9990" max="10240" width="9.33203125" style="445"/>
    <col min="10241" max="10241" width="13.83203125" style="445" customWidth="1"/>
    <col min="10242" max="10242" width="54.5" style="445" customWidth="1"/>
    <col min="10243" max="10245" width="15.83203125" style="445" customWidth="1"/>
    <col min="10246" max="10496" width="9.33203125" style="445"/>
    <col min="10497" max="10497" width="13.83203125" style="445" customWidth="1"/>
    <col min="10498" max="10498" width="54.5" style="445" customWidth="1"/>
    <col min="10499" max="10501" width="15.83203125" style="445" customWidth="1"/>
    <col min="10502" max="10752" width="9.33203125" style="445"/>
    <col min="10753" max="10753" width="13.83203125" style="445" customWidth="1"/>
    <col min="10754" max="10754" width="54.5" style="445" customWidth="1"/>
    <col min="10755" max="10757" width="15.83203125" style="445" customWidth="1"/>
    <col min="10758" max="11008" width="9.33203125" style="445"/>
    <col min="11009" max="11009" width="13.83203125" style="445" customWidth="1"/>
    <col min="11010" max="11010" width="54.5" style="445" customWidth="1"/>
    <col min="11011" max="11013" width="15.83203125" style="445" customWidth="1"/>
    <col min="11014" max="11264" width="9.33203125" style="445"/>
    <col min="11265" max="11265" width="13.83203125" style="445" customWidth="1"/>
    <col min="11266" max="11266" width="54.5" style="445" customWidth="1"/>
    <col min="11267" max="11269" width="15.83203125" style="445" customWidth="1"/>
    <col min="11270" max="11520" width="9.33203125" style="445"/>
    <col min="11521" max="11521" width="13.83203125" style="445" customWidth="1"/>
    <col min="11522" max="11522" width="54.5" style="445" customWidth="1"/>
    <col min="11523" max="11525" width="15.83203125" style="445" customWidth="1"/>
    <col min="11526" max="11776" width="9.33203125" style="445"/>
    <col min="11777" max="11777" width="13.83203125" style="445" customWidth="1"/>
    <col min="11778" max="11778" width="54.5" style="445" customWidth="1"/>
    <col min="11779" max="11781" width="15.83203125" style="445" customWidth="1"/>
    <col min="11782" max="12032" width="9.33203125" style="445"/>
    <col min="12033" max="12033" width="13.83203125" style="445" customWidth="1"/>
    <col min="12034" max="12034" width="54.5" style="445" customWidth="1"/>
    <col min="12035" max="12037" width="15.83203125" style="445" customWidth="1"/>
    <col min="12038" max="12288" width="9.33203125" style="445"/>
    <col min="12289" max="12289" width="13.83203125" style="445" customWidth="1"/>
    <col min="12290" max="12290" width="54.5" style="445" customWidth="1"/>
    <col min="12291" max="12293" width="15.83203125" style="445" customWidth="1"/>
    <col min="12294" max="12544" width="9.33203125" style="445"/>
    <col min="12545" max="12545" width="13.83203125" style="445" customWidth="1"/>
    <col min="12546" max="12546" width="54.5" style="445" customWidth="1"/>
    <col min="12547" max="12549" width="15.83203125" style="445" customWidth="1"/>
    <col min="12550" max="12800" width="9.33203125" style="445"/>
    <col min="12801" max="12801" width="13.83203125" style="445" customWidth="1"/>
    <col min="12802" max="12802" width="54.5" style="445" customWidth="1"/>
    <col min="12803" max="12805" width="15.83203125" style="445" customWidth="1"/>
    <col min="12806" max="13056" width="9.33203125" style="445"/>
    <col min="13057" max="13057" width="13.83203125" style="445" customWidth="1"/>
    <col min="13058" max="13058" width="54.5" style="445" customWidth="1"/>
    <col min="13059" max="13061" width="15.83203125" style="445" customWidth="1"/>
    <col min="13062" max="13312" width="9.33203125" style="445"/>
    <col min="13313" max="13313" width="13.83203125" style="445" customWidth="1"/>
    <col min="13314" max="13314" width="54.5" style="445" customWidth="1"/>
    <col min="13315" max="13317" width="15.83203125" style="445" customWidth="1"/>
    <col min="13318" max="13568" width="9.33203125" style="445"/>
    <col min="13569" max="13569" width="13.83203125" style="445" customWidth="1"/>
    <col min="13570" max="13570" width="54.5" style="445" customWidth="1"/>
    <col min="13571" max="13573" width="15.83203125" style="445" customWidth="1"/>
    <col min="13574" max="13824" width="9.33203125" style="445"/>
    <col min="13825" max="13825" width="13.83203125" style="445" customWidth="1"/>
    <col min="13826" max="13826" width="54.5" style="445" customWidth="1"/>
    <col min="13827" max="13829" width="15.83203125" style="445" customWidth="1"/>
    <col min="13830" max="14080" width="9.33203125" style="445"/>
    <col min="14081" max="14081" width="13.83203125" style="445" customWidth="1"/>
    <col min="14082" max="14082" width="54.5" style="445" customWidth="1"/>
    <col min="14083" max="14085" width="15.83203125" style="445" customWidth="1"/>
    <col min="14086" max="14336" width="9.33203125" style="445"/>
    <col min="14337" max="14337" width="13.83203125" style="445" customWidth="1"/>
    <col min="14338" max="14338" width="54.5" style="445" customWidth="1"/>
    <col min="14339" max="14341" width="15.83203125" style="445" customWidth="1"/>
    <col min="14342" max="14592" width="9.33203125" style="445"/>
    <col min="14593" max="14593" width="13.83203125" style="445" customWidth="1"/>
    <col min="14594" max="14594" width="54.5" style="445" customWidth="1"/>
    <col min="14595" max="14597" width="15.83203125" style="445" customWidth="1"/>
    <col min="14598" max="14848" width="9.33203125" style="445"/>
    <col min="14849" max="14849" width="13.83203125" style="445" customWidth="1"/>
    <col min="14850" max="14850" width="54.5" style="445" customWidth="1"/>
    <col min="14851" max="14853" width="15.83203125" style="445" customWidth="1"/>
    <col min="14854" max="15104" width="9.33203125" style="445"/>
    <col min="15105" max="15105" width="13.83203125" style="445" customWidth="1"/>
    <col min="15106" max="15106" width="54.5" style="445" customWidth="1"/>
    <col min="15107" max="15109" width="15.83203125" style="445" customWidth="1"/>
    <col min="15110" max="15360" width="9.33203125" style="445"/>
    <col min="15361" max="15361" width="13.83203125" style="445" customWidth="1"/>
    <col min="15362" max="15362" width="54.5" style="445" customWidth="1"/>
    <col min="15363" max="15365" width="15.83203125" style="445" customWidth="1"/>
    <col min="15366" max="15616" width="9.33203125" style="445"/>
    <col min="15617" max="15617" width="13.83203125" style="445" customWidth="1"/>
    <col min="15618" max="15618" width="54.5" style="445" customWidth="1"/>
    <col min="15619" max="15621" width="15.83203125" style="445" customWidth="1"/>
    <col min="15622" max="15872" width="9.33203125" style="445"/>
    <col min="15873" max="15873" width="13.83203125" style="445" customWidth="1"/>
    <col min="15874" max="15874" width="54.5" style="445" customWidth="1"/>
    <col min="15875" max="15877" width="15.83203125" style="445" customWidth="1"/>
    <col min="15878" max="16128" width="9.33203125" style="445"/>
    <col min="16129" max="16129" width="13.83203125" style="445" customWidth="1"/>
    <col min="16130" max="16130" width="54.5" style="445" customWidth="1"/>
    <col min="16131" max="16133" width="15.83203125" style="445" customWidth="1"/>
    <col min="16134" max="16384" width="9.33203125" style="445"/>
  </cols>
  <sheetData>
    <row r="1" spans="1:5" s="430" customFormat="1" ht="16.5" thickBot="1" x14ac:dyDescent="0.3">
      <c r="A1" s="427"/>
      <c r="B1" s="543" t="str">
        <f>CONCATENATE([1]KVI_MOD_ALAPADATOK!M16,"3. melléklet ",[1]KVI_MOD_ALAPADATOK!A7," ",[1]KVI_MOD_ALAPADATOK!B7," ",[1]KVI_MOD_ALAPADATOK!C7," ",[1]KVI_MOD_ALAPADATOK!D7," ",[1]KVI_MOD_ALAPADATOK!E7," ",[1]KVI_MOD_ALAPADATOK!F7," ",[1]KVI_MOD_ALAPADATOK!G7," ",[1]KVI_MOD_ALAPADATOK!H7)</f>
        <v>9.4.3. melléklet a  / 2020 ( … ) önkormányzati rendelethez</v>
      </c>
      <c r="C1" s="544"/>
      <c r="D1" s="544"/>
      <c r="E1" s="544"/>
    </row>
    <row r="2" spans="1:5" s="434" customFormat="1" ht="25.5" customHeight="1" thickBot="1" x14ac:dyDescent="0.25">
      <c r="A2" s="498" t="s">
        <v>585</v>
      </c>
      <c r="B2" s="499" t="str">
        <f>CONCATENATE(KVI_MOD_9.4.2.sz.mell!B2:D2)</f>
        <v>Jánoshidai Napsugár Óvoda és Mini Bölcsőde</v>
      </c>
      <c r="C2" s="500"/>
      <c r="D2" s="501"/>
      <c r="E2" s="502" t="s">
        <v>614</v>
      </c>
    </row>
    <row r="3" spans="1:5" s="434" customFormat="1" ht="24.75" thickBot="1" x14ac:dyDescent="0.25">
      <c r="A3" s="498" t="s">
        <v>551</v>
      </c>
      <c r="B3" s="499" t="s">
        <v>582</v>
      </c>
      <c r="C3" s="500"/>
      <c r="D3" s="501"/>
      <c r="E3" s="502" t="s">
        <v>614</v>
      </c>
    </row>
    <row r="4" spans="1:5" s="439" customFormat="1" ht="15.95" customHeight="1" thickBot="1" x14ac:dyDescent="0.3">
      <c r="A4" s="436"/>
      <c r="B4" s="436"/>
      <c r="C4" s="437"/>
      <c r="D4" s="438"/>
      <c r="E4" s="437" t="e">
        <f>KVI_MOD_9.4.2.sz.mell!E4</f>
        <v>#REF!</v>
      </c>
    </row>
    <row r="5" spans="1:5" ht="24.75" thickBot="1" x14ac:dyDescent="0.25">
      <c r="A5" s="440" t="s">
        <v>553</v>
      </c>
      <c r="B5" s="495" t="s">
        <v>554</v>
      </c>
      <c r="C5" s="495" t="s">
        <v>579</v>
      </c>
      <c r="D5" s="441" t="s">
        <v>122</v>
      </c>
      <c r="E5" s="496" t="s">
        <v>123</v>
      </c>
    </row>
    <row r="6" spans="1:5" s="450" customFormat="1" ht="12.95" customHeight="1" thickBot="1" x14ac:dyDescent="0.25">
      <c r="A6" s="446" t="s">
        <v>124</v>
      </c>
      <c r="B6" s="447" t="s">
        <v>125</v>
      </c>
      <c r="C6" s="447" t="s">
        <v>126</v>
      </c>
      <c r="D6" s="448" t="s">
        <v>127</v>
      </c>
      <c r="E6" s="449" t="s">
        <v>128</v>
      </c>
    </row>
    <row r="7" spans="1:5" s="450" customFormat="1" ht="15.95" customHeight="1" thickBot="1" x14ac:dyDescent="0.25">
      <c r="A7" s="451" t="s">
        <v>390</v>
      </c>
      <c r="B7" s="452"/>
      <c r="C7" s="452"/>
      <c r="D7" s="452"/>
      <c r="E7" s="453"/>
    </row>
    <row r="8" spans="1:5" s="455" customFormat="1" ht="12" customHeight="1" thickBot="1" x14ac:dyDescent="0.25">
      <c r="A8" s="446" t="s">
        <v>129</v>
      </c>
      <c r="B8" s="503" t="s">
        <v>586</v>
      </c>
      <c r="C8" s="202">
        <f>'[1]RM_6.4.3.sz.mell'!C10</f>
        <v>0</v>
      </c>
      <c r="D8" s="202">
        <f>'[1]RM_6.4.3.sz.mell'!J10</f>
        <v>0</v>
      </c>
      <c r="E8" s="504">
        <f>'[1]RM_6.4.3.sz.mell'!K10</f>
        <v>0</v>
      </c>
    </row>
    <row r="9" spans="1:5" s="455" customFormat="1" ht="12" customHeight="1" x14ac:dyDescent="0.2">
      <c r="A9" s="505" t="s">
        <v>131</v>
      </c>
      <c r="B9" s="111" t="s">
        <v>190</v>
      </c>
      <c r="C9" s="226">
        <f>'[1]RM_6.4.3.sz.mell'!C11</f>
        <v>0</v>
      </c>
      <c r="D9" s="226">
        <f>'[1]RM_6.4.3.sz.mell'!J11</f>
        <v>0</v>
      </c>
      <c r="E9" s="506">
        <f>'[1]RM_6.4.3.sz.mell'!K11</f>
        <v>0</v>
      </c>
    </row>
    <row r="10" spans="1:5" s="455" customFormat="1" ht="12" customHeight="1" x14ac:dyDescent="0.2">
      <c r="A10" s="507" t="s">
        <v>133</v>
      </c>
      <c r="B10" s="114" t="s">
        <v>192</v>
      </c>
      <c r="C10" s="191">
        <f>'[1]RM_6.4.3.sz.mell'!C12</f>
        <v>0</v>
      </c>
      <c r="D10" s="545">
        <f>'[1]RM_6.4.3.sz.mell'!J12</f>
        <v>0</v>
      </c>
      <c r="E10" s="192">
        <f>'[1]RM_6.4.3.sz.mell'!K12</f>
        <v>0</v>
      </c>
    </row>
    <row r="11" spans="1:5" s="455" customFormat="1" ht="12" customHeight="1" x14ac:dyDescent="0.2">
      <c r="A11" s="507" t="s">
        <v>135</v>
      </c>
      <c r="B11" s="114" t="s">
        <v>194</v>
      </c>
      <c r="C11" s="191">
        <f>'[1]RM_6.4.3.sz.mell'!C13</f>
        <v>0</v>
      </c>
      <c r="D11" s="545">
        <f>'[1]RM_6.4.3.sz.mell'!J13</f>
        <v>0</v>
      </c>
      <c r="E11" s="192">
        <f>'[1]RM_6.4.3.sz.mell'!K13</f>
        <v>0</v>
      </c>
    </row>
    <row r="12" spans="1:5" s="455" customFormat="1" ht="12" customHeight="1" x14ac:dyDescent="0.2">
      <c r="A12" s="507" t="s">
        <v>137</v>
      </c>
      <c r="B12" s="114" t="s">
        <v>196</v>
      </c>
      <c r="C12" s="191">
        <f>'[1]RM_6.4.3.sz.mell'!C14</f>
        <v>0</v>
      </c>
      <c r="D12" s="545">
        <f>'[1]RM_6.4.3.sz.mell'!J14</f>
        <v>0</v>
      </c>
      <c r="E12" s="192">
        <f>'[1]RM_6.4.3.sz.mell'!K14</f>
        <v>0</v>
      </c>
    </row>
    <row r="13" spans="1:5" s="455" customFormat="1" ht="12" customHeight="1" x14ac:dyDescent="0.2">
      <c r="A13" s="507" t="s">
        <v>139</v>
      </c>
      <c r="B13" s="114" t="s">
        <v>198</v>
      </c>
      <c r="C13" s="191">
        <f>'[1]RM_6.4.3.sz.mell'!C15</f>
        <v>0</v>
      </c>
      <c r="D13" s="545">
        <f>'[1]RM_6.4.3.sz.mell'!J15</f>
        <v>0</v>
      </c>
      <c r="E13" s="192">
        <f>'[1]RM_6.4.3.sz.mell'!K15</f>
        <v>0</v>
      </c>
    </row>
    <row r="14" spans="1:5" s="455" customFormat="1" ht="12" customHeight="1" x14ac:dyDescent="0.2">
      <c r="A14" s="507" t="s">
        <v>141</v>
      </c>
      <c r="B14" s="114" t="s">
        <v>587</v>
      </c>
      <c r="C14" s="191">
        <f>'[1]RM_6.4.3.sz.mell'!C16</f>
        <v>0</v>
      </c>
      <c r="D14" s="545">
        <f>'[1]RM_6.4.3.sz.mell'!J16</f>
        <v>0</v>
      </c>
      <c r="E14" s="192">
        <f>'[1]RM_6.4.3.sz.mell'!K16</f>
        <v>0</v>
      </c>
    </row>
    <row r="15" spans="1:5" s="455" customFormat="1" ht="12" customHeight="1" x14ac:dyDescent="0.2">
      <c r="A15" s="507" t="s">
        <v>306</v>
      </c>
      <c r="B15" s="140" t="s">
        <v>588</v>
      </c>
      <c r="C15" s="191">
        <f>'[1]RM_6.4.3.sz.mell'!C17</f>
        <v>0</v>
      </c>
      <c r="D15" s="545">
        <f>'[1]RM_6.4.3.sz.mell'!J17</f>
        <v>0</v>
      </c>
      <c r="E15" s="192">
        <f>'[1]RM_6.4.3.sz.mell'!K17</f>
        <v>0</v>
      </c>
    </row>
    <row r="16" spans="1:5" s="455" customFormat="1" ht="12" customHeight="1" x14ac:dyDescent="0.2">
      <c r="A16" s="507" t="s">
        <v>308</v>
      </c>
      <c r="B16" s="114" t="s">
        <v>589</v>
      </c>
      <c r="C16" s="234">
        <f>'[1]RM_6.4.3.sz.mell'!C18</f>
        <v>0</v>
      </c>
      <c r="D16" s="546">
        <f>'[1]RM_6.4.3.sz.mell'!J18</f>
        <v>0</v>
      </c>
      <c r="E16" s="235">
        <f>'[1]RM_6.4.3.sz.mell'!K18</f>
        <v>0</v>
      </c>
    </row>
    <row r="17" spans="1:5" s="457" customFormat="1" ht="12" customHeight="1" x14ac:dyDescent="0.2">
      <c r="A17" s="507" t="s">
        <v>310</v>
      </c>
      <c r="B17" s="114" t="s">
        <v>206</v>
      </c>
      <c r="C17" s="191">
        <f>'[1]RM_6.4.3.sz.mell'!C19</f>
        <v>0</v>
      </c>
      <c r="D17" s="545">
        <f>'[1]RM_6.4.3.sz.mell'!J19</f>
        <v>0</v>
      </c>
      <c r="E17" s="192">
        <f>'[1]RM_6.4.3.sz.mell'!K19</f>
        <v>0</v>
      </c>
    </row>
    <row r="18" spans="1:5" s="457" customFormat="1" ht="12" customHeight="1" x14ac:dyDescent="0.2">
      <c r="A18" s="507" t="s">
        <v>312</v>
      </c>
      <c r="B18" s="114" t="s">
        <v>208</v>
      </c>
      <c r="C18" s="198">
        <f>'[1]RM_6.4.3.sz.mell'!C20</f>
        <v>0</v>
      </c>
      <c r="D18" s="547">
        <f>'[1]RM_6.4.3.sz.mell'!J20</f>
        <v>0</v>
      </c>
      <c r="E18" s="199">
        <f>'[1]RM_6.4.3.sz.mell'!K20</f>
        <v>0</v>
      </c>
    </row>
    <row r="19" spans="1:5" s="457" customFormat="1" ht="12" customHeight="1" thickBot="1" x14ac:dyDescent="0.25">
      <c r="A19" s="507" t="s">
        <v>314</v>
      </c>
      <c r="B19" s="140" t="s">
        <v>210</v>
      </c>
      <c r="C19" s="198">
        <f>'[1]RM_6.4.3.sz.mell'!C21</f>
        <v>0</v>
      </c>
      <c r="D19" s="547">
        <f>'[1]RM_6.4.3.sz.mell'!J21</f>
        <v>0</v>
      </c>
      <c r="E19" s="199">
        <f>'[1]RM_6.4.3.sz.mell'!K21</f>
        <v>0</v>
      </c>
    </row>
    <row r="20" spans="1:5" s="455" customFormat="1" ht="12" customHeight="1" thickBot="1" x14ac:dyDescent="0.25">
      <c r="A20" s="446" t="s">
        <v>143</v>
      </c>
      <c r="B20" s="503" t="s">
        <v>590</v>
      </c>
      <c r="C20" s="202">
        <f>'[1]RM_6.4.3.sz.mell'!C22</f>
        <v>0</v>
      </c>
      <c r="D20" s="218">
        <f>'[1]RM_6.4.3.sz.mell'!J22</f>
        <v>0</v>
      </c>
      <c r="E20" s="203">
        <f>'[1]RM_6.4.3.sz.mell'!K22</f>
        <v>0</v>
      </c>
    </row>
    <row r="21" spans="1:5" s="457" customFormat="1" ht="12" customHeight="1" x14ac:dyDescent="0.2">
      <c r="A21" s="507" t="s">
        <v>145</v>
      </c>
      <c r="B21" s="136" t="s">
        <v>146</v>
      </c>
      <c r="C21" s="191">
        <f>'[1]RM_6.4.3.sz.mell'!C23</f>
        <v>0</v>
      </c>
      <c r="D21" s="545">
        <f>'[1]RM_6.4.3.sz.mell'!J23</f>
        <v>0</v>
      </c>
      <c r="E21" s="192">
        <f>'[1]RM_6.4.3.sz.mell'!K23</f>
        <v>0</v>
      </c>
    </row>
    <row r="22" spans="1:5" s="457" customFormat="1" ht="12" customHeight="1" x14ac:dyDescent="0.2">
      <c r="A22" s="507" t="s">
        <v>147</v>
      </c>
      <c r="B22" s="114" t="s">
        <v>591</v>
      </c>
      <c r="C22" s="191">
        <f>'[1]RM_6.4.3.sz.mell'!C24</f>
        <v>0</v>
      </c>
      <c r="D22" s="545">
        <f>'[1]RM_6.4.3.sz.mell'!J24</f>
        <v>0</v>
      </c>
      <c r="E22" s="192">
        <f>'[1]RM_6.4.3.sz.mell'!K24</f>
        <v>0</v>
      </c>
    </row>
    <row r="23" spans="1:5" s="457" customFormat="1" ht="12" customHeight="1" x14ac:dyDescent="0.2">
      <c r="A23" s="507" t="s">
        <v>149</v>
      </c>
      <c r="B23" s="114" t="s">
        <v>592</v>
      </c>
      <c r="C23" s="191">
        <f>'[1]RM_6.4.3.sz.mell'!C25</f>
        <v>0</v>
      </c>
      <c r="D23" s="545">
        <f>'[1]RM_6.4.3.sz.mell'!J25</f>
        <v>0</v>
      </c>
      <c r="E23" s="192">
        <f>'[1]RM_6.4.3.sz.mell'!K25</f>
        <v>0</v>
      </c>
    </row>
    <row r="24" spans="1:5" s="457" customFormat="1" ht="12" customHeight="1" thickBot="1" x14ac:dyDescent="0.25">
      <c r="A24" s="507" t="s">
        <v>151</v>
      </c>
      <c r="B24" s="114" t="s">
        <v>615</v>
      </c>
      <c r="C24" s="191">
        <f>'[1]RM_6.4.3.sz.mell'!C26</f>
        <v>0</v>
      </c>
      <c r="D24" s="545">
        <f>'[1]RM_6.4.3.sz.mell'!J26</f>
        <v>0</v>
      </c>
      <c r="E24" s="192">
        <f>'[1]RM_6.4.3.sz.mell'!K26</f>
        <v>0</v>
      </c>
    </row>
    <row r="25" spans="1:5" s="457" customFormat="1" ht="12" customHeight="1" thickBot="1" x14ac:dyDescent="0.25">
      <c r="A25" s="508" t="s">
        <v>157</v>
      </c>
      <c r="B25" s="134" t="s">
        <v>402</v>
      </c>
      <c r="C25" s="202">
        <f>'[1]RM_6.4.3.sz.mell'!C27</f>
        <v>0</v>
      </c>
      <c r="D25" s="218">
        <f>'[1]RM_6.4.3.sz.mell'!J27</f>
        <v>0</v>
      </c>
      <c r="E25" s="203">
        <f>'[1]RM_6.4.3.sz.mell'!K27</f>
        <v>0</v>
      </c>
    </row>
    <row r="26" spans="1:5" s="457" customFormat="1" ht="12" customHeight="1" thickBot="1" x14ac:dyDescent="0.25">
      <c r="A26" s="508" t="s">
        <v>354</v>
      </c>
      <c r="B26" s="134" t="s">
        <v>616</v>
      </c>
      <c r="C26" s="202">
        <f>'[1]RM_6.4.3.sz.mell'!C28</f>
        <v>0</v>
      </c>
      <c r="D26" s="218">
        <f>'[1]RM_6.4.3.sz.mell'!J28</f>
        <v>0</v>
      </c>
      <c r="E26" s="203">
        <f>'[1]RM_6.4.3.sz.mell'!K28</f>
        <v>0</v>
      </c>
    </row>
    <row r="27" spans="1:5" s="457" customFormat="1" ht="12" customHeight="1" x14ac:dyDescent="0.2">
      <c r="A27" s="509" t="s">
        <v>173</v>
      </c>
      <c r="B27" s="510" t="s">
        <v>591</v>
      </c>
      <c r="C27" s="238">
        <f>'[1]RM_6.4.3.sz.mell'!C29</f>
        <v>0</v>
      </c>
      <c r="D27" s="548">
        <f>'[1]RM_6.4.3.sz.mell'!J29</f>
        <v>0</v>
      </c>
      <c r="E27" s="239">
        <f>'[1]RM_6.4.3.sz.mell'!K29</f>
        <v>0</v>
      </c>
    </row>
    <row r="28" spans="1:5" s="457" customFormat="1" ht="22.5" x14ac:dyDescent="0.2">
      <c r="A28" s="509" t="s">
        <v>175</v>
      </c>
      <c r="B28" s="511" t="s">
        <v>595</v>
      </c>
      <c r="C28" s="208">
        <f>'[1]RM_6.4.3.sz.mell'!C30</f>
        <v>0</v>
      </c>
      <c r="D28" s="549">
        <f>'[1]RM_6.4.3.sz.mell'!J30</f>
        <v>0</v>
      </c>
      <c r="E28" s="209">
        <f>'[1]RM_6.4.3.sz.mell'!K30</f>
        <v>0</v>
      </c>
    </row>
    <row r="29" spans="1:5" s="457" customFormat="1" ht="12" customHeight="1" thickBot="1" x14ac:dyDescent="0.25">
      <c r="A29" s="507" t="s">
        <v>177</v>
      </c>
      <c r="B29" s="512" t="s">
        <v>617</v>
      </c>
      <c r="C29" s="513">
        <f>'[1]RM_6.4.3.sz.mell'!C31</f>
        <v>0</v>
      </c>
      <c r="D29" s="550">
        <f>'[1]RM_6.4.3.sz.mell'!J31</f>
        <v>0</v>
      </c>
      <c r="E29" s="514">
        <f>'[1]RM_6.4.3.sz.mell'!K31</f>
        <v>0</v>
      </c>
    </row>
    <row r="30" spans="1:5" s="457" customFormat="1" ht="12" customHeight="1" thickBot="1" x14ac:dyDescent="0.25">
      <c r="A30" s="508" t="s">
        <v>187</v>
      </c>
      <c r="B30" s="134" t="s">
        <v>597</v>
      </c>
      <c r="C30" s="202">
        <f>'[1]RM_6.4.3.sz.mell'!C32</f>
        <v>0</v>
      </c>
      <c r="D30" s="218">
        <f>'[1]RM_6.4.3.sz.mell'!J32</f>
        <v>0</v>
      </c>
      <c r="E30" s="203">
        <f>'[1]RM_6.4.3.sz.mell'!K32</f>
        <v>0</v>
      </c>
    </row>
    <row r="31" spans="1:5" s="457" customFormat="1" ht="12" customHeight="1" x14ac:dyDescent="0.2">
      <c r="A31" s="509" t="s">
        <v>189</v>
      </c>
      <c r="B31" s="510" t="s">
        <v>214</v>
      </c>
      <c r="C31" s="238">
        <f>'[1]RM_6.4.3.sz.mell'!C33</f>
        <v>0</v>
      </c>
      <c r="D31" s="548">
        <f>'[1]RM_6.4.3.sz.mell'!J33</f>
        <v>0</v>
      </c>
      <c r="E31" s="239">
        <f>'[1]RM_6.4.3.sz.mell'!K33</f>
        <v>0</v>
      </c>
    </row>
    <row r="32" spans="1:5" s="457" customFormat="1" ht="12" customHeight="1" x14ac:dyDescent="0.2">
      <c r="A32" s="509" t="s">
        <v>191</v>
      </c>
      <c r="B32" s="511" t="s">
        <v>216</v>
      </c>
      <c r="C32" s="208">
        <f>'[1]RM_6.4.3.sz.mell'!C34</f>
        <v>0</v>
      </c>
      <c r="D32" s="549">
        <f>'[1]RM_6.4.3.sz.mell'!J34</f>
        <v>0</v>
      </c>
      <c r="E32" s="209">
        <f>'[1]RM_6.4.3.sz.mell'!K34</f>
        <v>0</v>
      </c>
    </row>
    <row r="33" spans="1:5" s="457" customFormat="1" ht="12" customHeight="1" thickBot="1" x14ac:dyDescent="0.25">
      <c r="A33" s="507" t="s">
        <v>193</v>
      </c>
      <c r="B33" s="512" t="s">
        <v>218</v>
      </c>
      <c r="C33" s="513">
        <f>'[1]RM_6.4.3.sz.mell'!C35</f>
        <v>0</v>
      </c>
      <c r="D33" s="550">
        <f>'[1]RM_6.4.3.sz.mell'!J35</f>
        <v>0</v>
      </c>
      <c r="E33" s="514">
        <f>'[1]RM_6.4.3.sz.mell'!K35</f>
        <v>0</v>
      </c>
    </row>
    <row r="34" spans="1:5" s="455" customFormat="1" ht="12" customHeight="1" thickBot="1" x14ac:dyDescent="0.25">
      <c r="A34" s="508" t="s">
        <v>211</v>
      </c>
      <c r="B34" s="134" t="s">
        <v>404</v>
      </c>
      <c r="C34" s="202">
        <f>'[1]RM_6.4.3.sz.mell'!C36</f>
        <v>0</v>
      </c>
      <c r="D34" s="218">
        <f>'[1]RM_6.4.3.sz.mell'!J36</f>
        <v>0</v>
      </c>
      <c r="E34" s="203">
        <f>'[1]RM_6.4.3.sz.mell'!K36</f>
        <v>0</v>
      </c>
    </row>
    <row r="35" spans="1:5" s="455" customFormat="1" ht="12" customHeight="1" thickBot="1" x14ac:dyDescent="0.25">
      <c r="A35" s="508" t="s">
        <v>371</v>
      </c>
      <c r="B35" s="134" t="s">
        <v>598</v>
      </c>
      <c r="C35" s="202">
        <f>'[1]RM_6.4.3.sz.mell'!C37</f>
        <v>0</v>
      </c>
      <c r="D35" s="218">
        <f>'[1]RM_6.4.3.sz.mell'!J37</f>
        <v>0</v>
      </c>
      <c r="E35" s="203">
        <f>'[1]RM_6.4.3.sz.mell'!K37</f>
        <v>0</v>
      </c>
    </row>
    <row r="36" spans="1:5" s="455" customFormat="1" ht="12" customHeight="1" thickBot="1" x14ac:dyDescent="0.25">
      <c r="A36" s="446" t="s">
        <v>233</v>
      </c>
      <c r="B36" s="134" t="s">
        <v>618</v>
      </c>
      <c r="C36" s="202">
        <f>'[1]RM_6.4.3.sz.mell'!C38</f>
        <v>0</v>
      </c>
      <c r="D36" s="218">
        <f>'[1]RM_6.4.3.sz.mell'!J38</f>
        <v>0</v>
      </c>
      <c r="E36" s="203">
        <f>'[1]RM_6.4.3.sz.mell'!K38</f>
        <v>0</v>
      </c>
    </row>
    <row r="37" spans="1:5" s="455" customFormat="1" ht="12" customHeight="1" thickBot="1" x14ac:dyDescent="0.25">
      <c r="A37" s="515" t="s">
        <v>57</v>
      </c>
      <c r="B37" s="134" t="s">
        <v>600</v>
      </c>
      <c r="C37" s="202">
        <f>'[1]RM_6.4.3.sz.mell'!C39</f>
        <v>0</v>
      </c>
      <c r="D37" s="218">
        <f>'[1]RM_6.4.3.sz.mell'!J39</f>
        <v>0</v>
      </c>
      <c r="E37" s="203">
        <f>'[1]RM_6.4.3.sz.mell'!K39</f>
        <v>0</v>
      </c>
    </row>
    <row r="38" spans="1:5" s="455" customFormat="1" ht="12" customHeight="1" x14ac:dyDescent="0.2">
      <c r="A38" s="509" t="s">
        <v>601</v>
      </c>
      <c r="B38" s="510" t="s">
        <v>459</v>
      </c>
      <c r="C38" s="238">
        <f>'[1]RM_6.4.3.sz.mell'!C40</f>
        <v>0</v>
      </c>
      <c r="D38" s="548">
        <f>'[1]RM_6.4.3.sz.mell'!J40</f>
        <v>0</v>
      </c>
      <c r="E38" s="239">
        <f>'[1]RM_6.4.3.sz.mell'!K40</f>
        <v>0</v>
      </c>
    </row>
    <row r="39" spans="1:5" s="455" customFormat="1" ht="12" customHeight="1" x14ac:dyDescent="0.2">
      <c r="A39" s="509" t="s">
        <v>602</v>
      </c>
      <c r="B39" s="511" t="s">
        <v>603</v>
      </c>
      <c r="C39" s="208">
        <f>'[1]RM_6.4.3.sz.mell'!C41</f>
        <v>0</v>
      </c>
      <c r="D39" s="549">
        <f>'[1]RM_6.4.3.sz.mell'!J41</f>
        <v>0</v>
      </c>
      <c r="E39" s="209">
        <f>'[1]RM_6.4.3.sz.mell'!K41</f>
        <v>0</v>
      </c>
    </row>
    <row r="40" spans="1:5" s="457" customFormat="1" ht="12" customHeight="1" thickBot="1" x14ac:dyDescent="0.25">
      <c r="A40" s="507" t="s">
        <v>604</v>
      </c>
      <c r="B40" s="512" t="s">
        <v>605</v>
      </c>
      <c r="C40" s="513">
        <f>'[1]RM_6.4.3.sz.mell'!C42</f>
        <v>0</v>
      </c>
      <c r="D40" s="550">
        <f>'[1]RM_6.4.3.sz.mell'!J42</f>
        <v>0</v>
      </c>
      <c r="E40" s="514">
        <f>'[1]RM_6.4.3.sz.mell'!K42</f>
        <v>0</v>
      </c>
    </row>
    <row r="41" spans="1:5" s="457" customFormat="1" ht="15.2" customHeight="1" thickBot="1" x14ac:dyDescent="0.25">
      <c r="A41" s="515" t="s">
        <v>381</v>
      </c>
      <c r="B41" s="516" t="s">
        <v>606</v>
      </c>
      <c r="C41" s="517">
        <f>'[1]RM_6.4.3.sz.mell'!C43</f>
        <v>0</v>
      </c>
      <c r="D41" s="551">
        <f>'[1]RM_6.4.3.sz.mell'!J43</f>
        <v>0</v>
      </c>
      <c r="E41" s="518">
        <f>'[1]RM_6.4.3.sz.mell'!K43</f>
        <v>0</v>
      </c>
    </row>
    <row r="42" spans="1:5" s="457" customFormat="1" ht="15.2" customHeight="1" x14ac:dyDescent="0.2">
      <c r="A42" s="472"/>
      <c r="B42" s="473"/>
      <c r="C42" s="474"/>
    </row>
    <row r="43" spans="1:5" ht="13.5" thickBot="1" x14ac:dyDescent="0.25">
      <c r="A43" s="519"/>
      <c r="B43" s="520"/>
      <c r="C43" s="521"/>
    </row>
    <row r="44" spans="1:5" s="450" customFormat="1" ht="16.5" customHeight="1" thickBot="1" x14ac:dyDescent="0.25">
      <c r="A44" s="451" t="s">
        <v>391</v>
      </c>
      <c r="B44" s="452"/>
      <c r="C44" s="452"/>
      <c r="D44" s="452"/>
      <c r="E44" s="453"/>
    </row>
    <row r="45" spans="1:5" s="475" customFormat="1" ht="12" customHeight="1" thickBot="1" x14ac:dyDescent="0.25">
      <c r="A45" s="508" t="s">
        <v>129</v>
      </c>
      <c r="B45" s="134" t="s">
        <v>607</v>
      </c>
      <c r="C45" s="202">
        <f>'[1]RM_6.4.3.sz.mell'!C45</f>
        <v>0</v>
      </c>
      <c r="D45" s="218">
        <f>'[1]RM_6.4.3.sz.mell'!J45</f>
        <v>0</v>
      </c>
      <c r="E45" s="203">
        <f>'[1]RM_6.4.3.sz.mell'!K45</f>
        <v>0</v>
      </c>
    </row>
    <row r="46" spans="1:5" ht="12" customHeight="1" x14ac:dyDescent="0.2">
      <c r="A46" s="507" t="s">
        <v>131</v>
      </c>
      <c r="B46" s="136" t="s">
        <v>299</v>
      </c>
      <c r="C46" s="552">
        <f>'[1]RM_6.4.3.sz.mell'!C46</f>
        <v>0</v>
      </c>
      <c r="D46" s="553">
        <f>'[1]RM_6.4.3.sz.mell'!J46</f>
        <v>0</v>
      </c>
      <c r="E46" s="554">
        <f>'[1]RM_6.4.3.sz.mell'!K46</f>
        <v>0</v>
      </c>
    </row>
    <row r="47" spans="1:5" ht="12" customHeight="1" x14ac:dyDescent="0.2">
      <c r="A47" s="507" t="s">
        <v>133</v>
      </c>
      <c r="B47" s="114" t="s">
        <v>300</v>
      </c>
      <c r="C47" s="238">
        <f>'[1]RM_6.4.3.sz.mell'!C47</f>
        <v>0</v>
      </c>
      <c r="D47" s="548">
        <f>'[1]RM_6.4.3.sz.mell'!J47</f>
        <v>0</v>
      </c>
      <c r="E47" s="239">
        <f>'[1]RM_6.4.3.sz.mell'!K47</f>
        <v>0</v>
      </c>
    </row>
    <row r="48" spans="1:5" ht="12" customHeight="1" x14ac:dyDescent="0.2">
      <c r="A48" s="507" t="s">
        <v>135</v>
      </c>
      <c r="B48" s="114" t="s">
        <v>301</v>
      </c>
      <c r="C48" s="211">
        <f>'[1]RM_6.4.3.sz.mell'!C48</f>
        <v>0</v>
      </c>
      <c r="D48" s="555">
        <f>'[1]RM_6.4.3.sz.mell'!J48</f>
        <v>0</v>
      </c>
      <c r="E48" s="212">
        <f>'[1]RM_6.4.3.sz.mell'!K48</f>
        <v>0</v>
      </c>
    </row>
    <row r="49" spans="1:5" ht="12" customHeight="1" x14ac:dyDescent="0.2">
      <c r="A49" s="507" t="s">
        <v>137</v>
      </c>
      <c r="B49" s="114" t="s">
        <v>302</v>
      </c>
      <c r="C49" s="526">
        <f>'[1]RM_6.4.3.sz.mell'!C49</f>
        <v>0</v>
      </c>
      <c r="D49" s="556">
        <f>'[1]RM_6.4.3.sz.mell'!J49</f>
        <v>0</v>
      </c>
      <c r="E49" s="527">
        <f>'[1]RM_6.4.3.sz.mell'!K49</f>
        <v>0</v>
      </c>
    </row>
    <row r="50" spans="1:5" ht="12" customHeight="1" thickBot="1" x14ac:dyDescent="0.25">
      <c r="A50" s="507" t="s">
        <v>139</v>
      </c>
      <c r="B50" s="114" t="s">
        <v>304</v>
      </c>
      <c r="C50" s="526">
        <f>'[1]RM_6.4.3.sz.mell'!C50</f>
        <v>0</v>
      </c>
      <c r="D50" s="556">
        <f>'[1]RM_6.4.3.sz.mell'!J50</f>
        <v>0</v>
      </c>
      <c r="E50" s="527">
        <f>'[1]RM_6.4.3.sz.mell'!K50</f>
        <v>0</v>
      </c>
    </row>
    <row r="51" spans="1:5" ht="12" customHeight="1" thickBot="1" x14ac:dyDescent="0.25">
      <c r="A51" s="508" t="s">
        <v>143</v>
      </c>
      <c r="B51" s="134" t="s">
        <v>608</v>
      </c>
      <c r="C51" s="202">
        <f>'[1]RM_6.4.3.sz.mell'!C51</f>
        <v>0</v>
      </c>
      <c r="D51" s="218">
        <f>'[1]RM_6.4.3.sz.mell'!J51</f>
        <v>0</v>
      </c>
      <c r="E51" s="203">
        <f>'[1]RM_6.4.3.sz.mell'!K51</f>
        <v>0</v>
      </c>
    </row>
    <row r="52" spans="1:5" s="475" customFormat="1" ht="12" customHeight="1" x14ac:dyDescent="0.2">
      <c r="A52" s="507" t="s">
        <v>145</v>
      </c>
      <c r="B52" s="136" t="s">
        <v>335</v>
      </c>
      <c r="C52" s="552">
        <f>'[1]RM_6.4.3.sz.mell'!C52</f>
        <v>0</v>
      </c>
      <c r="D52" s="553">
        <f>'[1]RM_6.4.3.sz.mell'!J52</f>
        <v>0</v>
      </c>
      <c r="E52" s="554">
        <f>'[1]RM_6.4.3.sz.mell'!K52</f>
        <v>0</v>
      </c>
    </row>
    <row r="53" spans="1:5" ht="12" customHeight="1" x14ac:dyDescent="0.2">
      <c r="A53" s="507" t="s">
        <v>147</v>
      </c>
      <c r="B53" s="114" t="s">
        <v>337</v>
      </c>
      <c r="C53" s="238">
        <f>'[1]RM_6.4.3.sz.mell'!C53</f>
        <v>0</v>
      </c>
      <c r="D53" s="548">
        <f>'[1]RM_6.4.3.sz.mell'!J53</f>
        <v>0</v>
      </c>
      <c r="E53" s="239">
        <f>'[1]RM_6.4.3.sz.mell'!K53</f>
        <v>0</v>
      </c>
    </row>
    <row r="54" spans="1:5" ht="12" customHeight="1" x14ac:dyDescent="0.2">
      <c r="A54" s="507" t="s">
        <v>149</v>
      </c>
      <c r="B54" s="114" t="s">
        <v>609</v>
      </c>
      <c r="C54" s="211">
        <f>'[1]RM_6.4.3.sz.mell'!C54</f>
        <v>0</v>
      </c>
      <c r="D54" s="555">
        <f>'[1]RM_6.4.3.sz.mell'!J54</f>
        <v>0</v>
      </c>
      <c r="E54" s="212">
        <f>'[1]RM_6.4.3.sz.mell'!K54</f>
        <v>0</v>
      </c>
    </row>
    <row r="55" spans="1:5" ht="12" customHeight="1" thickBot="1" x14ac:dyDescent="0.25">
      <c r="A55" s="507" t="s">
        <v>151</v>
      </c>
      <c r="B55" s="114" t="s">
        <v>610</v>
      </c>
      <c r="C55" s="526">
        <f>'[1]RM_6.4.3.sz.mell'!C55</f>
        <v>0</v>
      </c>
      <c r="D55" s="556">
        <f>'[1]RM_6.4.3.sz.mell'!J55</f>
        <v>0</v>
      </c>
      <c r="E55" s="527">
        <f>'[1]RM_6.4.3.sz.mell'!K55</f>
        <v>0</v>
      </c>
    </row>
    <row r="56" spans="1:5" ht="15.2" customHeight="1" thickBot="1" x14ac:dyDescent="0.25">
      <c r="A56" s="508" t="s">
        <v>157</v>
      </c>
      <c r="B56" s="134" t="s">
        <v>611</v>
      </c>
      <c r="C56" s="202">
        <f>'[1]RM_6.4.3.sz.mell'!C56</f>
        <v>0</v>
      </c>
      <c r="D56" s="218">
        <f>'[1]RM_6.4.3.sz.mell'!J56</f>
        <v>0</v>
      </c>
      <c r="E56" s="203">
        <f>'[1]RM_6.4.3.sz.mell'!K56</f>
        <v>0</v>
      </c>
    </row>
    <row r="57" spans="1:5" ht="13.5" thickBot="1" x14ac:dyDescent="0.25">
      <c r="A57" s="508" t="s">
        <v>354</v>
      </c>
      <c r="B57" s="530" t="s">
        <v>612</v>
      </c>
      <c r="C57" s="202">
        <f>'[1]RM_6.4.3.sz.mell'!C57</f>
        <v>0</v>
      </c>
      <c r="D57" s="218">
        <f>'[1]RM_6.4.3.sz.mell'!J57</f>
        <v>0</v>
      </c>
      <c r="E57" s="203">
        <f>'[1]RM_6.4.3.sz.mell'!K57</f>
        <v>0</v>
      </c>
    </row>
    <row r="58" spans="1:5" ht="15.2" customHeight="1" thickBot="1" x14ac:dyDescent="0.25">
      <c r="C58" s="484">
        <f>C41-C57</f>
        <v>0</v>
      </c>
      <c r="D58" s="484">
        <f>D41-D57</f>
        <v>0</v>
      </c>
    </row>
    <row r="59" spans="1:5" ht="14.45" customHeight="1" thickBot="1" x14ac:dyDescent="0.25">
      <c r="A59" s="486" t="s">
        <v>572</v>
      </c>
      <c r="B59" s="487"/>
      <c r="C59" s="557">
        <f>'[1]RM_6.4.3.sz.mell'!C59</f>
        <v>0</v>
      </c>
      <c r="D59" s="557">
        <f>'[1]RM_6.4.3.sz.mell'!J59</f>
        <v>0</v>
      </c>
      <c r="E59" s="558">
        <f>'[1]RM_6.4.3.sz.mell'!K59</f>
        <v>0</v>
      </c>
    </row>
    <row r="60" spans="1:5" ht="13.5" thickBot="1" x14ac:dyDescent="0.25">
      <c r="A60" s="490" t="s">
        <v>573</v>
      </c>
      <c r="B60" s="491"/>
      <c r="C60" s="557">
        <f>'[1]RM_6.4.3.sz.mell'!C60</f>
        <v>0</v>
      </c>
      <c r="D60" s="557">
        <f>'[1]RM_6.4.3.sz.mell'!J60</f>
        <v>0</v>
      </c>
      <c r="E60" s="558">
        <f>'[1]RM_6.4.3.sz.mell'!K60</f>
        <v>0</v>
      </c>
    </row>
  </sheetData>
  <sheetProtection sheet="1" formatCells="0"/>
  <mergeCells count="5">
    <mergeCell ref="B1:E1"/>
    <mergeCell ref="B2:D2"/>
    <mergeCell ref="B3:D3"/>
    <mergeCell ref="A7:E7"/>
    <mergeCell ref="A44:E44"/>
  </mergeCells>
  <printOptions horizontalCentered="1"/>
  <pageMargins left="0.78740157480314965" right="0.78740157480314965" top="0.98425196850393704" bottom="0.98425196850393704" header="0.78740157480314965" footer="0.78740157480314965"/>
  <pageSetup paperSize="9" scale="75" orientation="portrait"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52CD-4454-43E1-98BB-D95E198A90C3}">
  <sheetPr>
    <tabColor theme="3" tint="0.79998168889431442"/>
  </sheetPr>
  <dimension ref="A2:G29"/>
  <sheetViews>
    <sheetView zoomScale="120" zoomScaleNormal="120" workbookViewId="0">
      <selection activeCell="J1" sqref="J1:J33"/>
    </sheetView>
  </sheetViews>
  <sheetFormatPr defaultRowHeight="12.75" x14ac:dyDescent="0.2"/>
  <cols>
    <col min="1" max="1" width="5.5" customWidth="1"/>
    <col min="2" max="2" width="33.1640625" customWidth="1"/>
    <col min="3" max="3" width="12.33203125" customWidth="1"/>
    <col min="4" max="4" width="11.5" customWidth="1"/>
    <col min="5" max="5" width="11.33203125" customWidth="1"/>
    <col min="6" max="6" width="11" customWidth="1"/>
    <col min="7" max="7" width="14.33203125" customWidth="1"/>
    <col min="257" max="257" width="5.5" customWidth="1"/>
    <col min="258" max="258" width="33.1640625" customWidth="1"/>
    <col min="259" max="259" width="12.33203125" customWidth="1"/>
    <col min="260" max="260" width="11.5" customWidth="1"/>
    <col min="261" max="261" width="11.33203125" customWidth="1"/>
    <col min="262" max="262" width="11" customWidth="1"/>
    <col min="263" max="263" width="14.33203125" customWidth="1"/>
    <col min="513" max="513" width="5.5" customWidth="1"/>
    <col min="514" max="514" width="33.1640625" customWidth="1"/>
    <col min="515" max="515" width="12.33203125" customWidth="1"/>
    <col min="516" max="516" width="11.5" customWidth="1"/>
    <col min="517" max="517" width="11.33203125" customWidth="1"/>
    <col min="518" max="518" width="11" customWidth="1"/>
    <col min="519" max="519" width="14.33203125" customWidth="1"/>
    <col min="769" max="769" width="5.5" customWidth="1"/>
    <col min="770" max="770" width="33.1640625" customWidth="1"/>
    <col min="771" max="771" width="12.33203125" customWidth="1"/>
    <col min="772" max="772" width="11.5" customWidth="1"/>
    <col min="773" max="773" width="11.33203125" customWidth="1"/>
    <col min="774" max="774" width="11" customWidth="1"/>
    <col min="775" max="775" width="14.33203125" customWidth="1"/>
    <col min="1025" max="1025" width="5.5" customWidth="1"/>
    <col min="1026" max="1026" width="33.1640625" customWidth="1"/>
    <col min="1027" max="1027" width="12.33203125" customWidth="1"/>
    <col min="1028" max="1028" width="11.5" customWidth="1"/>
    <col min="1029" max="1029" width="11.33203125" customWidth="1"/>
    <col min="1030" max="1030" width="11" customWidth="1"/>
    <col min="1031" max="1031" width="14.33203125" customWidth="1"/>
    <col min="1281" max="1281" width="5.5" customWidth="1"/>
    <col min="1282" max="1282" width="33.1640625" customWidth="1"/>
    <col min="1283" max="1283" width="12.33203125" customWidth="1"/>
    <col min="1284" max="1284" width="11.5" customWidth="1"/>
    <col min="1285" max="1285" width="11.33203125" customWidth="1"/>
    <col min="1286" max="1286" width="11" customWidth="1"/>
    <col min="1287" max="1287" width="14.33203125" customWidth="1"/>
    <col min="1537" max="1537" width="5.5" customWidth="1"/>
    <col min="1538" max="1538" width="33.1640625" customWidth="1"/>
    <col min="1539" max="1539" width="12.33203125" customWidth="1"/>
    <col min="1540" max="1540" width="11.5" customWidth="1"/>
    <col min="1541" max="1541" width="11.33203125" customWidth="1"/>
    <col min="1542" max="1542" width="11" customWidth="1"/>
    <col min="1543" max="1543" width="14.33203125" customWidth="1"/>
    <col min="1793" max="1793" width="5.5" customWidth="1"/>
    <col min="1794" max="1794" width="33.1640625" customWidth="1"/>
    <col min="1795" max="1795" width="12.33203125" customWidth="1"/>
    <col min="1796" max="1796" width="11.5" customWidth="1"/>
    <col min="1797" max="1797" width="11.33203125" customWidth="1"/>
    <col min="1798" max="1798" width="11" customWidth="1"/>
    <col min="1799" max="1799" width="14.33203125" customWidth="1"/>
    <col min="2049" max="2049" width="5.5" customWidth="1"/>
    <col min="2050" max="2050" width="33.1640625" customWidth="1"/>
    <col min="2051" max="2051" width="12.33203125" customWidth="1"/>
    <col min="2052" max="2052" width="11.5" customWidth="1"/>
    <col min="2053" max="2053" width="11.33203125" customWidth="1"/>
    <col min="2054" max="2054" width="11" customWidth="1"/>
    <col min="2055" max="2055" width="14.33203125" customWidth="1"/>
    <col min="2305" max="2305" width="5.5" customWidth="1"/>
    <col min="2306" max="2306" width="33.1640625" customWidth="1"/>
    <col min="2307" max="2307" width="12.33203125" customWidth="1"/>
    <col min="2308" max="2308" width="11.5" customWidth="1"/>
    <col min="2309" max="2309" width="11.33203125" customWidth="1"/>
    <col min="2310" max="2310" width="11" customWidth="1"/>
    <col min="2311" max="2311" width="14.33203125" customWidth="1"/>
    <col min="2561" max="2561" width="5.5" customWidth="1"/>
    <col min="2562" max="2562" width="33.1640625" customWidth="1"/>
    <col min="2563" max="2563" width="12.33203125" customWidth="1"/>
    <col min="2564" max="2564" width="11.5" customWidth="1"/>
    <col min="2565" max="2565" width="11.33203125" customWidth="1"/>
    <col min="2566" max="2566" width="11" customWidth="1"/>
    <col min="2567" max="2567" width="14.33203125" customWidth="1"/>
    <col min="2817" max="2817" width="5.5" customWidth="1"/>
    <col min="2818" max="2818" width="33.1640625" customWidth="1"/>
    <col min="2819" max="2819" width="12.33203125" customWidth="1"/>
    <col min="2820" max="2820" width="11.5" customWidth="1"/>
    <col min="2821" max="2821" width="11.33203125" customWidth="1"/>
    <col min="2822" max="2822" width="11" customWidth="1"/>
    <col min="2823" max="2823" width="14.33203125" customWidth="1"/>
    <col min="3073" max="3073" width="5.5" customWidth="1"/>
    <col min="3074" max="3074" width="33.1640625" customWidth="1"/>
    <col min="3075" max="3075" width="12.33203125" customWidth="1"/>
    <col min="3076" max="3076" width="11.5" customWidth="1"/>
    <col min="3077" max="3077" width="11.33203125" customWidth="1"/>
    <col min="3078" max="3078" width="11" customWidth="1"/>
    <col min="3079" max="3079" width="14.33203125" customWidth="1"/>
    <col min="3329" max="3329" width="5.5" customWidth="1"/>
    <col min="3330" max="3330" width="33.1640625" customWidth="1"/>
    <col min="3331" max="3331" width="12.33203125" customWidth="1"/>
    <col min="3332" max="3332" width="11.5" customWidth="1"/>
    <col min="3333" max="3333" width="11.33203125" customWidth="1"/>
    <col min="3334" max="3334" width="11" customWidth="1"/>
    <col min="3335" max="3335" width="14.33203125" customWidth="1"/>
    <col min="3585" max="3585" width="5.5" customWidth="1"/>
    <col min="3586" max="3586" width="33.1640625" customWidth="1"/>
    <col min="3587" max="3587" width="12.33203125" customWidth="1"/>
    <col min="3588" max="3588" width="11.5" customWidth="1"/>
    <col min="3589" max="3589" width="11.33203125" customWidth="1"/>
    <col min="3590" max="3590" width="11" customWidth="1"/>
    <col min="3591" max="3591" width="14.33203125" customWidth="1"/>
    <col min="3841" max="3841" width="5.5" customWidth="1"/>
    <col min="3842" max="3842" width="33.1640625" customWidth="1"/>
    <col min="3843" max="3843" width="12.33203125" customWidth="1"/>
    <col min="3844" max="3844" width="11.5" customWidth="1"/>
    <col min="3845" max="3845" width="11.33203125" customWidth="1"/>
    <col min="3846" max="3846" width="11" customWidth="1"/>
    <col min="3847" max="3847" width="14.33203125" customWidth="1"/>
    <col min="4097" max="4097" width="5.5" customWidth="1"/>
    <col min="4098" max="4098" width="33.1640625" customWidth="1"/>
    <col min="4099" max="4099" width="12.33203125" customWidth="1"/>
    <col min="4100" max="4100" width="11.5" customWidth="1"/>
    <col min="4101" max="4101" width="11.33203125" customWidth="1"/>
    <col min="4102" max="4102" width="11" customWidth="1"/>
    <col min="4103" max="4103" width="14.33203125" customWidth="1"/>
    <col min="4353" max="4353" width="5.5" customWidth="1"/>
    <col min="4354" max="4354" width="33.1640625" customWidth="1"/>
    <col min="4355" max="4355" width="12.33203125" customWidth="1"/>
    <col min="4356" max="4356" width="11.5" customWidth="1"/>
    <col min="4357" max="4357" width="11.33203125" customWidth="1"/>
    <col min="4358" max="4358" width="11" customWidth="1"/>
    <col min="4359" max="4359" width="14.33203125" customWidth="1"/>
    <col min="4609" max="4609" width="5.5" customWidth="1"/>
    <col min="4610" max="4610" width="33.1640625" customWidth="1"/>
    <col min="4611" max="4611" width="12.33203125" customWidth="1"/>
    <col min="4612" max="4612" width="11.5" customWidth="1"/>
    <col min="4613" max="4613" width="11.33203125" customWidth="1"/>
    <col min="4614" max="4614" width="11" customWidth="1"/>
    <col min="4615" max="4615" width="14.33203125" customWidth="1"/>
    <col min="4865" max="4865" width="5.5" customWidth="1"/>
    <col min="4866" max="4866" width="33.1640625" customWidth="1"/>
    <col min="4867" max="4867" width="12.33203125" customWidth="1"/>
    <col min="4868" max="4868" width="11.5" customWidth="1"/>
    <col min="4869" max="4869" width="11.33203125" customWidth="1"/>
    <col min="4870" max="4870" width="11" customWidth="1"/>
    <col min="4871" max="4871" width="14.33203125" customWidth="1"/>
    <col min="5121" max="5121" width="5.5" customWidth="1"/>
    <col min="5122" max="5122" width="33.1640625" customWidth="1"/>
    <col min="5123" max="5123" width="12.33203125" customWidth="1"/>
    <col min="5124" max="5124" width="11.5" customWidth="1"/>
    <col min="5125" max="5125" width="11.33203125" customWidth="1"/>
    <col min="5126" max="5126" width="11" customWidth="1"/>
    <col min="5127" max="5127" width="14.33203125" customWidth="1"/>
    <col min="5377" max="5377" width="5.5" customWidth="1"/>
    <col min="5378" max="5378" width="33.1640625" customWidth="1"/>
    <col min="5379" max="5379" width="12.33203125" customWidth="1"/>
    <col min="5380" max="5380" width="11.5" customWidth="1"/>
    <col min="5381" max="5381" width="11.33203125" customWidth="1"/>
    <col min="5382" max="5382" width="11" customWidth="1"/>
    <col min="5383" max="5383" width="14.33203125" customWidth="1"/>
    <col min="5633" max="5633" width="5.5" customWidth="1"/>
    <col min="5634" max="5634" width="33.1640625" customWidth="1"/>
    <col min="5635" max="5635" width="12.33203125" customWidth="1"/>
    <col min="5636" max="5636" width="11.5" customWidth="1"/>
    <col min="5637" max="5637" width="11.33203125" customWidth="1"/>
    <col min="5638" max="5638" width="11" customWidth="1"/>
    <col min="5639" max="5639" width="14.33203125" customWidth="1"/>
    <col min="5889" max="5889" width="5.5" customWidth="1"/>
    <col min="5890" max="5890" width="33.1640625" customWidth="1"/>
    <col min="5891" max="5891" width="12.33203125" customWidth="1"/>
    <col min="5892" max="5892" width="11.5" customWidth="1"/>
    <col min="5893" max="5893" width="11.33203125" customWidth="1"/>
    <col min="5894" max="5894" width="11" customWidth="1"/>
    <col min="5895" max="5895" width="14.33203125" customWidth="1"/>
    <col min="6145" max="6145" width="5.5" customWidth="1"/>
    <col min="6146" max="6146" width="33.1640625" customWidth="1"/>
    <col min="6147" max="6147" width="12.33203125" customWidth="1"/>
    <col min="6148" max="6148" width="11.5" customWidth="1"/>
    <col min="6149" max="6149" width="11.33203125" customWidth="1"/>
    <col min="6150" max="6150" width="11" customWidth="1"/>
    <col min="6151" max="6151" width="14.33203125" customWidth="1"/>
    <col min="6401" max="6401" width="5.5" customWidth="1"/>
    <col min="6402" max="6402" width="33.1640625" customWidth="1"/>
    <col min="6403" max="6403" width="12.33203125" customWidth="1"/>
    <col min="6404" max="6404" width="11.5" customWidth="1"/>
    <col min="6405" max="6405" width="11.33203125" customWidth="1"/>
    <col min="6406" max="6406" width="11" customWidth="1"/>
    <col min="6407" max="6407" width="14.33203125" customWidth="1"/>
    <col min="6657" max="6657" width="5.5" customWidth="1"/>
    <col min="6658" max="6658" width="33.1640625" customWidth="1"/>
    <col min="6659" max="6659" width="12.33203125" customWidth="1"/>
    <col min="6660" max="6660" width="11.5" customWidth="1"/>
    <col min="6661" max="6661" width="11.33203125" customWidth="1"/>
    <col min="6662" max="6662" width="11" customWidth="1"/>
    <col min="6663" max="6663" width="14.33203125" customWidth="1"/>
    <col min="6913" max="6913" width="5.5" customWidth="1"/>
    <col min="6914" max="6914" width="33.1640625" customWidth="1"/>
    <col min="6915" max="6915" width="12.33203125" customWidth="1"/>
    <col min="6916" max="6916" width="11.5" customWidth="1"/>
    <col min="6917" max="6917" width="11.33203125" customWidth="1"/>
    <col min="6918" max="6918" width="11" customWidth="1"/>
    <col min="6919" max="6919" width="14.33203125" customWidth="1"/>
    <col min="7169" max="7169" width="5.5" customWidth="1"/>
    <col min="7170" max="7170" width="33.1640625" customWidth="1"/>
    <col min="7171" max="7171" width="12.33203125" customWidth="1"/>
    <col min="7172" max="7172" width="11.5" customWidth="1"/>
    <col min="7173" max="7173" width="11.33203125" customWidth="1"/>
    <col min="7174" max="7174" width="11" customWidth="1"/>
    <col min="7175" max="7175" width="14.33203125" customWidth="1"/>
    <col min="7425" max="7425" width="5.5" customWidth="1"/>
    <col min="7426" max="7426" width="33.1640625" customWidth="1"/>
    <col min="7427" max="7427" width="12.33203125" customWidth="1"/>
    <col min="7428" max="7428" width="11.5" customWidth="1"/>
    <col min="7429" max="7429" width="11.33203125" customWidth="1"/>
    <col min="7430" max="7430" width="11" customWidth="1"/>
    <col min="7431" max="7431" width="14.33203125" customWidth="1"/>
    <col min="7681" max="7681" width="5.5" customWidth="1"/>
    <col min="7682" max="7682" width="33.1640625" customWidth="1"/>
    <col min="7683" max="7683" width="12.33203125" customWidth="1"/>
    <col min="7684" max="7684" width="11.5" customWidth="1"/>
    <col min="7685" max="7685" width="11.33203125" customWidth="1"/>
    <col min="7686" max="7686" width="11" customWidth="1"/>
    <col min="7687" max="7687" width="14.33203125" customWidth="1"/>
    <col min="7937" max="7937" width="5.5" customWidth="1"/>
    <col min="7938" max="7938" width="33.1640625" customWidth="1"/>
    <col min="7939" max="7939" width="12.33203125" customWidth="1"/>
    <col min="7940" max="7940" width="11.5" customWidth="1"/>
    <col min="7941" max="7941" width="11.33203125" customWidth="1"/>
    <col min="7942" max="7942" width="11" customWidth="1"/>
    <col min="7943" max="7943" width="14.33203125" customWidth="1"/>
    <col min="8193" max="8193" width="5.5" customWidth="1"/>
    <col min="8194" max="8194" width="33.1640625" customWidth="1"/>
    <col min="8195" max="8195" width="12.33203125" customWidth="1"/>
    <col min="8196" max="8196" width="11.5" customWidth="1"/>
    <col min="8197" max="8197" width="11.33203125" customWidth="1"/>
    <col min="8198" max="8198" width="11" customWidth="1"/>
    <col min="8199" max="8199" width="14.33203125" customWidth="1"/>
    <col min="8449" max="8449" width="5.5" customWidth="1"/>
    <col min="8450" max="8450" width="33.1640625" customWidth="1"/>
    <col min="8451" max="8451" width="12.33203125" customWidth="1"/>
    <col min="8452" max="8452" width="11.5" customWidth="1"/>
    <col min="8453" max="8453" width="11.33203125" customWidth="1"/>
    <col min="8454" max="8454" width="11" customWidth="1"/>
    <col min="8455" max="8455" width="14.33203125" customWidth="1"/>
    <col min="8705" max="8705" width="5.5" customWidth="1"/>
    <col min="8706" max="8706" width="33.1640625" customWidth="1"/>
    <col min="8707" max="8707" width="12.33203125" customWidth="1"/>
    <col min="8708" max="8708" width="11.5" customWidth="1"/>
    <col min="8709" max="8709" width="11.33203125" customWidth="1"/>
    <col min="8710" max="8710" width="11" customWidth="1"/>
    <col min="8711" max="8711" width="14.33203125" customWidth="1"/>
    <col min="8961" max="8961" width="5.5" customWidth="1"/>
    <col min="8962" max="8962" width="33.1640625" customWidth="1"/>
    <col min="8963" max="8963" width="12.33203125" customWidth="1"/>
    <col min="8964" max="8964" width="11.5" customWidth="1"/>
    <col min="8965" max="8965" width="11.33203125" customWidth="1"/>
    <col min="8966" max="8966" width="11" customWidth="1"/>
    <col min="8967" max="8967" width="14.33203125" customWidth="1"/>
    <col min="9217" max="9217" width="5.5" customWidth="1"/>
    <col min="9218" max="9218" width="33.1640625" customWidth="1"/>
    <col min="9219" max="9219" width="12.33203125" customWidth="1"/>
    <col min="9220" max="9220" width="11.5" customWidth="1"/>
    <col min="9221" max="9221" width="11.33203125" customWidth="1"/>
    <col min="9222" max="9222" width="11" customWidth="1"/>
    <col min="9223" max="9223" width="14.33203125" customWidth="1"/>
    <col min="9473" max="9473" width="5.5" customWidth="1"/>
    <col min="9474" max="9474" width="33.1640625" customWidth="1"/>
    <col min="9475" max="9475" width="12.33203125" customWidth="1"/>
    <col min="9476" max="9476" width="11.5" customWidth="1"/>
    <col min="9477" max="9477" width="11.33203125" customWidth="1"/>
    <col min="9478" max="9478" width="11" customWidth="1"/>
    <col min="9479" max="9479" width="14.33203125" customWidth="1"/>
    <col min="9729" max="9729" width="5.5" customWidth="1"/>
    <col min="9730" max="9730" width="33.1640625" customWidth="1"/>
    <col min="9731" max="9731" width="12.33203125" customWidth="1"/>
    <col min="9732" max="9732" width="11.5" customWidth="1"/>
    <col min="9733" max="9733" width="11.33203125" customWidth="1"/>
    <col min="9734" max="9734" width="11" customWidth="1"/>
    <col min="9735" max="9735" width="14.33203125" customWidth="1"/>
    <col min="9985" max="9985" width="5.5" customWidth="1"/>
    <col min="9986" max="9986" width="33.1640625" customWidth="1"/>
    <col min="9987" max="9987" width="12.33203125" customWidth="1"/>
    <col min="9988" max="9988" width="11.5" customWidth="1"/>
    <col min="9989" max="9989" width="11.33203125" customWidth="1"/>
    <col min="9990" max="9990" width="11" customWidth="1"/>
    <col min="9991" max="9991" width="14.33203125" customWidth="1"/>
    <col min="10241" max="10241" width="5.5" customWidth="1"/>
    <col min="10242" max="10242" width="33.1640625" customWidth="1"/>
    <col min="10243" max="10243" width="12.33203125" customWidth="1"/>
    <col min="10244" max="10244" width="11.5" customWidth="1"/>
    <col min="10245" max="10245" width="11.33203125" customWidth="1"/>
    <col min="10246" max="10246" width="11" customWidth="1"/>
    <col min="10247" max="10247" width="14.33203125" customWidth="1"/>
    <col min="10497" max="10497" width="5.5" customWidth="1"/>
    <col min="10498" max="10498" width="33.1640625" customWidth="1"/>
    <col min="10499" max="10499" width="12.33203125" customWidth="1"/>
    <col min="10500" max="10500" width="11.5" customWidth="1"/>
    <col min="10501" max="10501" width="11.33203125" customWidth="1"/>
    <col min="10502" max="10502" width="11" customWidth="1"/>
    <col min="10503" max="10503" width="14.33203125" customWidth="1"/>
    <col min="10753" max="10753" width="5.5" customWidth="1"/>
    <col min="10754" max="10754" width="33.1640625" customWidth="1"/>
    <col min="10755" max="10755" width="12.33203125" customWidth="1"/>
    <col min="10756" max="10756" width="11.5" customWidth="1"/>
    <col min="10757" max="10757" width="11.33203125" customWidth="1"/>
    <col min="10758" max="10758" width="11" customWidth="1"/>
    <col min="10759" max="10759" width="14.33203125" customWidth="1"/>
    <col min="11009" max="11009" width="5.5" customWidth="1"/>
    <col min="11010" max="11010" width="33.1640625" customWidth="1"/>
    <col min="11011" max="11011" width="12.33203125" customWidth="1"/>
    <col min="11012" max="11012" width="11.5" customWidth="1"/>
    <col min="11013" max="11013" width="11.33203125" customWidth="1"/>
    <col min="11014" max="11014" width="11" customWidth="1"/>
    <col min="11015" max="11015" width="14.33203125" customWidth="1"/>
    <col min="11265" max="11265" width="5.5" customWidth="1"/>
    <col min="11266" max="11266" width="33.1640625" customWidth="1"/>
    <col min="11267" max="11267" width="12.33203125" customWidth="1"/>
    <col min="11268" max="11268" width="11.5" customWidth="1"/>
    <col min="11269" max="11269" width="11.33203125" customWidth="1"/>
    <col min="11270" max="11270" width="11" customWidth="1"/>
    <col min="11271" max="11271" width="14.33203125" customWidth="1"/>
    <col min="11521" max="11521" width="5.5" customWidth="1"/>
    <col min="11522" max="11522" width="33.1640625" customWidth="1"/>
    <col min="11523" max="11523" width="12.33203125" customWidth="1"/>
    <col min="11524" max="11524" width="11.5" customWidth="1"/>
    <col min="11525" max="11525" width="11.33203125" customWidth="1"/>
    <col min="11526" max="11526" width="11" customWidth="1"/>
    <col min="11527" max="11527" width="14.33203125" customWidth="1"/>
    <col min="11777" max="11777" width="5.5" customWidth="1"/>
    <col min="11778" max="11778" width="33.1640625" customWidth="1"/>
    <col min="11779" max="11779" width="12.33203125" customWidth="1"/>
    <col min="11780" max="11780" width="11.5" customWidth="1"/>
    <col min="11781" max="11781" width="11.33203125" customWidth="1"/>
    <col min="11782" max="11782" width="11" customWidth="1"/>
    <col min="11783" max="11783" width="14.33203125" customWidth="1"/>
    <col min="12033" max="12033" width="5.5" customWidth="1"/>
    <col min="12034" max="12034" width="33.1640625" customWidth="1"/>
    <col min="12035" max="12035" width="12.33203125" customWidth="1"/>
    <col min="12036" max="12036" width="11.5" customWidth="1"/>
    <col min="12037" max="12037" width="11.33203125" customWidth="1"/>
    <col min="12038" max="12038" width="11" customWidth="1"/>
    <col min="12039" max="12039" width="14.33203125" customWidth="1"/>
    <col min="12289" max="12289" width="5.5" customWidth="1"/>
    <col min="12290" max="12290" width="33.1640625" customWidth="1"/>
    <col min="12291" max="12291" width="12.33203125" customWidth="1"/>
    <col min="12292" max="12292" width="11.5" customWidth="1"/>
    <col min="12293" max="12293" width="11.33203125" customWidth="1"/>
    <col min="12294" max="12294" width="11" customWidth="1"/>
    <col min="12295" max="12295" width="14.33203125" customWidth="1"/>
    <col min="12545" max="12545" width="5.5" customWidth="1"/>
    <col min="12546" max="12546" width="33.1640625" customWidth="1"/>
    <col min="12547" max="12547" width="12.33203125" customWidth="1"/>
    <col min="12548" max="12548" width="11.5" customWidth="1"/>
    <col min="12549" max="12549" width="11.33203125" customWidth="1"/>
    <col min="12550" max="12550" width="11" customWidth="1"/>
    <col min="12551" max="12551" width="14.33203125" customWidth="1"/>
    <col min="12801" max="12801" width="5.5" customWidth="1"/>
    <col min="12802" max="12802" width="33.1640625" customWidth="1"/>
    <col min="12803" max="12803" width="12.33203125" customWidth="1"/>
    <col min="12804" max="12804" width="11.5" customWidth="1"/>
    <col min="12805" max="12805" width="11.33203125" customWidth="1"/>
    <col min="12806" max="12806" width="11" customWidth="1"/>
    <col min="12807" max="12807" width="14.33203125" customWidth="1"/>
    <col min="13057" max="13057" width="5.5" customWidth="1"/>
    <col min="13058" max="13058" width="33.1640625" customWidth="1"/>
    <col min="13059" max="13059" width="12.33203125" customWidth="1"/>
    <col min="13060" max="13060" width="11.5" customWidth="1"/>
    <col min="13061" max="13061" width="11.33203125" customWidth="1"/>
    <col min="13062" max="13062" width="11" customWidth="1"/>
    <col min="13063" max="13063" width="14.33203125" customWidth="1"/>
    <col min="13313" max="13313" width="5.5" customWidth="1"/>
    <col min="13314" max="13314" width="33.1640625" customWidth="1"/>
    <col min="13315" max="13315" width="12.33203125" customWidth="1"/>
    <col min="13316" max="13316" width="11.5" customWidth="1"/>
    <col min="13317" max="13317" width="11.33203125" customWidth="1"/>
    <col min="13318" max="13318" width="11" customWidth="1"/>
    <col min="13319" max="13319" width="14.33203125" customWidth="1"/>
    <col min="13569" max="13569" width="5.5" customWidth="1"/>
    <col min="13570" max="13570" width="33.1640625" customWidth="1"/>
    <col min="13571" max="13571" width="12.33203125" customWidth="1"/>
    <col min="13572" max="13572" width="11.5" customWidth="1"/>
    <col min="13573" max="13573" width="11.33203125" customWidth="1"/>
    <col min="13574" max="13574" width="11" customWidth="1"/>
    <col min="13575" max="13575" width="14.33203125" customWidth="1"/>
    <col min="13825" max="13825" width="5.5" customWidth="1"/>
    <col min="13826" max="13826" width="33.1640625" customWidth="1"/>
    <col min="13827" max="13827" width="12.33203125" customWidth="1"/>
    <col min="13828" max="13828" width="11.5" customWidth="1"/>
    <col min="13829" max="13829" width="11.33203125" customWidth="1"/>
    <col min="13830" max="13830" width="11" customWidth="1"/>
    <col min="13831" max="13831" width="14.33203125" customWidth="1"/>
    <col min="14081" max="14081" width="5.5" customWidth="1"/>
    <col min="14082" max="14082" width="33.1640625" customWidth="1"/>
    <col min="14083" max="14083" width="12.33203125" customWidth="1"/>
    <col min="14084" max="14084" width="11.5" customWidth="1"/>
    <col min="14085" max="14085" width="11.33203125" customWidth="1"/>
    <col min="14086" max="14086" width="11" customWidth="1"/>
    <col min="14087" max="14087" width="14.33203125" customWidth="1"/>
    <col min="14337" max="14337" width="5.5" customWidth="1"/>
    <col min="14338" max="14338" width="33.1640625" customWidth="1"/>
    <col min="14339" max="14339" width="12.33203125" customWidth="1"/>
    <col min="14340" max="14340" width="11.5" customWidth="1"/>
    <col min="14341" max="14341" width="11.33203125" customWidth="1"/>
    <col min="14342" max="14342" width="11" customWidth="1"/>
    <col min="14343" max="14343" width="14.33203125" customWidth="1"/>
    <col min="14593" max="14593" width="5.5" customWidth="1"/>
    <col min="14594" max="14594" width="33.1640625" customWidth="1"/>
    <col min="14595" max="14595" width="12.33203125" customWidth="1"/>
    <col min="14596" max="14596" width="11.5" customWidth="1"/>
    <col min="14597" max="14597" width="11.33203125" customWidth="1"/>
    <col min="14598" max="14598" width="11" customWidth="1"/>
    <col min="14599" max="14599" width="14.33203125" customWidth="1"/>
    <col min="14849" max="14849" width="5.5" customWidth="1"/>
    <col min="14850" max="14850" width="33.1640625" customWidth="1"/>
    <col min="14851" max="14851" width="12.33203125" customWidth="1"/>
    <col min="14852" max="14852" width="11.5" customWidth="1"/>
    <col min="14853" max="14853" width="11.33203125" customWidth="1"/>
    <col min="14854" max="14854" width="11" customWidth="1"/>
    <col min="14855" max="14855" width="14.33203125" customWidth="1"/>
    <col min="15105" max="15105" width="5.5" customWidth="1"/>
    <col min="15106" max="15106" width="33.1640625" customWidth="1"/>
    <col min="15107" max="15107" width="12.33203125" customWidth="1"/>
    <col min="15108" max="15108" width="11.5" customWidth="1"/>
    <col min="15109" max="15109" width="11.33203125" customWidth="1"/>
    <col min="15110" max="15110" width="11" customWidth="1"/>
    <col min="15111" max="15111" width="14.33203125" customWidth="1"/>
    <col min="15361" max="15361" width="5.5" customWidth="1"/>
    <col min="15362" max="15362" width="33.1640625" customWidth="1"/>
    <col min="15363" max="15363" width="12.33203125" customWidth="1"/>
    <col min="15364" max="15364" width="11.5" customWidth="1"/>
    <col min="15365" max="15365" width="11.33203125" customWidth="1"/>
    <col min="15366" max="15366" width="11" customWidth="1"/>
    <col min="15367" max="15367" width="14.33203125" customWidth="1"/>
    <col min="15617" max="15617" width="5.5" customWidth="1"/>
    <col min="15618" max="15618" width="33.1640625" customWidth="1"/>
    <col min="15619" max="15619" width="12.33203125" customWidth="1"/>
    <col min="15620" max="15620" width="11.5" customWidth="1"/>
    <col min="15621" max="15621" width="11.33203125" customWidth="1"/>
    <col min="15622" max="15622" width="11" customWidth="1"/>
    <col min="15623" max="15623" width="14.33203125" customWidth="1"/>
    <col min="15873" max="15873" width="5.5" customWidth="1"/>
    <col min="15874" max="15874" width="33.1640625" customWidth="1"/>
    <col min="15875" max="15875" width="12.33203125" customWidth="1"/>
    <col min="15876" max="15876" width="11.5" customWidth="1"/>
    <col min="15877" max="15877" width="11.33203125" customWidth="1"/>
    <col min="15878" max="15878" width="11" customWidth="1"/>
    <col min="15879" max="15879" width="14.33203125" customWidth="1"/>
    <col min="16129" max="16129" width="5.5" customWidth="1"/>
    <col min="16130" max="16130" width="33.1640625" customWidth="1"/>
    <col min="16131" max="16131" width="12.33203125" customWidth="1"/>
    <col min="16132" max="16132" width="11.5" customWidth="1"/>
    <col min="16133" max="16133" width="11.33203125" customWidth="1"/>
    <col min="16134" max="16134" width="11" customWidth="1"/>
    <col min="16135" max="16135" width="14.33203125" customWidth="1"/>
  </cols>
  <sheetData>
    <row r="2" spans="1:7" ht="15" x14ac:dyDescent="0.25">
      <c r="B2" s="559" t="str">
        <f>CONCATENATE("10. melléklet ",[1]KVI_MOD_ALAPADATOK!$A$7," ",[1]KVI_MOD_ALAPADATOK!$B$7," ",[1]KVI_MOD_ALAPADATOK!$C$7," ",[1]KVI_MOD_ALAPADATOK!$D$7," ",[1]KVI_MOD_ALAPADATOK!$E$7," ",[1]KVI_MOD_ALAPADATOK!$F$7," ",[1]KVI_MOD_ALAPADATOK!$G$7," ",[1]KVI_MOD_ALAPADATOK!$H$7)</f>
        <v>10. melléklet a  / 2020 ( … ) önkormányzati rendelethez</v>
      </c>
      <c r="C2" s="559"/>
      <c r="D2" s="559"/>
      <c r="E2" s="559"/>
      <c r="F2" s="559"/>
      <c r="G2" s="559"/>
    </row>
    <row r="4" spans="1:7" ht="43.5" customHeight="1" x14ac:dyDescent="0.25">
      <c r="A4" s="560" t="s">
        <v>619</v>
      </c>
      <c r="B4" s="560"/>
      <c r="C4" s="560"/>
      <c r="D4" s="560"/>
      <c r="E4" s="560"/>
      <c r="F4" s="560"/>
      <c r="G4" s="560"/>
    </row>
    <row r="6" spans="1:7" s="564" customFormat="1" ht="27.2" customHeight="1" x14ac:dyDescent="0.25">
      <c r="A6" s="561" t="s">
        <v>620</v>
      </c>
      <c r="B6" s="562"/>
      <c r="C6" s="563" t="str">
        <f>'[1]KV_10.sz.mell'!C6</f>
        <v>…………………………………</v>
      </c>
      <c r="D6" s="563"/>
      <c r="E6" s="563"/>
      <c r="F6" s="563"/>
      <c r="G6" s="563"/>
    </row>
    <row r="7" spans="1:7" s="564" customFormat="1" ht="15.75" x14ac:dyDescent="0.25">
      <c r="A7" s="562"/>
      <c r="B7" s="562"/>
      <c r="C7" s="562"/>
      <c r="D7" s="562"/>
      <c r="E7" s="562"/>
      <c r="F7" s="562"/>
      <c r="G7" s="562"/>
    </row>
    <row r="8" spans="1:7" s="564" customFormat="1" ht="24.75" customHeight="1" x14ac:dyDescent="0.25">
      <c r="A8" s="561" t="s">
        <v>621</v>
      </c>
      <c r="B8" s="562"/>
      <c r="C8" s="563" t="str">
        <f>'[1]KV_10.sz.mell'!C8</f>
        <v>…………………………………</v>
      </c>
      <c r="D8" s="563"/>
      <c r="E8" s="563"/>
      <c r="F8" s="563"/>
      <c r="G8" s="562"/>
    </row>
    <row r="9" spans="1:7" s="16" customFormat="1" x14ac:dyDescent="0.2">
      <c r="A9"/>
      <c r="B9"/>
      <c r="C9"/>
      <c r="D9"/>
      <c r="E9"/>
      <c r="F9"/>
      <c r="G9"/>
    </row>
    <row r="10" spans="1:7" s="565" customFormat="1" ht="15.2" customHeight="1" x14ac:dyDescent="0.25">
      <c r="A10" s="24" t="str">
        <f>'[1]KV_10.sz.mell'!A10</f>
        <v>Éves eredeti kiadási előirányzat: …………… Ft</v>
      </c>
    </row>
    <row r="11" spans="1:7" s="565" customFormat="1" ht="15.2" customHeight="1" thickBot="1" x14ac:dyDescent="0.3">
      <c r="A11" s="24" t="str">
        <f>'[1]KV_10.sz.mell'!A11</f>
        <v>30 napon túli elismert tartozásállomány összesen: ……………… Ft</v>
      </c>
      <c r="G11" s="566" t="str">
        <f>'[1]KV_9.3.3.sz.mell'!C4</f>
        <v>Forintban!</v>
      </c>
    </row>
    <row r="12" spans="1:7" s="569" customFormat="1" ht="42" customHeight="1" thickBot="1" x14ac:dyDescent="0.25">
      <c r="A12" s="567" t="s">
        <v>483</v>
      </c>
      <c r="B12" s="441" t="s">
        <v>622</v>
      </c>
      <c r="C12" s="441" t="s">
        <v>623</v>
      </c>
      <c r="D12" s="441" t="s">
        <v>624</v>
      </c>
      <c r="E12" s="441" t="s">
        <v>625</v>
      </c>
      <c r="F12" s="441" t="s">
        <v>626</v>
      </c>
      <c r="G12" s="568" t="s">
        <v>627</v>
      </c>
    </row>
    <row r="13" spans="1:7" ht="24" customHeight="1" x14ac:dyDescent="0.2">
      <c r="A13" s="570" t="s">
        <v>129</v>
      </c>
      <c r="B13" s="571" t="s">
        <v>628</v>
      </c>
      <c r="C13" s="572">
        <f>'[1]KV_10.sz.mell'!C13</f>
        <v>0</v>
      </c>
      <c r="D13" s="572"/>
      <c r="E13" s="572"/>
      <c r="F13" s="572"/>
      <c r="G13" s="573"/>
    </row>
    <row r="14" spans="1:7" ht="24" customHeight="1" x14ac:dyDescent="0.2">
      <c r="A14" s="574" t="s">
        <v>143</v>
      </c>
      <c r="B14" s="575" t="s">
        <v>629</v>
      </c>
      <c r="C14" s="576">
        <f>'[1]KV_10.sz.mell'!C14</f>
        <v>0</v>
      </c>
      <c r="D14" s="576"/>
      <c r="E14" s="576"/>
      <c r="F14" s="576"/>
      <c r="G14" s="577"/>
    </row>
    <row r="15" spans="1:7" ht="24" customHeight="1" x14ac:dyDescent="0.2">
      <c r="A15" s="574" t="s">
        <v>157</v>
      </c>
      <c r="B15" s="575" t="s">
        <v>630</v>
      </c>
      <c r="C15" s="576">
        <f>'[1]KV_10.sz.mell'!C15</f>
        <v>0</v>
      </c>
      <c r="D15" s="576"/>
      <c r="E15" s="576"/>
      <c r="F15" s="576"/>
      <c r="G15" s="577"/>
    </row>
    <row r="16" spans="1:7" ht="24" customHeight="1" x14ac:dyDescent="0.2">
      <c r="A16" s="574" t="s">
        <v>354</v>
      </c>
      <c r="B16" s="575" t="s">
        <v>631</v>
      </c>
      <c r="C16" s="576">
        <f>'[1]KV_10.sz.mell'!C16</f>
        <v>0</v>
      </c>
      <c r="D16" s="576"/>
      <c r="E16" s="576"/>
      <c r="F16" s="576"/>
      <c r="G16" s="577"/>
    </row>
    <row r="17" spans="1:7" ht="24" customHeight="1" x14ac:dyDescent="0.2">
      <c r="A17" s="574" t="s">
        <v>187</v>
      </c>
      <c r="B17" s="575" t="s">
        <v>632</v>
      </c>
      <c r="C17" s="576">
        <f>'[1]KV_10.sz.mell'!C17</f>
        <v>0</v>
      </c>
      <c r="D17" s="576"/>
      <c r="E17" s="576"/>
      <c r="F17" s="576"/>
      <c r="G17" s="577"/>
    </row>
    <row r="18" spans="1:7" ht="24" customHeight="1" thickBot="1" x14ac:dyDescent="0.25">
      <c r="A18" s="578" t="s">
        <v>211</v>
      </c>
      <c r="B18" s="579" t="s">
        <v>633</v>
      </c>
      <c r="C18" s="580">
        <f>'[1]KV_10.sz.mell'!C18</f>
        <v>0</v>
      </c>
      <c r="D18" s="580"/>
      <c r="E18" s="580"/>
      <c r="F18" s="580"/>
      <c r="G18" s="581"/>
    </row>
    <row r="19" spans="1:7" s="586" customFormat="1" ht="24" customHeight="1" thickBot="1" x14ac:dyDescent="0.25">
      <c r="A19" s="582" t="s">
        <v>371</v>
      </c>
      <c r="B19" s="583" t="s">
        <v>627</v>
      </c>
      <c r="C19" s="584">
        <f>'[1]KV_10.sz.mell'!C19</f>
        <v>0</v>
      </c>
      <c r="D19" s="584"/>
      <c r="E19" s="584"/>
      <c r="F19" s="584"/>
      <c r="G19" s="585"/>
    </row>
    <row r="20" spans="1:7" s="16" customFormat="1" x14ac:dyDescent="0.2">
      <c r="A20"/>
      <c r="B20"/>
      <c r="C20"/>
      <c r="D20"/>
      <c r="E20"/>
      <c r="F20"/>
      <c r="G20"/>
    </row>
    <row r="21" spans="1:7" s="16" customFormat="1" x14ac:dyDescent="0.2">
      <c r="A21"/>
      <c r="B21"/>
      <c r="C21"/>
      <c r="D21"/>
      <c r="E21"/>
      <c r="F21"/>
      <c r="G21"/>
    </row>
    <row r="22" spans="1:7" s="16" customFormat="1" x14ac:dyDescent="0.2">
      <c r="A22"/>
      <c r="B22"/>
      <c r="C22"/>
      <c r="D22"/>
      <c r="E22"/>
      <c r="F22"/>
      <c r="G22"/>
    </row>
    <row r="23" spans="1:7" s="16" customFormat="1" ht="15.75" x14ac:dyDescent="0.25">
      <c r="A23" s="587" t="str">
        <f>'[1]KV_10.sz.mell'!A23</f>
        <v>Kelt,………….…..</v>
      </c>
      <c r="B23" s="588"/>
      <c r="C23" s="588"/>
      <c r="D23" s="588"/>
      <c r="E23"/>
      <c r="F23"/>
      <c r="G23"/>
    </row>
    <row r="24" spans="1:7" s="16" customFormat="1" x14ac:dyDescent="0.2">
      <c r="A24"/>
      <c r="B24"/>
      <c r="C24"/>
      <c r="D24"/>
      <c r="E24"/>
      <c r="F24"/>
      <c r="G24"/>
    </row>
    <row r="26" spans="1:7" x14ac:dyDescent="0.2">
      <c r="C26" s="16"/>
      <c r="D26" s="16"/>
      <c r="E26" s="16"/>
      <c r="F26" s="16"/>
    </row>
    <row r="27" spans="1:7" ht="13.5" x14ac:dyDescent="0.25">
      <c r="C27" s="589"/>
      <c r="D27" s="590" t="s">
        <v>634</v>
      </c>
      <c r="E27" s="590"/>
      <c r="F27" s="589"/>
    </row>
    <row r="28" spans="1:7" ht="13.5" x14ac:dyDescent="0.25">
      <c r="D28" s="591"/>
      <c r="E28" s="591"/>
    </row>
    <row r="29" spans="1:7" ht="13.5" x14ac:dyDescent="0.25">
      <c r="D29" s="591"/>
      <c r="E29" s="591"/>
    </row>
  </sheetData>
  <sheetProtection sheet="1"/>
  <mergeCells count="5">
    <mergeCell ref="B2:G2"/>
    <mergeCell ref="A4:G4"/>
    <mergeCell ref="C6:G6"/>
    <mergeCell ref="C8:F8"/>
    <mergeCell ref="A23:D23"/>
  </mergeCells>
  <printOptions horizontalCentered="1"/>
  <pageMargins left="0.78740157480314965" right="0.78740157480314965" top="1.1417322834645669" bottom="0.98425196850393704" header="0.78740157480314965" footer="0.78740157480314965"/>
  <pageSetup paperSize="9"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8112E-C4E1-45AB-A96E-AFE14158DB17}">
  <sheetPr>
    <tabColor theme="3" tint="0.79998168889431442"/>
  </sheetPr>
  <dimension ref="A1:I166"/>
  <sheetViews>
    <sheetView tabSelected="1" zoomScale="120" zoomScaleNormal="120" zoomScaleSheetLayoutView="100" workbookViewId="0">
      <selection activeCell="J1" sqref="J1:J33"/>
    </sheetView>
  </sheetViews>
  <sheetFormatPr defaultRowHeight="15.75" x14ac:dyDescent="0.25"/>
  <cols>
    <col min="1" max="1" width="9.5" style="35" customWidth="1"/>
    <col min="2" max="2" width="65.83203125" style="35" customWidth="1"/>
    <col min="3" max="3" width="17.83203125" style="157" customWidth="1"/>
    <col min="4" max="5" width="17.83203125" style="35" customWidth="1"/>
    <col min="6" max="256" width="9.33203125" style="35"/>
    <col min="257" max="257" width="9.5" style="35" customWidth="1"/>
    <col min="258" max="258" width="65.83203125" style="35" customWidth="1"/>
    <col min="259" max="261" width="17.83203125" style="35" customWidth="1"/>
    <col min="262" max="512" width="9.33203125" style="35"/>
    <col min="513" max="513" width="9.5" style="35" customWidth="1"/>
    <col min="514" max="514" width="65.83203125" style="35" customWidth="1"/>
    <col min="515" max="517" width="17.83203125" style="35" customWidth="1"/>
    <col min="518" max="768" width="9.33203125" style="35"/>
    <col min="769" max="769" width="9.5" style="35" customWidth="1"/>
    <col min="770" max="770" width="65.83203125" style="35" customWidth="1"/>
    <col min="771" max="773" width="17.83203125" style="35" customWidth="1"/>
    <col min="774" max="1024" width="9.33203125" style="35"/>
    <col min="1025" max="1025" width="9.5" style="35" customWidth="1"/>
    <col min="1026" max="1026" width="65.83203125" style="35" customWidth="1"/>
    <col min="1027" max="1029" width="17.83203125" style="35" customWidth="1"/>
    <col min="1030" max="1280" width="9.33203125" style="35"/>
    <col min="1281" max="1281" width="9.5" style="35" customWidth="1"/>
    <col min="1282" max="1282" width="65.83203125" style="35" customWidth="1"/>
    <col min="1283" max="1285" width="17.83203125" style="35" customWidth="1"/>
    <col min="1286" max="1536" width="9.33203125" style="35"/>
    <col min="1537" max="1537" width="9.5" style="35" customWidth="1"/>
    <col min="1538" max="1538" width="65.83203125" style="35" customWidth="1"/>
    <col min="1539" max="1541" width="17.83203125" style="35" customWidth="1"/>
    <col min="1542" max="1792" width="9.33203125" style="35"/>
    <col min="1793" max="1793" width="9.5" style="35" customWidth="1"/>
    <col min="1794" max="1794" width="65.83203125" style="35" customWidth="1"/>
    <col min="1795" max="1797" width="17.83203125" style="35" customWidth="1"/>
    <col min="1798" max="2048" width="9.33203125" style="35"/>
    <col min="2049" max="2049" width="9.5" style="35" customWidth="1"/>
    <col min="2050" max="2050" width="65.83203125" style="35" customWidth="1"/>
    <col min="2051" max="2053" width="17.83203125" style="35" customWidth="1"/>
    <col min="2054" max="2304" width="9.33203125" style="35"/>
    <col min="2305" max="2305" width="9.5" style="35" customWidth="1"/>
    <col min="2306" max="2306" width="65.83203125" style="35" customWidth="1"/>
    <col min="2307" max="2309" width="17.83203125" style="35" customWidth="1"/>
    <col min="2310" max="2560" width="9.33203125" style="35"/>
    <col min="2561" max="2561" width="9.5" style="35" customWidth="1"/>
    <col min="2562" max="2562" width="65.83203125" style="35" customWidth="1"/>
    <col min="2563" max="2565" width="17.83203125" style="35" customWidth="1"/>
    <col min="2566" max="2816" width="9.33203125" style="35"/>
    <col min="2817" max="2817" width="9.5" style="35" customWidth="1"/>
    <col min="2818" max="2818" width="65.83203125" style="35" customWidth="1"/>
    <col min="2819" max="2821" width="17.83203125" style="35" customWidth="1"/>
    <col min="2822" max="3072" width="9.33203125" style="35"/>
    <col min="3073" max="3073" width="9.5" style="35" customWidth="1"/>
    <col min="3074" max="3074" width="65.83203125" style="35" customWidth="1"/>
    <col min="3075" max="3077" width="17.83203125" style="35" customWidth="1"/>
    <col min="3078" max="3328" width="9.33203125" style="35"/>
    <col min="3329" max="3329" width="9.5" style="35" customWidth="1"/>
    <col min="3330" max="3330" width="65.83203125" style="35" customWidth="1"/>
    <col min="3331" max="3333" width="17.83203125" style="35" customWidth="1"/>
    <col min="3334" max="3584" width="9.33203125" style="35"/>
    <col min="3585" max="3585" width="9.5" style="35" customWidth="1"/>
    <col min="3586" max="3586" width="65.83203125" style="35" customWidth="1"/>
    <col min="3587" max="3589" width="17.83203125" style="35" customWidth="1"/>
    <col min="3590" max="3840" width="9.33203125" style="35"/>
    <col min="3841" max="3841" width="9.5" style="35" customWidth="1"/>
    <col min="3842" max="3842" width="65.83203125" style="35" customWidth="1"/>
    <col min="3843" max="3845" width="17.83203125" style="35" customWidth="1"/>
    <col min="3846" max="4096" width="9.33203125" style="35"/>
    <col min="4097" max="4097" width="9.5" style="35" customWidth="1"/>
    <col min="4098" max="4098" width="65.83203125" style="35" customWidth="1"/>
    <col min="4099" max="4101" width="17.83203125" style="35" customWidth="1"/>
    <col min="4102" max="4352" width="9.33203125" style="35"/>
    <col min="4353" max="4353" width="9.5" style="35" customWidth="1"/>
    <col min="4354" max="4354" width="65.83203125" style="35" customWidth="1"/>
    <col min="4355" max="4357" width="17.83203125" style="35" customWidth="1"/>
    <col min="4358" max="4608" width="9.33203125" style="35"/>
    <col min="4609" max="4609" width="9.5" style="35" customWidth="1"/>
    <col min="4610" max="4610" width="65.83203125" style="35" customWidth="1"/>
    <col min="4611" max="4613" width="17.83203125" style="35" customWidth="1"/>
    <col min="4614" max="4864" width="9.33203125" style="35"/>
    <col min="4865" max="4865" width="9.5" style="35" customWidth="1"/>
    <col min="4866" max="4866" width="65.83203125" style="35" customWidth="1"/>
    <col min="4867" max="4869" width="17.83203125" style="35" customWidth="1"/>
    <col min="4870" max="5120" width="9.33203125" style="35"/>
    <col min="5121" max="5121" width="9.5" style="35" customWidth="1"/>
    <col min="5122" max="5122" width="65.83203125" style="35" customWidth="1"/>
    <col min="5123" max="5125" width="17.83203125" style="35" customWidth="1"/>
    <col min="5126" max="5376" width="9.33203125" style="35"/>
    <col min="5377" max="5377" width="9.5" style="35" customWidth="1"/>
    <col min="5378" max="5378" width="65.83203125" style="35" customWidth="1"/>
    <col min="5379" max="5381" width="17.83203125" style="35" customWidth="1"/>
    <col min="5382" max="5632" width="9.33203125" style="35"/>
    <col min="5633" max="5633" width="9.5" style="35" customWidth="1"/>
    <col min="5634" max="5634" width="65.83203125" style="35" customWidth="1"/>
    <col min="5635" max="5637" width="17.83203125" style="35" customWidth="1"/>
    <col min="5638" max="5888" width="9.33203125" style="35"/>
    <col min="5889" max="5889" width="9.5" style="35" customWidth="1"/>
    <col min="5890" max="5890" width="65.83203125" style="35" customWidth="1"/>
    <col min="5891" max="5893" width="17.83203125" style="35" customWidth="1"/>
    <col min="5894" max="6144" width="9.33203125" style="35"/>
    <col min="6145" max="6145" width="9.5" style="35" customWidth="1"/>
    <col min="6146" max="6146" width="65.83203125" style="35" customWidth="1"/>
    <col min="6147" max="6149" width="17.83203125" style="35" customWidth="1"/>
    <col min="6150" max="6400" width="9.33203125" style="35"/>
    <col min="6401" max="6401" width="9.5" style="35" customWidth="1"/>
    <col min="6402" max="6402" width="65.83203125" style="35" customWidth="1"/>
    <col min="6403" max="6405" width="17.83203125" style="35" customWidth="1"/>
    <col min="6406" max="6656" width="9.33203125" style="35"/>
    <col min="6657" max="6657" width="9.5" style="35" customWidth="1"/>
    <col min="6658" max="6658" width="65.83203125" style="35" customWidth="1"/>
    <col min="6659" max="6661" width="17.83203125" style="35" customWidth="1"/>
    <col min="6662" max="6912" width="9.33203125" style="35"/>
    <col min="6913" max="6913" width="9.5" style="35" customWidth="1"/>
    <col min="6914" max="6914" width="65.83203125" style="35" customWidth="1"/>
    <col min="6915" max="6917" width="17.83203125" style="35" customWidth="1"/>
    <col min="6918" max="7168" width="9.33203125" style="35"/>
    <col min="7169" max="7169" width="9.5" style="35" customWidth="1"/>
    <col min="7170" max="7170" width="65.83203125" style="35" customWidth="1"/>
    <col min="7171" max="7173" width="17.83203125" style="35" customWidth="1"/>
    <col min="7174" max="7424" width="9.33203125" style="35"/>
    <col min="7425" max="7425" width="9.5" style="35" customWidth="1"/>
    <col min="7426" max="7426" width="65.83203125" style="35" customWidth="1"/>
    <col min="7427" max="7429" width="17.83203125" style="35" customWidth="1"/>
    <col min="7430" max="7680" width="9.33203125" style="35"/>
    <col min="7681" max="7681" width="9.5" style="35" customWidth="1"/>
    <col min="7682" max="7682" width="65.83203125" style="35" customWidth="1"/>
    <col min="7683" max="7685" width="17.83203125" style="35" customWidth="1"/>
    <col min="7686" max="7936" width="9.33203125" style="35"/>
    <col min="7937" max="7937" width="9.5" style="35" customWidth="1"/>
    <col min="7938" max="7938" width="65.83203125" style="35" customWidth="1"/>
    <col min="7939" max="7941" width="17.83203125" style="35" customWidth="1"/>
    <col min="7942" max="8192" width="9.33203125" style="35"/>
    <col min="8193" max="8193" width="9.5" style="35" customWidth="1"/>
    <col min="8194" max="8194" width="65.83203125" style="35" customWidth="1"/>
    <col min="8195" max="8197" width="17.83203125" style="35" customWidth="1"/>
    <col min="8198" max="8448" width="9.33203125" style="35"/>
    <col min="8449" max="8449" width="9.5" style="35" customWidth="1"/>
    <col min="8450" max="8450" width="65.83203125" style="35" customWidth="1"/>
    <col min="8451" max="8453" width="17.83203125" style="35" customWidth="1"/>
    <col min="8454" max="8704" width="9.33203125" style="35"/>
    <col min="8705" max="8705" width="9.5" style="35" customWidth="1"/>
    <col min="8706" max="8706" width="65.83203125" style="35" customWidth="1"/>
    <col min="8707" max="8709" width="17.83203125" style="35" customWidth="1"/>
    <col min="8710" max="8960" width="9.33203125" style="35"/>
    <col min="8961" max="8961" width="9.5" style="35" customWidth="1"/>
    <col min="8962" max="8962" width="65.83203125" style="35" customWidth="1"/>
    <col min="8963" max="8965" width="17.83203125" style="35" customWidth="1"/>
    <col min="8966" max="9216" width="9.33203125" style="35"/>
    <col min="9217" max="9217" width="9.5" style="35" customWidth="1"/>
    <col min="9218" max="9218" width="65.83203125" style="35" customWidth="1"/>
    <col min="9219" max="9221" width="17.83203125" style="35" customWidth="1"/>
    <col min="9222" max="9472" width="9.33203125" style="35"/>
    <col min="9473" max="9473" width="9.5" style="35" customWidth="1"/>
    <col min="9474" max="9474" width="65.83203125" style="35" customWidth="1"/>
    <col min="9475" max="9477" width="17.83203125" style="35" customWidth="1"/>
    <col min="9478" max="9728" width="9.33203125" style="35"/>
    <col min="9729" max="9729" width="9.5" style="35" customWidth="1"/>
    <col min="9730" max="9730" width="65.83203125" style="35" customWidth="1"/>
    <col min="9731" max="9733" width="17.83203125" style="35" customWidth="1"/>
    <col min="9734" max="9984" width="9.33203125" style="35"/>
    <col min="9985" max="9985" width="9.5" style="35" customWidth="1"/>
    <col min="9986" max="9986" width="65.83203125" style="35" customWidth="1"/>
    <col min="9987" max="9989" width="17.83203125" style="35" customWidth="1"/>
    <col min="9990" max="10240" width="9.33203125" style="35"/>
    <col min="10241" max="10241" width="9.5" style="35" customWidth="1"/>
    <col min="10242" max="10242" width="65.83203125" style="35" customWidth="1"/>
    <col min="10243" max="10245" width="17.83203125" style="35" customWidth="1"/>
    <col min="10246" max="10496" width="9.33203125" style="35"/>
    <col min="10497" max="10497" width="9.5" style="35" customWidth="1"/>
    <col min="10498" max="10498" width="65.83203125" style="35" customWidth="1"/>
    <col min="10499" max="10501" width="17.83203125" style="35" customWidth="1"/>
    <col min="10502" max="10752" width="9.33203125" style="35"/>
    <col min="10753" max="10753" width="9.5" style="35" customWidth="1"/>
    <col min="10754" max="10754" width="65.83203125" style="35" customWidth="1"/>
    <col min="10755" max="10757" width="17.83203125" style="35" customWidth="1"/>
    <col min="10758" max="11008" width="9.33203125" style="35"/>
    <col min="11009" max="11009" width="9.5" style="35" customWidth="1"/>
    <col min="11010" max="11010" width="65.83203125" style="35" customWidth="1"/>
    <col min="11011" max="11013" width="17.83203125" style="35" customWidth="1"/>
    <col min="11014" max="11264" width="9.33203125" style="35"/>
    <col min="11265" max="11265" width="9.5" style="35" customWidth="1"/>
    <col min="11266" max="11266" width="65.83203125" style="35" customWidth="1"/>
    <col min="11267" max="11269" width="17.83203125" style="35" customWidth="1"/>
    <col min="11270" max="11520" width="9.33203125" style="35"/>
    <col min="11521" max="11521" width="9.5" style="35" customWidth="1"/>
    <col min="11522" max="11522" width="65.83203125" style="35" customWidth="1"/>
    <col min="11523" max="11525" width="17.83203125" style="35" customWidth="1"/>
    <col min="11526" max="11776" width="9.33203125" style="35"/>
    <col min="11777" max="11777" width="9.5" style="35" customWidth="1"/>
    <col min="11778" max="11778" width="65.83203125" style="35" customWidth="1"/>
    <col min="11779" max="11781" width="17.83203125" style="35" customWidth="1"/>
    <col min="11782" max="12032" width="9.33203125" style="35"/>
    <col min="12033" max="12033" width="9.5" style="35" customWidth="1"/>
    <col min="12034" max="12034" width="65.83203125" style="35" customWidth="1"/>
    <col min="12035" max="12037" width="17.83203125" style="35" customWidth="1"/>
    <col min="12038" max="12288" width="9.33203125" style="35"/>
    <col min="12289" max="12289" width="9.5" style="35" customWidth="1"/>
    <col min="12290" max="12290" width="65.83203125" style="35" customWidth="1"/>
    <col min="12291" max="12293" width="17.83203125" style="35" customWidth="1"/>
    <col min="12294" max="12544" width="9.33203125" style="35"/>
    <col min="12545" max="12545" width="9.5" style="35" customWidth="1"/>
    <col min="12546" max="12546" width="65.83203125" style="35" customWidth="1"/>
    <col min="12547" max="12549" width="17.83203125" style="35" customWidth="1"/>
    <col min="12550" max="12800" width="9.33203125" style="35"/>
    <col min="12801" max="12801" width="9.5" style="35" customWidth="1"/>
    <col min="12802" max="12802" width="65.83203125" style="35" customWidth="1"/>
    <col min="12803" max="12805" width="17.83203125" style="35" customWidth="1"/>
    <col min="12806" max="13056" width="9.33203125" style="35"/>
    <col min="13057" max="13057" width="9.5" style="35" customWidth="1"/>
    <col min="13058" max="13058" width="65.83203125" style="35" customWidth="1"/>
    <col min="13059" max="13061" width="17.83203125" style="35" customWidth="1"/>
    <col min="13062" max="13312" width="9.33203125" style="35"/>
    <col min="13313" max="13313" width="9.5" style="35" customWidth="1"/>
    <col min="13314" max="13314" width="65.83203125" style="35" customWidth="1"/>
    <col min="13315" max="13317" width="17.83203125" style="35" customWidth="1"/>
    <col min="13318" max="13568" width="9.33203125" style="35"/>
    <col min="13569" max="13569" width="9.5" style="35" customWidth="1"/>
    <col min="13570" max="13570" width="65.83203125" style="35" customWidth="1"/>
    <col min="13571" max="13573" width="17.83203125" style="35" customWidth="1"/>
    <col min="13574" max="13824" width="9.33203125" style="35"/>
    <col min="13825" max="13825" width="9.5" style="35" customWidth="1"/>
    <col min="13826" max="13826" width="65.83203125" style="35" customWidth="1"/>
    <col min="13827" max="13829" width="17.83203125" style="35" customWidth="1"/>
    <col min="13830" max="14080" width="9.33203125" style="35"/>
    <col min="14081" max="14081" width="9.5" style="35" customWidth="1"/>
    <col min="14082" max="14082" width="65.83203125" style="35" customWidth="1"/>
    <col min="14083" max="14085" width="17.83203125" style="35" customWidth="1"/>
    <col min="14086" max="14336" width="9.33203125" style="35"/>
    <col min="14337" max="14337" width="9.5" style="35" customWidth="1"/>
    <col min="14338" max="14338" width="65.83203125" style="35" customWidth="1"/>
    <col min="14339" max="14341" width="17.83203125" style="35" customWidth="1"/>
    <col min="14342" max="14592" width="9.33203125" style="35"/>
    <col min="14593" max="14593" width="9.5" style="35" customWidth="1"/>
    <col min="14594" max="14594" width="65.83203125" style="35" customWidth="1"/>
    <col min="14595" max="14597" width="17.83203125" style="35" customWidth="1"/>
    <col min="14598" max="14848" width="9.33203125" style="35"/>
    <col min="14849" max="14849" width="9.5" style="35" customWidth="1"/>
    <col min="14850" max="14850" width="65.83203125" style="35" customWidth="1"/>
    <col min="14851" max="14853" width="17.83203125" style="35" customWidth="1"/>
    <col min="14854" max="15104" width="9.33203125" style="35"/>
    <col min="15105" max="15105" width="9.5" style="35" customWidth="1"/>
    <col min="15106" max="15106" width="65.83203125" style="35" customWidth="1"/>
    <col min="15107" max="15109" width="17.83203125" style="35" customWidth="1"/>
    <col min="15110" max="15360" width="9.33203125" style="35"/>
    <col min="15361" max="15361" width="9.5" style="35" customWidth="1"/>
    <col min="15362" max="15362" width="65.83203125" style="35" customWidth="1"/>
    <col min="15363" max="15365" width="17.83203125" style="35" customWidth="1"/>
    <col min="15366" max="15616" width="9.33203125" style="35"/>
    <col min="15617" max="15617" width="9.5" style="35" customWidth="1"/>
    <col min="15618" max="15618" width="65.83203125" style="35" customWidth="1"/>
    <col min="15619" max="15621" width="17.83203125" style="35" customWidth="1"/>
    <col min="15622" max="15872" width="9.33203125" style="35"/>
    <col min="15873" max="15873" width="9.5" style="35" customWidth="1"/>
    <col min="15874" max="15874" width="65.83203125" style="35" customWidth="1"/>
    <col min="15875" max="15877" width="17.83203125" style="35" customWidth="1"/>
    <col min="15878" max="16128" width="9.33203125" style="35"/>
    <col min="16129" max="16129" width="9.5" style="35" customWidth="1"/>
    <col min="16130" max="16130" width="65.83203125" style="35" customWidth="1"/>
    <col min="16131" max="16133" width="17.83203125" style="35" customWidth="1"/>
    <col min="16134" max="16384" width="9.33203125" style="35"/>
  </cols>
  <sheetData>
    <row r="1" spans="1:5" x14ac:dyDescent="0.25">
      <c r="A1" s="32"/>
      <c r="B1" s="33" t="str">
        <f>CONCATENATE("1.1. melléklet ",[1]KVI_MOD_ALAPADATOK!A7," ",[1]KVI_MOD_ALAPADATOK!B7," ",[1]KVI_MOD_ALAPADATOK!C7," ",[1]KVI_MOD_ALAPADATOK!D7," ",[1]KVI_MOD_ALAPADATOK!E7," ",[1]KVI_MOD_ALAPADATOK!F7," ",[1]KVI_MOD_ALAPADATOK!G7," ",[1]KVI_MOD_ALAPADATOK!H7," ",[1]KVI_MOD_ALAPADATOK!E7," ",[1]KVI_MOD_ALAPADATOK!F7," ",[1]KVI_MOD_ALAPADATOK!G7," ",[1]KVI_MOD_ALAPADATOK!H7)</f>
        <v>1.1. melléklet a  / 2020 ( … ) önkormányzati rendelethez ( … ) önkormányzati rendelethez</v>
      </c>
      <c r="C1" s="34"/>
      <c r="D1" s="34"/>
      <c r="E1" s="34"/>
    </row>
    <row r="2" spans="1:5" x14ac:dyDescent="0.25">
      <c r="A2" s="36" t="str">
        <f>CONCATENATE([1]KVI_MOD_ALAPADATOK!A3)</f>
        <v>JÁNOSHIDA KÖZSÉGI ÖNKORMÁNYZATA</v>
      </c>
      <c r="B2" s="37"/>
      <c r="C2" s="37"/>
      <c r="D2" s="37"/>
      <c r="E2" s="37"/>
    </row>
    <row r="3" spans="1:5" x14ac:dyDescent="0.25">
      <c r="A3" s="36" t="str">
        <f>CONCATENATE([1]KVI_MOD_ALAPADATOK!A9," SZ. MÓDOSÍTÁS UTÁNI KÖLTSÉGVETÉS ELŐIRÁNYZATAINAK ALAKULÁSÁRÓL")</f>
        <v>I. SZ. MÓDOSÍTÁS UTÁNI KÖLTSÉGVETÉS ELŐIRÁNYZATAINAK ALAKULÁSÁRÓL</v>
      </c>
      <c r="B3" s="36"/>
      <c r="C3" s="38"/>
      <c r="D3" s="36"/>
      <c r="E3" s="36"/>
    </row>
    <row r="4" spans="1:5" x14ac:dyDescent="0.25">
      <c r="A4" s="36" t="s">
        <v>115</v>
      </c>
      <c r="B4" s="36"/>
      <c r="C4" s="38"/>
      <c r="D4" s="36"/>
      <c r="E4" s="36"/>
    </row>
    <row r="5" spans="1:5" x14ac:dyDescent="0.25">
      <c r="A5" s="32"/>
      <c r="B5" s="32"/>
      <c r="C5" s="39"/>
      <c r="D5" s="32"/>
      <c r="E5" s="32"/>
    </row>
    <row r="6" spans="1:5" ht="15.95" customHeight="1" x14ac:dyDescent="0.25">
      <c r="A6" s="40" t="s">
        <v>116</v>
      </c>
      <c r="B6" s="40"/>
      <c r="C6" s="40"/>
      <c r="D6" s="40"/>
      <c r="E6" s="40"/>
    </row>
    <row r="7" spans="1:5" ht="15.95" customHeight="1" thickBot="1" x14ac:dyDescent="0.3">
      <c r="A7" s="41" t="s">
        <v>117</v>
      </c>
      <c r="B7" s="41"/>
      <c r="C7" s="42"/>
      <c r="D7" s="32"/>
      <c r="E7" s="42" t="s">
        <v>118</v>
      </c>
    </row>
    <row r="8" spans="1:5" x14ac:dyDescent="0.25">
      <c r="A8" s="43" t="s">
        <v>119</v>
      </c>
      <c r="B8" s="44" t="s">
        <v>120</v>
      </c>
      <c r="C8" s="45" t="str">
        <f>+CONCATENATE([1]KVI_MOD_ALAPADATOK!D1,". évi")</f>
        <v>2020. évi</v>
      </c>
      <c r="D8" s="46"/>
      <c r="E8" s="47"/>
    </row>
    <row r="9" spans="1:5" ht="24.75" thickBot="1" x14ac:dyDescent="0.3">
      <c r="A9" s="48"/>
      <c r="B9" s="49"/>
      <c r="C9" s="50" t="s">
        <v>121</v>
      </c>
      <c r="D9" s="51" t="s">
        <v>122</v>
      </c>
      <c r="E9" s="52" t="s">
        <v>123</v>
      </c>
    </row>
    <row r="10" spans="1:5" s="56" customFormat="1" ht="12" customHeight="1" thickBot="1" x14ac:dyDescent="0.25">
      <c r="A10" s="53" t="s">
        <v>124</v>
      </c>
      <c r="B10" s="54" t="s">
        <v>125</v>
      </c>
      <c r="C10" s="54" t="s">
        <v>126</v>
      </c>
      <c r="D10" s="54" t="s">
        <v>127</v>
      </c>
      <c r="E10" s="55" t="s">
        <v>128</v>
      </c>
    </row>
    <row r="11" spans="1:5" s="61" customFormat="1" ht="12" customHeight="1" thickBot="1" x14ac:dyDescent="0.25">
      <c r="A11" s="57" t="s">
        <v>129</v>
      </c>
      <c r="B11" s="58" t="s">
        <v>130</v>
      </c>
      <c r="C11" s="59">
        <f>'[1]RM_1.1.sz.mell.'!C11</f>
        <v>308789857</v>
      </c>
      <c r="D11" s="59">
        <f>'[1]RM_1.1.sz.mell.'!J11</f>
        <v>-17110559</v>
      </c>
      <c r="E11" s="60">
        <f>'[1]RM_1.1.sz.mell.'!K11</f>
        <v>291679298</v>
      </c>
    </row>
    <row r="12" spans="1:5" s="61" customFormat="1" ht="12" customHeight="1" x14ac:dyDescent="0.2">
      <c r="A12" s="62" t="s">
        <v>131</v>
      </c>
      <c r="B12" s="63" t="s">
        <v>132</v>
      </c>
      <c r="C12" s="64">
        <f>'[1]RM_1.1.sz.mell.'!C12</f>
        <v>87001812</v>
      </c>
      <c r="D12" s="64">
        <f>'[1]RM_1.1.sz.mell.'!J12</f>
        <v>0</v>
      </c>
      <c r="E12" s="65">
        <f>'[1]RM_1.1.sz.mell.'!K12</f>
        <v>87001812</v>
      </c>
    </row>
    <row r="13" spans="1:5" s="61" customFormat="1" ht="12" customHeight="1" x14ac:dyDescent="0.2">
      <c r="A13" s="66" t="s">
        <v>133</v>
      </c>
      <c r="B13" s="67" t="s">
        <v>134</v>
      </c>
      <c r="C13" s="68">
        <f>'[1]RM_1.1.sz.mell.'!C13</f>
        <v>71553450</v>
      </c>
      <c r="D13" s="68">
        <f>'[1]RM_1.1.sz.mell.'!J13</f>
        <v>0</v>
      </c>
      <c r="E13" s="69">
        <f>'[1]RM_1.1.sz.mell.'!K13</f>
        <v>71553450</v>
      </c>
    </row>
    <row r="14" spans="1:5" s="61" customFormat="1" ht="12" customHeight="1" x14ac:dyDescent="0.2">
      <c r="A14" s="66" t="s">
        <v>135</v>
      </c>
      <c r="B14" s="67" t="s">
        <v>136</v>
      </c>
      <c r="C14" s="68">
        <f>'[1]RM_1.1.sz.mell.'!C14</f>
        <v>79309834</v>
      </c>
      <c r="D14" s="68">
        <f>'[1]RM_1.1.sz.mell.'!J14</f>
        <v>0</v>
      </c>
      <c r="E14" s="69">
        <f>'[1]RM_1.1.sz.mell.'!K14</f>
        <v>79309834</v>
      </c>
    </row>
    <row r="15" spans="1:5" s="61" customFormat="1" ht="12" customHeight="1" x14ac:dyDescent="0.2">
      <c r="A15" s="66" t="s">
        <v>137</v>
      </c>
      <c r="B15" s="67" t="s">
        <v>138</v>
      </c>
      <c r="C15" s="68">
        <f>'[1]RM_1.1.sz.mell.'!C15</f>
        <v>3206313</v>
      </c>
      <c r="D15" s="68">
        <f>'[1]RM_1.1.sz.mell.'!J15</f>
        <v>0</v>
      </c>
      <c r="E15" s="69">
        <f>'[1]RM_1.1.sz.mell.'!K15</f>
        <v>3206313</v>
      </c>
    </row>
    <row r="16" spans="1:5" s="61" customFormat="1" ht="12" customHeight="1" x14ac:dyDescent="0.2">
      <c r="A16" s="66" t="s">
        <v>139</v>
      </c>
      <c r="B16" s="70" t="s">
        <v>140</v>
      </c>
      <c r="C16" s="68">
        <f>'[1]RM_1.1.sz.mell.'!C16</f>
        <v>67718448</v>
      </c>
      <c r="D16" s="68">
        <f>'[1]RM_1.1.sz.mell.'!J16</f>
        <v>-17110559</v>
      </c>
      <c r="E16" s="69">
        <f>'[1]RM_1.1.sz.mell.'!K16</f>
        <v>50607889</v>
      </c>
    </row>
    <row r="17" spans="1:5" s="61" customFormat="1" ht="12" customHeight="1" thickBot="1" x14ac:dyDescent="0.25">
      <c r="A17" s="71" t="s">
        <v>141</v>
      </c>
      <c r="B17" s="72" t="s">
        <v>142</v>
      </c>
      <c r="C17" s="68">
        <f>'[1]RM_1.1.sz.mell.'!C17</f>
        <v>0</v>
      </c>
      <c r="D17" s="68">
        <f>'[1]RM_1.1.sz.mell.'!J17</f>
        <v>0</v>
      </c>
      <c r="E17" s="69">
        <f>'[1]RM_1.1.sz.mell.'!K17</f>
        <v>0</v>
      </c>
    </row>
    <row r="18" spans="1:5" s="61" customFormat="1" ht="12" customHeight="1" thickBot="1" x14ac:dyDescent="0.25">
      <c r="A18" s="57" t="s">
        <v>143</v>
      </c>
      <c r="B18" s="73" t="s">
        <v>144</v>
      </c>
      <c r="C18" s="59">
        <f>'[1]RM_1.1.sz.mell.'!C18</f>
        <v>182337544</v>
      </c>
      <c r="D18" s="59">
        <f>'[1]RM_1.1.sz.mell.'!J18</f>
        <v>6123106</v>
      </c>
      <c r="E18" s="60">
        <f>'[1]RM_1.1.sz.mell.'!K18</f>
        <v>188460650</v>
      </c>
    </row>
    <row r="19" spans="1:5" s="61" customFormat="1" ht="12" customHeight="1" x14ac:dyDescent="0.2">
      <c r="A19" s="62" t="s">
        <v>145</v>
      </c>
      <c r="B19" s="63" t="s">
        <v>146</v>
      </c>
      <c r="C19" s="64">
        <f>'[1]RM_1.1.sz.mell.'!C19</f>
        <v>0</v>
      </c>
      <c r="D19" s="64">
        <f>'[1]RM_1.1.sz.mell.'!J19</f>
        <v>0</v>
      </c>
      <c r="E19" s="65">
        <f>'[1]RM_1.1.sz.mell.'!K19</f>
        <v>0</v>
      </c>
    </row>
    <row r="20" spans="1:5" s="61" customFormat="1" ht="12" customHeight="1" x14ac:dyDescent="0.2">
      <c r="A20" s="66" t="s">
        <v>147</v>
      </c>
      <c r="B20" s="67" t="s">
        <v>148</v>
      </c>
      <c r="C20" s="68">
        <f>'[1]RM_1.1.sz.mell.'!C20</f>
        <v>0</v>
      </c>
      <c r="D20" s="68">
        <f>'[1]RM_1.1.sz.mell.'!J20</f>
        <v>0</v>
      </c>
      <c r="E20" s="69">
        <f>'[1]RM_1.1.sz.mell.'!K20</f>
        <v>0</v>
      </c>
    </row>
    <row r="21" spans="1:5" s="61" customFormat="1" ht="12" customHeight="1" x14ac:dyDescent="0.2">
      <c r="A21" s="66" t="s">
        <v>149</v>
      </c>
      <c r="B21" s="67" t="s">
        <v>150</v>
      </c>
      <c r="C21" s="68">
        <f>'[1]RM_1.1.sz.mell.'!C21</f>
        <v>0</v>
      </c>
      <c r="D21" s="68">
        <f>'[1]RM_1.1.sz.mell.'!J21</f>
        <v>0</v>
      </c>
      <c r="E21" s="69">
        <f>'[1]RM_1.1.sz.mell.'!K21</f>
        <v>0</v>
      </c>
    </row>
    <row r="22" spans="1:5" s="61" customFormat="1" ht="12" customHeight="1" x14ac:dyDescent="0.2">
      <c r="A22" s="66" t="s">
        <v>151</v>
      </c>
      <c r="B22" s="67" t="s">
        <v>152</v>
      </c>
      <c r="C22" s="68">
        <f>'[1]RM_1.1.sz.mell.'!C22</f>
        <v>0</v>
      </c>
      <c r="D22" s="68">
        <f>'[1]RM_1.1.sz.mell.'!J22</f>
        <v>0</v>
      </c>
      <c r="E22" s="69">
        <f>'[1]RM_1.1.sz.mell.'!K22</f>
        <v>0</v>
      </c>
    </row>
    <row r="23" spans="1:5" s="61" customFormat="1" ht="12" customHeight="1" x14ac:dyDescent="0.2">
      <c r="A23" s="66" t="s">
        <v>153</v>
      </c>
      <c r="B23" s="67" t="s">
        <v>154</v>
      </c>
      <c r="C23" s="68">
        <f>'[1]RM_1.1.sz.mell.'!C23</f>
        <v>182337544</v>
      </c>
      <c r="D23" s="68">
        <f>'[1]RM_1.1.sz.mell.'!J23</f>
        <v>6123106</v>
      </c>
      <c r="E23" s="69">
        <f>'[1]RM_1.1.sz.mell.'!K23</f>
        <v>188460650</v>
      </c>
    </row>
    <row r="24" spans="1:5" s="61" customFormat="1" ht="12" customHeight="1" thickBot="1" x14ac:dyDescent="0.25">
      <c r="A24" s="71" t="s">
        <v>155</v>
      </c>
      <c r="B24" s="72" t="s">
        <v>156</v>
      </c>
      <c r="C24" s="74">
        <f>'[1]RM_1.1.sz.mell.'!C24</f>
        <v>0</v>
      </c>
      <c r="D24" s="74">
        <f>'[1]RM_1.1.sz.mell.'!J24</f>
        <v>0</v>
      </c>
      <c r="E24" s="75">
        <f>'[1]RM_1.1.sz.mell.'!K24</f>
        <v>0</v>
      </c>
    </row>
    <row r="25" spans="1:5" s="61" customFormat="1" ht="12" customHeight="1" thickBot="1" x14ac:dyDescent="0.25">
      <c r="A25" s="57" t="s">
        <v>157</v>
      </c>
      <c r="B25" s="58" t="s">
        <v>158</v>
      </c>
      <c r="C25" s="59">
        <f>'[1]RM_1.1.sz.mell.'!C25</f>
        <v>224914571</v>
      </c>
      <c r="D25" s="59">
        <f>'[1]RM_1.1.sz.mell.'!J25</f>
        <v>8538719</v>
      </c>
      <c r="E25" s="60">
        <f>'[1]RM_1.1.sz.mell.'!K25</f>
        <v>233453290</v>
      </c>
    </row>
    <row r="26" spans="1:5" s="61" customFormat="1" ht="12" customHeight="1" x14ac:dyDescent="0.2">
      <c r="A26" s="62" t="s">
        <v>159</v>
      </c>
      <c r="B26" s="63" t="s">
        <v>160</v>
      </c>
      <c r="C26" s="64">
        <f>'[1]RM_1.1.sz.mell.'!C26</f>
        <v>0</v>
      </c>
      <c r="D26" s="64">
        <f>'[1]RM_1.1.sz.mell.'!J26</f>
        <v>0</v>
      </c>
      <c r="E26" s="65">
        <f>'[1]RM_1.1.sz.mell.'!K26</f>
        <v>0</v>
      </c>
    </row>
    <row r="27" spans="1:5" s="61" customFormat="1" ht="12" customHeight="1" x14ac:dyDescent="0.2">
      <c r="A27" s="66" t="s">
        <v>161</v>
      </c>
      <c r="B27" s="67" t="s">
        <v>162</v>
      </c>
      <c r="C27" s="68">
        <f>'[1]RM_1.1.sz.mell.'!C27</f>
        <v>0</v>
      </c>
      <c r="D27" s="68">
        <f>'[1]RM_1.1.sz.mell.'!J27</f>
        <v>0</v>
      </c>
      <c r="E27" s="69">
        <f>'[1]RM_1.1.sz.mell.'!K27</f>
        <v>0</v>
      </c>
    </row>
    <row r="28" spans="1:5" s="61" customFormat="1" ht="12" customHeight="1" x14ac:dyDescent="0.2">
      <c r="A28" s="66" t="s">
        <v>163</v>
      </c>
      <c r="B28" s="67" t="s">
        <v>164</v>
      </c>
      <c r="C28" s="68">
        <f>'[1]RM_1.1.sz.mell.'!C28</f>
        <v>0</v>
      </c>
      <c r="D28" s="68">
        <f>'[1]RM_1.1.sz.mell.'!J28</f>
        <v>0</v>
      </c>
      <c r="E28" s="69">
        <f>'[1]RM_1.1.sz.mell.'!K28</f>
        <v>0</v>
      </c>
    </row>
    <row r="29" spans="1:5" s="61" customFormat="1" ht="12" customHeight="1" x14ac:dyDescent="0.2">
      <c r="A29" s="66" t="s">
        <v>165</v>
      </c>
      <c r="B29" s="67" t="s">
        <v>166</v>
      </c>
      <c r="C29" s="68">
        <f>'[1]RM_1.1.sz.mell.'!C29</f>
        <v>0</v>
      </c>
      <c r="D29" s="68">
        <f>'[1]RM_1.1.sz.mell.'!J29</f>
        <v>0</v>
      </c>
      <c r="E29" s="69">
        <f>'[1]RM_1.1.sz.mell.'!K29</f>
        <v>0</v>
      </c>
    </row>
    <row r="30" spans="1:5" s="61" customFormat="1" ht="12" customHeight="1" x14ac:dyDescent="0.2">
      <c r="A30" s="66" t="s">
        <v>167</v>
      </c>
      <c r="B30" s="67" t="s">
        <v>168</v>
      </c>
      <c r="C30" s="68">
        <f>'[1]RM_1.1.sz.mell.'!C30</f>
        <v>224914571</v>
      </c>
      <c r="D30" s="68">
        <f>'[1]RM_1.1.sz.mell.'!J30</f>
        <v>8538719</v>
      </c>
      <c r="E30" s="69">
        <f>'[1]RM_1.1.sz.mell.'!K30</f>
        <v>233453290</v>
      </c>
    </row>
    <row r="31" spans="1:5" s="61" customFormat="1" ht="12" customHeight="1" thickBot="1" x14ac:dyDescent="0.25">
      <c r="A31" s="71" t="s">
        <v>169</v>
      </c>
      <c r="B31" s="76" t="s">
        <v>170</v>
      </c>
      <c r="C31" s="74">
        <f>'[1]RM_1.1.sz.mell.'!C31</f>
        <v>0</v>
      </c>
      <c r="D31" s="74">
        <f>'[1]RM_1.1.sz.mell.'!J31</f>
        <v>0</v>
      </c>
      <c r="E31" s="75">
        <f>'[1]RM_1.1.sz.mell.'!K31</f>
        <v>0</v>
      </c>
    </row>
    <row r="32" spans="1:5" s="61" customFormat="1" ht="12" customHeight="1" thickBot="1" x14ac:dyDescent="0.25">
      <c r="A32" s="57" t="s">
        <v>171</v>
      </c>
      <c r="B32" s="58" t="s">
        <v>172</v>
      </c>
      <c r="C32" s="77">
        <f>'[1]RM_1.1.sz.mell.'!C32</f>
        <v>42900000</v>
      </c>
      <c r="D32" s="77">
        <f>'[1]RM_1.1.sz.mell.'!J32</f>
        <v>0</v>
      </c>
      <c r="E32" s="78">
        <f>'[1]RM_1.1.sz.mell.'!K32</f>
        <v>42900000</v>
      </c>
    </row>
    <row r="33" spans="1:5" s="61" customFormat="1" ht="12" customHeight="1" x14ac:dyDescent="0.2">
      <c r="A33" s="62" t="s">
        <v>173</v>
      </c>
      <c r="B33" s="63" t="s">
        <v>174</v>
      </c>
      <c r="C33" s="64">
        <f>'[1]RM_1.1.sz.mell.'!C33</f>
        <v>0</v>
      </c>
      <c r="D33" s="64">
        <f>'[1]RM_1.1.sz.mell.'!J33</f>
        <v>0</v>
      </c>
      <c r="E33" s="65">
        <f>'[1]RM_1.1.sz.mell.'!K33</f>
        <v>0</v>
      </c>
    </row>
    <row r="34" spans="1:5" s="61" customFormat="1" ht="12" customHeight="1" x14ac:dyDescent="0.2">
      <c r="A34" s="66" t="s">
        <v>175</v>
      </c>
      <c r="B34" s="67" t="s">
        <v>176</v>
      </c>
      <c r="C34" s="68">
        <f>'[1]RM_1.1.sz.mell.'!C34</f>
        <v>5400000</v>
      </c>
      <c r="D34" s="68">
        <f>'[1]RM_1.1.sz.mell.'!J34</f>
        <v>0</v>
      </c>
      <c r="E34" s="69">
        <f>'[1]RM_1.1.sz.mell.'!K34</f>
        <v>5400000</v>
      </c>
    </row>
    <row r="35" spans="1:5" s="61" customFormat="1" ht="12" customHeight="1" x14ac:dyDescent="0.2">
      <c r="A35" s="66" t="s">
        <v>177</v>
      </c>
      <c r="B35" s="67" t="s">
        <v>178</v>
      </c>
      <c r="C35" s="68">
        <f>'[1]RM_1.1.sz.mell.'!C35</f>
        <v>30000000</v>
      </c>
      <c r="D35" s="68">
        <f>'[1]RM_1.1.sz.mell.'!J35</f>
        <v>0</v>
      </c>
      <c r="E35" s="69">
        <f>'[1]RM_1.1.sz.mell.'!K35</f>
        <v>30000000</v>
      </c>
    </row>
    <row r="36" spans="1:5" s="61" customFormat="1" ht="12" customHeight="1" x14ac:dyDescent="0.2">
      <c r="A36" s="66" t="s">
        <v>179</v>
      </c>
      <c r="B36" s="67" t="s">
        <v>180</v>
      </c>
      <c r="C36" s="68">
        <f>'[1]RM_1.1.sz.mell.'!C36</f>
        <v>0</v>
      </c>
      <c r="D36" s="68">
        <f>'[1]RM_1.1.sz.mell.'!J36</f>
        <v>0</v>
      </c>
      <c r="E36" s="69">
        <f>'[1]RM_1.1.sz.mell.'!K36</f>
        <v>0</v>
      </c>
    </row>
    <row r="37" spans="1:5" s="61" customFormat="1" ht="12" customHeight="1" x14ac:dyDescent="0.2">
      <c r="A37" s="66" t="s">
        <v>181</v>
      </c>
      <c r="B37" s="67" t="s">
        <v>182</v>
      </c>
      <c r="C37" s="68">
        <f>'[1]RM_1.1.sz.mell.'!C37</f>
        <v>5000000</v>
      </c>
      <c r="D37" s="68">
        <f>'[1]RM_1.1.sz.mell.'!J37</f>
        <v>0</v>
      </c>
      <c r="E37" s="69">
        <f>'[1]RM_1.1.sz.mell.'!K37</f>
        <v>5000000</v>
      </c>
    </row>
    <row r="38" spans="1:5" s="61" customFormat="1" ht="12" customHeight="1" x14ac:dyDescent="0.2">
      <c r="A38" s="66" t="s">
        <v>183</v>
      </c>
      <c r="B38" s="67" t="s">
        <v>184</v>
      </c>
      <c r="C38" s="68">
        <f>'[1]RM_1.1.sz.mell.'!C38</f>
        <v>0</v>
      </c>
      <c r="D38" s="68">
        <f>'[1]RM_1.1.sz.mell.'!J38</f>
        <v>0</v>
      </c>
      <c r="E38" s="69">
        <f>'[1]RM_1.1.sz.mell.'!K38</f>
        <v>0</v>
      </c>
    </row>
    <row r="39" spans="1:5" s="61" customFormat="1" ht="12" customHeight="1" thickBot="1" x14ac:dyDescent="0.25">
      <c r="A39" s="71" t="s">
        <v>185</v>
      </c>
      <c r="B39" s="79" t="s">
        <v>186</v>
      </c>
      <c r="C39" s="74">
        <f>'[1]RM_1.1.sz.mell.'!C39</f>
        <v>2500000</v>
      </c>
      <c r="D39" s="74">
        <f>'[1]RM_1.1.sz.mell.'!J39</f>
        <v>0</v>
      </c>
      <c r="E39" s="75">
        <f>'[1]RM_1.1.sz.mell.'!K39</f>
        <v>2500000</v>
      </c>
    </row>
    <row r="40" spans="1:5" s="61" customFormat="1" ht="12" customHeight="1" thickBot="1" x14ac:dyDescent="0.25">
      <c r="A40" s="57" t="s">
        <v>187</v>
      </c>
      <c r="B40" s="58" t="s">
        <v>188</v>
      </c>
      <c r="C40" s="59">
        <f>'[1]RM_1.1.sz.mell.'!C40</f>
        <v>86301064</v>
      </c>
      <c r="D40" s="59">
        <f>'[1]RM_1.1.sz.mell.'!J40</f>
        <v>9117806</v>
      </c>
      <c r="E40" s="60">
        <f>'[1]RM_1.1.sz.mell.'!K40</f>
        <v>95418870</v>
      </c>
    </row>
    <row r="41" spans="1:5" s="61" customFormat="1" ht="12" customHeight="1" x14ac:dyDescent="0.2">
      <c r="A41" s="62" t="s">
        <v>189</v>
      </c>
      <c r="B41" s="63" t="s">
        <v>190</v>
      </c>
      <c r="C41" s="64">
        <f>'[1]RM_1.1.sz.mell.'!C41</f>
        <v>26600000</v>
      </c>
      <c r="D41" s="64">
        <f>'[1]RM_1.1.sz.mell.'!J41</f>
        <v>0</v>
      </c>
      <c r="E41" s="65">
        <f>'[1]RM_1.1.sz.mell.'!K41</f>
        <v>26600000</v>
      </c>
    </row>
    <row r="42" spans="1:5" s="61" customFormat="1" ht="12" customHeight="1" x14ac:dyDescent="0.2">
      <c r="A42" s="66" t="s">
        <v>191</v>
      </c>
      <c r="B42" s="67" t="s">
        <v>192</v>
      </c>
      <c r="C42" s="68">
        <f>'[1]RM_1.1.sz.mell.'!C42</f>
        <v>9998679</v>
      </c>
      <c r="D42" s="68">
        <f>'[1]RM_1.1.sz.mell.'!J42</f>
        <v>118110</v>
      </c>
      <c r="E42" s="69">
        <f>'[1]RM_1.1.sz.mell.'!K42</f>
        <v>10116789</v>
      </c>
    </row>
    <row r="43" spans="1:5" s="61" customFormat="1" ht="12" customHeight="1" x14ac:dyDescent="0.2">
      <c r="A43" s="66" t="s">
        <v>193</v>
      </c>
      <c r="B43" s="67" t="s">
        <v>194</v>
      </c>
      <c r="C43" s="68">
        <f>'[1]RM_1.1.sz.mell.'!C43</f>
        <v>2168500</v>
      </c>
      <c r="D43" s="68">
        <f>'[1]RM_1.1.sz.mell.'!J43</f>
        <v>0</v>
      </c>
      <c r="E43" s="69">
        <f>'[1]RM_1.1.sz.mell.'!K43</f>
        <v>2168500</v>
      </c>
    </row>
    <row r="44" spans="1:5" s="61" customFormat="1" ht="12" customHeight="1" x14ac:dyDescent="0.2">
      <c r="A44" s="66" t="s">
        <v>195</v>
      </c>
      <c r="B44" s="67" t="s">
        <v>196</v>
      </c>
      <c r="C44" s="68">
        <f>'[1]RM_1.1.sz.mell.'!C44</f>
        <v>12493920</v>
      </c>
      <c r="D44" s="68">
        <f>'[1]RM_1.1.sz.mell.'!J44</f>
        <v>9000</v>
      </c>
      <c r="E44" s="69">
        <f>'[1]RM_1.1.sz.mell.'!K44</f>
        <v>12502920</v>
      </c>
    </row>
    <row r="45" spans="1:5" s="61" customFormat="1" ht="12" customHeight="1" x14ac:dyDescent="0.2">
      <c r="A45" s="66" t="s">
        <v>197</v>
      </c>
      <c r="B45" s="67" t="s">
        <v>198</v>
      </c>
      <c r="C45" s="68">
        <f>'[1]RM_1.1.sz.mell.'!C45</f>
        <v>10042099</v>
      </c>
      <c r="D45" s="68">
        <f>'[1]RM_1.1.sz.mell.'!J45</f>
        <v>0</v>
      </c>
      <c r="E45" s="69">
        <f>'[1]RM_1.1.sz.mell.'!K45</f>
        <v>10042099</v>
      </c>
    </row>
    <row r="46" spans="1:5" s="61" customFormat="1" ht="12" customHeight="1" x14ac:dyDescent="0.2">
      <c r="A46" s="66" t="s">
        <v>199</v>
      </c>
      <c r="B46" s="67" t="s">
        <v>200</v>
      </c>
      <c r="C46" s="68">
        <f>'[1]RM_1.1.sz.mell.'!C46</f>
        <v>13925983</v>
      </c>
      <c r="D46" s="68">
        <f>'[1]RM_1.1.sz.mell.'!J46</f>
        <v>31890</v>
      </c>
      <c r="E46" s="69">
        <f>'[1]RM_1.1.sz.mell.'!K46</f>
        <v>13957873</v>
      </c>
    </row>
    <row r="47" spans="1:5" s="61" customFormat="1" ht="12" customHeight="1" x14ac:dyDescent="0.2">
      <c r="A47" s="66" t="s">
        <v>201</v>
      </c>
      <c r="B47" s="67" t="s">
        <v>202</v>
      </c>
      <c r="C47" s="68">
        <f>'[1]RM_1.1.sz.mell.'!C47</f>
        <v>10943113</v>
      </c>
      <c r="D47" s="68">
        <f>'[1]RM_1.1.sz.mell.'!J47</f>
        <v>8958806</v>
      </c>
      <c r="E47" s="69">
        <f>'[1]RM_1.1.sz.mell.'!K47</f>
        <v>19901919</v>
      </c>
    </row>
    <row r="48" spans="1:5" s="61" customFormat="1" ht="12" customHeight="1" x14ac:dyDescent="0.2">
      <c r="A48" s="66" t="s">
        <v>203</v>
      </c>
      <c r="B48" s="67" t="s">
        <v>204</v>
      </c>
      <c r="C48" s="68">
        <f>'[1]RM_1.1.sz.mell.'!C48</f>
        <v>75600</v>
      </c>
      <c r="D48" s="68">
        <f>'[1]RM_1.1.sz.mell.'!J48</f>
        <v>0</v>
      </c>
      <c r="E48" s="69">
        <f>'[1]RM_1.1.sz.mell.'!K48</f>
        <v>75600</v>
      </c>
    </row>
    <row r="49" spans="1:5" s="61" customFormat="1" ht="12" customHeight="1" x14ac:dyDescent="0.2">
      <c r="A49" s="66" t="s">
        <v>205</v>
      </c>
      <c r="B49" s="67" t="s">
        <v>206</v>
      </c>
      <c r="C49" s="80">
        <f>'[1]RM_1.1.sz.mell.'!C49</f>
        <v>3010</v>
      </c>
      <c r="D49" s="80">
        <f>'[1]RM_1.1.sz.mell.'!J49</f>
        <v>0</v>
      </c>
      <c r="E49" s="81">
        <f>'[1]RM_1.1.sz.mell.'!K49</f>
        <v>3010</v>
      </c>
    </row>
    <row r="50" spans="1:5" s="61" customFormat="1" ht="12" customHeight="1" x14ac:dyDescent="0.2">
      <c r="A50" s="71" t="s">
        <v>207</v>
      </c>
      <c r="B50" s="76" t="s">
        <v>208</v>
      </c>
      <c r="C50" s="82">
        <f>'[1]RM_1.1.sz.mell.'!C50</f>
        <v>0</v>
      </c>
      <c r="D50" s="82">
        <f>'[1]RM_1.1.sz.mell.'!J50</f>
        <v>0</v>
      </c>
      <c r="E50" s="83">
        <f>'[1]RM_1.1.sz.mell.'!K50</f>
        <v>0</v>
      </c>
    </row>
    <row r="51" spans="1:5" s="61" customFormat="1" ht="12" customHeight="1" thickBot="1" x14ac:dyDescent="0.25">
      <c r="A51" s="71" t="s">
        <v>209</v>
      </c>
      <c r="B51" s="72" t="s">
        <v>210</v>
      </c>
      <c r="C51" s="82">
        <f>'[1]RM_1.1.sz.mell.'!C51</f>
        <v>50160</v>
      </c>
      <c r="D51" s="82">
        <f>'[1]RM_1.1.sz.mell.'!J51</f>
        <v>0</v>
      </c>
      <c r="E51" s="83">
        <f>'[1]RM_1.1.sz.mell.'!K51</f>
        <v>50160</v>
      </c>
    </row>
    <row r="52" spans="1:5" s="61" customFormat="1" ht="12" customHeight="1" thickBot="1" x14ac:dyDescent="0.25">
      <c r="A52" s="57" t="s">
        <v>211</v>
      </c>
      <c r="B52" s="58" t="s">
        <v>212</v>
      </c>
      <c r="C52" s="59">
        <f>'[1]RM_1.1.sz.mell.'!C52</f>
        <v>13600000</v>
      </c>
      <c r="D52" s="59">
        <f>'[1]RM_1.1.sz.mell.'!J52</f>
        <v>0</v>
      </c>
      <c r="E52" s="60">
        <f>'[1]RM_1.1.sz.mell.'!K52</f>
        <v>13600000</v>
      </c>
    </row>
    <row r="53" spans="1:5" s="61" customFormat="1" ht="12" customHeight="1" x14ac:dyDescent="0.2">
      <c r="A53" s="62" t="s">
        <v>213</v>
      </c>
      <c r="B53" s="63" t="s">
        <v>214</v>
      </c>
      <c r="C53" s="84">
        <f>'[1]RM_1.1.sz.mell.'!C53</f>
        <v>0</v>
      </c>
      <c r="D53" s="84">
        <f>'[1]RM_1.1.sz.mell.'!J53</f>
        <v>0</v>
      </c>
      <c r="E53" s="85">
        <f>'[1]RM_1.1.sz.mell.'!K53</f>
        <v>0</v>
      </c>
    </row>
    <row r="54" spans="1:5" s="61" customFormat="1" ht="12" customHeight="1" x14ac:dyDescent="0.2">
      <c r="A54" s="66" t="s">
        <v>215</v>
      </c>
      <c r="B54" s="67" t="s">
        <v>216</v>
      </c>
      <c r="C54" s="80">
        <f>'[1]RM_1.1.sz.mell.'!C54</f>
        <v>12800000</v>
      </c>
      <c r="D54" s="80">
        <f>'[1]RM_1.1.sz.mell.'!J54</f>
        <v>0</v>
      </c>
      <c r="E54" s="81">
        <f>'[1]RM_1.1.sz.mell.'!K54</f>
        <v>12800000</v>
      </c>
    </row>
    <row r="55" spans="1:5" s="61" customFormat="1" ht="12" customHeight="1" x14ac:dyDescent="0.2">
      <c r="A55" s="66" t="s">
        <v>217</v>
      </c>
      <c r="B55" s="67" t="s">
        <v>218</v>
      </c>
      <c r="C55" s="80">
        <f>'[1]RM_1.1.sz.mell.'!C55</f>
        <v>800000</v>
      </c>
      <c r="D55" s="80">
        <f>'[1]RM_1.1.sz.mell.'!J55</f>
        <v>0</v>
      </c>
      <c r="E55" s="81">
        <f>'[1]RM_1.1.sz.mell.'!K55</f>
        <v>800000</v>
      </c>
    </row>
    <row r="56" spans="1:5" s="61" customFormat="1" ht="12" customHeight="1" x14ac:dyDescent="0.2">
      <c r="A56" s="66" t="s">
        <v>219</v>
      </c>
      <c r="B56" s="67" t="s">
        <v>220</v>
      </c>
      <c r="C56" s="80">
        <f>'[1]RM_1.1.sz.mell.'!C56</f>
        <v>0</v>
      </c>
      <c r="D56" s="80">
        <f>'[1]RM_1.1.sz.mell.'!J56</f>
        <v>0</v>
      </c>
      <c r="E56" s="81">
        <f>'[1]RM_1.1.sz.mell.'!K56</f>
        <v>0</v>
      </c>
    </row>
    <row r="57" spans="1:5" s="61" customFormat="1" ht="12" customHeight="1" thickBot="1" x14ac:dyDescent="0.25">
      <c r="A57" s="71" t="s">
        <v>221</v>
      </c>
      <c r="B57" s="72" t="s">
        <v>222</v>
      </c>
      <c r="C57" s="82">
        <f>'[1]RM_1.1.sz.mell.'!C57</f>
        <v>0</v>
      </c>
      <c r="D57" s="82">
        <f>'[1]RM_1.1.sz.mell.'!J57</f>
        <v>0</v>
      </c>
      <c r="E57" s="83">
        <f>'[1]RM_1.1.sz.mell.'!K57</f>
        <v>0</v>
      </c>
    </row>
    <row r="58" spans="1:5" s="61" customFormat="1" ht="12" customHeight="1" thickBot="1" x14ac:dyDescent="0.25">
      <c r="A58" s="57" t="s">
        <v>223</v>
      </c>
      <c r="B58" s="58" t="s">
        <v>224</v>
      </c>
      <c r="C58" s="59">
        <f>'[1]RM_1.1.sz.mell.'!C58</f>
        <v>3024000</v>
      </c>
      <c r="D58" s="59">
        <f>'[1]RM_1.1.sz.mell.'!J58</f>
        <v>0</v>
      </c>
      <c r="E58" s="60">
        <f>'[1]RM_1.1.sz.mell.'!K58</f>
        <v>3024000</v>
      </c>
    </row>
    <row r="59" spans="1:5" s="61" customFormat="1" ht="12" customHeight="1" x14ac:dyDescent="0.2">
      <c r="A59" s="62" t="s">
        <v>225</v>
      </c>
      <c r="B59" s="63" t="s">
        <v>226</v>
      </c>
      <c r="C59" s="64">
        <f>'[1]RM_1.1.sz.mell.'!C59</f>
        <v>0</v>
      </c>
      <c r="D59" s="64">
        <f>'[1]RM_1.1.sz.mell.'!J59</f>
        <v>0</v>
      </c>
      <c r="E59" s="65">
        <f>'[1]RM_1.1.sz.mell.'!K59</f>
        <v>0</v>
      </c>
    </row>
    <row r="60" spans="1:5" s="61" customFormat="1" ht="12" customHeight="1" x14ac:dyDescent="0.2">
      <c r="A60" s="66" t="s">
        <v>227</v>
      </c>
      <c r="B60" s="67" t="s">
        <v>228</v>
      </c>
      <c r="C60" s="68">
        <f>'[1]RM_1.1.sz.mell.'!C60</f>
        <v>0</v>
      </c>
      <c r="D60" s="68">
        <f>'[1]RM_1.1.sz.mell.'!J60</f>
        <v>0</v>
      </c>
      <c r="E60" s="69">
        <f>'[1]RM_1.1.sz.mell.'!K60</f>
        <v>0</v>
      </c>
    </row>
    <row r="61" spans="1:5" s="61" customFormat="1" ht="12" customHeight="1" x14ac:dyDescent="0.2">
      <c r="A61" s="66" t="s">
        <v>229</v>
      </c>
      <c r="B61" s="67" t="s">
        <v>230</v>
      </c>
      <c r="C61" s="68">
        <f>'[1]RM_1.1.sz.mell.'!C61</f>
        <v>3024000</v>
      </c>
      <c r="D61" s="68">
        <f>'[1]RM_1.1.sz.mell.'!J61</f>
        <v>0</v>
      </c>
      <c r="E61" s="69">
        <f>'[1]RM_1.1.sz.mell.'!K61</f>
        <v>3024000</v>
      </c>
    </row>
    <row r="62" spans="1:5" s="61" customFormat="1" ht="12" customHeight="1" thickBot="1" x14ac:dyDescent="0.25">
      <c r="A62" s="71" t="s">
        <v>231</v>
      </c>
      <c r="B62" s="72" t="s">
        <v>232</v>
      </c>
      <c r="C62" s="74">
        <f>'[1]RM_1.1.sz.mell.'!C62</f>
        <v>0</v>
      </c>
      <c r="D62" s="74">
        <f>'[1]RM_1.1.sz.mell.'!J62</f>
        <v>0</v>
      </c>
      <c r="E62" s="75">
        <f>'[1]RM_1.1.sz.mell.'!K62</f>
        <v>0</v>
      </c>
    </row>
    <row r="63" spans="1:5" s="61" customFormat="1" ht="12" customHeight="1" thickBot="1" x14ac:dyDescent="0.25">
      <c r="A63" s="57" t="s">
        <v>233</v>
      </c>
      <c r="B63" s="73" t="s">
        <v>234</v>
      </c>
      <c r="C63" s="59">
        <f>'[1]RM_1.1.sz.mell.'!C63</f>
        <v>1050000</v>
      </c>
      <c r="D63" s="59">
        <f>'[1]RM_1.1.sz.mell.'!J63</f>
        <v>0</v>
      </c>
      <c r="E63" s="60">
        <f>'[1]RM_1.1.sz.mell.'!K63</f>
        <v>1050000</v>
      </c>
    </row>
    <row r="64" spans="1:5" s="61" customFormat="1" ht="12" customHeight="1" x14ac:dyDescent="0.2">
      <c r="A64" s="62" t="s">
        <v>235</v>
      </c>
      <c r="B64" s="63" t="s">
        <v>236</v>
      </c>
      <c r="C64" s="80">
        <f>'[1]RM_1.1.sz.mell.'!C64</f>
        <v>0</v>
      </c>
      <c r="D64" s="80">
        <f>'[1]RM_1.1.sz.mell.'!J64</f>
        <v>0</v>
      </c>
      <c r="E64" s="81">
        <f>'[1]RM_1.1.sz.mell.'!K64</f>
        <v>0</v>
      </c>
    </row>
    <row r="65" spans="1:5" s="61" customFormat="1" ht="12" customHeight="1" x14ac:dyDescent="0.2">
      <c r="A65" s="66" t="s">
        <v>237</v>
      </c>
      <c r="B65" s="67" t="s">
        <v>238</v>
      </c>
      <c r="C65" s="80">
        <f>'[1]RM_1.1.sz.mell.'!C65</f>
        <v>1000000</v>
      </c>
      <c r="D65" s="80">
        <f>'[1]RM_1.1.sz.mell.'!J65</f>
        <v>0</v>
      </c>
      <c r="E65" s="81">
        <f>'[1]RM_1.1.sz.mell.'!K65</f>
        <v>1000000</v>
      </c>
    </row>
    <row r="66" spans="1:5" s="61" customFormat="1" ht="12" customHeight="1" x14ac:dyDescent="0.2">
      <c r="A66" s="66" t="s">
        <v>239</v>
      </c>
      <c r="B66" s="67" t="s">
        <v>240</v>
      </c>
      <c r="C66" s="80">
        <f>'[1]RM_1.1.sz.mell.'!C66</f>
        <v>50000</v>
      </c>
      <c r="D66" s="80">
        <f>'[1]RM_1.1.sz.mell.'!J66</f>
        <v>0</v>
      </c>
      <c r="E66" s="81">
        <f>'[1]RM_1.1.sz.mell.'!K66</f>
        <v>50000</v>
      </c>
    </row>
    <row r="67" spans="1:5" s="61" customFormat="1" ht="12" customHeight="1" thickBot="1" x14ac:dyDescent="0.25">
      <c r="A67" s="71" t="s">
        <v>241</v>
      </c>
      <c r="B67" s="72" t="s">
        <v>242</v>
      </c>
      <c r="C67" s="80">
        <f>'[1]RM_1.1.sz.mell.'!C67</f>
        <v>0</v>
      </c>
      <c r="D67" s="80">
        <f>'[1]RM_1.1.sz.mell.'!J67</f>
        <v>0</v>
      </c>
      <c r="E67" s="81">
        <f>'[1]RM_1.1.sz.mell.'!K67</f>
        <v>0</v>
      </c>
    </row>
    <row r="68" spans="1:5" s="61" customFormat="1" ht="12" customHeight="1" thickBot="1" x14ac:dyDescent="0.25">
      <c r="A68" s="86" t="s">
        <v>243</v>
      </c>
      <c r="B68" s="58" t="s">
        <v>244</v>
      </c>
      <c r="C68" s="77">
        <f>'[1]RM_1.1.sz.mell.'!C68</f>
        <v>862917036</v>
      </c>
      <c r="D68" s="77">
        <f>'[1]RM_1.1.sz.mell.'!J68</f>
        <v>6669072</v>
      </c>
      <c r="E68" s="78">
        <f>'[1]RM_1.1.sz.mell.'!K68</f>
        <v>869586108</v>
      </c>
    </row>
    <row r="69" spans="1:5" s="61" customFormat="1" ht="12" customHeight="1" thickBot="1" x14ac:dyDescent="0.25">
      <c r="A69" s="87" t="s">
        <v>245</v>
      </c>
      <c r="B69" s="73" t="s">
        <v>246</v>
      </c>
      <c r="C69" s="59">
        <f>'[1]RM_1.1.sz.mell.'!C69</f>
        <v>108000000</v>
      </c>
      <c r="D69" s="59">
        <f>'[1]RM_1.1.sz.mell.'!J69</f>
        <v>0</v>
      </c>
      <c r="E69" s="60">
        <f>'[1]RM_1.1.sz.mell.'!K69</f>
        <v>108000000</v>
      </c>
    </row>
    <row r="70" spans="1:5" s="61" customFormat="1" ht="12" customHeight="1" x14ac:dyDescent="0.2">
      <c r="A70" s="62" t="s">
        <v>247</v>
      </c>
      <c r="B70" s="63" t="s">
        <v>248</v>
      </c>
      <c r="C70" s="80">
        <f>'[1]RM_1.1.sz.mell.'!C70</f>
        <v>0</v>
      </c>
      <c r="D70" s="80">
        <f>'[1]RM_1.1.sz.mell.'!J70</f>
        <v>0</v>
      </c>
      <c r="E70" s="81">
        <f>'[1]RM_1.1.sz.mell.'!K70</f>
        <v>0</v>
      </c>
    </row>
    <row r="71" spans="1:5" s="61" customFormat="1" ht="12" customHeight="1" x14ac:dyDescent="0.2">
      <c r="A71" s="66" t="s">
        <v>249</v>
      </c>
      <c r="B71" s="67" t="s">
        <v>250</v>
      </c>
      <c r="C71" s="80">
        <f>'[1]RM_1.1.sz.mell.'!C71</f>
        <v>108000000</v>
      </c>
      <c r="D71" s="80">
        <f>'[1]RM_1.1.sz.mell.'!J71</f>
        <v>0</v>
      </c>
      <c r="E71" s="81">
        <f>'[1]RM_1.1.sz.mell.'!K71</f>
        <v>108000000</v>
      </c>
    </row>
    <row r="72" spans="1:5" s="61" customFormat="1" ht="12" customHeight="1" thickBot="1" x14ac:dyDescent="0.25">
      <c r="A72" s="71" t="s">
        <v>251</v>
      </c>
      <c r="B72" s="88" t="s">
        <v>252</v>
      </c>
      <c r="C72" s="80">
        <f>'[1]RM_1.1.sz.mell.'!C72</f>
        <v>0</v>
      </c>
      <c r="D72" s="80">
        <f>'[1]RM_1.1.sz.mell.'!J72</f>
        <v>0</v>
      </c>
      <c r="E72" s="81">
        <f>'[1]RM_1.1.sz.mell.'!K72</f>
        <v>0</v>
      </c>
    </row>
    <row r="73" spans="1:5" s="61" customFormat="1" ht="12" customHeight="1" thickBot="1" x14ac:dyDescent="0.25">
      <c r="A73" s="87" t="s">
        <v>253</v>
      </c>
      <c r="B73" s="73" t="s">
        <v>254</v>
      </c>
      <c r="C73" s="59">
        <f>'[1]RM_1.1.sz.mell.'!C73</f>
        <v>0</v>
      </c>
      <c r="D73" s="59">
        <f>'[1]RM_1.1.sz.mell.'!J73</f>
        <v>0</v>
      </c>
      <c r="E73" s="60">
        <f>'[1]RM_1.1.sz.mell.'!K73</f>
        <v>0</v>
      </c>
    </row>
    <row r="74" spans="1:5" s="61" customFormat="1" ht="12" customHeight="1" x14ac:dyDescent="0.2">
      <c r="A74" s="62" t="s">
        <v>255</v>
      </c>
      <c r="B74" s="63" t="s">
        <v>256</v>
      </c>
      <c r="C74" s="80">
        <f>'[1]RM_1.1.sz.mell.'!C74</f>
        <v>0</v>
      </c>
      <c r="D74" s="80">
        <f>'[1]RM_1.1.sz.mell.'!J74</f>
        <v>0</v>
      </c>
      <c r="E74" s="81">
        <f>'[1]RM_1.1.sz.mell.'!K74</f>
        <v>0</v>
      </c>
    </row>
    <row r="75" spans="1:5" s="61" customFormat="1" ht="12" customHeight="1" x14ac:dyDescent="0.2">
      <c r="A75" s="66" t="s">
        <v>257</v>
      </c>
      <c r="B75" s="63" t="s">
        <v>258</v>
      </c>
      <c r="C75" s="80">
        <f>'[1]RM_1.1.sz.mell.'!C75</f>
        <v>0</v>
      </c>
      <c r="D75" s="80">
        <f>'[1]RM_1.1.sz.mell.'!J75</f>
        <v>0</v>
      </c>
      <c r="E75" s="81">
        <f>'[1]RM_1.1.sz.mell.'!K75</f>
        <v>0</v>
      </c>
    </row>
    <row r="76" spans="1:5" s="61" customFormat="1" ht="12" customHeight="1" x14ac:dyDescent="0.2">
      <c r="A76" s="66" t="s">
        <v>259</v>
      </c>
      <c r="B76" s="63" t="s">
        <v>260</v>
      </c>
      <c r="C76" s="80">
        <f>'[1]RM_1.1.sz.mell.'!C76</f>
        <v>0</v>
      </c>
      <c r="D76" s="80">
        <f>'[1]RM_1.1.sz.mell.'!J76</f>
        <v>0</v>
      </c>
      <c r="E76" s="81">
        <f>'[1]RM_1.1.sz.mell.'!K76</f>
        <v>0</v>
      </c>
    </row>
    <row r="77" spans="1:5" s="61" customFormat="1" ht="12" customHeight="1" thickBot="1" x14ac:dyDescent="0.25">
      <c r="A77" s="71" t="s">
        <v>261</v>
      </c>
      <c r="B77" s="89" t="s">
        <v>262</v>
      </c>
      <c r="C77" s="80">
        <f>'[1]RM_1.1.sz.mell.'!C77</f>
        <v>0</v>
      </c>
      <c r="D77" s="80">
        <f>'[1]RM_1.1.sz.mell.'!J77</f>
        <v>0</v>
      </c>
      <c r="E77" s="81">
        <f>'[1]RM_1.1.sz.mell.'!K77</f>
        <v>0</v>
      </c>
    </row>
    <row r="78" spans="1:5" s="61" customFormat="1" ht="12" customHeight="1" thickBot="1" x14ac:dyDescent="0.25">
      <c r="A78" s="87" t="s">
        <v>263</v>
      </c>
      <c r="B78" s="73" t="s">
        <v>264</v>
      </c>
      <c r="C78" s="59">
        <f>'[1]RM_1.1.sz.mell.'!C78</f>
        <v>314396153</v>
      </c>
      <c r="D78" s="59">
        <f>'[1]RM_1.1.sz.mell.'!J78</f>
        <v>18373946</v>
      </c>
      <c r="E78" s="60">
        <f>'[1]RM_1.1.sz.mell.'!K78</f>
        <v>332770099</v>
      </c>
    </row>
    <row r="79" spans="1:5" s="61" customFormat="1" ht="12" customHeight="1" x14ac:dyDescent="0.2">
      <c r="A79" s="62" t="s">
        <v>265</v>
      </c>
      <c r="B79" s="63" t="s">
        <v>266</v>
      </c>
      <c r="C79" s="80">
        <f>'[1]RM_1.1.sz.mell.'!C79</f>
        <v>314396153</v>
      </c>
      <c r="D79" s="80">
        <f>'[1]RM_1.1.sz.mell.'!J79</f>
        <v>18373946</v>
      </c>
      <c r="E79" s="81">
        <f>'[1]RM_1.1.sz.mell.'!K79</f>
        <v>332770099</v>
      </c>
    </row>
    <row r="80" spans="1:5" s="61" customFormat="1" ht="12" customHeight="1" thickBot="1" x14ac:dyDescent="0.25">
      <c r="A80" s="71" t="s">
        <v>267</v>
      </c>
      <c r="B80" s="72" t="s">
        <v>268</v>
      </c>
      <c r="C80" s="80">
        <f>'[1]RM_1.1.sz.mell.'!C80</f>
        <v>0</v>
      </c>
      <c r="D80" s="80">
        <f>'[1]RM_1.1.sz.mell.'!J80</f>
        <v>0</v>
      </c>
      <c r="E80" s="81">
        <f>'[1]RM_1.1.sz.mell.'!K80</f>
        <v>0</v>
      </c>
    </row>
    <row r="81" spans="1:5" s="61" customFormat="1" ht="12" customHeight="1" thickBot="1" x14ac:dyDescent="0.25">
      <c r="A81" s="87" t="s">
        <v>269</v>
      </c>
      <c r="B81" s="73" t="s">
        <v>270</v>
      </c>
      <c r="C81" s="59">
        <f>'[1]RM_1.1.sz.mell.'!C81</f>
        <v>0</v>
      </c>
      <c r="D81" s="59">
        <f>'[1]RM_1.1.sz.mell.'!J81</f>
        <v>0</v>
      </c>
      <c r="E81" s="60">
        <f>'[1]RM_1.1.sz.mell.'!K81</f>
        <v>0</v>
      </c>
    </row>
    <row r="82" spans="1:5" s="61" customFormat="1" ht="12" customHeight="1" x14ac:dyDescent="0.2">
      <c r="A82" s="62" t="s">
        <v>271</v>
      </c>
      <c r="B82" s="63" t="s">
        <v>272</v>
      </c>
      <c r="C82" s="80">
        <f>'[1]RM_1.1.sz.mell.'!C82</f>
        <v>0</v>
      </c>
      <c r="D82" s="80">
        <f>'[1]RM_1.1.sz.mell.'!J82</f>
        <v>0</v>
      </c>
      <c r="E82" s="81">
        <f>'[1]RM_1.1.sz.mell.'!K82</f>
        <v>0</v>
      </c>
    </row>
    <row r="83" spans="1:5" s="61" customFormat="1" ht="12" customHeight="1" x14ac:dyDescent="0.2">
      <c r="A83" s="66" t="s">
        <v>273</v>
      </c>
      <c r="B83" s="67" t="s">
        <v>274</v>
      </c>
      <c r="C83" s="80">
        <f>'[1]RM_1.1.sz.mell.'!C83</f>
        <v>0</v>
      </c>
      <c r="D83" s="80">
        <f>'[1]RM_1.1.sz.mell.'!J83</f>
        <v>0</v>
      </c>
      <c r="E83" s="81">
        <f>'[1]RM_1.1.sz.mell.'!K83</f>
        <v>0</v>
      </c>
    </row>
    <row r="84" spans="1:5" s="61" customFormat="1" ht="12" customHeight="1" thickBot="1" x14ac:dyDescent="0.25">
      <c r="A84" s="71" t="s">
        <v>275</v>
      </c>
      <c r="B84" s="72" t="s">
        <v>276</v>
      </c>
      <c r="C84" s="80">
        <f>'[1]RM_1.1.sz.mell.'!C84</f>
        <v>0</v>
      </c>
      <c r="D84" s="80">
        <f>'[1]RM_1.1.sz.mell.'!J84</f>
        <v>0</v>
      </c>
      <c r="E84" s="81">
        <f>'[1]RM_1.1.sz.mell.'!K84</f>
        <v>0</v>
      </c>
    </row>
    <row r="85" spans="1:5" s="61" customFormat="1" ht="12" customHeight="1" thickBot="1" x14ac:dyDescent="0.25">
      <c r="A85" s="87" t="s">
        <v>277</v>
      </c>
      <c r="B85" s="73" t="s">
        <v>278</v>
      </c>
      <c r="C85" s="59">
        <f>'[1]RM_1.1.sz.mell.'!C85</f>
        <v>0</v>
      </c>
      <c r="D85" s="59">
        <f>'[1]RM_1.1.sz.mell.'!J85</f>
        <v>0</v>
      </c>
      <c r="E85" s="60">
        <f>'[1]RM_1.1.sz.mell.'!K85</f>
        <v>0</v>
      </c>
    </row>
    <row r="86" spans="1:5" s="61" customFormat="1" ht="12" customHeight="1" x14ac:dyDescent="0.2">
      <c r="A86" s="90" t="s">
        <v>279</v>
      </c>
      <c r="B86" s="63" t="s">
        <v>280</v>
      </c>
      <c r="C86" s="80">
        <f>'[1]RM_1.1.sz.mell.'!C86</f>
        <v>0</v>
      </c>
      <c r="D86" s="80">
        <f>'[1]RM_1.1.sz.mell.'!J86</f>
        <v>0</v>
      </c>
      <c r="E86" s="81">
        <f>'[1]RM_1.1.sz.mell.'!K86</f>
        <v>0</v>
      </c>
    </row>
    <row r="87" spans="1:5" s="61" customFormat="1" ht="12" customHeight="1" x14ac:dyDescent="0.2">
      <c r="A87" s="91" t="s">
        <v>281</v>
      </c>
      <c r="B87" s="67" t="s">
        <v>282</v>
      </c>
      <c r="C87" s="80">
        <f>'[1]RM_1.1.sz.mell.'!C87</f>
        <v>0</v>
      </c>
      <c r="D87" s="80">
        <f>'[1]RM_1.1.sz.mell.'!J87</f>
        <v>0</v>
      </c>
      <c r="E87" s="81">
        <f>'[1]RM_1.1.sz.mell.'!K87</f>
        <v>0</v>
      </c>
    </row>
    <row r="88" spans="1:5" s="61" customFormat="1" ht="12" customHeight="1" x14ac:dyDescent="0.2">
      <c r="A88" s="91" t="s">
        <v>283</v>
      </c>
      <c r="B88" s="67" t="s">
        <v>284</v>
      </c>
      <c r="C88" s="80">
        <f>'[1]RM_1.1.sz.mell.'!C88</f>
        <v>0</v>
      </c>
      <c r="D88" s="80">
        <f>'[1]RM_1.1.sz.mell.'!J88</f>
        <v>0</v>
      </c>
      <c r="E88" s="81">
        <f>'[1]RM_1.1.sz.mell.'!K88</f>
        <v>0</v>
      </c>
    </row>
    <row r="89" spans="1:5" s="61" customFormat="1" ht="12" customHeight="1" thickBot="1" x14ac:dyDescent="0.25">
      <c r="A89" s="92" t="s">
        <v>285</v>
      </c>
      <c r="B89" s="72" t="s">
        <v>286</v>
      </c>
      <c r="C89" s="80">
        <f>'[1]RM_1.1.sz.mell.'!C89</f>
        <v>0</v>
      </c>
      <c r="D89" s="80">
        <f>'[1]RM_1.1.sz.mell.'!J89</f>
        <v>0</v>
      </c>
      <c r="E89" s="81">
        <f>'[1]RM_1.1.sz.mell.'!K89</f>
        <v>0</v>
      </c>
    </row>
    <row r="90" spans="1:5" s="61" customFormat="1" ht="12" customHeight="1" thickBot="1" x14ac:dyDescent="0.25">
      <c r="A90" s="87" t="s">
        <v>287</v>
      </c>
      <c r="B90" s="73" t="s">
        <v>288</v>
      </c>
      <c r="C90" s="59">
        <f>'[1]RM_1.1.sz.mell.'!C90</f>
        <v>0</v>
      </c>
      <c r="D90" s="59">
        <f>'[1]RM_1.1.sz.mell.'!J90</f>
        <v>0</v>
      </c>
      <c r="E90" s="60">
        <f>'[1]RM_1.1.sz.mell.'!K90</f>
        <v>0</v>
      </c>
    </row>
    <row r="91" spans="1:5" s="61" customFormat="1" ht="13.5" customHeight="1" thickBot="1" x14ac:dyDescent="0.25">
      <c r="A91" s="87" t="s">
        <v>289</v>
      </c>
      <c r="B91" s="73" t="s">
        <v>290</v>
      </c>
      <c r="C91" s="59">
        <f>'[1]RM_1.1.sz.mell.'!C91</f>
        <v>0</v>
      </c>
      <c r="D91" s="59">
        <f>'[1]RM_1.1.sz.mell.'!J91</f>
        <v>0</v>
      </c>
      <c r="E91" s="60">
        <f>'[1]RM_1.1.sz.mell.'!K91</f>
        <v>0</v>
      </c>
    </row>
    <row r="92" spans="1:5" s="61" customFormat="1" ht="15.75" customHeight="1" thickBot="1" x14ac:dyDescent="0.25">
      <c r="A92" s="87" t="s">
        <v>291</v>
      </c>
      <c r="B92" s="93" t="s">
        <v>292</v>
      </c>
      <c r="C92" s="77">
        <f>'[1]RM_1.1.sz.mell.'!C92</f>
        <v>422396153</v>
      </c>
      <c r="D92" s="77">
        <f>'[1]RM_1.1.sz.mell.'!J92</f>
        <v>18373946</v>
      </c>
      <c r="E92" s="78">
        <f>'[1]RM_1.1.sz.mell.'!K92</f>
        <v>440770099</v>
      </c>
    </row>
    <row r="93" spans="1:5" s="61" customFormat="1" ht="25.5" customHeight="1" thickBot="1" x14ac:dyDescent="0.25">
      <c r="A93" s="94" t="s">
        <v>293</v>
      </c>
      <c r="B93" s="95" t="s">
        <v>294</v>
      </c>
      <c r="C93" s="77">
        <f>'[1]RM_1.1.sz.mell.'!C93</f>
        <v>1285313189</v>
      </c>
      <c r="D93" s="77">
        <f>'[1]RM_1.1.sz.mell.'!J93</f>
        <v>25043018</v>
      </c>
      <c r="E93" s="78">
        <f>'[1]RM_1.1.sz.mell.'!K93</f>
        <v>1310356207</v>
      </c>
    </row>
    <row r="94" spans="1:5" s="61" customFormat="1" ht="15.2" customHeight="1" x14ac:dyDescent="0.2">
      <c r="A94" s="96"/>
      <c r="B94" s="97"/>
      <c r="C94" s="98"/>
    </row>
    <row r="95" spans="1:5" ht="16.5" customHeight="1" x14ac:dyDescent="0.25">
      <c r="A95" s="99" t="s">
        <v>295</v>
      </c>
      <c r="B95" s="99"/>
      <c r="C95" s="99"/>
      <c r="D95" s="99"/>
      <c r="E95" s="99"/>
    </row>
    <row r="96" spans="1:5" ht="16.5" customHeight="1" thickBot="1" x14ac:dyDescent="0.3">
      <c r="A96" s="100" t="s">
        <v>296</v>
      </c>
      <c r="B96" s="100"/>
      <c r="C96" s="101"/>
      <c r="E96" s="101" t="str">
        <f>E7</f>
        <v xml:space="preserve"> Forintban!</v>
      </c>
    </row>
    <row r="97" spans="1:5" x14ac:dyDescent="0.25">
      <c r="A97" s="43" t="s">
        <v>119</v>
      </c>
      <c r="B97" s="44" t="s">
        <v>297</v>
      </c>
      <c r="C97" s="45" t="str">
        <f>C8</f>
        <v>2020. évi</v>
      </c>
      <c r="D97" s="46"/>
      <c r="E97" s="47"/>
    </row>
    <row r="98" spans="1:5" ht="24.75" thickBot="1" x14ac:dyDescent="0.3">
      <c r="A98" s="48"/>
      <c r="B98" s="49"/>
      <c r="C98" s="50" t="str">
        <f>C9</f>
        <v>Eredeti
előirányzat</v>
      </c>
      <c r="D98" s="50" t="str">
        <f>D9</f>
        <v>Összes módosítás</v>
      </c>
      <c r="E98" s="102" t="str">
        <f>E9</f>
        <v>Módosított előirányzat</v>
      </c>
    </row>
    <row r="99" spans="1:5" s="56" customFormat="1" ht="12" customHeight="1" thickBot="1" x14ac:dyDescent="0.25">
      <c r="A99" s="103" t="s">
        <v>124</v>
      </c>
      <c r="B99" s="104" t="s">
        <v>125</v>
      </c>
      <c r="C99" s="104" t="s">
        <v>126</v>
      </c>
      <c r="D99" s="104" t="s">
        <v>127</v>
      </c>
      <c r="E99" s="105" t="s">
        <v>128</v>
      </c>
    </row>
    <row r="100" spans="1:5" ht="12" customHeight="1" thickBot="1" x14ac:dyDescent="0.3">
      <c r="A100" s="106" t="s">
        <v>129</v>
      </c>
      <c r="B100" s="107" t="s">
        <v>298</v>
      </c>
      <c r="C100" s="108">
        <f>'[1]RM_1.1.sz.mell.'!C100</f>
        <v>607406240</v>
      </c>
      <c r="D100" s="108">
        <f>'[1]RM_1.1.sz.mell.'!J100</f>
        <v>14401146</v>
      </c>
      <c r="E100" s="109">
        <f>'[1]RM_1.1.sz.mell.'!K100</f>
        <v>621807386</v>
      </c>
    </row>
    <row r="101" spans="1:5" ht="12" customHeight="1" x14ac:dyDescent="0.25">
      <c r="A101" s="110" t="s">
        <v>131</v>
      </c>
      <c r="B101" s="111" t="s">
        <v>299</v>
      </c>
      <c r="C101" s="112">
        <f>'[1]RM_1.1.sz.mell.'!C101</f>
        <v>241932883</v>
      </c>
      <c r="D101" s="112">
        <f>'[1]RM_1.1.sz.mell.'!J101</f>
        <v>1601149</v>
      </c>
      <c r="E101" s="113">
        <f>'[1]RM_1.1.sz.mell.'!K101</f>
        <v>243534032</v>
      </c>
    </row>
    <row r="102" spans="1:5" ht="12" customHeight="1" x14ac:dyDescent="0.25">
      <c r="A102" s="66" t="s">
        <v>133</v>
      </c>
      <c r="B102" s="114" t="s">
        <v>300</v>
      </c>
      <c r="C102" s="68">
        <f>'[1]RM_1.1.sz.mell.'!C102</f>
        <v>40075100</v>
      </c>
      <c r="D102" s="68">
        <f>'[1]RM_1.1.sz.mell.'!J102</f>
        <v>121942</v>
      </c>
      <c r="E102" s="69">
        <f>'[1]RM_1.1.sz.mell.'!K102</f>
        <v>40197042</v>
      </c>
    </row>
    <row r="103" spans="1:5" ht="12" customHeight="1" x14ac:dyDescent="0.25">
      <c r="A103" s="66" t="s">
        <v>135</v>
      </c>
      <c r="B103" s="114" t="s">
        <v>301</v>
      </c>
      <c r="C103" s="74">
        <f>'[1]RM_1.1.sz.mell.'!C103</f>
        <v>283175860</v>
      </c>
      <c r="D103" s="74">
        <f>'[1]RM_1.1.sz.mell.'!J103</f>
        <v>12678055</v>
      </c>
      <c r="E103" s="75">
        <f>'[1]RM_1.1.sz.mell.'!K103</f>
        <v>295853915</v>
      </c>
    </row>
    <row r="104" spans="1:5" ht="12" customHeight="1" x14ac:dyDescent="0.25">
      <c r="A104" s="66" t="s">
        <v>137</v>
      </c>
      <c r="B104" s="115" t="s">
        <v>302</v>
      </c>
      <c r="C104" s="74">
        <f>'[1]RM_1.1.sz.mell.'!C104</f>
        <v>21574373</v>
      </c>
      <c r="D104" s="74">
        <f>'[1]RM_1.1.sz.mell.'!J104</f>
        <v>-670000</v>
      </c>
      <c r="E104" s="75">
        <f>'[1]RM_1.1.sz.mell.'!K104</f>
        <v>20904373</v>
      </c>
    </row>
    <row r="105" spans="1:5" ht="12" customHeight="1" x14ac:dyDescent="0.25">
      <c r="A105" s="66" t="s">
        <v>303</v>
      </c>
      <c r="B105" s="116" t="s">
        <v>304</v>
      </c>
      <c r="C105" s="74">
        <f>'[1]RM_1.1.sz.mell.'!C105</f>
        <v>20648024</v>
      </c>
      <c r="D105" s="74">
        <f>'[1]RM_1.1.sz.mell.'!J105</f>
        <v>670000</v>
      </c>
      <c r="E105" s="75">
        <f>'[1]RM_1.1.sz.mell.'!K105</f>
        <v>21318024</v>
      </c>
    </row>
    <row r="106" spans="1:5" ht="12" customHeight="1" x14ac:dyDescent="0.25">
      <c r="A106" s="66" t="s">
        <v>141</v>
      </c>
      <c r="B106" s="114" t="s">
        <v>305</v>
      </c>
      <c r="C106" s="74">
        <f>'[1]RM_1.1.sz.mell.'!C106</f>
        <v>0</v>
      </c>
      <c r="D106" s="74">
        <f>'[1]RM_1.1.sz.mell.'!J106</f>
        <v>0</v>
      </c>
      <c r="E106" s="75">
        <f>'[1]RM_1.1.sz.mell.'!K106</f>
        <v>0</v>
      </c>
    </row>
    <row r="107" spans="1:5" ht="12" customHeight="1" x14ac:dyDescent="0.25">
      <c r="A107" s="66" t="s">
        <v>306</v>
      </c>
      <c r="B107" s="117" t="s">
        <v>307</v>
      </c>
      <c r="C107" s="74">
        <f>'[1]RM_1.1.sz.mell.'!C107</f>
        <v>0</v>
      </c>
      <c r="D107" s="74">
        <f>'[1]RM_1.1.sz.mell.'!J107</f>
        <v>0</v>
      </c>
      <c r="E107" s="75">
        <f>'[1]RM_1.1.sz.mell.'!K107</f>
        <v>0</v>
      </c>
    </row>
    <row r="108" spans="1:5" ht="12" customHeight="1" x14ac:dyDescent="0.25">
      <c r="A108" s="66" t="s">
        <v>308</v>
      </c>
      <c r="B108" s="117" t="s">
        <v>309</v>
      </c>
      <c r="C108" s="74">
        <f>'[1]RM_1.1.sz.mell.'!C108</f>
        <v>5745344</v>
      </c>
      <c r="D108" s="74">
        <f>'[1]RM_1.1.sz.mell.'!J108</f>
        <v>0</v>
      </c>
      <c r="E108" s="75">
        <f>'[1]RM_1.1.sz.mell.'!K108</f>
        <v>5745344</v>
      </c>
    </row>
    <row r="109" spans="1:5" ht="12" customHeight="1" x14ac:dyDescent="0.25">
      <c r="A109" s="66" t="s">
        <v>310</v>
      </c>
      <c r="B109" s="118" t="s">
        <v>311</v>
      </c>
      <c r="C109" s="74">
        <f>'[1]RM_1.1.sz.mell.'!C109</f>
        <v>0</v>
      </c>
      <c r="D109" s="74">
        <f>'[1]RM_1.1.sz.mell.'!J109</f>
        <v>0</v>
      </c>
      <c r="E109" s="75">
        <f>'[1]RM_1.1.sz.mell.'!K109</f>
        <v>0</v>
      </c>
    </row>
    <row r="110" spans="1:5" ht="12" customHeight="1" x14ac:dyDescent="0.25">
      <c r="A110" s="66" t="s">
        <v>312</v>
      </c>
      <c r="B110" s="119" t="s">
        <v>313</v>
      </c>
      <c r="C110" s="74">
        <f>'[1]RM_1.1.sz.mell.'!C110</f>
        <v>0</v>
      </c>
      <c r="D110" s="74">
        <f>'[1]RM_1.1.sz.mell.'!J110</f>
        <v>0</v>
      </c>
      <c r="E110" s="75">
        <f>'[1]RM_1.1.sz.mell.'!K110</f>
        <v>0</v>
      </c>
    </row>
    <row r="111" spans="1:5" ht="12" customHeight="1" x14ac:dyDescent="0.25">
      <c r="A111" s="66" t="s">
        <v>314</v>
      </c>
      <c r="B111" s="119" t="s">
        <v>315</v>
      </c>
      <c r="C111" s="74">
        <f>'[1]RM_1.1.sz.mell.'!C111</f>
        <v>0</v>
      </c>
      <c r="D111" s="74">
        <f>'[1]RM_1.1.sz.mell.'!J111</f>
        <v>0</v>
      </c>
      <c r="E111" s="75">
        <f>'[1]RM_1.1.sz.mell.'!K111</f>
        <v>0</v>
      </c>
    </row>
    <row r="112" spans="1:5" ht="12" customHeight="1" x14ac:dyDescent="0.25">
      <c r="A112" s="66" t="s">
        <v>316</v>
      </c>
      <c r="B112" s="118" t="s">
        <v>317</v>
      </c>
      <c r="C112" s="74">
        <f>'[1]RM_1.1.sz.mell.'!C112</f>
        <v>250000</v>
      </c>
      <c r="D112" s="74">
        <f>'[1]RM_1.1.sz.mell.'!J112</f>
        <v>0</v>
      </c>
      <c r="E112" s="75">
        <f>'[1]RM_1.1.sz.mell.'!K112</f>
        <v>250000</v>
      </c>
    </row>
    <row r="113" spans="1:5" ht="12" customHeight="1" x14ac:dyDescent="0.25">
      <c r="A113" s="66" t="s">
        <v>318</v>
      </c>
      <c r="B113" s="118" t="s">
        <v>319</v>
      </c>
      <c r="C113" s="74">
        <f>'[1]RM_1.1.sz.mell.'!C113</f>
        <v>0</v>
      </c>
      <c r="D113" s="74">
        <f>'[1]RM_1.1.sz.mell.'!J113</f>
        <v>0</v>
      </c>
      <c r="E113" s="75">
        <f>'[1]RM_1.1.sz.mell.'!K113</f>
        <v>0</v>
      </c>
    </row>
    <row r="114" spans="1:5" ht="12" customHeight="1" x14ac:dyDescent="0.25">
      <c r="A114" s="66" t="s">
        <v>320</v>
      </c>
      <c r="B114" s="119" t="s">
        <v>321</v>
      </c>
      <c r="C114" s="74">
        <f>'[1]RM_1.1.sz.mell.'!C114</f>
        <v>300000</v>
      </c>
      <c r="D114" s="74">
        <f>'[1]RM_1.1.sz.mell.'!J114</f>
        <v>0</v>
      </c>
      <c r="E114" s="75">
        <f>'[1]RM_1.1.sz.mell.'!K114</f>
        <v>300000</v>
      </c>
    </row>
    <row r="115" spans="1:5" ht="12" customHeight="1" x14ac:dyDescent="0.25">
      <c r="A115" s="120" t="s">
        <v>322</v>
      </c>
      <c r="B115" s="117" t="s">
        <v>323</v>
      </c>
      <c r="C115" s="74">
        <f>'[1]RM_1.1.sz.mell.'!C115</f>
        <v>0</v>
      </c>
      <c r="D115" s="74">
        <f>'[1]RM_1.1.sz.mell.'!J115</f>
        <v>0</v>
      </c>
      <c r="E115" s="75">
        <f>'[1]RM_1.1.sz.mell.'!K115</f>
        <v>0</v>
      </c>
    </row>
    <row r="116" spans="1:5" ht="12" customHeight="1" x14ac:dyDescent="0.25">
      <c r="A116" s="66" t="s">
        <v>324</v>
      </c>
      <c r="B116" s="117" t="s">
        <v>325</v>
      </c>
      <c r="C116" s="74">
        <f>'[1]RM_1.1.sz.mell.'!C116</f>
        <v>0</v>
      </c>
      <c r="D116" s="74">
        <f>'[1]RM_1.1.sz.mell.'!J116</f>
        <v>0</v>
      </c>
      <c r="E116" s="75">
        <f>'[1]RM_1.1.sz.mell.'!K116</f>
        <v>0</v>
      </c>
    </row>
    <row r="117" spans="1:5" ht="12" customHeight="1" x14ac:dyDescent="0.25">
      <c r="A117" s="71" t="s">
        <v>326</v>
      </c>
      <c r="B117" s="117" t="s">
        <v>327</v>
      </c>
      <c r="C117" s="74">
        <f>'[1]RM_1.1.sz.mell.'!C117</f>
        <v>14352680</v>
      </c>
      <c r="D117" s="74">
        <f>'[1]RM_1.1.sz.mell.'!J117</f>
        <v>670000</v>
      </c>
      <c r="E117" s="75">
        <f>'[1]RM_1.1.sz.mell.'!K117</f>
        <v>15022680</v>
      </c>
    </row>
    <row r="118" spans="1:5" ht="12" customHeight="1" x14ac:dyDescent="0.25">
      <c r="A118" s="66" t="s">
        <v>328</v>
      </c>
      <c r="B118" s="115" t="s">
        <v>329</v>
      </c>
      <c r="C118" s="68">
        <f>'[1]RM_1.1.sz.mell.'!C118</f>
        <v>0</v>
      </c>
      <c r="D118" s="68">
        <f>'[1]RM_1.1.sz.mell.'!J118</f>
        <v>0</v>
      </c>
      <c r="E118" s="69">
        <f>'[1]RM_1.1.sz.mell.'!K118</f>
        <v>0</v>
      </c>
    </row>
    <row r="119" spans="1:5" ht="12" customHeight="1" x14ac:dyDescent="0.25">
      <c r="A119" s="66" t="s">
        <v>330</v>
      </c>
      <c r="B119" s="114" t="s">
        <v>331</v>
      </c>
      <c r="C119" s="68">
        <f>'[1]RM_1.1.sz.mell.'!C119</f>
        <v>0</v>
      </c>
      <c r="D119" s="68">
        <f>'[1]RM_1.1.sz.mell.'!J119</f>
        <v>0</v>
      </c>
      <c r="E119" s="69">
        <f>'[1]RM_1.1.sz.mell.'!K119</f>
        <v>0</v>
      </c>
    </row>
    <row r="120" spans="1:5" ht="12" customHeight="1" thickBot="1" x14ac:dyDescent="0.3">
      <c r="A120" s="121" t="s">
        <v>332</v>
      </c>
      <c r="B120" s="122" t="s">
        <v>333</v>
      </c>
      <c r="C120" s="123">
        <f>'[1]RM_1.1.sz.mell.'!C120</f>
        <v>0</v>
      </c>
      <c r="D120" s="123">
        <f>'[1]RM_1.1.sz.mell.'!J120</f>
        <v>0</v>
      </c>
      <c r="E120" s="124">
        <f>'[1]RM_1.1.sz.mell.'!K120</f>
        <v>0</v>
      </c>
    </row>
    <row r="121" spans="1:5" ht="12" customHeight="1" thickBot="1" x14ac:dyDescent="0.3">
      <c r="A121" s="125" t="s">
        <v>143</v>
      </c>
      <c r="B121" s="126" t="s">
        <v>334</v>
      </c>
      <c r="C121" s="127">
        <f>'[1]RM_1.1.sz.mell.'!C121</f>
        <v>558639968</v>
      </c>
      <c r="D121" s="59">
        <f>'[1]RM_1.1.sz.mell.'!J121</f>
        <v>10641872</v>
      </c>
      <c r="E121" s="128">
        <f>'[1]RM_1.1.sz.mell.'!K121</f>
        <v>569281840</v>
      </c>
    </row>
    <row r="122" spans="1:5" ht="12" customHeight="1" x14ac:dyDescent="0.25">
      <c r="A122" s="62" t="s">
        <v>145</v>
      </c>
      <c r="B122" s="114" t="s">
        <v>335</v>
      </c>
      <c r="C122" s="64">
        <f>'[1]RM_1.1.sz.mell.'!C122</f>
        <v>57645328</v>
      </c>
      <c r="D122" s="129">
        <f>'[1]RM_1.1.sz.mell.'!J122</f>
        <v>-7100334</v>
      </c>
      <c r="E122" s="65">
        <f>'[1]RM_1.1.sz.mell.'!K122</f>
        <v>50544994</v>
      </c>
    </row>
    <row r="123" spans="1:5" ht="12" customHeight="1" x14ac:dyDescent="0.25">
      <c r="A123" s="62" t="s">
        <v>147</v>
      </c>
      <c r="B123" s="130" t="s">
        <v>336</v>
      </c>
      <c r="C123" s="64">
        <f>'[1]RM_1.1.sz.mell.'!C123</f>
        <v>0</v>
      </c>
      <c r="D123" s="129">
        <f>'[1]RM_1.1.sz.mell.'!J123</f>
        <v>0</v>
      </c>
      <c r="E123" s="65">
        <f>'[1]RM_1.1.sz.mell.'!K123</f>
        <v>0</v>
      </c>
    </row>
    <row r="124" spans="1:5" ht="12" customHeight="1" x14ac:dyDescent="0.25">
      <c r="A124" s="62" t="s">
        <v>149</v>
      </c>
      <c r="B124" s="130" t="s">
        <v>337</v>
      </c>
      <c r="C124" s="68">
        <f>'[1]RM_1.1.sz.mell.'!C124</f>
        <v>498994640</v>
      </c>
      <c r="D124" s="131">
        <f>'[1]RM_1.1.sz.mell.'!J124</f>
        <v>17742206</v>
      </c>
      <c r="E124" s="69">
        <f>'[1]RM_1.1.sz.mell.'!K124</f>
        <v>516736846</v>
      </c>
    </row>
    <row r="125" spans="1:5" ht="12" customHeight="1" x14ac:dyDescent="0.25">
      <c r="A125" s="62" t="s">
        <v>151</v>
      </c>
      <c r="B125" s="130" t="s">
        <v>338</v>
      </c>
      <c r="C125" s="68">
        <f>'[1]RM_1.1.sz.mell.'!C125</f>
        <v>0</v>
      </c>
      <c r="D125" s="131">
        <f>'[1]RM_1.1.sz.mell.'!J125</f>
        <v>0</v>
      </c>
      <c r="E125" s="69">
        <f>'[1]RM_1.1.sz.mell.'!K125</f>
        <v>0</v>
      </c>
    </row>
    <row r="126" spans="1:5" ht="12" customHeight="1" x14ac:dyDescent="0.25">
      <c r="A126" s="62" t="s">
        <v>153</v>
      </c>
      <c r="B126" s="72" t="s">
        <v>339</v>
      </c>
      <c r="C126" s="68">
        <f>'[1]RM_1.1.sz.mell.'!C126</f>
        <v>2000000</v>
      </c>
      <c r="D126" s="131">
        <f>'[1]RM_1.1.sz.mell.'!J126</f>
        <v>0</v>
      </c>
      <c r="E126" s="69">
        <f>'[1]RM_1.1.sz.mell.'!K126</f>
        <v>2000000</v>
      </c>
    </row>
    <row r="127" spans="1:5" ht="12" customHeight="1" x14ac:dyDescent="0.25">
      <c r="A127" s="62" t="s">
        <v>155</v>
      </c>
      <c r="B127" s="70" t="s">
        <v>340</v>
      </c>
      <c r="C127" s="68">
        <f>'[1]RM_1.1.sz.mell.'!C127</f>
        <v>0</v>
      </c>
      <c r="D127" s="131">
        <f>'[1]RM_1.1.sz.mell.'!J127</f>
        <v>0</v>
      </c>
      <c r="E127" s="69">
        <f>'[1]RM_1.1.sz.mell.'!K127</f>
        <v>0</v>
      </c>
    </row>
    <row r="128" spans="1:5" ht="12" customHeight="1" x14ac:dyDescent="0.25">
      <c r="A128" s="62" t="s">
        <v>341</v>
      </c>
      <c r="B128" s="132" t="s">
        <v>342</v>
      </c>
      <c r="C128" s="68">
        <f>'[1]RM_1.1.sz.mell.'!C128</f>
        <v>0</v>
      </c>
      <c r="D128" s="131">
        <f>'[1]RM_1.1.sz.mell.'!J128</f>
        <v>0</v>
      </c>
      <c r="E128" s="69">
        <f>'[1]RM_1.1.sz.mell.'!K128</f>
        <v>0</v>
      </c>
    </row>
    <row r="129" spans="1:5" x14ac:dyDescent="0.25">
      <c r="A129" s="62" t="s">
        <v>343</v>
      </c>
      <c r="B129" s="119" t="s">
        <v>315</v>
      </c>
      <c r="C129" s="68">
        <f>'[1]RM_1.1.sz.mell.'!C129</f>
        <v>0</v>
      </c>
      <c r="D129" s="131">
        <f>'[1]RM_1.1.sz.mell.'!J129</f>
        <v>0</v>
      </c>
      <c r="E129" s="69">
        <f>'[1]RM_1.1.sz.mell.'!K129</f>
        <v>0</v>
      </c>
    </row>
    <row r="130" spans="1:5" ht="12" customHeight="1" x14ac:dyDescent="0.25">
      <c r="A130" s="62" t="s">
        <v>344</v>
      </c>
      <c r="B130" s="119" t="s">
        <v>345</v>
      </c>
      <c r="C130" s="68">
        <f>'[1]RM_1.1.sz.mell.'!C130</f>
        <v>0</v>
      </c>
      <c r="D130" s="131">
        <f>'[1]RM_1.1.sz.mell.'!J130</f>
        <v>0</v>
      </c>
      <c r="E130" s="69">
        <f>'[1]RM_1.1.sz.mell.'!K130</f>
        <v>0</v>
      </c>
    </row>
    <row r="131" spans="1:5" ht="12" customHeight="1" x14ac:dyDescent="0.25">
      <c r="A131" s="62" t="s">
        <v>346</v>
      </c>
      <c r="B131" s="119" t="s">
        <v>347</v>
      </c>
      <c r="C131" s="68">
        <f>'[1]RM_1.1.sz.mell.'!C131</f>
        <v>0</v>
      </c>
      <c r="D131" s="131">
        <f>'[1]RM_1.1.sz.mell.'!J131</f>
        <v>0</v>
      </c>
      <c r="E131" s="69">
        <f>'[1]RM_1.1.sz.mell.'!K131</f>
        <v>0</v>
      </c>
    </row>
    <row r="132" spans="1:5" ht="12" customHeight="1" x14ac:dyDescent="0.25">
      <c r="A132" s="62" t="s">
        <v>348</v>
      </c>
      <c r="B132" s="119" t="s">
        <v>321</v>
      </c>
      <c r="C132" s="68">
        <f>'[1]RM_1.1.sz.mell.'!C132</f>
        <v>1000000</v>
      </c>
      <c r="D132" s="131">
        <f>'[1]RM_1.1.sz.mell.'!J132</f>
        <v>0</v>
      </c>
      <c r="E132" s="69">
        <f>'[1]RM_1.1.sz.mell.'!K132</f>
        <v>1000000</v>
      </c>
    </row>
    <row r="133" spans="1:5" ht="12" customHeight="1" x14ac:dyDescent="0.25">
      <c r="A133" s="62" t="s">
        <v>349</v>
      </c>
      <c r="B133" s="119" t="s">
        <v>350</v>
      </c>
      <c r="C133" s="68">
        <f>'[1]RM_1.1.sz.mell.'!C133</f>
        <v>0</v>
      </c>
      <c r="D133" s="131">
        <f>'[1]RM_1.1.sz.mell.'!J133</f>
        <v>0</v>
      </c>
      <c r="E133" s="69">
        <f>'[1]RM_1.1.sz.mell.'!K133</f>
        <v>0</v>
      </c>
    </row>
    <row r="134" spans="1:5" ht="16.5" thickBot="1" x14ac:dyDescent="0.3">
      <c r="A134" s="120" t="s">
        <v>351</v>
      </c>
      <c r="B134" s="119" t="s">
        <v>352</v>
      </c>
      <c r="C134" s="74">
        <f>'[1]RM_1.1.sz.mell.'!C134</f>
        <v>1000000</v>
      </c>
      <c r="D134" s="133">
        <f>'[1]RM_1.1.sz.mell.'!J134</f>
        <v>0</v>
      </c>
      <c r="E134" s="75">
        <f>'[1]RM_1.1.sz.mell.'!K134</f>
        <v>1000000</v>
      </c>
    </row>
    <row r="135" spans="1:5" ht="12" customHeight="1" thickBot="1" x14ac:dyDescent="0.3">
      <c r="A135" s="57" t="s">
        <v>157</v>
      </c>
      <c r="B135" s="134" t="s">
        <v>353</v>
      </c>
      <c r="C135" s="59">
        <f>'[1]RM_1.1.sz.mell.'!C135</f>
        <v>1166046208</v>
      </c>
      <c r="D135" s="135">
        <f>'[1]RM_1.1.sz.mell.'!J135</f>
        <v>25043018</v>
      </c>
      <c r="E135" s="60">
        <f>'[1]RM_1.1.sz.mell.'!K135</f>
        <v>1191089226</v>
      </c>
    </row>
    <row r="136" spans="1:5" ht="12" customHeight="1" thickBot="1" x14ac:dyDescent="0.3">
      <c r="A136" s="57" t="s">
        <v>354</v>
      </c>
      <c r="B136" s="134" t="s">
        <v>355</v>
      </c>
      <c r="C136" s="59">
        <f>'[1]RM_1.1.sz.mell.'!C136</f>
        <v>109235000</v>
      </c>
      <c r="D136" s="135">
        <f>'[1]RM_1.1.sz.mell.'!J136</f>
        <v>0</v>
      </c>
      <c r="E136" s="60">
        <f>'[1]RM_1.1.sz.mell.'!K136</f>
        <v>109235000</v>
      </c>
    </row>
    <row r="137" spans="1:5" ht="12" customHeight="1" x14ac:dyDescent="0.25">
      <c r="A137" s="62" t="s">
        <v>173</v>
      </c>
      <c r="B137" s="130" t="s">
        <v>356</v>
      </c>
      <c r="C137" s="68">
        <f>'[1]RM_1.1.sz.mell.'!C137</f>
        <v>1235000</v>
      </c>
      <c r="D137" s="131">
        <f>'[1]RM_1.1.sz.mell.'!J137</f>
        <v>0</v>
      </c>
      <c r="E137" s="69">
        <f>'[1]RM_1.1.sz.mell.'!K137</f>
        <v>1235000</v>
      </c>
    </row>
    <row r="138" spans="1:5" ht="12" customHeight="1" x14ac:dyDescent="0.25">
      <c r="A138" s="62" t="s">
        <v>175</v>
      </c>
      <c r="B138" s="130" t="s">
        <v>357</v>
      </c>
      <c r="C138" s="68">
        <f>'[1]RM_1.1.sz.mell.'!C138</f>
        <v>108000000</v>
      </c>
      <c r="D138" s="131">
        <f>'[1]RM_1.1.sz.mell.'!J138</f>
        <v>0</v>
      </c>
      <c r="E138" s="69">
        <f>'[1]RM_1.1.sz.mell.'!K138</f>
        <v>108000000</v>
      </c>
    </row>
    <row r="139" spans="1:5" ht="12" customHeight="1" thickBot="1" x14ac:dyDescent="0.3">
      <c r="A139" s="120" t="s">
        <v>177</v>
      </c>
      <c r="B139" s="130" t="s">
        <v>358</v>
      </c>
      <c r="C139" s="68">
        <f>'[1]RM_1.1.sz.mell.'!C139</f>
        <v>0</v>
      </c>
      <c r="D139" s="131">
        <f>'[1]RM_1.1.sz.mell.'!J139</f>
        <v>0</v>
      </c>
      <c r="E139" s="69">
        <f>'[1]RM_1.1.sz.mell.'!K139</f>
        <v>0</v>
      </c>
    </row>
    <row r="140" spans="1:5" ht="12" customHeight="1" thickBot="1" x14ac:dyDescent="0.3">
      <c r="A140" s="57" t="s">
        <v>187</v>
      </c>
      <c r="B140" s="134" t="s">
        <v>359</v>
      </c>
      <c r="C140" s="59">
        <f>'[1]RM_1.1.sz.mell.'!C140</f>
        <v>0</v>
      </c>
      <c r="D140" s="135">
        <f>'[1]RM_1.1.sz.mell.'!J140</f>
        <v>0</v>
      </c>
      <c r="E140" s="60">
        <f>'[1]RM_1.1.sz.mell.'!K140</f>
        <v>0</v>
      </c>
    </row>
    <row r="141" spans="1:5" ht="12" customHeight="1" x14ac:dyDescent="0.25">
      <c r="A141" s="62" t="s">
        <v>189</v>
      </c>
      <c r="B141" s="136" t="s">
        <v>360</v>
      </c>
      <c r="C141" s="68">
        <f>'[1]RM_1.1.sz.mell.'!C141</f>
        <v>0</v>
      </c>
      <c r="D141" s="131">
        <f>'[1]RM_1.1.sz.mell.'!J141</f>
        <v>0</v>
      </c>
      <c r="E141" s="69">
        <f>'[1]RM_1.1.sz.mell.'!K141</f>
        <v>0</v>
      </c>
    </row>
    <row r="142" spans="1:5" ht="12" customHeight="1" x14ac:dyDescent="0.25">
      <c r="A142" s="62" t="s">
        <v>191</v>
      </c>
      <c r="B142" s="136" t="s">
        <v>361</v>
      </c>
      <c r="C142" s="68">
        <f>'[1]RM_1.1.sz.mell.'!C142</f>
        <v>0</v>
      </c>
      <c r="D142" s="131">
        <f>'[1]RM_1.1.sz.mell.'!J142</f>
        <v>0</v>
      </c>
      <c r="E142" s="69">
        <f>'[1]RM_1.1.sz.mell.'!K142</f>
        <v>0</v>
      </c>
    </row>
    <row r="143" spans="1:5" ht="12" customHeight="1" x14ac:dyDescent="0.25">
      <c r="A143" s="62" t="s">
        <v>193</v>
      </c>
      <c r="B143" s="136" t="s">
        <v>362</v>
      </c>
      <c r="C143" s="68">
        <f>'[1]RM_1.1.sz.mell.'!C143</f>
        <v>0</v>
      </c>
      <c r="D143" s="131">
        <f>'[1]RM_1.1.sz.mell.'!J143</f>
        <v>0</v>
      </c>
      <c r="E143" s="69">
        <f>'[1]RM_1.1.sz.mell.'!K143</f>
        <v>0</v>
      </c>
    </row>
    <row r="144" spans="1:5" ht="12" customHeight="1" x14ac:dyDescent="0.25">
      <c r="A144" s="62" t="s">
        <v>195</v>
      </c>
      <c r="B144" s="136" t="s">
        <v>363</v>
      </c>
      <c r="C144" s="68">
        <f>'[1]RM_1.1.sz.mell.'!C144</f>
        <v>0</v>
      </c>
      <c r="D144" s="131">
        <f>'[1]RM_1.1.sz.mell.'!J144</f>
        <v>0</v>
      </c>
      <c r="E144" s="69">
        <f>'[1]RM_1.1.sz.mell.'!K144</f>
        <v>0</v>
      </c>
    </row>
    <row r="145" spans="1:9" ht="12" customHeight="1" x14ac:dyDescent="0.25">
      <c r="A145" s="62" t="s">
        <v>197</v>
      </c>
      <c r="B145" s="136" t="s">
        <v>364</v>
      </c>
      <c r="C145" s="68">
        <f>'[1]RM_1.1.sz.mell.'!C145</f>
        <v>0</v>
      </c>
      <c r="D145" s="131">
        <f>'[1]RM_1.1.sz.mell.'!J145</f>
        <v>0</v>
      </c>
      <c r="E145" s="69">
        <f>'[1]RM_1.1.sz.mell.'!K145</f>
        <v>0</v>
      </c>
    </row>
    <row r="146" spans="1:9" ht="12" customHeight="1" thickBot="1" x14ac:dyDescent="0.3">
      <c r="A146" s="121" t="s">
        <v>199</v>
      </c>
      <c r="B146" s="137" t="s">
        <v>365</v>
      </c>
      <c r="C146" s="123">
        <f>'[1]RM_1.1.sz.mell.'!C146</f>
        <v>0</v>
      </c>
      <c r="D146" s="138">
        <f>'[1]RM_1.1.sz.mell.'!J146</f>
        <v>0</v>
      </c>
      <c r="E146" s="124">
        <f>'[1]RM_1.1.sz.mell.'!K146</f>
        <v>0</v>
      </c>
    </row>
    <row r="147" spans="1:9" ht="12" customHeight="1" thickBot="1" x14ac:dyDescent="0.3">
      <c r="A147" s="57" t="s">
        <v>211</v>
      </c>
      <c r="B147" s="134" t="s">
        <v>366</v>
      </c>
      <c r="C147" s="77">
        <f>'[1]RM_1.1.sz.mell.'!C147</f>
        <v>10031981</v>
      </c>
      <c r="D147" s="139">
        <f>'[1]RM_1.1.sz.mell.'!J147</f>
        <v>0</v>
      </c>
      <c r="E147" s="78">
        <f>'[1]RM_1.1.sz.mell.'!K147</f>
        <v>10031981</v>
      </c>
    </row>
    <row r="148" spans="1:9" ht="12" customHeight="1" x14ac:dyDescent="0.25">
      <c r="A148" s="62" t="s">
        <v>213</v>
      </c>
      <c r="B148" s="136" t="s">
        <v>367</v>
      </c>
      <c r="C148" s="68">
        <f>'[1]RM_1.1.sz.mell.'!C148</f>
        <v>0</v>
      </c>
      <c r="D148" s="131">
        <f>'[1]RM_1.1.sz.mell.'!J148</f>
        <v>0</v>
      </c>
      <c r="E148" s="69">
        <f>'[1]RM_1.1.sz.mell.'!K148</f>
        <v>0</v>
      </c>
    </row>
    <row r="149" spans="1:9" ht="12" customHeight="1" x14ac:dyDescent="0.25">
      <c r="A149" s="62" t="s">
        <v>215</v>
      </c>
      <c r="B149" s="136" t="s">
        <v>368</v>
      </c>
      <c r="C149" s="68">
        <f>'[1]RM_1.1.sz.mell.'!C149</f>
        <v>9642857</v>
      </c>
      <c r="D149" s="131">
        <f>'[1]RM_1.1.sz.mell.'!J149</f>
        <v>0</v>
      </c>
      <c r="E149" s="69">
        <f>'[1]RM_1.1.sz.mell.'!K149</f>
        <v>9642857</v>
      </c>
    </row>
    <row r="150" spans="1:9" ht="12" customHeight="1" x14ac:dyDescent="0.25">
      <c r="A150" s="62" t="s">
        <v>217</v>
      </c>
      <c r="B150" s="136" t="s">
        <v>369</v>
      </c>
      <c r="C150" s="68">
        <f>'[1]RM_1.1.sz.mell.'!C150</f>
        <v>0</v>
      </c>
      <c r="D150" s="131">
        <f>'[1]RM_1.1.sz.mell.'!J150</f>
        <v>0</v>
      </c>
      <c r="E150" s="69">
        <f>'[1]RM_1.1.sz.mell.'!K150</f>
        <v>0</v>
      </c>
    </row>
    <row r="151" spans="1:9" ht="12" customHeight="1" thickBot="1" x14ac:dyDescent="0.3">
      <c r="A151" s="120" t="s">
        <v>219</v>
      </c>
      <c r="B151" s="140" t="s">
        <v>370</v>
      </c>
      <c r="C151" s="68">
        <f>'[1]RM_1.1.sz.mell.'!C151</f>
        <v>389124</v>
      </c>
      <c r="D151" s="131">
        <f>'[1]RM_1.1.sz.mell.'!J151</f>
        <v>0</v>
      </c>
      <c r="E151" s="69">
        <f>'[1]RM_1.1.sz.mell.'!K151</f>
        <v>389124</v>
      </c>
    </row>
    <row r="152" spans="1:9" ht="12" customHeight="1" thickBot="1" x14ac:dyDescent="0.3">
      <c r="A152" s="57" t="s">
        <v>371</v>
      </c>
      <c r="B152" s="134" t="s">
        <v>372</v>
      </c>
      <c r="C152" s="141">
        <f>'[1]RM_1.1.sz.mell.'!C152</f>
        <v>0</v>
      </c>
      <c r="D152" s="142">
        <f>'[1]RM_1.1.sz.mell.'!J152</f>
        <v>0</v>
      </c>
      <c r="E152" s="143">
        <f>'[1]RM_1.1.sz.mell.'!K152</f>
        <v>0</v>
      </c>
    </row>
    <row r="153" spans="1:9" ht="12" customHeight="1" x14ac:dyDescent="0.25">
      <c r="A153" s="62" t="s">
        <v>225</v>
      </c>
      <c r="B153" s="136" t="s">
        <v>373</v>
      </c>
      <c r="C153" s="68">
        <f>'[1]RM_1.1.sz.mell.'!C153</f>
        <v>0</v>
      </c>
      <c r="D153" s="131">
        <f>'[1]RM_1.1.sz.mell.'!J153</f>
        <v>0</v>
      </c>
      <c r="E153" s="69">
        <f>'[1]RM_1.1.sz.mell.'!K153</f>
        <v>0</v>
      </c>
    </row>
    <row r="154" spans="1:9" ht="12" customHeight="1" x14ac:dyDescent="0.25">
      <c r="A154" s="62" t="s">
        <v>227</v>
      </c>
      <c r="B154" s="136" t="s">
        <v>374</v>
      </c>
      <c r="C154" s="68">
        <f>'[1]RM_1.1.sz.mell.'!C154</f>
        <v>0</v>
      </c>
      <c r="D154" s="131">
        <f>'[1]RM_1.1.sz.mell.'!J154</f>
        <v>0</v>
      </c>
      <c r="E154" s="69">
        <f>'[1]RM_1.1.sz.mell.'!K154</f>
        <v>0</v>
      </c>
    </row>
    <row r="155" spans="1:9" ht="12" customHeight="1" x14ac:dyDescent="0.25">
      <c r="A155" s="62" t="s">
        <v>229</v>
      </c>
      <c r="B155" s="136" t="s">
        <v>375</v>
      </c>
      <c r="C155" s="68">
        <f>'[1]RM_1.1.sz.mell.'!C155</f>
        <v>0</v>
      </c>
      <c r="D155" s="131">
        <f>'[1]RM_1.1.sz.mell.'!J155</f>
        <v>0</v>
      </c>
      <c r="E155" s="69">
        <f>'[1]RM_1.1.sz.mell.'!K155</f>
        <v>0</v>
      </c>
    </row>
    <row r="156" spans="1:9" ht="12" customHeight="1" x14ac:dyDescent="0.25">
      <c r="A156" s="62" t="s">
        <v>231</v>
      </c>
      <c r="B156" s="136" t="s">
        <v>376</v>
      </c>
      <c r="C156" s="68">
        <f>'[1]RM_1.1.sz.mell.'!C156</f>
        <v>0</v>
      </c>
      <c r="D156" s="131">
        <f>'[1]RM_1.1.sz.mell.'!J156</f>
        <v>0</v>
      </c>
      <c r="E156" s="69">
        <f>'[1]RM_1.1.sz.mell.'!K156</f>
        <v>0</v>
      </c>
    </row>
    <row r="157" spans="1:9" ht="12" customHeight="1" thickBot="1" x14ac:dyDescent="0.3">
      <c r="A157" s="62" t="s">
        <v>377</v>
      </c>
      <c r="B157" s="136" t="s">
        <v>378</v>
      </c>
      <c r="C157" s="68">
        <f>'[1]RM_1.1.sz.mell.'!C157</f>
        <v>0</v>
      </c>
      <c r="D157" s="131">
        <f>'[1]RM_1.1.sz.mell.'!J157</f>
        <v>0</v>
      </c>
      <c r="E157" s="69">
        <f>'[1]RM_1.1.sz.mell.'!K157</f>
        <v>0</v>
      </c>
    </row>
    <row r="158" spans="1:9" ht="12" customHeight="1" thickBot="1" x14ac:dyDescent="0.3">
      <c r="A158" s="57" t="s">
        <v>233</v>
      </c>
      <c r="B158" s="134" t="s">
        <v>379</v>
      </c>
      <c r="C158" s="141">
        <f>'[1]RM_1.1.sz.mell.'!C158</f>
        <v>0</v>
      </c>
      <c r="D158" s="142">
        <f>'[1]RM_1.1.sz.mell.'!J158</f>
        <v>0</v>
      </c>
      <c r="E158" s="143">
        <f>'[1]RM_1.1.sz.mell.'!K158</f>
        <v>0</v>
      </c>
    </row>
    <row r="159" spans="1:9" ht="12" customHeight="1" thickBot="1" x14ac:dyDescent="0.3">
      <c r="A159" s="57" t="s">
        <v>57</v>
      </c>
      <c r="B159" s="134" t="s">
        <v>380</v>
      </c>
      <c r="C159" s="141">
        <f>'[1]RM_1.1.sz.mell.'!C159</f>
        <v>0</v>
      </c>
      <c r="D159" s="142">
        <f>'[1]RM_1.1.sz.mell.'!J159</f>
        <v>0</v>
      </c>
      <c r="E159" s="143">
        <f>'[1]RM_1.1.sz.mell.'!K159</f>
        <v>0</v>
      </c>
    </row>
    <row r="160" spans="1:9" ht="15.2" customHeight="1" thickBot="1" x14ac:dyDescent="0.3">
      <c r="A160" s="57" t="s">
        <v>381</v>
      </c>
      <c r="B160" s="134" t="s">
        <v>382</v>
      </c>
      <c r="C160" s="144">
        <f>'[1]RM_1.1.sz.mell.'!C160</f>
        <v>119266981</v>
      </c>
      <c r="D160" s="145">
        <f>'[1]RM_1.1.sz.mell.'!J160</f>
        <v>0</v>
      </c>
      <c r="E160" s="146">
        <f>'[1]RM_1.1.sz.mell.'!K160</f>
        <v>119266981</v>
      </c>
      <c r="F160" s="147"/>
      <c r="G160" s="148"/>
      <c r="H160" s="148"/>
      <c r="I160" s="148"/>
    </row>
    <row r="161" spans="1:5" s="61" customFormat="1" ht="12.95" customHeight="1" thickBot="1" x14ac:dyDescent="0.25">
      <c r="A161" s="149" t="s">
        <v>383</v>
      </c>
      <c r="B161" s="150" t="s">
        <v>384</v>
      </c>
      <c r="C161" s="144">
        <f>'[1]RM_1.1.sz.mell.'!C161</f>
        <v>1285313189</v>
      </c>
      <c r="D161" s="145">
        <f>'[1]RM_1.1.sz.mell.'!J161</f>
        <v>25043018</v>
      </c>
      <c r="E161" s="146">
        <f>'[1]RM_1.1.sz.mell.'!K161</f>
        <v>1310356207</v>
      </c>
    </row>
    <row r="162" spans="1:5" x14ac:dyDescent="0.25">
      <c r="C162" s="151">
        <f>C93-C161</f>
        <v>0</v>
      </c>
      <c r="D162" s="151">
        <f>D93-D161</f>
        <v>0</v>
      </c>
    </row>
    <row r="163" spans="1:5" x14ac:dyDescent="0.25">
      <c r="A163" s="152" t="s">
        <v>385</v>
      </c>
      <c r="B163" s="152"/>
      <c r="C163" s="152"/>
      <c r="D163" s="152"/>
      <c r="E163" s="152"/>
    </row>
    <row r="164" spans="1:5" ht="15.2" customHeight="1" thickBot="1" x14ac:dyDescent="0.3">
      <c r="A164" s="153" t="s">
        <v>386</v>
      </c>
      <c r="B164" s="153"/>
      <c r="C164" s="154"/>
      <c r="E164" s="154" t="str">
        <f>E96</f>
        <v xml:space="preserve"> Forintban!</v>
      </c>
    </row>
    <row r="165" spans="1:5" ht="25.5" customHeight="1" thickBot="1" x14ac:dyDescent="0.3">
      <c r="A165" s="57">
        <v>1</v>
      </c>
      <c r="B165" s="155" t="s">
        <v>387</v>
      </c>
      <c r="C165" s="156">
        <f>'[1]RM_1.1.sz.mell.'!C165</f>
        <v>-303129172</v>
      </c>
      <c r="D165" s="59">
        <f>'[1]RM_1.1.sz.mell.'!J165</f>
        <v>-18373946</v>
      </c>
      <c r="E165" s="60">
        <f>'[1]RM_1.1.sz.mell.'!K165</f>
        <v>-321503118</v>
      </c>
    </row>
    <row r="166" spans="1:5" ht="32.450000000000003" customHeight="1" thickBot="1" x14ac:dyDescent="0.3">
      <c r="A166" s="57" t="s">
        <v>143</v>
      </c>
      <c r="B166" s="155" t="s">
        <v>388</v>
      </c>
      <c r="C166" s="59">
        <f>'[1]RM_1.1.sz.mell.'!C166</f>
        <v>303129172</v>
      </c>
      <c r="D166" s="59">
        <f>'[1]RM_1.1.sz.mell.'!J166</f>
        <v>18373946</v>
      </c>
      <c r="E166" s="60">
        <f>'[1]RM_1.1.sz.mell.'!K166</f>
        <v>321503118</v>
      </c>
    </row>
  </sheetData>
  <sheetProtection sheet="1"/>
  <mergeCells count="16">
    <mergeCell ref="A163:E163"/>
    <mergeCell ref="A164:B164"/>
    <mergeCell ref="A8:A9"/>
    <mergeCell ref="B8:B9"/>
    <mergeCell ref="C8:E8"/>
    <mergeCell ref="A95:E95"/>
    <mergeCell ref="A96:B96"/>
    <mergeCell ref="A97:A98"/>
    <mergeCell ref="B97:B98"/>
    <mergeCell ref="C97:E97"/>
    <mergeCell ref="B1:E1"/>
    <mergeCell ref="A2:E2"/>
    <mergeCell ref="A3:E3"/>
    <mergeCell ref="A4:E4"/>
    <mergeCell ref="A6:E6"/>
    <mergeCell ref="A7:B7"/>
  </mergeCells>
  <printOptions horizontalCentered="1"/>
  <pageMargins left="0.6692913385826772" right="0.6692913385826772" top="0.86614173228346458" bottom="0.86614173228346458" header="0" footer="0"/>
  <pageSetup paperSize="9" scale="72" fitToHeight="2" orientation="portrait" r:id="rId1"/>
  <headerFooter alignWithMargins="0"/>
  <rowBreaks count="2" manualBreakCount="2">
    <brk id="68" max="4" man="1"/>
    <brk id="14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72C-FB46-4997-B38B-46EA62D4ABB6}">
  <sheetPr>
    <tabColor theme="3" tint="0.79998168889431442"/>
  </sheetPr>
  <dimension ref="A1:I166"/>
  <sheetViews>
    <sheetView zoomScale="120" zoomScaleNormal="120" zoomScaleSheetLayoutView="100" workbookViewId="0">
      <selection activeCell="J1" sqref="J1:J33"/>
    </sheetView>
  </sheetViews>
  <sheetFormatPr defaultRowHeight="15.75" x14ac:dyDescent="0.25"/>
  <cols>
    <col min="1" max="1" width="9.5" style="35" customWidth="1"/>
    <col min="2" max="2" width="65.83203125" style="35" customWidth="1"/>
    <col min="3" max="3" width="17.83203125" style="157" customWidth="1"/>
    <col min="4" max="5" width="17.83203125" style="35" customWidth="1"/>
    <col min="6" max="256" width="9.33203125" style="35"/>
    <col min="257" max="257" width="9.5" style="35" customWidth="1"/>
    <col min="258" max="258" width="65.83203125" style="35" customWidth="1"/>
    <col min="259" max="261" width="17.83203125" style="35" customWidth="1"/>
    <col min="262" max="512" width="9.33203125" style="35"/>
    <col min="513" max="513" width="9.5" style="35" customWidth="1"/>
    <col min="514" max="514" width="65.83203125" style="35" customWidth="1"/>
    <col min="515" max="517" width="17.83203125" style="35" customWidth="1"/>
    <col min="518" max="768" width="9.33203125" style="35"/>
    <col min="769" max="769" width="9.5" style="35" customWidth="1"/>
    <col min="770" max="770" width="65.83203125" style="35" customWidth="1"/>
    <col min="771" max="773" width="17.83203125" style="35" customWidth="1"/>
    <col min="774" max="1024" width="9.33203125" style="35"/>
    <col min="1025" max="1025" width="9.5" style="35" customWidth="1"/>
    <col min="1026" max="1026" width="65.83203125" style="35" customWidth="1"/>
    <col min="1027" max="1029" width="17.83203125" style="35" customWidth="1"/>
    <col min="1030" max="1280" width="9.33203125" style="35"/>
    <col min="1281" max="1281" width="9.5" style="35" customWidth="1"/>
    <col min="1282" max="1282" width="65.83203125" style="35" customWidth="1"/>
    <col min="1283" max="1285" width="17.83203125" style="35" customWidth="1"/>
    <col min="1286" max="1536" width="9.33203125" style="35"/>
    <col min="1537" max="1537" width="9.5" style="35" customWidth="1"/>
    <col min="1538" max="1538" width="65.83203125" style="35" customWidth="1"/>
    <col min="1539" max="1541" width="17.83203125" style="35" customWidth="1"/>
    <col min="1542" max="1792" width="9.33203125" style="35"/>
    <col min="1793" max="1793" width="9.5" style="35" customWidth="1"/>
    <col min="1794" max="1794" width="65.83203125" style="35" customWidth="1"/>
    <col min="1795" max="1797" width="17.83203125" style="35" customWidth="1"/>
    <col min="1798" max="2048" width="9.33203125" style="35"/>
    <col min="2049" max="2049" width="9.5" style="35" customWidth="1"/>
    <col min="2050" max="2050" width="65.83203125" style="35" customWidth="1"/>
    <col min="2051" max="2053" width="17.83203125" style="35" customWidth="1"/>
    <col min="2054" max="2304" width="9.33203125" style="35"/>
    <col min="2305" max="2305" width="9.5" style="35" customWidth="1"/>
    <col min="2306" max="2306" width="65.83203125" style="35" customWidth="1"/>
    <col min="2307" max="2309" width="17.83203125" style="35" customWidth="1"/>
    <col min="2310" max="2560" width="9.33203125" style="35"/>
    <col min="2561" max="2561" width="9.5" style="35" customWidth="1"/>
    <col min="2562" max="2562" width="65.83203125" style="35" customWidth="1"/>
    <col min="2563" max="2565" width="17.83203125" style="35" customWidth="1"/>
    <col min="2566" max="2816" width="9.33203125" style="35"/>
    <col min="2817" max="2817" width="9.5" style="35" customWidth="1"/>
    <col min="2818" max="2818" width="65.83203125" style="35" customWidth="1"/>
    <col min="2819" max="2821" width="17.83203125" style="35" customWidth="1"/>
    <col min="2822" max="3072" width="9.33203125" style="35"/>
    <col min="3073" max="3073" width="9.5" style="35" customWidth="1"/>
    <col min="3074" max="3074" width="65.83203125" style="35" customWidth="1"/>
    <col min="3075" max="3077" width="17.83203125" style="35" customWidth="1"/>
    <col min="3078" max="3328" width="9.33203125" style="35"/>
    <col min="3329" max="3329" width="9.5" style="35" customWidth="1"/>
    <col min="3330" max="3330" width="65.83203125" style="35" customWidth="1"/>
    <col min="3331" max="3333" width="17.83203125" style="35" customWidth="1"/>
    <col min="3334" max="3584" width="9.33203125" style="35"/>
    <col min="3585" max="3585" width="9.5" style="35" customWidth="1"/>
    <col min="3586" max="3586" width="65.83203125" style="35" customWidth="1"/>
    <col min="3587" max="3589" width="17.83203125" style="35" customWidth="1"/>
    <col min="3590" max="3840" width="9.33203125" style="35"/>
    <col min="3841" max="3841" width="9.5" style="35" customWidth="1"/>
    <col min="3842" max="3842" width="65.83203125" style="35" customWidth="1"/>
    <col min="3843" max="3845" width="17.83203125" style="35" customWidth="1"/>
    <col min="3846" max="4096" width="9.33203125" style="35"/>
    <col min="4097" max="4097" width="9.5" style="35" customWidth="1"/>
    <col min="4098" max="4098" width="65.83203125" style="35" customWidth="1"/>
    <col min="4099" max="4101" width="17.83203125" style="35" customWidth="1"/>
    <col min="4102" max="4352" width="9.33203125" style="35"/>
    <col min="4353" max="4353" width="9.5" style="35" customWidth="1"/>
    <col min="4354" max="4354" width="65.83203125" style="35" customWidth="1"/>
    <col min="4355" max="4357" width="17.83203125" style="35" customWidth="1"/>
    <col min="4358" max="4608" width="9.33203125" style="35"/>
    <col min="4609" max="4609" width="9.5" style="35" customWidth="1"/>
    <col min="4610" max="4610" width="65.83203125" style="35" customWidth="1"/>
    <col min="4611" max="4613" width="17.83203125" style="35" customWidth="1"/>
    <col min="4614" max="4864" width="9.33203125" style="35"/>
    <col min="4865" max="4865" width="9.5" style="35" customWidth="1"/>
    <col min="4866" max="4866" width="65.83203125" style="35" customWidth="1"/>
    <col min="4867" max="4869" width="17.83203125" style="35" customWidth="1"/>
    <col min="4870" max="5120" width="9.33203125" style="35"/>
    <col min="5121" max="5121" width="9.5" style="35" customWidth="1"/>
    <col min="5122" max="5122" width="65.83203125" style="35" customWidth="1"/>
    <col min="5123" max="5125" width="17.83203125" style="35" customWidth="1"/>
    <col min="5126" max="5376" width="9.33203125" style="35"/>
    <col min="5377" max="5377" width="9.5" style="35" customWidth="1"/>
    <col min="5378" max="5378" width="65.83203125" style="35" customWidth="1"/>
    <col min="5379" max="5381" width="17.83203125" style="35" customWidth="1"/>
    <col min="5382" max="5632" width="9.33203125" style="35"/>
    <col min="5633" max="5633" width="9.5" style="35" customWidth="1"/>
    <col min="5634" max="5634" width="65.83203125" style="35" customWidth="1"/>
    <col min="5635" max="5637" width="17.83203125" style="35" customWidth="1"/>
    <col min="5638" max="5888" width="9.33203125" style="35"/>
    <col min="5889" max="5889" width="9.5" style="35" customWidth="1"/>
    <col min="5890" max="5890" width="65.83203125" style="35" customWidth="1"/>
    <col min="5891" max="5893" width="17.83203125" style="35" customWidth="1"/>
    <col min="5894" max="6144" width="9.33203125" style="35"/>
    <col min="6145" max="6145" width="9.5" style="35" customWidth="1"/>
    <col min="6146" max="6146" width="65.83203125" style="35" customWidth="1"/>
    <col min="6147" max="6149" width="17.83203125" style="35" customWidth="1"/>
    <col min="6150" max="6400" width="9.33203125" style="35"/>
    <col min="6401" max="6401" width="9.5" style="35" customWidth="1"/>
    <col min="6402" max="6402" width="65.83203125" style="35" customWidth="1"/>
    <col min="6403" max="6405" width="17.83203125" style="35" customWidth="1"/>
    <col min="6406" max="6656" width="9.33203125" style="35"/>
    <col min="6657" max="6657" width="9.5" style="35" customWidth="1"/>
    <col min="6658" max="6658" width="65.83203125" style="35" customWidth="1"/>
    <col min="6659" max="6661" width="17.83203125" style="35" customWidth="1"/>
    <col min="6662" max="6912" width="9.33203125" style="35"/>
    <col min="6913" max="6913" width="9.5" style="35" customWidth="1"/>
    <col min="6914" max="6914" width="65.83203125" style="35" customWidth="1"/>
    <col min="6915" max="6917" width="17.83203125" style="35" customWidth="1"/>
    <col min="6918" max="7168" width="9.33203125" style="35"/>
    <col min="7169" max="7169" width="9.5" style="35" customWidth="1"/>
    <col min="7170" max="7170" width="65.83203125" style="35" customWidth="1"/>
    <col min="7171" max="7173" width="17.83203125" style="35" customWidth="1"/>
    <col min="7174" max="7424" width="9.33203125" style="35"/>
    <col min="7425" max="7425" width="9.5" style="35" customWidth="1"/>
    <col min="7426" max="7426" width="65.83203125" style="35" customWidth="1"/>
    <col min="7427" max="7429" width="17.83203125" style="35" customWidth="1"/>
    <col min="7430" max="7680" width="9.33203125" style="35"/>
    <col min="7681" max="7681" width="9.5" style="35" customWidth="1"/>
    <col min="7682" max="7682" width="65.83203125" style="35" customWidth="1"/>
    <col min="7683" max="7685" width="17.83203125" style="35" customWidth="1"/>
    <col min="7686" max="7936" width="9.33203125" style="35"/>
    <col min="7937" max="7937" width="9.5" style="35" customWidth="1"/>
    <col min="7938" max="7938" width="65.83203125" style="35" customWidth="1"/>
    <col min="7939" max="7941" width="17.83203125" style="35" customWidth="1"/>
    <col min="7942" max="8192" width="9.33203125" style="35"/>
    <col min="8193" max="8193" width="9.5" style="35" customWidth="1"/>
    <col min="8194" max="8194" width="65.83203125" style="35" customWidth="1"/>
    <col min="8195" max="8197" width="17.83203125" style="35" customWidth="1"/>
    <col min="8198" max="8448" width="9.33203125" style="35"/>
    <col min="8449" max="8449" width="9.5" style="35" customWidth="1"/>
    <col min="8450" max="8450" width="65.83203125" style="35" customWidth="1"/>
    <col min="8451" max="8453" width="17.83203125" style="35" customWidth="1"/>
    <col min="8454" max="8704" width="9.33203125" style="35"/>
    <col min="8705" max="8705" width="9.5" style="35" customWidth="1"/>
    <col min="8706" max="8706" width="65.83203125" style="35" customWidth="1"/>
    <col min="8707" max="8709" width="17.83203125" style="35" customWidth="1"/>
    <col min="8710" max="8960" width="9.33203125" style="35"/>
    <col min="8961" max="8961" width="9.5" style="35" customWidth="1"/>
    <col min="8962" max="8962" width="65.83203125" style="35" customWidth="1"/>
    <col min="8963" max="8965" width="17.83203125" style="35" customWidth="1"/>
    <col min="8966" max="9216" width="9.33203125" style="35"/>
    <col min="9217" max="9217" width="9.5" style="35" customWidth="1"/>
    <col min="9218" max="9218" width="65.83203125" style="35" customWidth="1"/>
    <col min="9219" max="9221" width="17.83203125" style="35" customWidth="1"/>
    <col min="9222" max="9472" width="9.33203125" style="35"/>
    <col min="9473" max="9473" width="9.5" style="35" customWidth="1"/>
    <col min="9474" max="9474" width="65.83203125" style="35" customWidth="1"/>
    <col min="9475" max="9477" width="17.83203125" style="35" customWidth="1"/>
    <col min="9478" max="9728" width="9.33203125" style="35"/>
    <col min="9729" max="9729" width="9.5" style="35" customWidth="1"/>
    <col min="9730" max="9730" width="65.83203125" style="35" customWidth="1"/>
    <col min="9731" max="9733" width="17.83203125" style="35" customWidth="1"/>
    <col min="9734" max="9984" width="9.33203125" style="35"/>
    <col min="9985" max="9985" width="9.5" style="35" customWidth="1"/>
    <col min="9986" max="9986" width="65.83203125" style="35" customWidth="1"/>
    <col min="9987" max="9989" width="17.83203125" style="35" customWidth="1"/>
    <col min="9990" max="10240" width="9.33203125" style="35"/>
    <col min="10241" max="10241" width="9.5" style="35" customWidth="1"/>
    <col min="10242" max="10242" width="65.83203125" style="35" customWidth="1"/>
    <col min="10243" max="10245" width="17.83203125" style="35" customWidth="1"/>
    <col min="10246" max="10496" width="9.33203125" style="35"/>
    <col min="10497" max="10497" width="9.5" style="35" customWidth="1"/>
    <col min="10498" max="10498" width="65.83203125" style="35" customWidth="1"/>
    <col min="10499" max="10501" width="17.83203125" style="35" customWidth="1"/>
    <col min="10502" max="10752" width="9.33203125" style="35"/>
    <col min="10753" max="10753" width="9.5" style="35" customWidth="1"/>
    <col min="10754" max="10754" width="65.83203125" style="35" customWidth="1"/>
    <col min="10755" max="10757" width="17.83203125" style="35" customWidth="1"/>
    <col min="10758" max="11008" width="9.33203125" style="35"/>
    <col min="11009" max="11009" width="9.5" style="35" customWidth="1"/>
    <col min="11010" max="11010" width="65.83203125" style="35" customWidth="1"/>
    <col min="11011" max="11013" width="17.83203125" style="35" customWidth="1"/>
    <col min="11014" max="11264" width="9.33203125" style="35"/>
    <col min="11265" max="11265" width="9.5" style="35" customWidth="1"/>
    <col min="11266" max="11266" width="65.83203125" style="35" customWidth="1"/>
    <col min="11267" max="11269" width="17.83203125" style="35" customWidth="1"/>
    <col min="11270" max="11520" width="9.33203125" style="35"/>
    <col min="11521" max="11521" width="9.5" style="35" customWidth="1"/>
    <col min="11522" max="11522" width="65.83203125" style="35" customWidth="1"/>
    <col min="11523" max="11525" width="17.83203125" style="35" customWidth="1"/>
    <col min="11526" max="11776" width="9.33203125" style="35"/>
    <col min="11777" max="11777" width="9.5" style="35" customWidth="1"/>
    <col min="11778" max="11778" width="65.83203125" style="35" customWidth="1"/>
    <col min="11779" max="11781" width="17.83203125" style="35" customWidth="1"/>
    <col min="11782" max="12032" width="9.33203125" style="35"/>
    <col min="12033" max="12033" width="9.5" style="35" customWidth="1"/>
    <col min="12034" max="12034" width="65.83203125" style="35" customWidth="1"/>
    <col min="12035" max="12037" width="17.83203125" style="35" customWidth="1"/>
    <col min="12038" max="12288" width="9.33203125" style="35"/>
    <col min="12289" max="12289" width="9.5" style="35" customWidth="1"/>
    <col min="12290" max="12290" width="65.83203125" style="35" customWidth="1"/>
    <col min="12291" max="12293" width="17.83203125" style="35" customWidth="1"/>
    <col min="12294" max="12544" width="9.33203125" style="35"/>
    <col min="12545" max="12545" width="9.5" style="35" customWidth="1"/>
    <col min="12546" max="12546" width="65.83203125" style="35" customWidth="1"/>
    <col min="12547" max="12549" width="17.83203125" style="35" customWidth="1"/>
    <col min="12550" max="12800" width="9.33203125" style="35"/>
    <col min="12801" max="12801" width="9.5" style="35" customWidth="1"/>
    <col min="12802" max="12802" width="65.83203125" style="35" customWidth="1"/>
    <col min="12803" max="12805" width="17.83203125" style="35" customWidth="1"/>
    <col min="12806" max="13056" width="9.33203125" style="35"/>
    <col min="13057" max="13057" width="9.5" style="35" customWidth="1"/>
    <col min="13058" max="13058" width="65.83203125" style="35" customWidth="1"/>
    <col min="13059" max="13061" width="17.83203125" style="35" customWidth="1"/>
    <col min="13062" max="13312" width="9.33203125" style="35"/>
    <col min="13313" max="13313" width="9.5" style="35" customWidth="1"/>
    <col min="13314" max="13314" width="65.83203125" style="35" customWidth="1"/>
    <col min="13315" max="13317" width="17.83203125" style="35" customWidth="1"/>
    <col min="13318" max="13568" width="9.33203125" style="35"/>
    <col min="13569" max="13569" width="9.5" style="35" customWidth="1"/>
    <col min="13570" max="13570" width="65.83203125" style="35" customWidth="1"/>
    <col min="13571" max="13573" width="17.83203125" style="35" customWidth="1"/>
    <col min="13574" max="13824" width="9.33203125" style="35"/>
    <col min="13825" max="13825" width="9.5" style="35" customWidth="1"/>
    <col min="13826" max="13826" width="65.83203125" style="35" customWidth="1"/>
    <col min="13827" max="13829" width="17.83203125" style="35" customWidth="1"/>
    <col min="13830" max="14080" width="9.33203125" style="35"/>
    <col min="14081" max="14081" width="9.5" style="35" customWidth="1"/>
    <col min="14082" max="14082" width="65.83203125" style="35" customWidth="1"/>
    <col min="14083" max="14085" width="17.83203125" style="35" customWidth="1"/>
    <col min="14086" max="14336" width="9.33203125" style="35"/>
    <col min="14337" max="14337" width="9.5" style="35" customWidth="1"/>
    <col min="14338" max="14338" width="65.83203125" style="35" customWidth="1"/>
    <col min="14339" max="14341" width="17.83203125" style="35" customWidth="1"/>
    <col min="14342" max="14592" width="9.33203125" style="35"/>
    <col min="14593" max="14593" width="9.5" style="35" customWidth="1"/>
    <col min="14594" max="14594" width="65.83203125" style="35" customWidth="1"/>
    <col min="14595" max="14597" width="17.83203125" style="35" customWidth="1"/>
    <col min="14598" max="14848" width="9.33203125" style="35"/>
    <col min="14849" max="14849" width="9.5" style="35" customWidth="1"/>
    <col min="14850" max="14850" width="65.83203125" style="35" customWidth="1"/>
    <col min="14851" max="14853" width="17.83203125" style="35" customWidth="1"/>
    <col min="14854" max="15104" width="9.33203125" style="35"/>
    <col min="15105" max="15105" width="9.5" style="35" customWidth="1"/>
    <col min="15106" max="15106" width="65.83203125" style="35" customWidth="1"/>
    <col min="15107" max="15109" width="17.83203125" style="35" customWidth="1"/>
    <col min="15110" max="15360" width="9.33203125" style="35"/>
    <col min="15361" max="15361" width="9.5" style="35" customWidth="1"/>
    <col min="15362" max="15362" width="65.83203125" style="35" customWidth="1"/>
    <col min="15363" max="15365" width="17.83203125" style="35" customWidth="1"/>
    <col min="15366" max="15616" width="9.33203125" style="35"/>
    <col min="15617" max="15617" width="9.5" style="35" customWidth="1"/>
    <col min="15618" max="15618" width="65.83203125" style="35" customWidth="1"/>
    <col min="15619" max="15621" width="17.83203125" style="35" customWidth="1"/>
    <col min="15622" max="15872" width="9.33203125" style="35"/>
    <col min="15873" max="15873" width="9.5" style="35" customWidth="1"/>
    <col min="15874" max="15874" width="65.83203125" style="35" customWidth="1"/>
    <col min="15875" max="15877" width="17.83203125" style="35" customWidth="1"/>
    <col min="15878" max="16128" width="9.33203125" style="35"/>
    <col min="16129" max="16129" width="9.5" style="35" customWidth="1"/>
    <col min="16130" max="16130" width="65.83203125" style="35" customWidth="1"/>
    <col min="16131" max="16133" width="17.83203125" style="35" customWidth="1"/>
    <col min="16134" max="16384" width="9.33203125" style="35"/>
  </cols>
  <sheetData>
    <row r="1" spans="1:5" x14ac:dyDescent="0.25">
      <c r="A1" s="32"/>
      <c r="B1" s="33" t="str">
        <f>CONCATENATE("1.2. melléklet ",[1]KVI_MOD_ALAPADATOK!A7," ",[1]KVI_MOD_ALAPADATOK!B7," ",[1]KVI_MOD_ALAPADATOK!C7," ",[1]KVI_MOD_ALAPADATOK!D7," ",[1]KVI_MOD_ALAPADATOK!E7," ",[1]KVI_MOD_ALAPADATOK!F7," ",[1]KVI_MOD_ALAPADATOK!G7," ",[1]KVI_MOD_ALAPADATOK!H7," ",[1]KVI_MOD_ALAPADATOK!E7," ",[1]KVI_MOD_ALAPADATOK!F7," ",[1]KVI_MOD_ALAPADATOK!G7," ",[1]KVI_MOD_ALAPADATOK!H7)</f>
        <v>1.2. melléklet a  / 2020 ( … ) önkormányzati rendelethez ( … ) önkormányzati rendelethez</v>
      </c>
      <c r="C1" s="34"/>
      <c r="D1" s="34"/>
      <c r="E1" s="34"/>
    </row>
    <row r="2" spans="1:5" x14ac:dyDescent="0.25">
      <c r="A2" s="36" t="str">
        <f>CONCATENATE([1]KVI_MOD_ALAPADATOK!A3)</f>
        <v>JÁNOSHIDA KÖZSÉGI ÖNKORMÁNYZATA</v>
      </c>
      <c r="B2" s="37"/>
      <c r="C2" s="37"/>
      <c r="D2" s="37"/>
      <c r="E2" s="37"/>
    </row>
    <row r="3" spans="1:5" x14ac:dyDescent="0.25">
      <c r="A3" s="36" t="str">
        <f>CONCATENATE([1]KVI_MOD_ALAPADATOK!A9," SZ. MÓDOSÍTÁS UTÁNI KÖLTSÉGVETÉS ELŐIRÁNYZATAINAK ALAKULÁSÁRÓL")</f>
        <v>I. SZ. MÓDOSÍTÁS UTÁNI KÖLTSÉGVETÉS ELŐIRÁNYZATAINAK ALAKULÁSÁRÓL</v>
      </c>
      <c r="B3" s="36"/>
      <c r="C3" s="38"/>
      <c r="D3" s="36"/>
      <c r="E3" s="36"/>
    </row>
    <row r="4" spans="1:5" x14ac:dyDescent="0.25">
      <c r="A4" s="36" t="s">
        <v>115</v>
      </c>
      <c r="B4" s="36"/>
      <c r="C4" s="38"/>
      <c r="D4" s="36"/>
      <c r="E4" s="36"/>
    </row>
    <row r="5" spans="1:5" x14ac:dyDescent="0.25">
      <c r="A5" s="32"/>
      <c r="B5" s="32"/>
      <c r="C5" s="39"/>
      <c r="D5" s="32"/>
      <c r="E5" s="32"/>
    </row>
    <row r="6" spans="1:5" ht="15.95" customHeight="1" x14ac:dyDescent="0.25">
      <c r="A6" s="40" t="s">
        <v>116</v>
      </c>
      <c r="B6" s="40"/>
      <c r="C6" s="40"/>
      <c r="D6" s="40"/>
      <c r="E6" s="40"/>
    </row>
    <row r="7" spans="1:5" ht="15.95" customHeight="1" thickBot="1" x14ac:dyDescent="0.3">
      <c r="A7" s="41" t="s">
        <v>117</v>
      </c>
      <c r="B7" s="41"/>
      <c r="C7" s="42"/>
      <c r="D7" s="32"/>
      <c r="E7" s="42" t="str">
        <f>CONCATENATE(KVI_MOD_1.1.sz.mell.!E7)</f>
        <v xml:space="preserve"> Forintban!</v>
      </c>
    </row>
    <row r="8" spans="1:5" x14ac:dyDescent="0.25">
      <c r="A8" s="43" t="s">
        <v>119</v>
      </c>
      <c r="B8" s="44" t="s">
        <v>120</v>
      </c>
      <c r="C8" s="45" t="str">
        <f>CONCATENATE([1]KVI_MOD_ALAPADATOK!D1,". évi")</f>
        <v>2020. évi</v>
      </c>
      <c r="D8" s="46"/>
      <c r="E8" s="47"/>
    </row>
    <row r="9" spans="1:5" ht="24.75" thickBot="1" x14ac:dyDescent="0.3">
      <c r="A9" s="48"/>
      <c r="B9" s="49"/>
      <c r="C9" s="50" t="s">
        <v>121</v>
      </c>
      <c r="D9" s="51" t="s">
        <v>122</v>
      </c>
      <c r="E9" s="158" t="s">
        <v>123</v>
      </c>
    </row>
    <row r="10" spans="1:5" s="56" customFormat="1" ht="12" customHeight="1" thickBot="1" x14ac:dyDescent="0.25">
      <c r="A10" s="53" t="s">
        <v>124</v>
      </c>
      <c r="B10" s="54" t="s">
        <v>125</v>
      </c>
      <c r="C10" s="54" t="s">
        <v>126</v>
      </c>
      <c r="D10" s="54" t="s">
        <v>127</v>
      </c>
      <c r="E10" s="55" t="s">
        <v>128</v>
      </c>
    </row>
    <row r="11" spans="1:5" s="61" customFormat="1" ht="12" customHeight="1" thickBot="1" x14ac:dyDescent="0.25">
      <c r="A11" s="57" t="s">
        <v>129</v>
      </c>
      <c r="B11" s="58" t="s">
        <v>130</v>
      </c>
      <c r="C11" s="59">
        <f>'[1]RM_1.2.sz.mell.'!C11</f>
        <v>248029147</v>
      </c>
      <c r="D11" s="59">
        <f>'[1]RM_1.2.sz.mell.'!J11</f>
        <v>-17110559</v>
      </c>
      <c r="E11" s="60">
        <f>'[1]RM_1.2.sz.mell.'!K11</f>
        <v>230918588</v>
      </c>
    </row>
    <row r="12" spans="1:5" s="61" customFormat="1" ht="12" customHeight="1" x14ac:dyDescent="0.2">
      <c r="A12" s="62" t="s">
        <v>131</v>
      </c>
      <c r="B12" s="63" t="s">
        <v>132</v>
      </c>
      <c r="C12" s="64">
        <f>'[1]RM_1.2.sz.mell.'!C12</f>
        <v>26241102</v>
      </c>
      <c r="D12" s="64">
        <f>'[1]RM_1.2.sz.mell.'!J12</f>
        <v>0</v>
      </c>
      <c r="E12" s="65">
        <f>'[1]RM_1.2.sz.mell.'!K12</f>
        <v>26241102</v>
      </c>
    </row>
    <row r="13" spans="1:5" s="61" customFormat="1" ht="12" customHeight="1" x14ac:dyDescent="0.2">
      <c r="A13" s="66" t="s">
        <v>133</v>
      </c>
      <c r="B13" s="67" t="s">
        <v>134</v>
      </c>
      <c r="C13" s="68">
        <f>'[1]RM_1.2.sz.mell.'!C13</f>
        <v>71553450</v>
      </c>
      <c r="D13" s="68">
        <f>'[1]RM_1.2.sz.mell.'!J13</f>
        <v>0</v>
      </c>
      <c r="E13" s="69">
        <f>'[1]RM_1.2.sz.mell.'!K13</f>
        <v>71553450</v>
      </c>
    </row>
    <row r="14" spans="1:5" s="61" customFormat="1" ht="12" customHeight="1" x14ac:dyDescent="0.2">
      <c r="A14" s="66" t="s">
        <v>135</v>
      </c>
      <c r="B14" s="67" t="s">
        <v>136</v>
      </c>
      <c r="C14" s="68">
        <f>'[1]RM_1.2.sz.mell.'!C14</f>
        <v>79309834</v>
      </c>
      <c r="D14" s="68">
        <f>'[1]RM_1.2.sz.mell.'!J14</f>
        <v>0</v>
      </c>
      <c r="E14" s="69">
        <f>'[1]RM_1.2.sz.mell.'!K14</f>
        <v>79309834</v>
      </c>
    </row>
    <row r="15" spans="1:5" s="61" customFormat="1" ht="12" customHeight="1" x14ac:dyDescent="0.2">
      <c r="A15" s="66" t="s">
        <v>137</v>
      </c>
      <c r="B15" s="67" t="s">
        <v>138</v>
      </c>
      <c r="C15" s="68">
        <f>'[1]RM_1.2.sz.mell.'!C15</f>
        <v>3206313</v>
      </c>
      <c r="D15" s="68">
        <f>'[1]RM_1.2.sz.mell.'!J15</f>
        <v>0</v>
      </c>
      <c r="E15" s="69">
        <f>'[1]RM_1.2.sz.mell.'!K15</f>
        <v>3206313</v>
      </c>
    </row>
    <row r="16" spans="1:5" s="61" customFormat="1" ht="12" customHeight="1" x14ac:dyDescent="0.2">
      <c r="A16" s="66" t="s">
        <v>139</v>
      </c>
      <c r="B16" s="70" t="s">
        <v>140</v>
      </c>
      <c r="C16" s="68">
        <f>'[1]RM_1.2.sz.mell.'!C16</f>
        <v>67718448</v>
      </c>
      <c r="D16" s="68">
        <f>'[1]RM_1.2.sz.mell.'!J16</f>
        <v>-17110559</v>
      </c>
      <c r="E16" s="69">
        <f>'[1]RM_1.2.sz.mell.'!K16</f>
        <v>50607889</v>
      </c>
    </row>
    <row r="17" spans="1:5" s="61" customFormat="1" ht="12" customHeight="1" thickBot="1" x14ac:dyDescent="0.25">
      <c r="A17" s="71" t="s">
        <v>141</v>
      </c>
      <c r="B17" s="72" t="s">
        <v>142</v>
      </c>
      <c r="C17" s="68">
        <f>'[1]RM_1.2.sz.mell.'!C17</f>
        <v>0</v>
      </c>
      <c r="D17" s="68">
        <f>'[1]RM_1.2.sz.mell.'!J17</f>
        <v>0</v>
      </c>
      <c r="E17" s="69">
        <f>'[1]RM_1.2.sz.mell.'!K17</f>
        <v>0</v>
      </c>
    </row>
    <row r="18" spans="1:5" s="61" customFormat="1" ht="12" customHeight="1" thickBot="1" x14ac:dyDescent="0.25">
      <c r="A18" s="57" t="s">
        <v>143</v>
      </c>
      <c r="B18" s="73" t="s">
        <v>144</v>
      </c>
      <c r="C18" s="59">
        <f>'[1]RM_1.2.sz.mell.'!C18</f>
        <v>182337544</v>
      </c>
      <c r="D18" s="59">
        <f>'[1]RM_1.2.sz.mell.'!J18</f>
        <v>6123106</v>
      </c>
      <c r="E18" s="60">
        <f>'[1]RM_1.2.sz.mell.'!K18</f>
        <v>188460650</v>
      </c>
    </row>
    <row r="19" spans="1:5" s="61" customFormat="1" ht="12" customHeight="1" x14ac:dyDescent="0.2">
      <c r="A19" s="62" t="s">
        <v>145</v>
      </c>
      <c r="B19" s="63" t="s">
        <v>146</v>
      </c>
      <c r="C19" s="64">
        <f>'[1]RM_1.2.sz.mell.'!C19</f>
        <v>0</v>
      </c>
      <c r="D19" s="64">
        <f>'[1]RM_1.2.sz.mell.'!J19</f>
        <v>0</v>
      </c>
      <c r="E19" s="65">
        <f>'[1]RM_1.2.sz.mell.'!K19</f>
        <v>0</v>
      </c>
    </row>
    <row r="20" spans="1:5" s="61" customFormat="1" ht="12" customHeight="1" x14ac:dyDescent="0.2">
      <c r="A20" s="66" t="s">
        <v>147</v>
      </c>
      <c r="B20" s="67" t="s">
        <v>148</v>
      </c>
      <c r="C20" s="68">
        <f>'[1]RM_1.2.sz.mell.'!C20</f>
        <v>0</v>
      </c>
      <c r="D20" s="68">
        <f>'[1]RM_1.2.sz.mell.'!J20</f>
        <v>0</v>
      </c>
      <c r="E20" s="69">
        <f>'[1]RM_1.2.sz.mell.'!K20</f>
        <v>0</v>
      </c>
    </row>
    <row r="21" spans="1:5" s="61" customFormat="1" ht="12" customHeight="1" x14ac:dyDescent="0.2">
      <c r="A21" s="66" t="s">
        <v>149</v>
      </c>
      <c r="B21" s="67" t="s">
        <v>150</v>
      </c>
      <c r="C21" s="68">
        <f>'[1]RM_1.2.sz.mell.'!C21</f>
        <v>0</v>
      </c>
      <c r="D21" s="68">
        <f>'[1]RM_1.2.sz.mell.'!J21</f>
        <v>0</v>
      </c>
      <c r="E21" s="69">
        <f>'[1]RM_1.2.sz.mell.'!K21</f>
        <v>0</v>
      </c>
    </row>
    <row r="22" spans="1:5" s="61" customFormat="1" ht="12" customHeight="1" x14ac:dyDescent="0.2">
      <c r="A22" s="66" t="s">
        <v>151</v>
      </c>
      <c r="B22" s="67" t="s">
        <v>152</v>
      </c>
      <c r="C22" s="68">
        <f>'[1]RM_1.2.sz.mell.'!C22</f>
        <v>0</v>
      </c>
      <c r="D22" s="68">
        <f>'[1]RM_1.2.sz.mell.'!J22</f>
        <v>0</v>
      </c>
      <c r="E22" s="69">
        <f>'[1]RM_1.2.sz.mell.'!K22</f>
        <v>0</v>
      </c>
    </row>
    <row r="23" spans="1:5" s="61" customFormat="1" ht="12" customHeight="1" x14ac:dyDescent="0.2">
      <c r="A23" s="66" t="s">
        <v>153</v>
      </c>
      <c r="B23" s="67" t="s">
        <v>154</v>
      </c>
      <c r="C23" s="68">
        <f>'[1]RM_1.2.sz.mell.'!C23</f>
        <v>182337544</v>
      </c>
      <c r="D23" s="68">
        <f>'[1]RM_1.2.sz.mell.'!J23</f>
        <v>6123106</v>
      </c>
      <c r="E23" s="69">
        <f>'[1]RM_1.2.sz.mell.'!K23</f>
        <v>188460650</v>
      </c>
    </row>
    <row r="24" spans="1:5" s="61" customFormat="1" ht="12" customHeight="1" thickBot="1" x14ac:dyDescent="0.25">
      <c r="A24" s="71" t="s">
        <v>155</v>
      </c>
      <c r="B24" s="72" t="s">
        <v>156</v>
      </c>
      <c r="C24" s="74">
        <f>'[1]RM_1.2.sz.mell.'!C24</f>
        <v>0</v>
      </c>
      <c r="D24" s="74">
        <f>'[1]RM_1.2.sz.mell.'!J24</f>
        <v>0</v>
      </c>
      <c r="E24" s="75">
        <f>'[1]RM_1.2.sz.mell.'!K24</f>
        <v>0</v>
      </c>
    </row>
    <row r="25" spans="1:5" s="61" customFormat="1" ht="12" customHeight="1" thickBot="1" x14ac:dyDescent="0.25">
      <c r="A25" s="57" t="s">
        <v>157</v>
      </c>
      <c r="B25" s="58" t="s">
        <v>158</v>
      </c>
      <c r="C25" s="59">
        <f>'[1]RM_1.2.sz.mell.'!C25</f>
        <v>224914571</v>
      </c>
      <c r="D25" s="59">
        <f>'[1]RM_1.2.sz.mell.'!J25</f>
        <v>8538719</v>
      </c>
      <c r="E25" s="60">
        <f>'[1]RM_1.2.sz.mell.'!K25</f>
        <v>233453290</v>
      </c>
    </row>
    <row r="26" spans="1:5" s="61" customFormat="1" ht="12" customHeight="1" x14ac:dyDescent="0.2">
      <c r="A26" s="62" t="s">
        <v>159</v>
      </c>
      <c r="B26" s="63" t="s">
        <v>160</v>
      </c>
      <c r="C26" s="64">
        <f>'[1]RM_1.2.sz.mell.'!C26</f>
        <v>0</v>
      </c>
      <c r="D26" s="64">
        <f>'[1]RM_1.2.sz.mell.'!J26</f>
        <v>0</v>
      </c>
      <c r="E26" s="65">
        <f>'[1]RM_1.2.sz.mell.'!K26</f>
        <v>0</v>
      </c>
    </row>
    <row r="27" spans="1:5" s="61" customFormat="1" ht="12" customHeight="1" x14ac:dyDescent="0.2">
      <c r="A27" s="66" t="s">
        <v>161</v>
      </c>
      <c r="B27" s="67" t="s">
        <v>162</v>
      </c>
      <c r="C27" s="68">
        <f>'[1]RM_1.2.sz.mell.'!C27</f>
        <v>0</v>
      </c>
      <c r="D27" s="68">
        <f>'[1]RM_1.2.sz.mell.'!J27</f>
        <v>0</v>
      </c>
      <c r="E27" s="69">
        <f>'[1]RM_1.2.sz.mell.'!K27</f>
        <v>0</v>
      </c>
    </row>
    <row r="28" spans="1:5" s="61" customFormat="1" ht="12" customHeight="1" x14ac:dyDescent="0.2">
      <c r="A28" s="66" t="s">
        <v>163</v>
      </c>
      <c r="B28" s="67" t="s">
        <v>164</v>
      </c>
      <c r="C28" s="68">
        <f>'[1]RM_1.2.sz.mell.'!C28</f>
        <v>0</v>
      </c>
      <c r="D28" s="68">
        <f>'[1]RM_1.2.sz.mell.'!J28</f>
        <v>0</v>
      </c>
      <c r="E28" s="69">
        <f>'[1]RM_1.2.sz.mell.'!K28</f>
        <v>0</v>
      </c>
    </row>
    <row r="29" spans="1:5" s="61" customFormat="1" ht="12" customHeight="1" x14ac:dyDescent="0.2">
      <c r="A29" s="66" t="s">
        <v>165</v>
      </c>
      <c r="B29" s="67" t="s">
        <v>166</v>
      </c>
      <c r="C29" s="68">
        <f>'[1]RM_1.2.sz.mell.'!C29</f>
        <v>0</v>
      </c>
      <c r="D29" s="68">
        <f>'[1]RM_1.2.sz.mell.'!J29</f>
        <v>0</v>
      </c>
      <c r="E29" s="69">
        <f>'[1]RM_1.2.sz.mell.'!K29</f>
        <v>0</v>
      </c>
    </row>
    <row r="30" spans="1:5" s="61" customFormat="1" ht="12" customHeight="1" x14ac:dyDescent="0.2">
      <c r="A30" s="66" t="s">
        <v>167</v>
      </c>
      <c r="B30" s="67" t="s">
        <v>168</v>
      </c>
      <c r="C30" s="68">
        <f>'[1]RM_1.2.sz.mell.'!C30</f>
        <v>224914571</v>
      </c>
      <c r="D30" s="68">
        <f>'[1]RM_1.2.sz.mell.'!J30</f>
        <v>8538719</v>
      </c>
      <c r="E30" s="69">
        <f>'[1]RM_1.2.sz.mell.'!K30</f>
        <v>233453290</v>
      </c>
    </row>
    <row r="31" spans="1:5" s="61" customFormat="1" ht="12" customHeight="1" thickBot="1" x14ac:dyDescent="0.25">
      <c r="A31" s="71" t="s">
        <v>169</v>
      </c>
      <c r="B31" s="76" t="s">
        <v>170</v>
      </c>
      <c r="C31" s="74">
        <f>'[1]RM_1.2.sz.mell.'!C31</f>
        <v>0</v>
      </c>
      <c r="D31" s="74">
        <f>'[1]RM_1.2.sz.mell.'!J31</f>
        <v>0</v>
      </c>
      <c r="E31" s="75">
        <f>'[1]RM_1.2.sz.mell.'!K31</f>
        <v>0</v>
      </c>
    </row>
    <row r="32" spans="1:5" s="61" customFormat="1" ht="12" customHeight="1" thickBot="1" x14ac:dyDescent="0.25">
      <c r="A32" s="57" t="s">
        <v>171</v>
      </c>
      <c r="B32" s="58" t="s">
        <v>172</v>
      </c>
      <c r="C32" s="77">
        <f>'[1]RM_1.2.sz.mell.'!C32</f>
        <v>42900000</v>
      </c>
      <c r="D32" s="77">
        <f>'[1]RM_1.2.sz.mell.'!J32</f>
        <v>0</v>
      </c>
      <c r="E32" s="78">
        <f>'[1]RM_1.2.sz.mell.'!K32</f>
        <v>42900000</v>
      </c>
    </row>
    <row r="33" spans="1:5" s="61" customFormat="1" ht="12" customHeight="1" x14ac:dyDescent="0.2">
      <c r="A33" s="62" t="s">
        <v>173</v>
      </c>
      <c r="B33" s="63" t="str">
        <f>KVI_MOD_1.1.sz.mell.!B33</f>
        <v>Építményadó</v>
      </c>
      <c r="C33" s="64">
        <f>'[1]RM_1.2.sz.mell.'!C33</f>
        <v>0</v>
      </c>
      <c r="D33" s="64">
        <f>'[1]RM_1.2.sz.mell.'!J33</f>
        <v>0</v>
      </c>
      <c r="E33" s="65">
        <f>'[1]RM_1.2.sz.mell.'!K33</f>
        <v>0</v>
      </c>
    </row>
    <row r="34" spans="1:5" s="61" customFormat="1" ht="12" customHeight="1" x14ac:dyDescent="0.2">
      <c r="A34" s="66" t="s">
        <v>175</v>
      </c>
      <c r="B34" s="67" t="str">
        <f>KVI_MOD_1.1.sz.mell.!B34</f>
        <v>Idegenforgalmi adó</v>
      </c>
      <c r="C34" s="68">
        <f>'[1]RM_1.2.sz.mell.'!C34</f>
        <v>5400000</v>
      </c>
      <c r="D34" s="68">
        <f>'[1]RM_1.2.sz.mell.'!J34</f>
        <v>0</v>
      </c>
      <c r="E34" s="69">
        <f>'[1]RM_1.2.sz.mell.'!K34</f>
        <v>5400000</v>
      </c>
    </row>
    <row r="35" spans="1:5" s="61" customFormat="1" ht="12" customHeight="1" x14ac:dyDescent="0.2">
      <c r="A35" s="66" t="s">
        <v>177</v>
      </c>
      <c r="B35" s="67" t="str">
        <f>KVI_MOD_1.1.sz.mell.!B35</f>
        <v>Iparűzési adó</v>
      </c>
      <c r="C35" s="68">
        <f>'[1]RM_1.2.sz.mell.'!C35</f>
        <v>30000000</v>
      </c>
      <c r="D35" s="68">
        <f>'[1]RM_1.2.sz.mell.'!J35</f>
        <v>0</v>
      </c>
      <c r="E35" s="69">
        <f>'[1]RM_1.2.sz.mell.'!K35</f>
        <v>30000000</v>
      </c>
    </row>
    <row r="36" spans="1:5" s="61" customFormat="1" ht="12" customHeight="1" x14ac:dyDescent="0.2">
      <c r="A36" s="66" t="s">
        <v>179</v>
      </c>
      <c r="B36" s="67" t="str">
        <f>KVI_MOD_1.1.sz.mell.!B36</f>
        <v>Talajterhelési díj</v>
      </c>
      <c r="C36" s="68">
        <f>'[1]RM_1.2.sz.mell.'!C36</f>
        <v>0</v>
      </c>
      <c r="D36" s="68">
        <f>'[1]RM_1.2.sz.mell.'!J36</f>
        <v>0</v>
      </c>
      <c r="E36" s="69">
        <f>'[1]RM_1.2.sz.mell.'!K36</f>
        <v>0</v>
      </c>
    </row>
    <row r="37" spans="1:5" s="61" customFormat="1" ht="12" customHeight="1" x14ac:dyDescent="0.2">
      <c r="A37" s="66" t="s">
        <v>181</v>
      </c>
      <c r="B37" s="67" t="str">
        <f>KVI_MOD_1.1.sz.mell.!B37</f>
        <v>Gépjárműadó</v>
      </c>
      <c r="C37" s="68">
        <f>'[1]RM_1.2.sz.mell.'!C37</f>
        <v>5000000</v>
      </c>
      <c r="D37" s="68">
        <f>'[1]RM_1.2.sz.mell.'!J37</f>
        <v>0</v>
      </c>
      <c r="E37" s="69">
        <f>'[1]RM_1.2.sz.mell.'!K37</f>
        <v>5000000</v>
      </c>
    </row>
    <row r="38" spans="1:5" s="61" customFormat="1" ht="12" customHeight="1" x14ac:dyDescent="0.2">
      <c r="A38" s="66" t="s">
        <v>183</v>
      </c>
      <c r="B38" s="67" t="str">
        <f>KVI_MOD_1.1.sz.mell.!B38</f>
        <v>Telekadó</v>
      </c>
      <c r="C38" s="68">
        <f>'[1]RM_1.2.sz.mell.'!C38</f>
        <v>0</v>
      </c>
      <c r="D38" s="68">
        <f>'[1]RM_1.2.sz.mell.'!J38</f>
        <v>0</v>
      </c>
      <c r="E38" s="69">
        <f>'[1]RM_1.2.sz.mell.'!K38</f>
        <v>0</v>
      </c>
    </row>
    <row r="39" spans="1:5" s="61" customFormat="1" ht="12" customHeight="1" thickBot="1" x14ac:dyDescent="0.25">
      <c r="A39" s="71" t="s">
        <v>185</v>
      </c>
      <c r="B39" s="79" t="str">
        <f>KVI_MOD_1.1.sz.mell.!B39</f>
        <v>Kommunális adó</v>
      </c>
      <c r="C39" s="74">
        <f>'[1]RM_1.2.sz.mell.'!C39</f>
        <v>2500000</v>
      </c>
      <c r="D39" s="74">
        <f>'[1]RM_1.2.sz.mell.'!J39</f>
        <v>0</v>
      </c>
      <c r="E39" s="75">
        <f>'[1]RM_1.2.sz.mell.'!K39</f>
        <v>2500000</v>
      </c>
    </row>
    <row r="40" spans="1:5" s="61" customFormat="1" ht="12" customHeight="1" thickBot="1" x14ac:dyDescent="0.25">
      <c r="A40" s="57" t="s">
        <v>187</v>
      </c>
      <c r="B40" s="58" t="s">
        <v>188</v>
      </c>
      <c r="C40" s="59">
        <f>'[1]RM_1.2.sz.mell.'!C40</f>
        <v>85953354</v>
      </c>
      <c r="D40" s="59">
        <f>'[1]RM_1.2.sz.mell.'!J40</f>
        <v>9117806</v>
      </c>
      <c r="E40" s="60">
        <f>'[1]RM_1.2.sz.mell.'!K40</f>
        <v>95071160</v>
      </c>
    </row>
    <row r="41" spans="1:5" s="61" customFormat="1" ht="12" customHeight="1" x14ac:dyDescent="0.2">
      <c r="A41" s="62" t="s">
        <v>189</v>
      </c>
      <c r="B41" s="63" t="s">
        <v>190</v>
      </c>
      <c r="C41" s="64">
        <f>'[1]RM_1.2.sz.mell.'!C41</f>
        <v>26600000</v>
      </c>
      <c r="D41" s="64">
        <f>'[1]RM_1.2.sz.mell.'!J41</f>
        <v>0</v>
      </c>
      <c r="E41" s="65">
        <f>'[1]RM_1.2.sz.mell.'!K41</f>
        <v>26600000</v>
      </c>
    </row>
    <row r="42" spans="1:5" s="61" customFormat="1" ht="12" customHeight="1" x14ac:dyDescent="0.2">
      <c r="A42" s="66" t="s">
        <v>191</v>
      </c>
      <c r="B42" s="67" t="s">
        <v>192</v>
      </c>
      <c r="C42" s="68">
        <f>'[1]RM_1.2.sz.mell.'!C42</f>
        <v>9768679</v>
      </c>
      <c r="D42" s="68">
        <f>'[1]RM_1.2.sz.mell.'!J42</f>
        <v>118110</v>
      </c>
      <c r="E42" s="69">
        <f>'[1]RM_1.2.sz.mell.'!K42</f>
        <v>9886789</v>
      </c>
    </row>
    <row r="43" spans="1:5" s="61" customFormat="1" ht="12" customHeight="1" x14ac:dyDescent="0.2">
      <c r="A43" s="66" t="s">
        <v>193</v>
      </c>
      <c r="B43" s="67" t="s">
        <v>194</v>
      </c>
      <c r="C43" s="68">
        <f>'[1]RM_1.2.sz.mell.'!C43</f>
        <v>2118500</v>
      </c>
      <c r="D43" s="68">
        <f>'[1]RM_1.2.sz.mell.'!J43</f>
        <v>0</v>
      </c>
      <c r="E43" s="69">
        <f>'[1]RM_1.2.sz.mell.'!K43</f>
        <v>2118500</v>
      </c>
    </row>
    <row r="44" spans="1:5" s="61" customFormat="1" ht="12" customHeight="1" x14ac:dyDescent="0.2">
      <c r="A44" s="66" t="s">
        <v>195</v>
      </c>
      <c r="B44" s="67" t="s">
        <v>196</v>
      </c>
      <c r="C44" s="68">
        <f>'[1]RM_1.2.sz.mell.'!C44</f>
        <v>12493920</v>
      </c>
      <c r="D44" s="68">
        <f>'[1]RM_1.2.sz.mell.'!J44</f>
        <v>9000</v>
      </c>
      <c r="E44" s="69">
        <f>'[1]RM_1.2.sz.mell.'!K44</f>
        <v>12502920</v>
      </c>
    </row>
    <row r="45" spans="1:5" s="61" customFormat="1" ht="12" customHeight="1" x14ac:dyDescent="0.2">
      <c r="A45" s="66" t="s">
        <v>197</v>
      </c>
      <c r="B45" s="67" t="s">
        <v>198</v>
      </c>
      <c r="C45" s="68">
        <f>'[1]RM_1.2.sz.mell.'!C45</f>
        <v>10042099</v>
      </c>
      <c r="D45" s="68">
        <f>'[1]RM_1.2.sz.mell.'!J45</f>
        <v>0</v>
      </c>
      <c r="E45" s="69">
        <f>'[1]RM_1.2.sz.mell.'!K45</f>
        <v>10042099</v>
      </c>
    </row>
    <row r="46" spans="1:5" s="61" customFormat="1" ht="12" customHeight="1" x14ac:dyDescent="0.2">
      <c r="A46" s="66" t="s">
        <v>199</v>
      </c>
      <c r="B46" s="67" t="s">
        <v>200</v>
      </c>
      <c r="C46" s="68">
        <f>'[1]RM_1.2.sz.mell.'!C46</f>
        <v>13858483</v>
      </c>
      <c r="D46" s="68">
        <f>'[1]RM_1.2.sz.mell.'!J46</f>
        <v>31890</v>
      </c>
      <c r="E46" s="69">
        <f>'[1]RM_1.2.sz.mell.'!K46</f>
        <v>13890373</v>
      </c>
    </row>
    <row r="47" spans="1:5" s="61" customFormat="1" ht="12" customHeight="1" x14ac:dyDescent="0.2">
      <c r="A47" s="66" t="s">
        <v>201</v>
      </c>
      <c r="B47" s="67" t="s">
        <v>202</v>
      </c>
      <c r="C47" s="68">
        <f>'[1]RM_1.2.sz.mell.'!C47</f>
        <v>10943113</v>
      </c>
      <c r="D47" s="68">
        <f>'[1]RM_1.2.sz.mell.'!J47</f>
        <v>8958806</v>
      </c>
      <c r="E47" s="69">
        <f>'[1]RM_1.2.sz.mell.'!K47</f>
        <v>19901919</v>
      </c>
    </row>
    <row r="48" spans="1:5" s="61" customFormat="1" ht="12" customHeight="1" x14ac:dyDescent="0.2">
      <c r="A48" s="66" t="s">
        <v>203</v>
      </c>
      <c r="B48" s="67" t="s">
        <v>204</v>
      </c>
      <c r="C48" s="68">
        <f>'[1]RM_1.2.sz.mell.'!C48</f>
        <v>75500</v>
      </c>
      <c r="D48" s="68">
        <f>'[1]RM_1.2.sz.mell.'!J48</f>
        <v>0</v>
      </c>
      <c r="E48" s="69">
        <f>'[1]RM_1.2.sz.mell.'!K48</f>
        <v>75500</v>
      </c>
    </row>
    <row r="49" spans="1:5" s="61" customFormat="1" ht="12" customHeight="1" x14ac:dyDescent="0.2">
      <c r="A49" s="66" t="s">
        <v>205</v>
      </c>
      <c r="B49" s="67" t="s">
        <v>206</v>
      </c>
      <c r="C49" s="80">
        <f>'[1]RM_1.2.sz.mell.'!C49</f>
        <v>3000</v>
      </c>
      <c r="D49" s="80">
        <f>'[1]RM_1.2.sz.mell.'!J49</f>
        <v>0</v>
      </c>
      <c r="E49" s="81">
        <f>'[1]RM_1.2.sz.mell.'!K49</f>
        <v>3000</v>
      </c>
    </row>
    <row r="50" spans="1:5" s="61" customFormat="1" ht="12" customHeight="1" x14ac:dyDescent="0.2">
      <c r="A50" s="71" t="s">
        <v>207</v>
      </c>
      <c r="B50" s="76" t="s">
        <v>208</v>
      </c>
      <c r="C50" s="82">
        <f>'[1]RM_1.2.sz.mell.'!C50</f>
        <v>0</v>
      </c>
      <c r="D50" s="82">
        <f>'[1]RM_1.2.sz.mell.'!J50</f>
        <v>0</v>
      </c>
      <c r="E50" s="83">
        <f>'[1]RM_1.2.sz.mell.'!K50</f>
        <v>0</v>
      </c>
    </row>
    <row r="51" spans="1:5" s="61" customFormat="1" ht="12" customHeight="1" thickBot="1" x14ac:dyDescent="0.25">
      <c r="A51" s="71" t="s">
        <v>209</v>
      </c>
      <c r="B51" s="72" t="s">
        <v>210</v>
      </c>
      <c r="C51" s="82">
        <f>'[1]RM_1.2.sz.mell.'!C51</f>
        <v>50060</v>
      </c>
      <c r="D51" s="82">
        <f>'[1]RM_1.2.sz.mell.'!J51</f>
        <v>0</v>
      </c>
      <c r="E51" s="83">
        <f>'[1]RM_1.2.sz.mell.'!K51</f>
        <v>50060</v>
      </c>
    </row>
    <row r="52" spans="1:5" s="61" customFormat="1" ht="12" customHeight="1" thickBot="1" x14ac:dyDescent="0.25">
      <c r="A52" s="57" t="s">
        <v>211</v>
      </c>
      <c r="B52" s="58" t="s">
        <v>212</v>
      </c>
      <c r="C52" s="59">
        <f>'[1]RM_1.2.sz.mell.'!C52</f>
        <v>13600000</v>
      </c>
      <c r="D52" s="59">
        <f>'[1]RM_1.2.sz.mell.'!J52</f>
        <v>0</v>
      </c>
      <c r="E52" s="60">
        <f>'[1]RM_1.2.sz.mell.'!K52</f>
        <v>13600000</v>
      </c>
    </row>
    <row r="53" spans="1:5" s="61" customFormat="1" ht="12" customHeight="1" x14ac:dyDescent="0.2">
      <c r="A53" s="62" t="s">
        <v>213</v>
      </c>
      <c r="B53" s="63" t="s">
        <v>214</v>
      </c>
      <c r="C53" s="84">
        <f>'[1]RM_1.2.sz.mell.'!C53</f>
        <v>0</v>
      </c>
      <c r="D53" s="84">
        <f>'[1]RM_1.2.sz.mell.'!J53</f>
        <v>0</v>
      </c>
      <c r="E53" s="85">
        <f>'[1]RM_1.2.sz.mell.'!K53</f>
        <v>0</v>
      </c>
    </row>
    <row r="54" spans="1:5" s="61" customFormat="1" ht="12" customHeight="1" x14ac:dyDescent="0.2">
      <c r="A54" s="66" t="s">
        <v>215</v>
      </c>
      <c r="B54" s="67" t="s">
        <v>216</v>
      </c>
      <c r="C54" s="80">
        <f>'[1]RM_1.2.sz.mell.'!C54</f>
        <v>12800000</v>
      </c>
      <c r="D54" s="80">
        <f>'[1]RM_1.2.sz.mell.'!J54</f>
        <v>0</v>
      </c>
      <c r="E54" s="81">
        <f>'[1]RM_1.2.sz.mell.'!K54</f>
        <v>12800000</v>
      </c>
    </row>
    <row r="55" spans="1:5" s="61" customFormat="1" ht="12" customHeight="1" x14ac:dyDescent="0.2">
      <c r="A55" s="66" t="s">
        <v>217</v>
      </c>
      <c r="B55" s="67" t="s">
        <v>218</v>
      </c>
      <c r="C55" s="80">
        <f>'[1]RM_1.2.sz.mell.'!C55</f>
        <v>800000</v>
      </c>
      <c r="D55" s="80">
        <f>'[1]RM_1.2.sz.mell.'!J55</f>
        <v>0</v>
      </c>
      <c r="E55" s="81">
        <f>'[1]RM_1.2.sz.mell.'!K55</f>
        <v>800000</v>
      </c>
    </row>
    <row r="56" spans="1:5" s="61" customFormat="1" ht="12" customHeight="1" x14ac:dyDescent="0.2">
      <c r="A56" s="66" t="s">
        <v>219</v>
      </c>
      <c r="B56" s="67" t="s">
        <v>220</v>
      </c>
      <c r="C56" s="80">
        <f>'[1]RM_1.2.sz.mell.'!C56</f>
        <v>0</v>
      </c>
      <c r="D56" s="80">
        <f>'[1]RM_1.2.sz.mell.'!J56</f>
        <v>0</v>
      </c>
      <c r="E56" s="81">
        <f>'[1]RM_1.2.sz.mell.'!K56</f>
        <v>0</v>
      </c>
    </row>
    <row r="57" spans="1:5" s="61" customFormat="1" ht="12" customHeight="1" thickBot="1" x14ac:dyDescent="0.25">
      <c r="A57" s="71" t="s">
        <v>221</v>
      </c>
      <c r="B57" s="72" t="s">
        <v>222</v>
      </c>
      <c r="C57" s="82">
        <f>'[1]RM_1.2.sz.mell.'!C57</f>
        <v>0</v>
      </c>
      <c r="D57" s="82">
        <f>'[1]RM_1.2.sz.mell.'!J57</f>
        <v>0</v>
      </c>
      <c r="E57" s="83">
        <f>'[1]RM_1.2.sz.mell.'!K57</f>
        <v>0</v>
      </c>
    </row>
    <row r="58" spans="1:5" s="61" customFormat="1" ht="12" customHeight="1" thickBot="1" x14ac:dyDescent="0.25">
      <c r="A58" s="57" t="s">
        <v>223</v>
      </c>
      <c r="B58" s="58" t="s">
        <v>224</v>
      </c>
      <c r="C58" s="59">
        <f>'[1]RM_1.2.sz.mell.'!C58</f>
        <v>3024000</v>
      </c>
      <c r="D58" s="59">
        <f>'[1]RM_1.2.sz.mell.'!J58</f>
        <v>0</v>
      </c>
      <c r="E58" s="60">
        <f>'[1]RM_1.2.sz.mell.'!K58</f>
        <v>3024000</v>
      </c>
    </row>
    <row r="59" spans="1:5" s="61" customFormat="1" ht="12" customHeight="1" x14ac:dyDescent="0.2">
      <c r="A59" s="62" t="s">
        <v>225</v>
      </c>
      <c r="B59" s="63" t="s">
        <v>226</v>
      </c>
      <c r="C59" s="64">
        <f>'[1]RM_1.2.sz.mell.'!C59</f>
        <v>0</v>
      </c>
      <c r="D59" s="64">
        <f>'[1]RM_1.2.sz.mell.'!J59</f>
        <v>0</v>
      </c>
      <c r="E59" s="65">
        <f>'[1]RM_1.2.sz.mell.'!K59</f>
        <v>0</v>
      </c>
    </row>
    <row r="60" spans="1:5" s="61" customFormat="1" ht="12" customHeight="1" x14ac:dyDescent="0.2">
      <c r="A60" s="66" t="s">
        <v>227</v>
      </c>
      <c r="B60" s="67" t="s">
        <v>228</v>
      </c>
      <c r="C60" s="68">
        <f>'[1]RM_1.2.sz.mell.'!C60</f>
        <v>0</v>
      </c>
      <c r="D60" s="68">
        <f>'[1]RM_1.2.sz.mell.'!J60</f>
        <v>0</v>
      </c>
      <c r="E60" s="69">
        <f>'[1]RM_1.2.sz.mell.'!K60</f>
        <v>0</v>
      </c>
    </row>
    <row r="61" spans="1:5" s="61" customFormat="1" ht="12" customHeight="1" x14ac:dyDescent="0.2">
      <c r="A61" s="66" t="s">
        <v>229</v>
      </c>
      <c r="B61" s="67" t="s">
        <v>230</v>
      </c>
      <c r="C61" s="68">
        <f>'[1]RM_1.2.sz.mell.'!C61</f>
        <v>3024000</v>
      </c>
      <c r="D61" s="68">
        <f>'[1]RM_1.2.sz.mell.'!J61</f>
        <v>0</v>
      </c>
      <c r="E61" s="69">
        <f>'[1]RM_1.2.sz.mell.'!K61</f>
        <v>3024000</v>
      </c>
    </row>
    <row r="62" spans="1:5" s="61" customFormat="1" ht="12" customHeight="1" thickBot="1" x14ac:dyDescent="0.25">
      <c r="A62" s="71" t="s">
        <v>231</v>
      </c>
      <c r="B62" s="72" t="s">
        <v>232</v>
      </c>
      <c r="C62" s="74">
        <f>'[1]RM_1.2.sz.mell.'!C62</f>
        <v>0</v>
      </c>
      <c r="D62" s="74">
        <f>'[1]RM_1.2.sz.mell.'!J62</f>
        <v>0</v>
      </c>
      <c r="E62" s="75">
        <f>'[1]RM_1.2.sz.mell.'!K62</f>
        <v>0</v>
      </c>
    </row>
    <row r="63" spans="1:5" s="61" customFormat="1" ht="12" customHeight="1" thickBot="1" x14ac:dyDescent="0.25">
      <c r="A63" s="57" t="s">
        <v>233</v>
      </c>
      <c r="B63" s="73" t="s">
        <v>234</v>
      </c>
      <c r="C63" s="59">
        <f>'[1]RM_1.2.sz.mell.'!C63</f>
        <v>1050000</v>
      </c>
      <c r="D63" s="59">
        <f>'[1]RM_1.2.sz.mell.'!J63</f>
        <v>0</v>
      </c>
      <c r="E63" s="60">
        <f>'[1]RM_1.2.sz.mell.'!K63</f>
        <v>1050000</v>
      </c>
    </row>
    <row r="64" spans="1:5" s="61" customFormat="1" ht="12" customHeight="1" x14ac:dyDescent="0.2">
      <c r="A64" s="62" t="s">
        <v>235</v>
      </c>
      <c r="B64" s="63" t="s">
        <v>236</v>
      </c>
      <c r="C64" s="80">
        <f>'[1]RM_1.2.sz.mell.'!C64</f>
        <v>0</v>
      </c>
      <c r="D64" s="80">
        <f>'[1]RM_1.2.sz.mell.'!J64</f>
        <v>0</v>
      </c>
      <c r="E64" s="81">
        <f>'[1]RM_1.2.sz.mell.'!K64</f>
        <v>0</v>
      </c>
    </row>
    <row r="65" spans="1:5" s="61" customFormat="1" ht="12" customHeight="1" x14ac:dyDescent="0.2">
      <c r="A65" s="66" t="s">
        <v>237</v>
      </c>
      <c r="B65" s="67" t="s">
        <v>238</v>
      </c>
      <c r="C65" s="80">
        <f>'[1]RM_1.2.sz.mell.'!C65</f>
        <v>1000000</v>
      </c>
      <c r="D65" s="80">
        <f>'[1]RM_1.2.sz.mell.'!J65</f>
        <v>0</v>
      </c>
      <c r="E65" s="81">
        <f>'[1]RM_1.2.sz.mell.'!K65</f>
        <v>1000000</v>
      </c>
    </row>
    <row r="66" spans="1:5" s="61" customFormat="1" ht="12" customHeight="1" x14ac:dyDescent="0.2">
      <c r="A66" s="66" t="s">
        <v>239</v>
      </c>
      <c r="B66" s="67" t="s">
        <v>240</v>
      </c>
      <c r="C66" s="80">
        <f>'[1]RM_1.2.sz.mell.'!C66</f>
        <v>50000</v>
      </c>
      <c r="D66" s="80">
        <f>'[1]RM_1.2.sz.mell.'!J66</f>
        <v>0</v>
      </c>
      <c r="E66" s="81">
        <f>'[1]RM_1.2.sz.mell.'!K66</f>
        <v>50000</v>
      </c>
    </row>
    <row r="67" spans="1:5" s="61" customFormat="1" ht="12" customHeight="1" thickBot="1" x14ac:dyDescent="0.25">
      <c r="A67" s="71" t="s">
        <v>241</v>
      </c>
      <c r="B67" s="72" t="s">
        <v>242</v>
      </c>
      <c r="C67" s="80">
        <f>'[1]RM_1.2.sz.mell.'!C67</f>
        <v>0</v>
      </c>
      <c r="D67" s="80">
        <f>'[1]RM_1.2.sz.mell.'!J67</f>
        <v>0</v>
      </c>
      <c r="E67" s="81">
        <f>'[1]RM_1.2.sz.mell.'!K67</f>
        <v>0</v>
      </c>
    </row>
    <row r="68" spans="1:5" s="61" customFormat="1" ht="12" customHeight="1" thickBot="1" x14ac:dyDescent="0.25">
      <c r="A68" s="86" t="s">
        <v>243</v>
      </c>
      <c r="B68" s="58" t="s">
        <v>244</v>
      </c>
      <c r="C68" s="77">
        <f>'[1]RM_1.2.sz.mell.'!C68</f>
        <v>801808616</v>
      </c>
      <c r="D68" s="77">
        <f>'[1]RM_1.2.sz.mell.'!J68</f>
        <v>6669072</v>
      </c>
      <c r="E68" s="78">
        <f>'[1]RM_1.2.sz.mell.'!K68</f>
        <v>808477688</v>
      </c>
    </row>
    <row r="69" spans="1:5" s="61" customFormat="1" ht="12" customHeight="1" thickBot="1" x14ac:dyDescent="0.25">
      <c r="A69" s="87" t="s">
        <v>245</v>
      </c>
      <c r="B69" s="73" t="s">
        <v>246</v>
      </c>
      <c r="C69" s="59">
        <f>'[1]RM_1.2.sz.mell.'!C69</f>
        <v>108000000</v>
      </c>
      <c r="D69" s="59">
        <f>'[1]RM_1.2.sz.mell.'!J69</f>
        <v>0</v>
      </c>
      <c r="E69" s="60">
        <f>'[1]RM_1.2.sz.mell.'!K69</f>
        <v>108000000</v>
      </c>
    </row>
    <row r="70" spans="1:5" s="61" customFormat="1" ht="12" customHeight="1" x14ac:dyDescent="0.2">
      <c r="A70" s="62" t="s">
        <v>247</v>
      </c>
      <c r="B70" s="63" t="s">
        <v>248</v>
      </c>
      <c r="C70" s="80">
        <f>'[1]RM_1.2.sz.mell.'!C70</f>
        <v>0</v>
      </c>
      <c r="D70" s="80">
        <f>'[1]RM_1.2.sz.mell.'!J70</f>
        <v>0</v>
      </c>
      <c r="E70" s="81">
        <f>'[1]RM_1.2.sz.mell.'!K70</f>
        <v>0</v>
      </c>
    </row>
    <row r="71" spans="1:5" s="61" customFormat="1" ht="12" customHeight="1" x14ac:dyDescent="0.2">
      <c r="A71" s="66" t="s">
        <v>249</v>
      </c>
      <c r="B71" s="67" t="s">
        <v>250</v>
      </c>
      <c r="C71" s="80">
        <f>'[1]RM_1.2.sz.mell.'!C71</f>
        <v>108000000</v>
      </c>
      <c r="D71" s="80">
        <f>'[1]RM_1.2.sz.mell.'!J71</f>
        <v>0</v>
      </c>
      <c r="E71" s="81">
        <f>'[1]RM_1.2.sz.mell.'!K71</f>
        <v>108000000</v>
      </c>
    </row>
    <row r="72" spans="1:5" s="61" customFormat="1" ht="12" customHeight="1" thickBot="1" x14ac:dyDescent="0.25">
      <c r="A72" s="71" t="s">
        <v>251</v>
      </c>
      <c r="B72" s="88" t="s">
        <v>252</v>
      </c>
      <c r="C72" s="80">
        <f>'[1]RM_1.2.sz.mell.'!C72</f>
        <v>0</v>
      </c>
      <c r="D72" s="80">
        <f>'[1]RM_1.2.sz.mell.'!J72</f>
        <v>0</v>
      </c>
      <c r="E72" s="81">
        <f>'[1]RM_1.2.sz.mell.'!K72</f>
        <v>0</v>
      </c>
    </row>
    <row r="73" spans="1:5" s="61" customFormat="1" ht="12" customHeight="1" thickBot="1" x14ac:dyDescent="0.25">
      <c r="A73" s="87" t="s">
        <v>253</v>
      </c>
      <c r="B73" s="73" t="s">
        <v>254</v>
      </c>
      <c r="C73" s="59">
        <f>'[1]RM_1.2.sz.mell.'!C73</f>
        <v>0</v>
      </c>
      <c r="D73" s="59">
        <f>'[1]RM_1.2.sz.mell.'!J73</f>
        <v>0</v>
      </c>
      <c r="E73" s="60">
        <f>'[1]RM_1.2.sz.mell.'!K73</f>
        <v>0</v>
      </c>
    </row>
    <row r="74" spans="1:5" s="61" customFormat="1" ht="12" customHeight="1" x14ac:dyDescent="0.2">
      <c r="A74" s="62" t="s">
        <v>255</v>
      </c>
      <c r="B74" s="63" t="s">
        <v>256</v>
      </c>
      <c r="C74" s="80">
        <f>'[1]RM_1.2.sz.mell.'!C74</f>
        <v>0</v>
      </c>
      <c r="D74" s="80">
        <f>'[1]RM_1.2.sz.mell.'!J74</f>
        <v>0</v>
      </c>
      <c r="E74" s="81">
        <f>'[1]RM_1.2.sz.mell.'!K74</f>
        <v>0</v>
      </c>
    </row>
    <row r="75" spans="1:5" s="61" customFormat="1" ht="12" customHeight="1" x14ac:dyDescent="0.2">
      <c r="A75" s="66" t="s">
        <v>257</v>
      </c>
      <c r="B75" s="63" t="s">
        <v>258</v>
      </c>
      <c r="C75" s="80">
        <f>'[1]RM_1.2.sz.mell.'!C75</f>
        <v>0</v>
      </c>
      <c r="D75" s="80">
        <f>'[1]RM_1.2.sz.mell.'!J75</f>
        <v>0</v>
      </c>
      <c r="E75" s="81">
        <f>'[1]RM_1.2.sz.mell.'!K75</f>
        <v>0</v>
      </c>
    </row>
    <row r="76" spans="1:5" s="61" customFormat="1" ht="12" customHeight="1" x14ac:dyDescent="0.2">
      <c r="A76" s="66" t="s">
        <v>259</v>
      </c>
      <c r="B76" s="63" t="s">
        <v>260</v>
      </c>
      <c r="C76" s="80">
        <f>'[1]RM_1.2.sz.mell.'!C76</f>
        <v>0</v>
      </c>
      <c r="D76" s="80">
        <f>'[1]RM_1.2.sz.mell.'!J76</f>
        <v>0</v>
      </c>
      <c r="E76" s="81">
        <f>'[1]RM_1.2.sz.mell.'!K76</f>
        <v>0</v>
      </c>
    </row>
    <row r="77" spans="1:5" s="61" customFormat="1" ht="12" customHeight="1" thickBot="1" x14ac:dyDescent="0.25">
      <c r="A77" s="71" t="s">
        <v>261</v>
      </c>
      <c r="B77" s="89" t="s">
        <v>262</v>
      </c>
      <c r="C77" s="80">
        <f>'[1]RM_1.2.sz.mell.'!C77</f>
        <v>0</v>
      </c>
      <c r="D77" s="80">
        <f>'[1]RM_1.2.sz.mell.'!J77</f>
        <v>0</v>
      </c>
      <c r="E77" s="81">
        <f>'[1]RM_1.2.sz.mell.'!K77</f>
        <v>0</v>
      </c>
    </row>
    <row r="78" spans="1:5" s="61" customFormat="1" ht="12" customHeight="1" thickBot="1" x14ac:dyDescent="0.25">
      <c r="A78" s="87" t="s">
        <v>263</v>
      </c>
      <c r="B78" s="73" t="s">
        <v>264</v>
      </c>
      <c r="C78" s="59">
        <f>'[1]RM_1.2.sz.mell.'!C78</f>
        <v>306075353</v>
      </c>
      <c r="D78" s="59">
        <f>'[1]RM_1.2.sz.mell.'!J78</f>
        <v>18373946</v>
      </c>
      <c r="E78" s="60">
        <f>'[1]RM_1.2.sz.mell.'!K78</f>
        <v>324449299</v>
      </c>
    </row>
    <row r="79" spans="1:5" s="61" customFormat="1" ht="12" customHeight="1" x14ac:dyDescent="0.2">
      <c r="A79" s="62" t="s">
        <v>265</v>
      </c>
      <c r="B79" s="63" t="s">
        <v>266</v>
      </c>
      <c r="C79" s="80">
        <f>'[1]RM_1.2.sz.mell.'!C79</f>
        <v>306075353</v>
      </c>
      <c r="D79" s="80">
        <f>'[1]RM_1.2.sz.mell.'!J79</f>
        <v>18373946</v>
      </c>
      <c r="E79" s="81">
        <f>'[1]RM_1.2.sz.mell.'!K79</f>
        <v>324449299</v>
      </c>
    </row>
    <row r="80" spans="1:5" s="61" customFormat="1" ht="12" customHeight="1" thickBot="1" x14ac:dyDescent="0.25">
      <c r="A80" s="71" t="s">
        <v>267</v>
      </c>
      <c r="B80" s="72" t="s">
        <v>268</v>
      </c>
      <c r="C80" s="80">
        <f>'[1]RM_1.2.sz.mell.'!C80</f>
        <v>0</v>
      </c>
      <c r="D80" s="80">
        <f>'[1]RM_1.2.sz.mell.'!J80</f>
        <v>0</v>
      </c>
      <c r="E80" s="81">
        <f>'[1]RM_1.2.sz.mell.'!K80</f>
        <v>0</v>
      </c>
    </row>
    <row r="81" spans="1:5" s="61" customFormat="1" ht="12" customHeight="1" thickBot="1" x14ac:dyDescent="0.25">
      <c r="A81" s="87" t="s">
        <v>269</v>
      </c>
      <c r="B81" s="73" t="s">
        <v>270</v>
      </c>
      <c r="C81" s="59">
        <f>'[1]RM_1.2.sz.mell.'!C81</f>
        <v>0</v>
      </c>
      <c r="D81" s="59">
        <f>'[1]RM_1.2.sz.mell.'!J81</f>
        <v>0</v>
      </c>
      <c r="E81" s="60">
        <f>'[1]RM_1.2.sz.mell.'!K81</f>
        <v>0</v>
      </c>
    </row>
    <row r="82" spans="1:5" s="61" customFormat="1" ht="12" customHeight="1" x14ac:dyDescent="0.2">
      <c r="A82" s="62" t="s">
        <v>271</v>
      </c>
      <c r="B82" s="63" t="s">
        <v>272</v>
      </c>
      <c r="C82" s="80">
        <f>'[1]RM_1.2.sz.mell.'!C82</f>
        <v>0</v>
      </c>
      <c r="D82" s="80">
        <f>'[1]RM_1.2.sz.mell.'!J82</f>
        <v>0</v>
      </c>
      <c r="E82" s="81">
        <f>'[1]RM_1.2.sz.mell.'!K82</f>
        <v>0</v>
      </c>
    </row>
    <row r="83" spans="1:5" s="61" customFormat="1" ht="12" customHeight="1" x14ac:dyDescent="0.2">
      <c r="A83" s="66" t="s">
        <v>273</v>
      </c>
      <c r="B83" s="67" t="s">
        <v>274</v>
      </c>
      <c r="C83" s="80">
        <f>'[1]RM_1.2.sz.mell.'!C83</f>
        <v>0</v>
      </c>
      <c r="D83" s="80">
        <f>'[1]RM_1.2.sz.mell.'!J83</f>
        <v>0</v>
      </c>
      <c r="E83" s="81">
        <f>'[1]RM_1.2.sz.mell.'!K83</f>
        <v>0</v>
      </c>
    </row>
    <row r="84" spans="1:5" s="61" customFormat="1" ht="12" customHeight="1" thickBot="1" x14ac:dyDescent="0.25">
      <c r="A84" s="71" t="s">
        <v>275</v>
      </c>
      <c r="B84" s="72" t="s">
        <v>276</v>
      </c>
      <c r="C84" s="80">
        <f>'[1]RM_1.2.sz.mell.'!C84</f>
        <v>0</v>
      </c>
      <c r="D84" s="80">
        <f>'[1]RM_1.2.sz.mell.'!J84</f>
        <v>0</v>
      </c>
      <c r="E84" s="81">
        <f>'[1]RM_1.2.sz.mell.'!K84</f>
        <v>0</v>
      </c>
    </row>
    <row r="85" spans="1:5" s="61" customFormat="1" ht="12" customHeight="1" thickBot="1" x14ac:dyDescent="0.25">
      <c r="A85" s="87" t="s">
        <v>277</v>
      </c>
      <c r="B85" s="73" t="s">
        <v>278</v>
      </c>
      <c r="C85" s="59">
        <f>'[1]RM_1.2.sz.mell.'!C85</f>
        <v>0</v>
      </c>
      <c r="D85" s="59">
        <f>'[1]RM_1.2.sz.mell.'!J85</f>
        <v>0</v>
      </c>
      <c r="E85" s="60">
        <f>'[1]RM_1.2.sz.mell.'!K85</f>
        <v>0</v>
      </c>
    </row>
    <row r="86" spans="1:5" s="61" customFormat="1" ht="12" customHeight="1" x14ac:dyDescent="0.2">
      <c r="A86" s="90" t="s">
        <v>279</v>
      </c>
      <c r="B86" s="63" t="s">
        <v>280</v>
      </c>
      <c r="C86" s="80">
        <f>'[1]RM_1.2.sz.mell.'!C86</f>
        <v>0</v>
      </c>
      <c r="D86" s="80">
        <f>'[1]RM_1.2.sz.mell.'!J86</f>
        <v>0</v>
      </c>
      <c r="E86" s="81">
        <f>'[1]RM_1.2.sz.mell.'!K86</f>
        <v>0</v>
      </c>
    </row>
    <row r="87" spans="1:5" s="61" customFormat="1" ht="12" customHeight="1" x14ac:dyDescent="0.2">
      <c r="A87" s="91" t="s">
        <v>281</v>
      </c>
      <c r="B87" s="67" t="s">
        <v>282</v>
      </c>
      <c r="C87" s="80">
        <f>'[1]RM_1.2.sz.mell.'!C87</f>
        <v>0</v>
      </c>
      <c r="D87" s="80">
        <f>'[1]RM_1.2.sz.mell.'!J87</f>
        <v>0</v>
      </c>
      <c r="E87" s="81">
        <f>'[1]RM_1.2.sz.mell.'!K87</f>
        <v>0</v>
      </c>
    </row>
    <row r="88" spans="1:5" s="61" customFormat="1" ht="12" customHeight="1" x14ac:dyDescent="0.2">
      <c r="A88" s="91" t="s">
        <v>283</v>
      </c>
      <c r="B88" s="67" t="s">
        <v>284</v>
      </c>
      <c r="C88" s="80">
        <f>'[1]RM_1.2.sz.mell.'!C88</f>
        <v>0</v>
      </c>
      <c r="D88" s="80">
        <f>'[1]RM_1.2.sz.mell.'!J88</f>
        <v>0</v>
      </c>
      <c r="E88" s="81">
        <f>'[1]RM_1.2.sz.mell.'!K88</f>
        <v>0</v>
      </c>
    </row>
    <row r="89" spans="1:5" s="61" customFormat="1" ht="12" customHeight="1" thickBot="1" x14ac:dyDescent="0.25">
      <c r="A89" s="92" t="s">
        <v>285</v>
      </c>
      <c r="B89" s="72" t="s">
        <v>286</v>
      </c>
      <c r="C89" s="80">
        <f>'[1]RM_1.2.sz.mell.'!C89</f>
        <v>0</v>
      </c>
      <c r="D89" s="80">
        <f>'[1]RM_1.2.sz.mell.'!J89</f>
        <v>0</v>
      </c>
      <c r="E89" s="81">
        <f>'[1]RM_1.2.sz.mell.'!K89</f>
        <v>0</v>
      </c>
    </row>
    <row r="90" spans="1:5" s="61" customFormat="1" ht="12" customHeight="1" thickBot="1" x14ac:dyDescent="0.25">
      <c r="A90" s="87" t="s">
        <v>287</v>
      </c>
      <c r="B90" s="73" t="s">
        <v>288</v>
      </c>
      <c r="C90" s="59">
        <f>'[1]RM_1.2.sz.mell.'!C90</f>
        <v>0</v>
      </c>
      <c r="D90" s="59">
        <f>'[1]RM_1.2.sz.mell.'!J90</f>
        <v>0</v>
      </c>
      <c r="E90" s="60">
        <f>'[1]RM_1.2.sz.mell.'!K90</f>
        <v>0</v>
      </c>
    </row>
    <row r="91" spans="1:5" s="61" customFormat="1" ht="13.5" customHeight="1" thickBot="1" x14ac:dyDescent="0.25">
      <c r="A91" s="87" t="s">
        <v>289</v>
      </c>
      <c r="B91" s="73" t="s">
        <v>290</v>
      </c>
      <c r="C91" s="59">
        <f>'[1]RM_1.2.sz.mell.'!C91</f>
        <v>0</v>
      </c>
      <c r="D91" s="59">
        <f>'[1]RM_1.2.sz.mell.'!J91</f>
        <v>0</v>
      </c>
      <c r="E91" s="60">
        <f>'[1]RM_1.2.sz.mell.'!K91</f>
        <v>0</v>
      </c>
    </row>
    <row r="92" spans="1:5" s="61" customFormat="1" ht="15.75" customHeight="1" thickBot="1" x14ac:dyDescent="0.25">
      <c r="A92" s="87" t="s">
        <v>291</v>
      </c>
      <c r="B92" s="93" t="s">
        <v>292</v>
      </c>
      <c r="C92" s="77">
        <f>'[1]RM_1.2.sz.mell.'!C92</f>
        <v>414075353</v>
      </c>
      <c r="D92" s="77">
        <f>'[1]RM_1.2.sz.mell.'!J92</f>
        <v>18373946</v>
      </c>
      <c r="E92" s="78">
        <f>'[1]RM_1.2.sz.mell.'!K92</f>
        <v>432449299</v>
      </c>
    </row>
    <row r="93" spans="1:5" s="61" customFormat="1" ht="25.5" customHeight="1" thickBot="1" x14ac:dyDescent="0.25">
      <c r="A93" s="94" t="s">
        <v>293</v>
      </c>
      <c r="B93" s="95" t="s">
        <v>294</v>
      </c>
      <c r="C93" s="77">
        <f>'[1]RM_1.2.sz.mell.'!C93</f>
        <v>1215883969</v>
      </c>
      <c r="D93" s="77">
        <f>'[1]RM_1.2.sz.mell.'!J93</f>
        <v>25043018</v>
      </c>
      <c r="E93" s="78">
        <f>'[1]RM_1.2.sz.mell.'!K93</f>
        <v>1240926987</v>
      </c>
    </row>
    <row r="94" spans="1:5" s="61" customFormat="1" ht="15.2" customHeight="1" x14ac:dyDescent="0.2">
      <c r="A94" s="96"/>
      <c r="B94" s="97"/>
      <c r="C94" s="98"/>
    </row>
    <row r="95" spans="1:5" ht="16.5" customHeight="1" x14ac:dyDescent="0.25">
      <c r="A95" s="99" t="s">
        <v>295</v>
      </c>
      <c r="B95" s="99"/>
      <c r="C95" s="99"/>
      <c r="D95" s="99"/>
      <c r="E95" s="99"/>
    </row>
    <row r="96" spans="1:5" ht="16.5" customHeight="1" thickBot="1" x14ac:dyDescent="0.3">
      <c r="A96" s="100" t="s">
        <v>296</v>
      </c>
      <c r="B96" s="100"/>
      <c r="C96" s="101"/>
      <c r="E96" s="101" t="str">
        <f>E7</f>
        <v xml:space="preserve"> Forintban!</v>
      </c>
    </row>
    <row r="97" spans="1:5" x14ac:dyDescent="0.25">
      <c r="A97" s="43" t="s">
        <v>119</v>
      </c>
      <c r="B97" s="44" t="s">
        <v>297</v>
      </c>
      <c r="C97" s="45" t="str">
        <f>C8</f>
        <v>2020. évi</v>
      </c>
      <c r="D97" s="46"/>
      <c r="E97" s="47"/>
    </row>
    <row r="98" spans="1:5" ht="24.75" thickBot="1" x14ac:dyDescent="0.3">
      <c r="A98" s="48"/>
      <c r="B98" s="49"/>
      <c r="C98" s="50" t="str">
        <f>C9</f>
        <v>Eredeti
előirányzat</v>
      </c>
      <c r="D98" s="51" t="str">
        <f>D9</f>
        <v>Összes módosítás</v>
      </c>
      <c r="E98" s="158" t="str">
        <f>E9</f>
        <v>Módosított előirányzat</v>
      </c>
    </row>
    <row r="99" spans="1:5" s="56" customFormat="1" ht="12" customHeight="1" thickBot="1" x14ac:dyDescent="0.25">
      <c r="A99" s="103" t="s">
        <v>124</v>
      </c>
      <c r="B99" s="104" t="s">
        <v>125</v>
      </c>
      <c r="C99" s="104" t="s">
        <v>126</v>
      </c>
      <c r="D99" s="104" t="s">
        <v>127</v>
      </c>
      <c r="E99" s="105" t="s">
        <v>128</v>
      </c>
    </row>
    <row r="100" spans="1:5" ht="12" customHeight="1" thickBot="1" x14ac:dyDescent="0.3">
      <c r="A100" s="106" t="s">
        <v>129</v>
      </c>
      <c r="B100" s="107" t="s">
        <v>298</v>
      </c>
      <c r="C100" s="108">
        <f>'[1]RM_1.2.sz.mell.'!C100</f>
        <v>539882020</v>
      </c>
      <c r="D100" s="108">
        <f>'[1]RM_1.2.sz.mell.'!J100</f>
        <v>14401146</v>
      </c>
      <c r="E100" s="109">
        <f>'[1]RM_1.2.sz.mell.'!K100</f>
        <v>554283166</v>
      </c>
    </row>
    <row r="101" spans="1:5" ht="12" customHeight="1" x14ac:dyDescent="0.25">
      <c r="A101" s="110" t="s">
        <v>131</v>
      </c>
      <c r="B101" s="111" t="s">
        <v>299</v>
      </c>
      <c r="C101" s="112">
        <f>'[1]RM_1.2.sz.mell.'!C101</f>
        <v>197323779</v>
      </c>
      <c r="D101" s="112">
        <f>'[1]RM_1.2.sz.mell.'!J101</f>
        <v>1601149</v>
      </c>
      <c r="E101" s="113">
        <f>'[1]RM_1.2.sz.mell.'!K101</f>
        <v>198924928</v>
      </c>
    </row>
    <row r="102" spans="1:5" ht="12" customHeight="1" x14ac:dyDescent="0.25">
      <c r="A102" s="66" t="s">
        <v>133</v>
      </c>
      <c r="B102" s="114" t="s">
        <v>300</v>
      </c>
      <c r="C102" s="68">
        <f>'[1]RM_1.2.sz.mell.'!C102</f>
        <v>32030586</v>
      </c>
      <c r="D102" s="68">
        <f>'[1]RM_1.2.sz.mell.'!J102</f>
        <v>121942</v>
      </c>
      <c r="E102" s="69">
        <f>'[1]RM_1.2.sz.mell.'!K102</f>
        <v>32152528</v>
      </c>
    </row>
    <row r="103" spans="1:5" ht="12" customHeight="1" x14ac:dyDescent="0.25">
      <c r="A103" s="66" t="s">
        <v>135</v>
      </c>
      <c r="B103" s="114" t="s">
        <v>301</v>
      </c>
      <c r="C103" s="74">
        <f>'[1]RM_1.2.sz.mell.'!C103</f>
        <v>276245258</v>
      </c>
      <c r="D103" s="74">
        <f>'[1]RM_1.2.sz.mell.'!J103</f>
        <v>12678055</v>
      </c>
      <c r="E103" s="75">
        <f>'[1]RM_1.2.sz.mell.'!K103</f>
        <v>288923313</v>
      </c>
    </row>
    <row r="104" spans="1:5" ht="12" customHeight="1" x14ac:dyDescent="0.25">
      <c r="A104" s="66" t="s">
        <v>137</v>
      </c>
      <c r="B104" s="115" t="s">
        <v>302</v>
      </c>
      <c r="C104" s="74">
        <f>'[1]RM_1.2.sz.mell.'!C104</f>
        <v>21574373</v>
      </c>
      <c r="D104" s="74">
        <f>'[1]RM_1.2.sz.mell.'!J104</f>
        <v>-670000</v>
      </c>
      <c r="E104" s="75">
        <f>'[1]RM_1.2.sz.mell.'!K104</f>
        <v>20904373</v>
      </c>
    </row>
    <row r="105" spans="1:5" ht="12" customHeight="1" x14ac:dyDescent="0.25">
      <c r="A105" s="66" t="s">
        <v>303</v>
      </c>
      <c r="B105" s="116" t="s">
        <v>304</v>
      </c>
      <c r="C105" s="74">
        <f>'[1]RM_1.2.sz.mell.'!C105</f>
        <v>12708024</v>
      </c>
      <c r="D105" s="74">
        <f>'[1]RM_1.2.sz.mell.'!J105</f>
        <v>670000</v>
      </c>
      <c r="E105" s="75">
        <f>'[1]RM_1.2.sz.mell.'!K105</f>
        <v>13378024</v>
      </c>
    </row>
    <row r="106" spans="1:5" ht="12" customHeight="1" x14ac:dyDescent="0.25">
      <c r="A106" s="66" t="s">
        <v>141</v>
      </c>
      <c r="B106" s="114" t="s">
        <v>305</v>
      </c>
      <c r="C106" s="74">
        <f>'[1]RM_1.2.sz.mell.'!C106</f>
        <v>0</v>
      </c>
      <c r="D106" s="74">
        <f>'[1]RM_1.2.sz.mell.'!J106</f>
        <v>0</v>
      </c>
      <c r="E106" s="75">
        <f>'[1]RM_1.2.sz.mell.'!K106</f>
        <v>0</v>
      </c>
    </row>
    <row r="107" spans="1:5" ht="12" customHeight="1" x14ac:dyDescent="0.25">
      <c r="A107" s="66" t="s">
        <v>306</v>
      </c>
      <c r="B107" s="117" t="s">
        <v>307</v>
      </c>
      <c r="C107" s="74">
        <f>'[1]RM_1.2.sz.mell.'!C107</f>
        <v>0</v>
      </c>
      <c r="D107" s="74">
        <f>'[1]RM_1.2.sz.mell.'!J107</f>
        <v>0</v>
      </c>
      <c r="E107" s="75">
        <f>'[1]RM_1.2.sz.mell.'!K107</f>
        <v>0</v>
      </c>
    </row>
    <row r="108" spans="1:5" ht="12" customHeight="1" x14ac:dyDescent="0.25">
      <c r="A108" s="66" t="s">
        <v>308</v>
      </c>
      <c r="B108" s="117" t="s">
        <v>309</v>
      </c>
      <c r="C108" s="74">
        <f>'[1]RM_1.2.sz.mell.'!C108</f>
        <v>5745344</v>
      </c>
      <c r="D108" s="74">
        <f>'[1]RM_1.2.sz.mell.'!J108</f>
        <v>0</v>
      </c>
      <c r="E108" s="75">
        <f>'[1]RM_1.2.sz.mell.'!K108</f>
        <v>5745344</v>
      </c>
    </row>
    <row r="109" spans="1:5" ht="12" customHeight="1" x14ac:dyDescent="0.25">
      <c r="A109" s="66" t="s">
        <v>310</v>
      </c>
      <c r="B109" s="118" t="s">
        <v>311</v>
      </c>
      <c r="C109" s="74">
        <f>'[1]RM_1.2.sz.mell.'!C109</f>
        <v>0</v>
      </c>
      <c r="D109" s="74">
        <f>'[1]RM_1.2.sz.mell.'!J109</f>
        <v>0</v>
      </c>
      <c r="E109" s="75">
        <f>'[1]RM_1.2.sz.mell.'!K109</f>
        <v>0</v>
      </c>
    </row>
    <row r="110" spans="1:5" ht="12" customHeight="1" x14ac:dyDescent="0.25">
      <c r="A110" s="66" t="s">
        <v>312</v>
      </c>
      <c r="B110" s="119" t="s">
        <v>313</v>
      </c>
      <c r="C110" s="74">
        <f>'[1]RM_1.2.sz.mell.'!C110</f>
        <v>0</v>
      </c>
      <c r="D110" s="74">
        <f>'[1]RM_1.2.sz.mell.'!J110</f>
        <v>0</v>
      </c>
      <c r="E110" s="75">
        <f>'[1]RM_1.2.sz.mell.'!K110</f>
        <v>0</v>
      </c>
    </row>
    <row r="111" spans="1:5" ht="12" customHeight="1" x14ac:dyDescent="0.25">
      <c r="A111" s="66" t="s">
        <v>314</v>
      </c>
      <c r="B111" s="119" t="s">
        <v>315</v>
      </c>
      <c r="C111" s="74">
        <f>'[1]RM_1.2.sz.mell.'!C111</f>
        <v>0</v>
      </c>
      <c r="D111" s="74">
        <f>'[1]RM_1.2.sz.mell.'!J111</f>
        <v>0</v>
      </c>
      <c r="E111" s="75">
        <f>'[1]RM_1.2.sz.mell.'!K111</f>
        <v>0</v>
      </c>
    </row>
    <row r="112" spans="1:5" ht="12" customHeight="1" x14ac:dyDescent="0.25">
      <c r="A112" s="66" t="s">
        <v>316</v>
      </c>
      <c r="B112" s="118" t="s">
        <v>317</v>
      </c>
      <c r="C112" s="74">
        <f>'[1]RM_1.2.sz.mell.'!C112</f>
        <v>250000</v>
      </c>
      <c r="D112" s="74">
        <f>'[1]RM_1.2.sz.mell.'!J112</f>
        <v>0</v>
      </c>
      <c r="E112" s="75">
        <f>'[1]RM_1.2.sz.mell.'!K112</f>
        <v>250000</v>
      </c>
    </row>
    <row r="113" spans="1:5" ht="12" customHeight="1" x14ac:dyDescent="0.25">
      <c r="A113" s="66" t="s">
        <v>318</v>
      </c>
      <c r="B113" s="118" t="s">
        <v>319</v>
      </c>
      <c r="C113" s="74">
        <f>'[1]RM_1.2.sz.mell.'!C113</f>
        <v>0</v>
      </c>
      <c r="D113" s="74">
        <f>'[1]RM_1.2.sz.mell.'!J113</f>
        <v>0</v>
      </c>
      <c r="E113" s="75">
        <f>'[1]RM_1.2.sz.mell.'!K113</f>
        <v>0</v>
      </c>
    </row>
    <row r="114" spans="1:5" ht="12" customHeight="1" x14ac:dyDescent="0.25">
      <c r="A114" s="66" t="s">
        <v>320</v>
      </c>
      <c r="B114" s="119" t="s">
        <v>321</v>
      </c>
      <c r="C114" s="74">
        <f>'[1]RM_1.2.sz.mell.'!C114</f>
        <v>300000</v>
      </c>
      <c r="D114" s="74">
        <f>'[1]RM_1.2.sz.mell.'!J114</f>
        <v>0</v>
      </c>
      <c r="E114" s="75">
        <f>'[1]RM_1.2.sz.mell.'!K114</f>
        <v>300000</v>
      </c>
    </row>
    <row r="115" spans="1:5" ht="12" customHeight="1" x14ac:dyDescent="0.25">
      <c r="A115" s="120" t="s">
        <v>322</v>
      </c>
      <c r="B115" s="117" t="s">
        <v>323</v>
      </c>
      <c r="C115" s="74">
        <f>'[1]RM_1.2.sz.mell.'!C115</f>
        <v>0</v>
      </c>
      <c r="D115" s="74">
        <f>'[1]RM_1.2.sz.mell.'!J115</f>
        <v>0</v>
      </c>
      <c r="E115" s="75">
        <f>'[1]RM_1.2.sz.mell.'!K115</f>
        <v>0</v>
      </c>
    </row>
    <row r="116" spans="1:5" ht="12" customHeight="1" x14ac:dyDescent="0.25">
      <c r="A116" s="66" t="s">
        <v>324</v>
      </c>
      <c r="B116" s="117" t="s">
        <v>325</v>
      </c>
      <c r="C116" s="74">
        <f>'[1]RM_1.2.sz.mell.'!C116</f>
        <v>0</v>
      </c>
      <c r="D116" s="74">
        <f>'[1]RM_1.2.sz.mell.'!J116</f>
        <v>0</v>
      </c>
      <c r="E116" s="75">
        <f>'[1]RM_1.2.sz.mell.'!K116</f>
        <v>0</v>
      </c>
    </row>
    <row r="117" spans="1:5" ht="12" customHeight="1" x14ac:dyDescent="0.25">
      <c r="A117" s="71" t="s">
        <v>326</v>
      </c>
      <c r="B117" s="117" t="s">
        <v>327</v>
      </c>
      <c r="C117" s="74">
        <f>'[1]RM_1.2.sz.mell.'!C117</f>
        <v>6412680</v>
      </c>
      <c r="D117" s="74">
        <f>'[1]RM_1.2.sz.mell.'!J117</f>
        <v>670000</v>
      </c>
      <c r="E117" s="75">
        <f>'[1]RM_1.2.sz.mell.'!K117</f>
        <v>7082680</v>
      </c>
    </row>
    <row r="118" spans="1:5" ht="12" customHeight="1" x14ac:dyDescent="0.25">
      <c r="A118" s="66" t="s">
        <v>328</v>
      </c>
      <c r="B118" s="115" t="s">
        <v>329</v>
      </c>
      <c r="C118" s="68">
        <f>'[1]RM_1.2.sz.mell.'!C118</f>
        <v>0</v>
      </c>
      <c r="D118" s="68">
        <f>'[1]RM_1.2.sz.mell.'!J118</f>
        <v>0</v>
      </c>
      <c r="E118" s="69">
        <f>'[1]RM_1.2.sz.mell.'!K118</f>
        <v>0</v>
      </c>
    </row>
    <row r="119" spans="1:5" ht="12" customHeight="1" x14ac:dyDescent="0.25">
      <c r="A119" s="66" t="s">
        <v>330</v>
      </c>
      <c r="B119" s="114" t="s">
        <v>331</v>
      </c>
      <c r="C119" s="68">
        <f>'[1]RM_1.2.sz.mell.'!C119</f>
        <v>0</v>
      </c>
      <c r="D119" s="68">
        <f>'[1]RM_1.2.sz.mell.'!J119</f>
        <v>0</v>
      </c>
      <c r="E119" s="69">
        <f>'[1]RM_1.2.sz.mell.'!K119</f>
        <v>0</v>
      </c>
    </row>
    <row r="120" spans="1:5" ht="12" customHeight="1" thickBot="1" x14ac:dyDescent="0.3">
      <c r="A120" s="121" t="s">
        <v>332</v>
      </c>
      <c r="B120" s="122" t="s">
        <v>333</v>
      </c>
      <c r="C120" s="123">
        <f>'[1]RM_1.2.sz.mell.'!C120</f>
        <v>0</v>
      </c>
      <c r="D120" s="123">
        <f>'[1]RM_1.2.sz.mell.'!J120</f>
        <v>0</v>
      </c>
      <c r="E120" s="124">
        <f>'[1]RM_1.2.sz.mell.'!K120</f>
        <v>0</v>
      </c>
    </row>
    <row r="121" spans="1:5" ht="12" customHeight="1" thickBot="1" x14ac:dyDescent="0.3">
      <c r="A121" s="125" t="s">
        <v>143</v>
      </c>
      <c r="B121" s="126" t="s">
        <v>334</v>
      </c>
      <c r="C121" s="127">
        <f>'[1]RM_1.2.sz.mell.'!C121</f>
        <v>556734968</v>
      </c>
      <c r="D121" s="59">
        <f>'[1]RM_1.2.sz.mell.'!J121</f>
        <v>10641872</v>
      </c>
      <c r="E121" s="128">
        <f>'[1]RM_1.2.sz.mell.'!K121</f>
        <v>567376840</v>
      </c>
    </row>
    <row r="122" spans="1:5" ht="12" customHeight="1" x14ac:dyDescent="0.25">
      <c r="A122" s="62" t="s">
        <v>145</v>
      </c>
      <c r="B122" s="114" t="s">
        <v>335</v>
      </c>
      <c r="C122" s="64">
        <f>'[1]RM_1.2.sz.mell.'!C122</f>
        <v>57010328</v>
      </c>
      <c r="D122" s="129">
        <f>'[1]RM_1.2.sz.mell.'!J122</f>
        <v>-7100334</v>
      </c>
      <c r="E122" s="65">
        <f>'[1]RM_1.2.sz.mell.'!K122</f>
        <v>49909994</v>
      </c>
    </row>
    <row r="123" spans="1:5" ht="12" customHeight="1" x14ac:dyDescent="0.25">
      <c r="A123" s="62" t="s">
        <v>147</v>
      </c>
      <c r="B123" s="130" t="s">
        <v>336</v>
      </c>
      <c r="C123" s="64">
        <f>'[1]RM_1.2.sz.mell.'!C123</f>
        <v>0</v>
      </c>
      <c r="D123" s="129">
        <f>'[1]RM_1.2.sz.mell.'!J123</f>
        <v>0</v>
      </c>
      <c r="E123" s="65">
        <f>'[1]RM_1.2.sz.mell.'!K123</f>
        <v>0</v>
      </c>
    </row>
    <row r="124" spans="1:5" ht="12" customHeight="1" x14ac:dyDescent="0.25">
      <c r="A124" s="62" t="s">
        <v>149</v>
      </c>
      <c r="B124" s="130" t="s">
        <v>337</v>
      </c>
      <c r="C124" s="68">
        <f>'[1]RM_1.2.sz.mell.'!C124</f>
        <v>497724640</v>
      </c>
      <c r="D124" s="131">
        <f>'[1]RM_1.2.sz.mell.'!J124</f>
        <v>17742206</v>
      </c>
      <c r="E124" s="69">
        <f>'[1]RM_1.2.sz.mell.'!K124</f>
        <v>515466846</v>
      </c>
    </row>
    <row r="125" spans="1:5" ht="12" customHeight="1" x14ac:dyDescent="0.25">
      <c r="A125" s="62" t="s">
        <v>151</v>
      </c>
      <c r="B125" s="130" t="s">
        <v>338</v>
      </c>
      <c r="C125" s="68">
        <f>'[1]RM_1.2.sz.mell.'!C125</f>
        <v>0</v>
      </c>
      <c r="D125" s="131">
        <f>'[1]RM_1.2.sz.mell.'!J125</f>
        <v>0</v>
      </c>
      <c r="E125" s="69">
        <f>'[1]RM_1.2.sz.mell.'!K125</f>
        <v>0</v>
      </c>
    </row>
    <row r="126" spans="1:5" ht="12" customHeight="1" x14ac:dyDescent="0.25">
      <c r="A126" s="62" t="s">
        <v>153</v>
      </c>
      <c r="B126" s="72" t="s">
        <v>339</v>
      </c>
      <c r="C126" s="68">
        <f>'[1]RM_1.2.sz.mell.'!C126</f>
        <v>2000000</v>
      </c>
      <c r="D126" s="131">
        <f>'[1]RM_1.2.sz.mell.'!J126</f>
        <v>0</v>
      </c>
      <c r="E126" s="69">
        <f>'[1]RM_1.2.sz.mell.'!K126</f>
        <v>2000000</v>
      </c>
    </row>
    <row r="127" spans="1:5" ht="12" customHeight="1" x14ac:dyDescent="0.25">
      <c r="A127" s="62" t="s">
        <v>155</v>
      </c>
      <c r="B127" s="70" t="s">
        <v>340</v>
      </c>
      <c r="C127" s="68">
        <f>'[1]RM_1.2.sz.mell.'!C127</f>
        <v>0</v>
      </c>
      <c r="D127" s="131">
        <f>'[1]RM_1.2.sz.mell.'!J127</f>
        <v>0</v>
      </c>
      <c r="E127" s="69">
        <f>'[1]RM_1.2.sz.mell.'!K127</f>
        <v>0</v>
      </c>
    </row>
    <row r="128" spans="1:5" ht="12" customHeight="1" x14ac:dyDescent="0.25">
      <c r="A128" s="62" t="s">
        <v>341</v>
      </c>
      <c r="B128" s="132" t="s">
        <v>342</v>
      </c>
      <c r="C128" s="68">
        <f>'[1]RM_1.2.sz.mell.'!C128</f>
        <v>0</v>
      </c>
      <c r="D128" s="131">
        <f>'[1]RM_1.2.sz.mell.'!J128</f>
        <v>0</v>
      </c>
      <c r="E128" s="69">
        <f>'[1]RM_1.2.sz.mell.'!K128</f>
        <v>0</v>
      </c>
    </row>
    <row r="129" spans="1:5" x14ac:dyDescent="0.25">
      <c r="A129" s="62" t="s">
        <v>343</v>
      </c>
      <c r="B129" s="119" t="s">
        <v>315</v>
      </c>
      <c r="C129" s="68">
        <f>'[1]RM_1.2.sz.mell.'!C129</f>
        <v>0</v>
      </c>
      <c r="D129" s="131">
        <f>'[1]RM_1.2.sz.mell.'!J129</f>
        <v>0</v>
      </c>
      <c r="E129" s="69">
        <f>'[1]RM_1.2.sz.mell.'!K129</f>
        <v>0</v>
      </c>
    </row>
    <row r="130" spans="1:5" ht="12" customHeight="1" x14ac:dyDescent="0.25">
      <c r="A130" s="62" t="s">
        <v>344</v>
      </c>
      <c r="B130" s="119" t="s">
        <v>345</v>
      </c>
      <c r="C130" s="68">
        <f>'[1]RM_1.2.sz.mell.'!C130</f>
        <v>0</v>
      </c>
      <c r="D130" s="131">
        <f>'[1]RM_1.2.sz.mell.'!J130</f>
        <v>0</v>
      </c>
      <c r="E130" s="69">
        <f>'[1]RM_1.2.sz.mell.'!K130</f>
        <v>0</v>
      </c>
    </row>
    <row r="131" spans="1:5" ht="12" customHeight="1" x14ac:dyDescent="0.25">
      <c r="A131" s="62" t="s">
        <v>346</v>
      </c>
      <c r="B131" s="119" t="s">
        <v>347</v>
      </c>
      <c r="C131" s="68">
        <f>'[1]RM_1.2.sz.mell.'!C131</f>
        <v>0</v>
      </c>
      <c r="D131" s="131">
        <f>'[1]RM_1.2.sz.mell.'!J131</f>
        <v>0</v>
      </c>
      <c r="E131" s="69">
        <f>'[1]RM_1.2.sz.mell.'!K131</f>
        <v>0</v>
      </c>
    </row>
    <row r="132" spans="1:5" ht="12" customHeight="1" x14ac:dyDescent="0.25">
      <c r="A132" s="62" t="s">
        <v>348</v>
      </c>
      <c r="B132" s="119" t="s">
        <v>321</v>
      </c>
      <c r="C132" s="68">
        <f>'[1]RM_1.2.sz.mell.'!C132</f>
        <v>1000000</v>
      </c>
      <c r="D132" s="131">
        <f>'[1]RM_1.2.sz.mell.'!J132</f>
        <v>0</v>
      </c>
      <c r="E132" s="69">
        <f>'[1]RM_1.2.sz.mell.'!K132</f>
        <v>1000000</v>
      </c>
    </row>
    <row r="133" spans="1:5" ht="12" customHeight="1" x14ac:dyDescent="0.25">
      <c r="A133" s="62" t="s">
        <v>349</v>
      </c>
      <c r="B133" s="119" t="s">
        <v>350</v>
      </c>
      <c r="C133" s="68">
        <f>'[1]RM_1.2.sz.mell.'!C133</f>
        <v>0</v>
      </c>
      <c r="D133" s="131">
        <f>'[1]RM_1.2.sz.mell.'!J133</f>
        <v>0</v>
      </c>
      <c r="E133" s="69">
        <f>'[1]RM_1.2.sz.mell.'!K133</f>
        <v>0</v>
      </c>
    </row>
    <row r="134" spans="1:5" ht="16.5" thickBot="1" x14ac:dyDescent="0.3">
      <c r="A134" s="120" t="s">
        <v>351</v>
      </c>
      <c r="B134" s="119" t="s">
        <v>352</v>
      </c>
      <c r="C134" s="74">
        <f>'[1]RM_1.2.sz.mell.'!C134</f>
        <v>1000000</v>
      </c>
      <c r="D134" s="133">
        <f>'[1]RM_1.2.sz.mell.'!J134</f>
        <v>0</v>
      </c>
      <c r="E134" s="75">
        <f>'[1]RM_1.2.sz.mell.'!K134</f>
        <v>1000000</v>
      </c>
    </row>
    <row r="135" spans="1:5" ht="12" customHeight="1" thickBot="1" x14ac:dyDescent="0.3">
      <c r="A135" s="57" t="s">
        <v>157</v>
      </c>
      <c r="B135" s="134" t="s">
        <v>353</v>
      </c>
      <c r="C135" s="59">
        <f>'[1]RM_1.2.sz.mell.'!C135</f>
        <v>1096616988</v>
      </c>
      <c r="D135" s="135">
        <f>'[1]RM_1.2.sz.mell.'!J135</f>
        <v>25043018</v>
      </c>
      <c r="E135" s="60">
        <f>'[1]RM_1.2.sz.mell.'!K135</f>
        <v>1121660006</v>
      </c>
    </row>
    <row r="136" spans="1:5" ht="12" customHeight="1" thickBot="1" x14ac:dyDescent="0.3">
      <c r="A136" s="57" t="s">
        <v>354</v>
      </c>
      <c r="B136" s="134" t="s">
        <v>355</v>
      </c>
      <c r="C136" s="59">
        <f>'[1]RM_1.2.sz.mell.'!C136</f>
        <v>109235000</v>
      </c>
      <c r="D136" s="135">
        <f>'[1]RM_1.2.sz.mell.'!J136</f>
        <v>0</v>
      </c>
      <c r="E136" s="60">
        <f>'[1]RM_1.2.sz.mell.'!K136</f>
        <v>109235000</v>
      </c>
    </row>
    <row r="137" spans="1:5" ht="12" customHeight="1" x14ac:dyDescent="0.25">
      <c r="A137" s="62" t="s">
        <v>173</v>
      </c>
      <c r="B137" s="130" t="s">
        <v>356</v>
      </c>
      <c r="C137" s="68">
        <f>'[1]RM_1.2.sz.mell.'!C137</f>
        <v>1235000</v>
      </c>
      <c r="D137" s="131">
        <f>'[1]RM_1.2.sz.mell.'!J137</f>
        <v>0</v>
      </c>
      <c r="E137" s="69">
        <f>'[1]RM_1.2.sz.mell.'!K137</f>
        <v>1235000</v>
      </c>
    </row>
    <row r="138" spans="1:5" ht="12" customHeight="1" x14ac:dyDescent="0.25">
      <c r="A138" s="62" t="s">
        <v>175</v>
      </c>
      <c r="B138" s="130" t="s">
        <v>357</v>
      </c>
      <c r="C138" s="68">
        <f>'[1]RM_1.2.sz.mell.'!C138</f>
        <v>108000000</v>
      </c>
      <c r="D138" s="131">
        <f>'[1]RM_1.2.sz.mell.'!J138</f>
        <v>0</v>
      </c>
      <c r="E138" s="69">
        <f>'[1]RM_1.2.sz.mell.'!K138</f>
        <v>108000000</v>
      </c>
    </row>
    <row r="139" spans="1:5" ht="12" customHeight="1" thickBot="1" x14ac:dyDescent="0.3">
      <c r="A139" s="120" t="s">
        <v>177</v>
      </c>
      <c r="B139" s="130" t="s">
        <v>358</v>
      </c>
      <c r="C139" s="68">
        <f>'[1]RM_1.2.sz.mell.'!C139</f>
        <v>0</v>
      </c>
      <c r="D139" s="131">
        <f>'[1]RM_1.2.sz.mell.'!J139</f>
        <v>0</v>
      </c>
      <c r="E139" s="69">
        <f>'[1]RM_1.2.sz.mell.'!K139</f>
        <v>0</v>
      </c>
    </row>
    <row r="140" spans="1:5" ht="12" customHeight="1" thickBot="1" x14ac:dyDescent="0.3">
      <c r="A140" s="57" t="s">
        <v>187</v>
      </c>
      <c r="B140" s="134" t="s">
        <v>359</v>
      </c>
      <c r="C140" s="59">
        <f>'[1]RM_1.2.sz.mell.'!C140</f>
        <v>0</v>
      </c>
      <c r="D140" s="135">
        <f>'[1]RM_1.2.sz.mell.'!J140</f>
        <v>0</v>
      </c>
      <c r="E140" s="60">
        <f>'[1]RM_1.2.sz.mell.'!K140</f>
        <v>0</v>
      </c>
    </row>
    <row r="141" spans="1:5" ht="12" customHeight="1" x14ac:dyDescent="0.25">
      <c r="A141" s="62" t="s">
        <v>189</v>
      </c>
      <c r="B141" s="136" t="s">
        <v>360</v>
      </c>
      <c r="C141" s="68">
        <f>'[1]RM_1.2.sz.mell.'!C141</f>
        <v>0</v>
      </c>
      <c r="D141" s="131">
        <f>'[1]RM_1.2.sz.mell.'!J141</f>
        <v>0</v>
      </c>
      <c r="E141" s="69">
        <f>'[1]RM_1.2.sz.mell.'!K141</f>
        <v>0</v>
      </c>
    </row>
    <row r="142" spans="1:5" ht="12" customHeight="1" x14ac:dyDescent="0.25">
      <c r="A142" s="62" t="s">
        <v>191</v>
      </c>
      <c r="B142" s="136" t="s">
        <v>361</v>
      </c>
      <c r="C142" s="68">
        <f>'[1]RM_1.2.sz.mell.'!C142</f>
        <v>0</v>
      </c>
      <c r="D142" s="131">
        <f>'[1]RM_1.2.sz.mell.'!J142</f>
        <v>0</v>
      </c>
      <c r="E142" s="69">
        <f>'[1]RM_1.2.sz.mell.'!K142</f>
        <v>0</v>
      </c>
    </row>
    <row r="143" spans="1:5" ht="12" customHeight="1" x14ac:dyDescent="0.25">
      <c r="A143" s="62" t="s">
        <v>193</v>
      </c>
      <c r="B143" s="136" t="s">
        <v>362</v>
      </c>
      <c r="C143" s="68">
        <f>'[1]RM_1.2.sz.mell.'!C143</f>
        <v>0</v>
      </c>
      <c r="D143" s="131">
        <f>'[1]RM_1.2.sz.mell.'!J143</f>
        <v>0</v>
      </c>
      <c r="E143" s="69">
        <f>'[1]RM_1.2.sz.mell.'!K143</f>
        <v>0</v>
      </c>
    </row>
    <row r="144" spans="1:5" ht="12" customHeight="1" x14ac:dyDescent="0.25">
      <c r="A144" s="62" t="s">
        <v>195</v>
      </c>
      <c r="B144" s="136" t="s">
        <v>363</v>
      </c>
      <c r="C144" s="68">
        <f>'[1]RM_1.2.sz.mell.'!C144</f>
        <v>0</v>
      </c>
      <c r="D144" s="131">
        <f>'[1]RM_1.2.sz.mell.'!J144</f>
        <v>0</v>
      </c>
      <c r="E144" s="69">
        <f>'[1]RM_1.2.sz.mell.'!K144</f>
        <v>0</v>
      </c>
    </row>
    <row r="145" spans="1:9" ht="12" customHeight="1" x14ac:dyDescent="0.25">
      <c r="A145" s="62" t="s">
        <v>197</v>
      </c>
      <c r="B145" s="136" t="s">
        <v>364</v>
      </c>
      <c r="C145" s="68">
        <f>'[1]RM_1.2.sz.mell.'!C145</f>
        <v>0</v>
      </c>
      <c r="D145" s="131">
        <f>'[1]RM_1.2.sz.mell.'!J145</f>
        <v>0</v>
      </c>
      <c r="E145" s="69">
        <f>'[1]RM_1.2.sz.mell.'!K145</f>
        <v>0</v>
      </c>
    </row>
    <row r="146" spans="1:9" ht="12" customHeight="1" thickBot="1" x14ac:dyDescent="0.3">
      <c r="A146" s="121" t="s">
        <v>199</v>
      </c>
      <c r="B146" s="137" t="s">
        <v>365</v>
      </c>
      <c r="C146" s="123">
        <f>'[1]RM_1.2.sz.mell.'!C146</f>
        <v>0</v>
      </c>
      <c r="D146" s="138">
        <f>'[1]RM_1.2.sz.mell.'!J146</f>
        <v>0</v>
      </c>
      <c r="E146" s="124">
        <f>'[1]RM_1.2.sz.mell.'!K146</f>
        <v>0</v>
      </c>
    </row>
    <row r="147" spans="1:9" ht="12" customHeight="1" thickBot="1" x14ac:dyDescent="0.3">
      <c r="A147" s="57" t="s">
        <v>211</v>
      </c>
      <c r="B147" s="134" t="s">
        <v>366</v>
      </c>
      <c r="C147" s="77">
        <f>'[1]RM_1.2.sz.mell.'!C147</f>
        <v>10031981</v>
      </c>
      <c r="D147" s="139">
        <f>'[1]RM_1.2.sz.mell.'!J147</f>
        <v>0</v>
      </c>
      <c r="E147" s="78">
        <f>'[1]RM_1.2.sz.mell.'!K147</f>
        <v>10031981</v>
      </c>
    </row>
    <row r="148" spans="1:9" ht="12" customHeight="1" x14ac:dyDescent="0.25">
      <c r="A148" s="62" t="s">
        <v>213</v>
      </c>
      <c r="B148" s="136" t="s">
        <v>367</v>
      </c>
      <c r="C148" s="68">
        <f>'[1]RM_1.2.sz.mell.'!C148</f>
        <v>0</v>
      </c>
      <c r="D148" s="131">
        <f>'[1]RM_1.2.sz.mell.'!J148</f>
        <v>0</v>
      </c>
      <c r="E148" s="69">
        <f>'[1]RM_1.2.sz.mell.'!K148</f>
        <v>0</v>
      </c>
    </row>
    <row r="149" spans="1:9" ht="12" customHeight="1" x14ac:dyDescent="0.25">
      <c r="A149" s="62" t="s">
        <v>215</v>
      </c>
      <c r="B149" s="136" t="s">
        <v>368</v>
      </c>
      <c r="C149" s="68">
        <f>'[1]RM_1.2.sz.mell.'!C149</f>
        <v>9642857</v>
      </c>
      <c r="D149" s="131">
        <f>'[1]RM_1.2.sz.mell.'!J149</f>
        <v>0</v>
      </c>
      <c r="E149" s="69">
        <f>'[1]RM_1.2.sz.mell.'!K149</f>
        <v>9642857</v>
      </c>
    </row>
    <row r="150" spans="1:9" ht="12" customHeight="1" x14ac:dyDescent="0.25">
      <c r="A150" s="62" t="s">
        <v>217</v>
      </c>
      <c r="B150" s="136" t="s">
        <v>369</v>
      </c>
      <c r="C150" s="68">
        <f>'[1]RM_1.2.sz.mell.'!C150</f>
        <v>0</v>
      </c>
      <c r="D150" s="131">
        <f>'[1]RM_1.2.sz.mell.'!J150</f>
        <v>0</v>
      </c>
      <c r="E150" s="69">
        <f>'[1]RM_1.2.sz.mell.'!K150</f>
        <v>0</v>
      </c>
    </row>
    <row r="151" spans="1:9" ht="12" customHeight="1" thickBot="1" x14ac:dyDescent="0.3">
      <c r="A151" s="120" t="s">
        <v>219</v>
      </c>
      <c r="B151" s="140" t="s">
        <v>370</v>
      </c>
      <c r="C151" s="68">
        <f>'[1]RM_1.2.sz.mell.'!C151</f>
        <v>389124</v>
      </c>
      <c r="D151" s="131">
        <f>'[1]RM_1.2.sz.mell.'!J151</f>
        <v>0</v>
      </c>
      <c r="E151" s="69">
        <f>'[1]RM_1.2.sz.mell.'!K151</f>
        <v>389124</v>
      </c>
    </row>
    <row r="152" spans="1:9" ht="12" customHeight="1" thickBot="1" x14ac:dyDescent="0.3">
      <c r="A152" s="57" t="s">
        <v>371</v>
      </c>
      <c r="B152" s="134" t="s">
        <v>372</v>
      </c>
      <c r="C152" s="141">
        <f>'[1]RM_1.2.sz.mell.'!C152</f>
        <v>0</v>
      </c>
      <c r="D152" s="142">
        <f>'[1]RM_1.2.sz.mell.'!J152</f>
        <v>0</v>
      </c>
      <c r="E152" s="143">
        <f>'[1]RM_1.2.sz.mell.'!K152</f>
        <v>0</v>
      </c>
    </row>
    <row r="153" spans="1:9" ht="12" customHeight="1" x14ac:dyDescent="0.25">
      <c r="A153" s="62" t="s">
        <v>225</v>
      </c>
      <c r="B153" s="136" t="s">
        <v>373</v>
      </c>
      <c r="C153" s="68">
        <f>'[1]RM_1.2.sz.mell.'!C153</f>
        <v>0</v>
      </c>
      <c r="D153" s="131">
        <f>'[1]RM_1.2.sz.mell.'!J153</f>
        <v>0</v>
      </c>
      <c r="E153" s="69">
        <f>'[1]RM_1.2.sz.mell.'!K153</f>
        <v>0</v>
      </c>
    </row>
    <row r="154" spans="1:9" ht="12" customHeight="1" x14ac:dyDescent="0.25">
      <c r="A154" s="62" t="s">
        <v>227</v>
      </c>
      <c r="B154" s="136" t="s">
        <v>374</v>
      </c>
      <c r="C154" s="68">
        <f>'[1]RM_1.2.sz.mell.'!C154</f>
        <v>0</v>
      </c>
      <c r="D154" s="131">
        <f>'[1]RM_1.2.sz.mell.'!J154</f>
        <v>0</v>
      </c>
      <c r="E154" s="69">
        <f>'[1]RM_1.2.sz.mell.'!K154</f>
        <v>0</v>
      </c>
    </row>
    <row r="155" spans="1:9" ht="12" customHeight="1" x14ac:dyDescent="0.25">
      <c r="A155" s="62" t="s">
        <v>229</v>
      </c>
      <c r="B155" s="136" t="s">
        <v>375</v>
      </c>
      <c r="C155" s="68">
        <f>'[1]RM_1.2.sz.mell.'!C155</f>
        <v>0</v>
      </c>
      <c r="D155" s="131">
        <f>'[1]RM_1.2.sz.mell.'!J155</f>
        <v>0</v>
      </c>
      <c r="E155" s="69">
        <f>'[1]RM_1.2.sz.mell.'!K155</f>
        <v>0</v>
      </c>
    </row>
    <row r="156" spans="1:9" ht="12" customHeight="1" x14ac:dyDescent="0.25">
      <c r="A156" s="62" t="s">
        <v>231</v>
      </c>
      <c r="B156" s="136" t="s">
        <v>376</v>
      </c>
      <c r="C156" s="68">
        <f>'[1]RM_1.2.sz.mell.'!C156</f>
        <v>0</v>
      </c>
      <c r="D156" s="131">
        <f>'[1]RM_1.2.sz.mell.'!J156</f>
        <v>0</v>
      </c>
      <c r="E156" s="69">
        <f>'[1]RM_1.2.sz.mell.'!K156</f>
        <v>0</v>
      </c>
    </row>
    <row r="157" spans="1:9" ht="12" customHeight="1" thickBot="1" x14ac:dyDescent="0.3">
      <c r="A157" s="62" t="s">
        <v>377</v>
      </c>
      <c r="B157" s="136" t="s">
        <v>378</v>
      </c>
      <c r="C157" s="68">
        <f>'[1]RM_1.2.sz.mell.'!C157</f>
        <v>0</v>
      </c>
      <c r="D157" s="131">
        <f>'[1]RM_1.2.sz.mell.'!J157</f>
        <v>0</v>
      </c>
      <c r="E157" s="69">
        <f>'[1]RM_1.2.sz.mell.'!K157</f>
        <v>0</v>
      </c>
    </row>
    <row r="158" spans="1:9" ht="12" customHeight="1" thickBot="1" x14ac:dyDescent="0.3">
      <c r="A158" s="57" t="s">
        <v>233</v>
      </c>
      <c r="B158" s="134" t="s">
        <v>379</v>
      </c>
      <c r="C158" s="141">
        <f>'[1]RM_1.2.sz.mell.'!C158</f>
        <v>0</v>
      </c>
      <c r="D158" s="142">
        <f>'[1]RM_1.2.sz.mell.'!J158</f>
        <v>0</v>
      </c>
      <c r="E158" s="143">
        <f>'[1]RM_1.2.sz.mell.'!K158</f>
        <v>0</v>
      </c>
    </row>
    <row r="159" spans="1:9" ht="12" customHeight="1" thickBot="1" x14ac:dyDescent="0.3">
      <c r="A159" s="57" t="s">
        <v>57</v>
      </c>
      <c r="B159" s="134" t="s">
        <v>380</v>
      </c>
      <c r="C159" s="141">
        <f>'[1]RM_1.2.sz.mell.'!C159</f>
        <v>0</v>
      </c>
      <c r="D159" s="142">
        <f>'[1]RM_1.2.sz.mell.'!J159</f>
        <v>0</v>
      </c>
      <c r="E159" s="143">
        <f>'[1]RM_1.2.sz.mell.'!K159</f>
        <v>0</v>
      </c>
    </row>
    <row r="160" spans="1:9" ht="15.2" customHeight="1" thickBot="1" x14ac:dyDescent="0.3">
      <c r="A160" s="57" t="s">
        <v>381</v>
      </c>
      <c r="B160" s="134" t="s">
        <v>382</v>
      </c>
      <c r="C160" s="144">
        <f>'[1]RM_1.2.sz.mell.'!C160</f>
        <v>119266981</v>
      </c>
      <c r="D160" s="145">
        <f>'[1]RM_1.2.sz.mell.'!J160</f>
        <v>0</v>
      </c>
      <c r="E160" s="146">
        <f>'[1]RM_1.2.sz.mell.'!K160</f>
        <v>119266981</v>
      </c>
      <c r="F160" s="147"/>
      <c r="G160" s="148"/>
      <c r="H160" s="148"/>
      <c r="I160" s="148"/>
    </row>
    <row r="161" spans="1:5" s="61" customFormat="1" ht="12.95" customHeight="1" thickBot="1" x14ac:dyDescent="0.25">
      <c r="A161" s="149" t="s">
        <v>383</v>
      </c>
      <c r="B161" s="150" t="s">
        <v>384</v>
      </c>
      <c r="C161" s="144">
        <f>'[1]RM_1.2.sz.mell.'!C161</f>
        <v>1215883969</v>
      </c>
      <c r="D161" s="145">
        <f>'[1]RM_1.2.sz.mell.'!J161</f>
        <v>25043018</v>
      </c>
      <c r="E161" s="146">
        <f>'[1]RM_1.2.sz.mell.'!K161</f>
        <v>1240926987</v>
      </c>
    </row>
    <row r="162" spans="1:5" x14ac:dyDescent="0.25">
      <c r="C162" s="151">
        <f>C93-C161</f>
        <v>0</v>
      </c>
      <c r="D162" s="151">
        <f>D93-D161</f>
        <v>0</v>
      </c>
    </row>
    <row r="163" spans="1:5" x14ac:dyDescent="0.25">
      <c r="A163" s="152" t="s">
        <v>385</v>
      </c>
      <c r="B163" s="152"/>
      <c r="C163" s="152"/>
      <c r="D163" s="152"/>
      <c r="E163" s="152"/>
    </row>
    <row r="164" spans="1:5" ht="15.2" customHeight="1" thickBot="1" x14ac:dyDescent="0.3">
      <c r="A164" s="153" t="s">
        <v>386</v>
      </c>
      <c r="B164" s="153"/>
      <c r="C164" s="154"/>
      <c r="E164" s="154" t="str">
        <f>E96</f>
        <v xml:space="preserve"> Forintban!</v>
      </c>
    </row>
    <row r="165" spans="1:5" ht="25.5" customHeight="1" thickBot="1" x14ac:dyDescent="0.3">
      <c r="A165" s="57">
        <v>1</v>
      </c>
      <c r="B165" s="155" t="s">
        <v>387</v>
      </c>
      <c r="C165" s="156">
        <f>'[1]RM_1.2.sz.mell.'!C165</f>
        <v>-294808372</v>
      </c>
      <c r="D165" s="59">
        <f>'[1]RM_1.2.sz.mell.'!J165</f>
        <v>-18373946</v>
      </c>
      <c r="E165" s="60">
        <f>'[1]RM_1.2.sz.mell.'!K165</f>
        <v>-313182318</v>
      </c>
    </row>
    <row r="166" spans="1:5" ht="32.450000000000003" customHeight="1" thickBot="1" x14ac:dyDescent="0.3">
      <c r="A166" s="57" t="s">
        <v>143</v>
      </c>
      <c r="B166" s="155" t="s">
        <v>388</v>
      </c>
      <c r="C166" s="59">
        <f>'[1]RM_1.2.sz.mell.'!C166</f>
        <v>294808372</v>
      </c>
      <c r="D166" s="59">
        <f>'[1]RM_1.2.sz.mell.'!J166</f>
        <v>18373946</v>
      </c>
      <c r="E166" s="60">
        <f>'[1]RM_1.2.sz.mell.'!K166</f>
        <v>313182318</v>
      </c>
    </row>
  </sheetData>
  <sheetProtection sheet="1"/>
  <mergeCells count="16">
    <mergeCell ref="A163:E163"/>
    <mergeCell ref="A164:B164"/>
    <mergeCell ref="A8:A9"/>
    <mergeCell ref="B8:B9"/>
    <mergeCell ref="C8:E8"/>
    <mergeCell ref="A95:E95"/>
    <mergeCell ref="A96:B96"/>
    <mergeCell ref="A97:A98"/>
    <mergeCell ref="B97:B98"/>
    <mergeCell ref="C97:E97"/>
    <mergeCell ref="B1:E1"/>
    <mergeCell ref="A2:E2"/>
    <mergeCell ref="A3:E3"/>
    <mergeCell ref="A4:E4"/>
    <mergeCell ref="A6:E6"/>
    <mergeCell ref="A7:B7"/>
  </mergeCells>
  <printOptions horizontalCentered="1"/>
  <pageMargins left="0.6692913385826772" right="0.6692913385826772" top="0.86614173228346458" bottom="0.86614173228346458" header="0" footer="0"/>
  <pageSetup paperSize="9" scale="72" fitToHeight="2" orientation="portrait" r:id="rId1"/>
  <headerFooter alignWithMargins="0"/>
  <rowBreaks count="2" manualBreakCount="2">
    <brk id="68" max="4" man="1"/>
    <brk id="14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5FEC6-BBD7-4DE9-A3F2-91F13C0FB372}">
  <sheetPr>
    <tabColor theme="3" tint="0.79998168889431442"/>
  </sheetPr>
  <dimension ref="A1:I166"/>
  <sheetViews>
    <sheetView topLeftCell="A55" zoomScale="120" zoomScaleNormal="120" zoomScaleSheetLayoutView="100" workbookViewId="0">
      <selection activeCell="J1" sqref="J1:J33"/>
    </sheetView>
  </sheetViews>
  <sheetFormatPr defaultRowHeight="15.75" x14ac:dyDescent="0.25"/>
  <cols>
    <col min="1" max="1" width="9.5" style="35" customWidth="1"/>
    <col min="2" max="2" width="65.83203125" style="35" customWidth="1"/>
    <col min="3" max="3" width="17.83203125" style="157" customWidth="1"/>
    <col min="4" max="5" width="17.83203125" style="35" customWidth="1"/>
    <col min="6" max="256" width="9.33203125" style="35"/>
    <col min="257" max="257" width="9.5" style="35" customWidth="1"/>
    <col min="258" max="258" width="65.83203125" style="35" customWidth="1"/>
    <col min="259" max="261" width="17.83203125" style="35" customWidth="1"/>
    <col min="262" max="512" width="9.33203125" style="35"/>
    <col min="513" max="513" width="9.5" style="35" customWidth="1"/>
    <col min="514" max="514" width="65.83203125" style="35" customWidth="1"/>
    <col min="515" max="517" width="17.83203125" style="35" customWidth="1"/>
    <col min="518" max="768" width="9.33203125" style="35"/>
    <col min="769" max="769" width="9.5" style="35" customWidth="1"/>
    <col min="770" max="770" width="65.83203125" style="35" customWidth="1"/>
    <col min="771" max="773" width="17.83203125" style="35" customWidth="1"/>
    <col min="774" max="1024" width="9.33203125" style="35"/>
    <col min="1025" max="1025" width="9.5" style="35" customWidth="1"/>
    <col min="1026" max="1026" width="65.83203125" style="35" customWidth="1"/>
    <col min="1027" max="1029" width="17.83203125" style="35" customWidth="1"/>
    <col min="1030" max="1280" width="9.33203125" style="35"/>
    <col min="1281" max="1281" width="9.5" style="35" customWidth="1"/>
    <col min="1282" max="1282" width="65.83203125" style="35" customWidth="1"/>
    <col min="1283" max="1285" width="17.83203125" style="35" customWidth="1"/>
    <col min="1286" max="1536" width="9.33203125" style="35"/>
    <col min="1537" max="1537" width="9.5" style="35" customWidth="1"/>
    <col min="1538" max="1538" width="65.83203125" style="35" customWidth="1"/>
    <col min="1539" max="1541" width="17.83203125" style="35" customWidth="1"/>
    <col min="1542" max="1792" width="9.33203125" style="35"/>
    <col min="1793" max="1793" width="9.5" style="35" customWidth="1"/>
    <col min="1794" max="1794" width="65.83203125" style="35" customWidth="1"/>
    <col min="1795" max="1797" width="17.83203125" style="35" customWidth="1"/>
    <col min="1798" max="2048" width="9.33203125" style="35"/>
    <col min="2049" max="2049" width="9.5" style="35" customWidth="1"/>
    <col min="2050" max="2050" width="65.83203125" style="35" customWidth="1"/>
    <col min="2051" max="2053" width="17.83203125" style="35" customWidth="1"/>
    <col min="2054" max="2304" width="9.33203125" style="35"/>
    <col min="2305" max="2305" width="9.5" style="35" customWidth="1"/>
    <col min="2306" max="2306" width="65.83203125" style="35" customWidth="1"/>
    <col min="2307" max="2309" width="17.83203125" style="35" customWidth="1"/>
    <col min="2310" max="2560" width="9.33203125" style="35"/>
    <col min="2561" max="2561" width="9.5" style="35" customWidth="1"/>
    <col min="2562" max="2562" width="65.83203125" style="35" customWidth="1"/>
    <col min="2563" max="2565" width="17.83203125" style="35" customWidth="1"/>
    <col min="2566" max="2816" width="9.33203125" style="35"/>
    <col min="2817" max="2817" width="9.5" style="35" customWidth="1"/>
    <col min="2818" max="2818" width="65.83203125" style="35" customWidth="1"/>
    <col min="2819" max="2821" width="17.83203125" style="35" customWidth="1"/>
    <col min="2822" max="3072" width="9.33203125" style="35"/>
    <col min="3073" max="3073" width="9.5" style="35" customWidth="1"/>
    <col min="3074" max="3074" width="65.83203125" style="35" customWidth="1"/>
    <col min="3075" max="3077" width="17.83203125" style="35" customWidth="1"/>
    <col min="3078" max="3328" width="9.33203125" style="35"/>
    <col min="3329" max="3329" width="9.5" style="35" customWidth="1"/>
    <col min="3330" max="3330" width="65.83203125" style="35" customWidth="1"/>
    <col min="3331" max="3333" width="17.83203125" style="35" customWidth="1"/>
    <col min="3334" max="3584" width="9.33203125" style="35"/>
    <col min="3585" max="3585" width="9.5" style="35" customWidth="1"/>
    <col min="3586" max="3586" width="65.83203125" style="35" customWidth="1"/>
    <col min="3587" max="3589" width="17.83203125" style="35" customWidth="1"/>
    <col min="3590" max="3840" width="9.33203125" style="35"/>
    <col min="3841" max="3841" width="9.5" style="35" customWidth="1"/>
    <col min="3842" max="3842" width="65.83203125" style="35" customWidth="1"/>
    <col min="3843" max="3845" width="17.83203125" style="35" customWidth="1"/>
    <col min="3846" max="4096" width="9.33203125" style="35"/>
    <col min="4097" max="4097" width="9.5" style="35" customWidth="1"/>
    <col min="4098" max="4098" width="65.83203125" style="35" customWidth="1"/>
    <col min="4099" max="4101" width="17.83203125" style="35" customWidth="1"/>
    <col min="4102" max="4352" width="9.33203125" style="35"/>
    <col min="4353" max="4353" width="9.5" style="35" customWidth="1"/>
    <col min="4354" max="4354" width="65.83203125" style="35" customWidth="1"/>
    <col min="4355" max="4357" width="17.83203125" style="35" customWidth="1"/>
    <col min="4358" max="4608" width="9.33203125" style="35"/>
    <col min="4609" max="4609" width="9.5" style="35" customWidth="1"/>
    <col min="4610" max="4610" width="65.83203125" style="35" customWidth="1"/>
    <col min="4611" max="4613" width="17.83203125" style="35" customWidth="1"/>
    <col min="4614" max="4864" width="9.33203125" style="35"/>
    <col min="4865" max="4865" width="9.5" style="35" customWidth="1"/>
    <col min="4866" max="4866" width="65.83203125" style="35" customWidth="1"/>
    <col min="4867" max="4869" width="17.83203125" style="35" customWidth="1"/>
    <col min="4870" max="5120" width="9.33203125" style="35"/>
    <col min="5121" max="5121" width="9.5" style="35" customWidth="1"/>
    <col min="5122" max="5122" width="65.83203125" style="35" customWidth="1"/>
    <col min="5123" max="5125" width="17.83203125" style="35" customWidth="1"/>
    <col min="5126" max="5376" width="9.33203125" style="35"/>
    <col min="5377" max="5377" width="9.5" style="35" customWidth="1"/>
    <col min="5378" max="5378" width="65.83203125" style="35" customWidth="1"/>
    <col min="5379" max="5381" width="17.83203125" style="35" customWidth="1"/>
    <col min="5382" max="5632" width="9.33203125" style="35"/>
    <col min="5633" max="5633" width="9.5" style="35" customWidth="1"/>
    <col min="5634" max="5634" width="65.83203125" style="35" customWidth="1"/>
    <col min="5635" max="5637" width="17.83203125" style="35" customWidth="1"/>
    <col min="5638" max="5888" width="9.33203125" style="35"/>
    <col min="5889" max="5889" width="9.5" style="35" customWidth="1"/>
    <col min="5890" max="5890" width="65.83203125" style="35" customWidth="1"/>
    <col min="5891" max="5893" width="17.83203125" style="35" customWidth="1"/>
    <col min="5894" max="6144" width="9.33203125" style="35"/>
    <col min="6145" max="6145" width="9.5" style="35" customWidth="1"/>
    <col min="6146" max="6146" width="65.83203125" style="35" customWidth="1"/>
    <col min="6147" max="6149" width="17.83203125" style="35" customWidth="1"/>
    <col min="6150" max="6400" width="9.33203125" style="35"/>
    <col min="6401" max="6401" width="9.5" style="35" customWidth="1"/>
    <col min="6402" max="6402" width="65.83203125" style="35" customWidth="1"/>
    <col min="6403" max="6405" width="17.83203125" style="35" customWidth="1"/>
    <col min="6406" max="6656" width="9.33203125" style="35"/>
    <col min="6657" max="6657" width="9.5" style="35" customWidth="1"/>
    <col min="6658" max="6658" width="65.83203125" style="35" customWidth="1"/>
    <col min="6659" max="6661" width="17.83203125" style="35" customWidth="1"/>
    <col min="6662" max="6912" width="9.33203125" style="35"/>
    <col min="6913" max="6913" width="9.5" style="35" customWidth="1"/>
    <col min="6914" max="6914" width="65.83203125" style="35" customWidth="1"/>
    <col min="6915" max="6917" width="17.83203125" style="35" customWidth="1"/>
    <col min="6918" max="7168" width="9.33203125" style="35"/>
    <col min="7169" max="7169" width="9.5" style="35" customWidth="1"/>
    <col min="7170" max="7170" width="65.83203125" style="35" customWidth="1"/>
    <col min="7171" max="7173" width="17.83203125" style="35" customWidth="1"/>
    <col min="7174" max="7424" width="9.33203125" style="35"/>
    <col min="7425" max="7425" width="9.5" style="35" customWidth="1"/>
    <col min="7426" max="7426" width="65.83203125" style="35" customWidth="1"/>
    <col min="7427" max="7429" width="17.83203125" style="35" customWidth="1"/>
    <col min="7430" max="7680" width="9.33203125" style="35"/>
    <col min="7681" max="7681" width="9.5" style="35" customWidth="1"/>
    <col min="7682" max="7682" width="65.83203125" style="35" customWidth="1"/>
    <col min="7683" max="7685" width="17.83203125" style="35" customWidth="1"/>
    <col min="7686" max="7936" width="9.33203125" style="35"/>
    <col min="7937" max="7937" width="9.5" style="35" customWidth="1"/>
    <col min="7938" max="7938" width="65.83203125" style="35" customWidth="1"/>
    <col min="7939" max="7941" width="17.83203125" style="35" customWidth="1"/>
    <col min="7942" max="8192" width="9.33203125" style="35"/>
    <col min="8193" max="8193" width="9.5" style="35" customWidth="1"/>
    <col min="8194" max="8194" width="65.83203125" style="35" customWidth="1"/>
    <col min="8195" max="8197" width="17.83203125" style="35" customWidth="1"/>
    <col min="8198" max="8448" width="9.33203125" style="35"/>
    <col min="8449" max="8449" width="9.5" style="35" customWidth="1"/>
    <col min="8450" max="8450" width="65.83203125" style="35" customWidth="1"/>
    <col min="8451" max="8453" width="17.83203125" style="35" customWidth="1"/>
    <col min="8454" max="8704" width="9.33203125" style="35"/>
    <col min="8705" max="8705" width="9.5" style="35" customWidth="1"/>
    <col min="8706" max="8706" width="65.83203125" style="35" customWidth="1"/>
    <col min="8707" max="8709" width="17.83203125" style="35" customWidth="1"/>
    <col min="8710" max="8960" width="9.33203125" style="35"/>
    <col min="8961" max="8961" width="9.5" style="35" customWidth="1"/>
    <col min="8962" max="8962" width="65.83203125" style="35" customWidth="1"/>
    <col min="8963" max="8965" width="17.83203125" style="35" customWidth="1"/>
    <col min="8966" max="9216" width="9.33203125" style="35"/>
    <col min="9217" max="9217" width="9.5" style="35" customWidth="1"/>
    <col min="9218" max="9218" width="65.83203125" style="35" customWidth="1"/>
    <col min="9219" max="9221" width="17.83203125" style="35" customWidth="1"/>
    <col min="9222" max="9472" width="9.33203125" style="35"/>
    <col min="9473" max="9473" width="9.5" style="35" customWidth="1"/>
    <col min="9474" max="9474" width="65.83203125" style="35" customWidth="1"/>
    <col min="9475" max="9477" width="17.83203125" style="35" customWidth="1"/>
    <col min="9478" max="9728" width="9.33203125" style="35"/>
    <col min="9729" max="9729" width="9.5" style="35" customWidth="1"/>
    <col min="9730" max="9730" width="65.83203125" style="35" customWidth="1"/>
    <col min="9731" max="9733" width="17.83203125" style="35" customWidth="1"/>
    <col min="9734" max="9984" width="9.33203125" style="35"/>
    <col min="9985" max="9985" width="9.5" style="35" customWidth="1"/>
    <col min="9986" max="9986" width="65.83203125" style="35" customWidth="1"/>
    <col min="9987" max="9989" width="17.83203125" style="35" customWidth="1"/>
    <col min="9990" max="10240" width="9.33203125" style="35"/>
    <col min="10241" max="10241" width="9.5" style="35" customWidth="1"/>
    <col min="10242" max="10242" width="65.83203125" style="35" customWidth="1"/>
    <col min="10243" max="10245" width="17.83203125" style="35" customWidth="1"/>
    <col min="10246" max="10496" width="9.33203125" style="35"/>
    <col min="10497" max="10497" width="9.5" style="35" customWidth="1"/>
    <col min="10498" max="10498" width="65.83203125" style="35" customWidth="1"/>
    <col min="10499" max="10501" width="17.83203125" style="35" customWidth="1"/>
    <col min="10502" max="10752" width="9.33203125" style="35"/>
    <col min="10753" max="10753" width="9.5" style="35" customWidth="1"/>
    <col min="10754" max="10754" width="65.83203125" style="35" customWidth="1"/>
    <col min="10755" max="10757" width="17.83203125" style="35" customWidth="1"/>
    <col min="10758" max="11008" width="9.33203125" style="35"/>
    <col min="11009" max="11009" width="9.5" style="35" customWidth="1"/>
    <col min="11010" max="11010" width="65.83203125" style="35" customWidth="1"/>
    <col min="11011" max="11013" width="17.83203125" style="35" customWidth="1"/>
    <col min="11014" max="11264" width="9.33203125" style="35"/>
    <col min="11265" max="11265" width="9.5" style="35" customWidth="1"/>
    <col min="11266" max="11266" width="65.83203125" style="35" customWidth="1"/>
    <col min="11267" max="11269" width="17.83203125" style="35" customWidth="1"/>
    <col min="11270" max="11520" width="9.33203125" style="35"/>
    <col min="11521" max="11521" width="9.5" style="35" customWidth="1"/>
    <col min="11522" max="11522" width="65.83203125" style="35" customWidth="1"/>
    <col min="11523" max="11525" width="17.83203125" style="35" customWidth="1"/>
    <col min="11526" max="11776" width="9.33203125" style="35"/>
    <col min="11777" max="11777" width="9.5" style="35" customWidth="1"/>
    <col min="11778" max="11778" width="65.83203125" style="35" customWidth="1"/>
    <col min="11779" max="11781" width="17.83203125" style="35" customWidth="1"/>
    <col min="11782" max="12032" width="9.33203125" style="35"/>
    <col min="12033" max="12033" width="9.5" style="35" customWidth="1"/>
    <col min="12034" max="12034" width="65.83203125" style="35" customWidth="1"/>
    <col min="12035" max="12037" width="17.83203125" style="35" customWidth="1"/>
    <col min="12038" max="12288" width="9.33203125" style="35"/>
    <col min="12289" max="12289" width="9.5" style="35" customWidth="1"/>
    <col min="12290" max="12290" width="65.83203125" style="35" customWidth="1"/>
    <col min="12291" max="12293" width="17.83203125" style="35" customWidth="1"/>
    <col min="12294" max="12544" width="9.33203125" style="35"/>
    <col min="12545" max="12545" width="9.5" style="35" customWidth="1"/>
    <col min="12546" max="12546" width="65.83203125" style="35" customWidth="1"/>
    <col min="12547" max="12549" width="17.83203125" style="35" customWidth="1"/>
    <col min="12550" max="12800" width="9.33203125" style="35"/>
    <col min="12801" max="12801" width="9.5" style="35" customWidth="1"/>
    <col min="12802" max="12802" width="65.83203125" style="35" customWidth="1"/>
    <col min="12803" max="12805" width="17.83203125" style="35" customWidth="1"/>
    <col min="12806" max="13056" width="9.33203125" style="35"/>
    <col min="13057" max="13057" width="9.5" style="35" customWidth="1"/>
    <col min="13058" max="13058" width="65.83203125" style="35" customWidth="1"/>
    <col min="13059" max="13061" width="17.83203125" style="35" customWidth="1"/>
    <col min="13062" max="13312" width="9.33203125" style="35"/>
    <col min="13313" max="13313" width="9.5" style="35" customWidth="1"/>
    <col min="13314" max="13314" width="65.83203125" style="35" customWidth="1"/>
    <col min="13315" max="13317" width="17.83203125" style="35" customWidth="1"/>
    <col min="13318" max="13568" width="9.33203125" style="35"/>
    <col min="13569" max="13569" width="9.5" style="35" customWidth="1"/>
    <col min="13570" max="13570" width="65.83203125" style="35" customWidth="1"/>
    <col min="13571" max="13573" width="17.83203125" style="35" customWidth="1"/>
    <col min="13574" max="13824" width="9.33203125" style="35"/>
    <col min="13825" max="13825" width="9.5" style="35" customWidth="1"/>
    <col min="13826" max="13826" width="65.83203125" style="35" customWidth="1"/>
    <col min="13827" max="13829" width="17.83203125" style="35" customWidth="1"/>
    <col min="13830" max="14080" width="9.33203125" style="35"/>
    <col min="14081" max="14081" width="9.5" style="35" customWidth="1"/>
    <col min="14082" max="14082" width="65.83203125" style="35" customWidth="1"/>
    <col min="14083" max="14085" width="17.83203125" style="35" customWidth="1"/>
    <col min="14086" max="14336" width="9.33203125" style="35"/>
    <col min="14337" max="14337" width="9.5" style="35" customWidth="1"/>
    <col min="14338" max="14338" width="65.83203125" style="35" customWidth="1"/>
    <col min="14339" max="14341" width="17.83203125" style="35" customWidth="1"/>
    <col min="14342" max="14592" width="9.33203125" style="35"/>
    <col min="14593" max="14593" width="9.5" style="35" customWidth="1"/>
    <col min="14594" max="14594" width="65.83203125" style="35" customWidth="1"/>
    <col min="14595" max="14597" width="17.83203125" style="35" customWidth="1"/>
    <col min="14598" max="14848" width="9.33203125" style="35"/>
    <col min="14849" max="14849" width="9.5" style="35" customWidth="1"/>
    <col min="14850" max="14850" width="65.83203125" style="35" customWidth="1"/>
    <col min="14851" max="14853" width="17.83203125" style="35" customWidth="1"/>
    <col min="14854" max="15104" width="9.33203125" style="35"/>
    <col min="15105" max="15105" width="9.5" style="35" customWidth="1"/>
    <col min="15106" max="15106" width="65.83203125" style="35" customWidth="1"/>
    <col min="15107" max="15109" width="17.83203125" style="35" customWidth="1"/>
    <col min="15110" max="15360" width="9.33203125" style="35"/>
    <col min="15361" max="15361" width="9.5" style="35" customWidth="1"/>
    <col min="15362" max="15362" width="65.83203125" style="35" customWidth="1"/>
    <col min="15363" max="15365" width="17.83203125" style="35" customWidth="1"/>
    <col min="15366" max="15616" width="9.33203125" style="35"/>
    <col min="15617" max="15617" width="9.5" style="35" customWidth="1"/>
    <col min="15618" max="15618" width="65.83203125" style="35" customWidth="1"/>
    <col min="15619" max="15621" width="17.83203125" style="35" customWidth="1"/>
    <col min="15622" max="15872" width="9.33203125" style="35"/>
    <col min="15873" max="15873" width="9.5" style="35" customWidth="1"/>
    <col min="15874" max="15874" width="65.83203125" style="35" customWidth="1"/>
    <col min="15875" max="15877" width="17.83203125" style="35" customWidth="1"/>
    <col min="15878" max="16128" width="9.33203125" style="35"/>
    <col min="16129" max="16129" width="9.5" style="35" customWidth="1"/>
    <col min="16130" max="16130" width="65.83203125" style="35" customWidth="1"/>
    <col min="16131" max="16133" width="17.83203125" style="35" customWidth="1"/>
    <col min="16134" max="16384" width="9.33203125" style="35"/>
  </cols>
  <sheetData>
    <row r="1" spans="1:5" x14ac:dyDescent="0.25">
      <c r="A1" s="32"/>
      <c r="B1" s="33" t="str">
        <f>CONCATENATE("1.3. melléklet ",[1]KVI_MOD_ALAPADATOK!A7," ",[1]KVI_MOD_ALAPADATOK!B7," ",[1]KVI_MOD_ALAPADATOK!C7," ",[1]KVI_MOD_ALAPADATOK!D7," ",[1]KVI_MOD_ALAPADATOK!E7," ",[1]KVI_MOD_ALAPADATOK!F7," ",[1]KVI_MOD_ALAPADATOK!G7," ",[1]KVI_MOD_ALAPADATOK!H7," ",[1]KVI_MOD_ALAPADATOK!E7," ",[1]KVI_MOD_ALAPADATOK!F7," ",[1]KVI_MOD_ALAPADATOK!G7," ",[1]KVI_MOD_ALAPADATOK!H7)</f>
        <v>1.3. melléklet a  / 2020 ( … ) önkormányzati rendelethez ( … ) önkormányzati rendelethez</v>
      </c>
      <c r="C1" s="34"/>
      <c r="D1" s="34"/>
      <c r="E1" s="34"/>
    </row>
    <row r="2" spans="1:5" x14ac:dyDescent="0.25">
      <c r="A2" s="36" t="str">
        <f>CONCATENATE([1]KVI_MOD_ALAPADATOK!A3)</f>
        <v>JÁNOSHIDA KÖZSÉGI ÖNKORMÁNYZATA</v>
      </c>
      <c r="B2" s="37"/>
      <c r="C2" s="37"/>
      <c r="D2" s="37"/>
      <c r="E2" s="37"/>
    </row>
    <row r="3" spans="1:5" x14ac:dyDescent="0.25">
      <c r="A3" s="36" t="str">
        <f>KVI_MOD_1.1.sz.mell.!A3</f>
        <v>I. SZ. MÓDOSÍTÁS UTÁNI KÖLTSÉGVETÉS ELŐIRÁNYZATAINAK ALAKULÁSÁRÓL</v>
      </c>
      <c r="B3" s="36"/>
      <c r="C3" s="38"/>
      <c r="D3" s="36"/>
      <c r="E3" s="36"/>
    </row>
    <row r="4" spans="1:5" x14ac:dyDescent="0.25">
      <c r="A4" s="36" t="s">
        <v>115</v>
      </c>
      <c r="B4" s="36"/>
      <c r="C4" s="38"/>
      <c r="D4" s="36"/>
      <c r="E4" s="36"/>
    </row>
    <row r="5" spans="1:5" x14ac:dyDescent="0.25">
      <c r="A5" s="32"/>
      <c r="B5" s="32"/>
      <c r="C5" s="39"/>
      <c r="D5" s="32"/>
      <c r="E5" s="32"/>
    </row>
    <row r="6" spans="1:5" ht="15.95" customHeight="1" x14ac:dyDescent="0.25">
      <c r="A6" s="40" t="s">
        <v>116</v>
      </c>
      <c r="B6" s="40"/>
      <c r="C6" s="40"/>
      <c r="D6" s="40"/>
      <c r="E6" s="40"/>
    </row>
    <row r="7" spans="1:5" ht="15.95" customHeight="1" thickBot="1" x14ac:dyDescent="0.3">
      <c r="A7" s="41" t="s">
        <v>117</v>
      </c>
      <c r="B7" s="41"/>
      <c r="C7" s="42"/>
      <c r="D7" s="32"/>
      <c r="E7" s="42" t="str">
        <f>CONCATENATE(KVI_MOD_1.2.sz.mell.!E7)</f>
        <v xml:space="preserve"> Forintban!</v>
      </c>
    </row>
    <row r="8" spans="1:5" x14ac:dyDescent="0.25">
      <c r="A8" s="43" t="s">
        <v>119</v>
      </c>
      <c r="B8" s="44" t="s">
        <v>120</v>
      </c>
      <c r="C8" s="45" t="str">
        <f>CONCATENATE([1]KVI_MOD_ALAPADATOK!D1,". évi")</f>
        <v>2020. évi</v>
      </c>
      <c r="D8" s="46"/>
      <c r="E8" s="47"/>
    </row>
    <row r="9" spans="1:5" ht="24.75" thickBot="1" x14ac:dyDescent="0.3">
      <c r="A9" s="48"/>
      <c r="B9" s="49"/>
      <c r="C9" s="50" t="s">
        <v>121</v>
      </c>
      <c r="D9" s="51" t="s">
        <v>122</v>
      </c>
      <c r="E9" s="158" t="s">
        <v>123</v>
      </c>
    </row>
    <row r="10" spans="1:5" s="56" customFormat="1" ht="12" customHeight="1" thickBot="1" x14ac:dyDescent="0.25">
      <c r="A10" s="53" t="s">
        <v>124</v>
      </c>
      <c r="B10" s="54" t="s">
        <v>125</v>
      </c>
      <c r="C10" s="54" t="s">
        <v>126</v>
      </c>
      <c r="D10" s="54" t="s">
        <v>127</v>
      </c>
      <c r="E10" s="55" t="s">
        <v>128</v>
      </c>
    </row>
    <row r="11" spans="1:5" s="61" customFormat="1" ht="12" customHeight="1" thickBot="1" x14ac:dyDescent="0.25">
      <c r="A11" s="57" t="s">
        <v>129</v>
      </c>
      <c r="B11" s="58" t="s">
        <v>130</v>
      </c>
      <c r="C11" s="59">
        <f>'[1]RM_1.3.sz.mell.'!C11</f>
        <v>0</v>
      </c>
      <c r="D11" s="59">
        <f>'[1]RM_1.3.sz.mell.'!J11</f>
        <v>0</v>
      </c>
      <c r="E11" s="60">
        <f>'[1]RM_1.3.sz.mell.'!K11</f>
        <v>0</v>
      </c>
    </row>
    <row r="12" spans="1:5" s="61" customFormat="1" ht="12" customHeight="1" x14ac:dyDescent="0.2">
      <c r="A12" s="62" t="s">
        <v>131</v>
      </c>
      <c r="B12" s="63" t="s">
        <v>132</v>
      </c>
      <c r="C12" s="64">
        <f>'[1]RM_1.3.sz.mell.'!C12</f>
        <v>0</v>
      </c>
      <c r="D12" s="64">
        <f>'[1]RM_1.3.sz.mell.'!J12</f>
        <v>0</v>
      </c>
      <c r="E12" s="65">
        <f>'[1]RM_1.3.sz.mell.'!K12</f>
        <v>0</v>
      </c>
    </row>
    <row r="13" spans="1:5" s="61" customFormat="1" ht="12" customHeight="1" x14ac:dyDescent="0.2">
      <c r="A13" s="159">
        <v>43833</v>
      </c>
      <c r="B13" s="67" t="s">
        <v>134</v>
      </c>
      <c r="C13" s="68">
        <f>'[1]RM_1.3.sz.mell.'!C13</f>
        <v>0</v>
      </c>
      <c r="D13" s="68">
        <f>'[1]RM_1.3.sz.mell.'!J13</f>
        <v>0</v>
      </c>
      <c r="E13" s="69">
        <f>'[1]RM_1.3.sz.mell.'!K13</f>
        <v>0</v>
      </c>
    </row>
    <row r="14" spans="1:5" s="61" customFormat="1" ht="12" customHeight="1" x14ac:dyDescent="0.2">
      <c r="A14" s="66" t="s">
        <v>135</v>
      </c>
      <c r="B14" s="67" t="s">
        <v>136</v>
      </c>
      <c r="C14" s="68">
        <f>'[1]RM_1.3.sz.mell.'!C14</f>
        <v>0</v>
      </c>
      <c r="D14" s="68">
        <f>'[1]RM_1.3.sz.mell.'!J14</f>
        <v>0</v>
      </c>
      <c r="E14" s="69">
        <f>'[1]RM_1.3.sz.mell.'!K14</f>
        <v>0</v>
      </c>
    </row>
    <row r="15" spans="1:5" s="61" customFormat="1" ht="12" customHeight="1" x14ac:dyDescent="0.2">
      <c r="A15" s="66" t="s">
        <v>137</v>
      </c>
      <c r="B15" s="67" t="s">
        <v>138</v>
      </c>
      <c r="C15" s="68">
        <f>'[1]RM_1.3.sz.mell.'!C15</f>
        <v>0</v>
      </c>
      <c r="D15" s="68">
        <f>'[1]RM_1.3.sz.mell.'!J15</f>
        <v>0</v>
      </c>
      <c r="E15" s="69">
        <f>'[1]RM_1.3.sz.mell.'!K15</f>
        <v>0</v>
      </c>
    </row>
    <row r="16" spans="1:5" s="61" customFormat="1" ht="12" customHeight="1" x14ac:dyDescent="0.2">
      <c r="A16" s="66" t="s">
        <v>139</v>
      </c>
      <c r="B16" s="70" t="s">
        <v>140</v>
      </c>
      <c r="C16" s="68">
        <f>'[1]RM_1.3.sz.mell.'!C16</f>
        <v>0</v>
      </c>
      <c r="D16" s="68">
        <f>'[1]RM_1.3.sz.mell.'!J16</f>
        <v>0</v>
      </c>
      <c r="E16" s="69">
        <f>'[1]RM_1.3.sz.mell.'!K16</f>
        <v>0</v>
      </c>
    </row>
    <row r="17" spans="1:5" s="61" customFormat="1" ht="12" customHeight="1" thickBot="1" x14ac:dyDescent="0.25">
      <c r="A17" s="71" t="s">
        <v>141</v>
      </c>
      <c r="B17" s="72" t="s">
        <v>142</v>
      </c>
      <c r="C17" s="68">
        <f>'[1]RM_1.3.sz.mell.'!C17</f>
        <v>0</v>
      </c>
      <c r="D17" s="68">
        <f>'[1]RM_1.3.sz.mell.'!J17</f>
        <v>0</v>
      </c>
      <c r="E17" s="69">
        <f>'[1]RM_1.3.sz.mell.'!K17</f>
        <v>0</v>
      </c>
    </row>
    <row r="18" spans="1:5" s="61" customFormat="1" ht="12" customHeight="1" thickBot="1" x14ac:dyDescent="0.25">
      <c r="A18" s="57" t="s">
        <v>143</v>
      </c>
      <c r="B18" s="73" t="s">
        <v>144</v>
      </c>
      <c r="C18" s="59">
        <f>'[1]RM_1.3.sz.mell.'!C18</f>
        <v>0</v>
      </c>
      <c r="D18" s="59">
        <f>'[1]RM_1.3.sz.mell.'!J18</f>
        <v>0</v>
      </c>
      <c r="E18" s="60">
        <f>'[1]RM_1.3.sz.mell.'!K18</f>
        <v>0</v>
      </c>
    </row>
    <row r="19" spans="1:5" s="61" customFormat="1" ht="12" customHeight="1" x14ac:dyDescent="0.2">
      <c r="A19" s="62" t="s">
        <v>145</v>
      </c>
      <c r="B19" s="63" t="s">
        <v>146</v>
      </c>
      <c r="C19" s="64">
        <f>'[1]RM_1.3.sz.mell.'!C19</f>
        <v>0</v>
      </c>
      <c r="D19" s="64">
        <f>'[1]RM_1.3.sz.mell.'!J19</f>
        <v>0</v>
      </c>
      <c r="E19" s="65">
        <f>'[1]RM_1.3.sz.mell.'!K19</f>
        <v>0</v>
      </c>
    </row>
    <row r="20" spans="1:5" s="61" customFormat="1" ht="12" customHeight="1" x14ac:dyDescent="0.2">
      <c r="A20" s="66" t="s">
        <v>147</v>
      </c>
      <c r="B20" s="67" t="s">
        <v>148</v>
      </c>
      <c r="C20" s="68">
        <f>'[1]RM_1.3.sz.mell.'!C20</f>
        <v>0</v>
      </c>
      <c r="D20" s="68">
        <f>'[1]RM_1.3.sz.mell.'!J20</f>
        <v>0</v>
      </c>
      <c r="E20" s="69">
        <f>'[1]RM_1.3.sz.mell.'!K20</f>
        <v>0</v>
      </c>
    </row>
    <row r="21" spans="1:5" s="61" customFormat="1" ht="12" customHeight="1" x14ac:dyDescent="0.2">
      <c r="A21" s="66" t="s">
        <v>149</v>
      </c>
      <c r="B21" s="67" t="s">
        <v>150</v>
      </c>
      <c r="C21" s="68">
        <f>'[1]RM_1.3.sz.mell.'!C21</f>
        <v>0</v>
      </c>
      <c r="D21" s="68">
        <f>'[1]RM_1.3.sz.mell.'!J21</f>
        <v>0</v>
      </c>
      <c r="E21" s="69">
        <f>'[1]RM_1.3.sz.mell.'!K21</f>
        <v>0</v>
      </c>
    </row>
    <row r="22" spans="1:5" s="61" customFormat="1" ht="12" customHeight="1" x14ac:dyDescent="0.2">
      <c r="A22" s="66" t="s">
        <v>151</v>
      </c>
      <c r="B22" s="67" t="s">
        <v>152</v>
      </c>
      <c r="C22" s="68">
        <f>'[1]RM_1.3.sz.mell.'!C22</f>
        <v>0</v>
      </c>
      <c r="D22" s="68">
        <f>'[1]RM_1.3.sz.mell.'!J22</f>
        <v>0</v>
      </c>
      <c r="E22" s="69">
        <f>'[1]RM_1.3.sz.mell.'!K22</f>
        <v>0</v>
      </c>
    </row>
    <row r="23" spans="1:5" s="61" customFormat="1" ht="12" customHeight="1" x14ac:dyDescent="0.2">
      <c r="A23" s="66" t="s">
        <v>153</v>
      </c>
      <c r="B23" s="67" t="s">
        <v>154</v>
      </c>
      <c r="C23" s="68">
        <f>'[1]RM_1.3.sz.mell.'!C23</f>
        <v>0</v>
      </c>
      <c r="D23" s="68">
        <f>'[1]RM_1.3.sz.mell.'!J23</f>
        <v>0</v>
      </c>
      <c r="E23" s="69">
        <f>'[1]RM_1.3.sz.mell.'!K23</f>
        <v>0</v>
      </c>
    </row>
    <row r="24" spans="1:5" s="61" customFormat="1" ht="12" customHeight="1" thickBot="1" x14ac:dyDescent="0.25">
      <c r="A24" s="71" t="s">
        <v>155</v>
      </c>
      <c r="B24" s="72" t="s">
        <v>156</v>
      </c>
      <c r="C24" s="74">
        <f>'[1]RM_1.3.sz.mell.'!C24</f>
        <v>0</v>
      </c>
      <c r="D24" s="74">
        <f>'[1]RM_1.3.sz.mell.'!J24</f>
        <v>0</v>
      </c>
      <c r="E24" s="75">
        <f>'[1]RM_1.3.sz.mell.'!K24</f>
        <v>0</v>
      </c>
    </row>
    <row r="25" spans="1:5" s="61" customFormat="1" ht="12" customHeight="1" thickBot="1" x14ac:dyDescent="0.25">
      <c r="A25" s="57" t="s">
        <v>157</v>
      </c>
      <c r="B25" s="58" t="s">
        <v>158</v>
      </c>
      <c r="C25" s="59">
        <f>'[1]RM_1.3.sz.mell.'!C25</f>
        <v>0</v>
      </c>
      <c r="D25" s="59">
        <f>'[1]RM_1.3.sz.mell.'!J25</f>
        <v>0</v>
      </c>
      <c r="E25" s="60">
        <f>'[1]RM_1.3.sz.mell.'!K25</f>
        <v>0</v>
      </c>
    </row>
    <row r="26" spans="1:5" s="61" customFormat="1" ht="12" customHeight="1" x14ac:dyDescent="0.2">
      <c r="A26" s="62" t="s">
        <v>159</v>
      </c>
      <c r="B26" s="63" t="s">
        <v>160</v>
      </c>
      <c r="C26" s="64">
        <f>'[1]RM_1.3.sz.mell.'!C26</f>
        <v>0</v>
      </c>
      <c r="D26" s="64">
        <f>'[1]RM_1.3.sz.mell.'!J26</f>
        <v>0</v>
      </c>
      <c r="E26" s="65">
        <f>'[1]RM_1.3.sz.mell.'!K26</f>
        <v>0</v>
      </c>
    </row>
    <row r="27" spans="1:5" s="61" customFormat="1" ht="12" customHeight="1" x14ac:dyDescent="0.2">
      <c r="A27" s="66" t="s">
        <v>161</v>
      </c>
      <c r="B27" s="67" t="s">
        <v>162</v>
      </c>
      <c r="C27" s="68">
        <f>'[1]RM_1.3.sz.mell.'!C27</f>
        <v>0</v>
      </c>
      <c r="D27" s="68">
        <f>'[1]RM_1.3.sz.mell.'!J27</f>
        <v>0</v>
      </c>
      <c r="E27" s="69">
        <f>'[1]RM_1.3.sz.mell.'!K27</f>
        <v>0</v>
      </c>
    </row>
    <row r="28" spans="1:5" s="61" customFormat="1" ht="12" customHeight="1" x14ac:dyDescent="0.2">
      <c r="A28" s="66" t="s">
        <v>163</v>
      </c>
      <c r="B28" s="67" t="s">
        <v>164</v>
      </c>
      <c r="C28" s="68">
        <f>'[1]RM_1.3.sz.mell.'!C28</f>
        <v>0</v>
      </c>
      <c r="D28" s="68">
        <f>'[1]RM_1.3.sz.mell.'!J28</f>
        <v>0</v>
      </c>
      <c r="E28" s="69">
        <f>'[1]RM_1.3.sz.mell.'!K28</f>
        <v>0</v>
      </c>
    </row>
    <row r="29" spans="1:5" s="61" customFormat="1" ht="12" customHeight="1" x14ac:dyDescent="0.2">
      <c r="A29" s="66" t="s">
        <v>165</v>
      </c>
      <c r="B29" s="67" t="s">
        <v>166</v>
      </c>
      <c r="C29" s="68">
        <f>'[1]RM_1.3.sz.mell.'!C29</f>
        <v>0</v>
      </c>
      <c r="D29" s="68">
        <f>'[1]RM_1.3.sz.mell.'!J29</f>
        <v>0</v>
      </c>
      <c r="E29" s="69">
        <f>'[1]RM_1.3.sz.mell.'!K29</f>
        <v>0</v>
      </c>
    </row>
    <row r="30" spans="1:5" s="61" customFormat="1" ht="12" customHeight="1" x14ac:dyDescent="0.2">
      <c r="A30" s="66" t="s">
        <v>167</v>
      </c>
      <c r="B30" s="67" t="s">
        <v>168</v>
      </c>
      <c r="C30" s="68">
        <f>'[1]RM_1.3.sz.mell.'!C30</f>
        <v>0</v>
      </c>
      <c r="D30" s="68">
        <f>'[1]RM_1.3.sz.mell.'!J30</f>
        <v>0</v>
      </c>
      <c r="E30" s="69">
        <f>'[1]RM_1.3.sz.mell.'!K30</f>
        <v>0</v>
      </c>
    </row>
    <row r="31" spans="1:5" s="61" customFormat="1" ht="12" customHeight="1" thickBot="1" x14ac:dyDescent="0.25">
      <c r="A31" s="71" t="s">
        <v>169</v>
      </c>
      <c r="B31" s="76" t="s">
        <v>170</v>
      </c>
      <c r="C31" s="74">
        <f>'[1]RM_1.3.sz.mell.'!C31</f>
        <v>0</v>
      </c>
      <c r="D31" s="74">
        <f>'[1]RM_1.3.sz.mell.'!J31</f>
        <v>0</v>
      </c>
      <c r="E31" s="75">
        <f>'[1]RM_1.3.sz.mell.'!K31</f>
        <v>0</v>
      </c>
    </row>
    <row r="32" spans="1:5" s="61" customFormat="1" ht="12" customHeight="1" thickBot="1" x14ac:dyDescent="0.25">
      <c r="A32" s="57" t="s">
        <v>171</v>
      </c>
      <c r="B32" s="58" t="s">
        <v>172</v>
      </c>
      <c r="C32" s="77">
        <f>'[1]RM_1.3.sz.mell.'!C32</f>
        <v>0</v>
      </c>
      <c r="D32" s="77">
        <f>'[1]RM_1.3.sz.mell.'!J32</f>
        <v>0</v>
      </c>
      <c r="E32" s="78">
        <f>'[1]RM_1.3.sz.mell.'!K32</f>
        <v>0</v>
      </c>
    </row>
    <row r="33" spans="1:5" s="61" customFormat="1" ht="12" customHeight="1" x14ac:dyDescent="0.2">
      <c r="A33" s="62" t="s">
        <v>173</v>
      </c>
      <c r="B33" s="63" t="str">
        <f>KVI_MOD_1.1.sz.mell.!B33</f>
        <v>Építményadó</v>
      </c>
      <c r="C33" s="64">
        <f>'[1]RM_1.3.sz.mell.'!C33</f>
        <v>0</v>
      </c>
      <c r="D33" s="64">
        <f>'[1]RM_1.3.sz.mell.'!J33</f>
        <v>0</v>
      </c>
      <c r="E33" s="65">
        <f>'[1]RM_1.3.sz.mell.'!K33</f>
        <v>0</v>
      </c>
    </row>
    <row r="34" spans="1:5" s="61" customFormat="1" ht="12" customHeight="1" x14ac:dyDescent="0.2">
      <c r="A34" s="66" t="s">
        <v>175</v>
      </c>
      <c r="B34" s="67" t="str">
        <f>KVI_MOD_1.1.sz.mell.!B34</f>
        <v>Idegenforgalmi adó</v>
      </c>
      <c r="C34" s="68">
        <f>'[1]RM_1.3.sz.mell.'!C34</f>
        <v>0</v>
      </c>
      <c r="D34" s="68">
        <f>'[1]RM_1.3.sz.mell.'!J34</f>
        <v>0</v>
      </c>
      <c r="E34" s="69">
        <f>'[1]RM_1.3.sz.mell.'!K34</f>
        <v>0</v>
      </c>
    </row>
    <row r="35" spans="1:5" s="61" customFormat="1" ht="12" customHeight="1" x14ac:dyDescent="0.2">
      <c r="A35" s="66" t="s">
        <v>177</v>
      </c>
      <c r="B35" s="67" t="str">
        <f>KVI_MOD_1.1.sz.mell.!B35</f>
        <v>Iparűzési adó</v>
      </c>
      <c r="C35" s="68">
        <f>'[1]RM_1.3.sz.mell.'!C35</f>
        <v>0</v>
      </c>
      <c r="D35" s="68">
        <f>'[1]RM_1.3.sz.mell.'!J35</f>
        <v>0</v>
      </c>
      <c r="E35" s="69">
        <f>'[1]RM_1.3.sz.mell.'!K35</f>
        <v>0</v>
      </c>
    </row>
    <row r="36" spans="1:5" s="61" customFormat="1" ht="12" customHeight="1" x14ac:dyDescent="0.2">
      <c r="A36" s="66" t="s">
        <v>179</v>
      </c>
      <c r="B36" s="67" t="str">
        <f>KVI_MOD_1.1.sz.mell.!B36</f>
        <v>Talajterhelési díj</v>
      </c>
      <c r="C36" s="68">
        <f>'[1]RM_1.3.sz.mell.'!C36</f>
        <v>0</v>
      </c>
      <c r="D36" s="68">
        <f>'[1]RM_1.3.sz.mell.'!J36</f>
        <v>0</v>
      </c>
      <c r="E36" s="69">
        <f>'[1]RM_1.3.sz.mell.'!K36</f>
        <v>0</v>
      </c>
    </row>
    <row r="37" spans="1:5" s="61" customFormat="1" ht="12" customHeight="1" x14ac:dyDescent="0.2">
      <c r="A37" s="66" t="s">
        <v>181</v>
      </c>
      <c r="B37" s="67" t="str">
        <f>KVI_MOD_1.1.sz.mell.!B37</f>
        <v>Gépjárműadó</v>
      </c>
      <c r="C37" s="68">
        <f>'[1]RM_1.3.sz.mell.'!C37</f>
        <v>0</v>
      </c>
      <c r="D37" s="68">
        <f>'[1]RM_1.3.sz.mell.'!J37</f>
        <v>0</v>
      </c>
      <c r="E37" s="69">
        <f>'[1]RM_1.3.sz.mell.'!K37</f>
        <v>0</v>
      </c>
    </row>
    <row r="38" spans="1:5" s="61" customFormat="1" ht="12" customHeight="1" x14ac:dyDescent="0.2">
      <c r="A38" s="66" t="s">
        <v>183</v>
      </c>
      <c r="B38" s="67" t="str">
        <f>KVI_MOD_1.1.sz.mell.!B38</f>
        <v>Telekadó</v>
      </c>
      <c r="C38" s="68">
        <f>'[1]RM_1.3.sz.mell.'!C38</f>
        <v>0</v>
      </c>
      <c r="D38" s="68">
        <f>'[1]RM_1.3.sz.mell.'!J38</f>
        <v>0</v>
      </c>
      <c r="E38" s="69">
        <f>'[1]RM_1.3.sz.mell.'!K38</f>
        <v>0</v>
      </c>
    </row>
    <row r="39" spans="1:5" s="61" customFormat="1" ht="12" customHeight="1" thickBot="1" x14ac:dyDescent="0.25">
      <c r="A39" s="71" t="s">
        <v>185</v>
      </c>
      <c r="B39" s="79" t="str">
        <f>KVI_MOD_1.1.sz.mell.!B39</f>
        <v>Kommunális adó</v>
      </c>
      <c r="C39" s="74">
        <f>'[1]RM_1.3.sz.mell.'!C39</f>
        <v>0</v>
      </c>
      <c r="D39" s="74">
        <f>'[1]RM_1.3.sz.mell.'!J39</f>
        <v>0</v>
      </c>
      <c r="E39" s="75">
        <f>'[1]RM_1.3.sz.mell.'!K39</f>
        <v>0</v>
      </c>
    </row>
    <row r="40" spans="1:5" s="61" customFormat="1" ht="12" customHeight="1" thickBot="1" x14ac:dyDescent="0.25">
      <c r="A40" s="57" t="s">
        <v>187</v>
      </c>
      <c r="B40" s="58" t="s">
        <v>188</v>
      </c>
      <c r="C40" s="59">
        <f>'[1]RM_1.3.sz.mell.'!C40</f>
        <v>254000</v>
      </c>
      <c r="D40" s="59">
        <f>'[1]RM_1.3.sz.mell.'!J40</f>
        <v>0</v>
      </c>
      <c r="E40" s="60">
        <f>'[1]RM_1.3.sz.mell.'!K40</f>
        <v>254000</v>
      </c>
    </row>
    <row r="41" spans="1:5" s="61" customFormat="1" ht="12" customHeight="1" x14ac:dyDescent="0.2">
      <c r="A41" s="62" t="s">
        <v>189</v>
      </c>
      <c r="B41" s="63" t="s">
        <v>190</v>
      </c>
      <c r="C41" s="64">
        <f>'[1]RM_1.3.sz.mell.'!C41</f>
        <v>0</v>
      </c>
      <c r="D41" s="64">
        <f>'[1]RM_1.3.sz.mell.'!J41</f>
        <v>0</v>
      </c>
      <c r="E41" s="65">
        <f>'[1]RM_1.3.sz.mell.'!K41</f>
        <v>0</v>
      </c>
    </row>
    <row r="42" spans="1:5" s="61" customFormat="1" ht="12" customHeight="1" x14ac:dyDescent="0.2">
      <c r="A42" s="66" t="s">
        <v>191</v>
      </c>
      <c r="B42" s="67" t="s">
        <v>192</v>
      </c>
      <c r="C42" s="68">
        <f>'[1]RM_1.3.sz.mell.'!C42</f>
        <v>200000</v>
      </c>
      <c r="D42" s="68">
        <f>'[1]RM_1.3.sz.mell.'!J42</f>
        <v>0</v>
      </c>
      <c r="E42" s="69">
        <f>'[1]RM_1.3.sz.mell.'!K42</f>
        <v>200000</v>
      </c>
    </row>
    <row r="43" spans="1:5" s="61" customFormat="1" ht="12" customHeight="1" x14ac:dyDescent="0.2">
      <c r="A43" s="66" t="s">
        <v>193</v>
      </c>
      <c r="B43" s="67" t="s">
        <v>194</v>
      </c>
      <c r="C43" s="68">
        <f>'[1]RM_1.3.sz.mell.'!C43</f>
        <v>0</v>
      </c>
      <c r="D43" s="68">
        <f>'[1]RM_1.3.sz.mell.'!J43</f>
        <v>0</v>
      </c>
      <c r="E43" s="69">
        <f>'[1]RM_1.3.sz.mell.'!K43</f>
        <v>0</v>
      </c>
    </row>
    <row r="44" spans="1:5" s="61" customFormat="1" ht="12" customHeight="1" x14ac:dyDescent="0.2">
      <c r="A44" s="66" t="s">
        <v>195</v>
      </c>
      <c r="B44" s="67" t="s">
        <v>196</v>
      </c>
      <c r="C44" s="68">
        <f>'[1]RM_1.3.sz.mell.'!C44</f>
        <v>0</v>
      </c>
      <c r="D44" s="68">
        <f>'[1]RM_1.3.sz.mell.'!J44</f>
        <v>0</v>
      </c>
      <c r="E44" s="69">
        <f>'[1]RM_1.3.sz.mell.'!K44</f>
        <v>0</v>
      </c>
    </row>
    <row r="45" spans="1:5" s="61" customFormat="1" ht="12" customHeight="1" x14ac:dyDescent="0.2">
      <c r="A45" s="66" t="s">
        <v>197</v>
      </c>
      <c r="B45" s="67" t="s">
        <v>198</v>
      </c>
      <c r="C45" s="68">
        <f>'[1]RM_1.3.sz.mell.'!C45</f>
        <v>0</v>
      </c>
      <c r="D45" s="68">
        <f>'[1]RM_1.3.sz.mell.'!J45</f>
        <v>0</v>
      </c>
      <c r="E45" s="69">
        <f>'[1]RM_1.3.sz.mell.'!K45</f>
        <v>0</v>
      </c>
    </row>
    <row r="46" spans="1:5" s="61" customFormat="1" ht="12" customHeight="1" x14ac:dyDescent="0.2">
      <c r="A46" s="66" t="s">
        <v>199</v>
      </c>
      <c r="B46" s="67" t="s">
        <v>200</v>
      </c>
      <c r="C46" s="68">
        <f>'[1]RM_1.3.sz.mell.'!C46</f>
        <v>54000</v>
      </c>
      <c r="D46" s="68">
        <f>'[1]RM_1.3.sz.mell.'!J46</f>
        <v>0</v>
      </c>
      <c r="E46" s="69">
        <f>'[1]RM_1.3.sz.mell.'!K46</f>
        <v>54000</v>
      </c>
    </row>
    <row r="47" spans="1:5" s="61" customFormat="1" ht="12" customHeight="1" x14ac:dyDescent="0.2">
      <c r="A47" s="66" t="s">
        <v>201</v>
      </c>
      <c r="B47" s="67" t="s">
        <v>202</v>
      </c>
      <c r="C47" s="68">
        <f>'[1]RM_1.3.sz.mell.'!C47</f>
        <v>0</v>
      </c>
      <c r="D47" s="68">
        <f>'[1]RM_1.3.sz.mell.'!J47</f>
        <v>0</v>
      </c>
      <c r="E47" s="69">
        <f>'[1]RM_1.3.sz.mell.'!K47</f>
        <v>0</v>
      </c>
    </row>
    <row r="48" spans="1:5" s="61" customFormat="1" ht="12" customHeight="1" x14ac:dyDescent="0.2">
      <c r="A48" s="66" t="s">
        <v>203</v>
      </c>
      <c r="B48" s="67" t="s">
        <v>204</v>
      </c>
      <c r="C48" s="68">
        <f>'[1]RM_1.3.sz.mell.'!C48</f>
        <v>0</v>
      </c>
      <c r="D48" s="68">
        <f>'[1]RM_1.3.sz.mell.'!J48</f>
        <v>0</v>
      </c>
      <c r="E48" s="69">
        <f>'[1]RM_1.3.sz.mell.'!K48</f>
        <v>0</v>
      </c>
    </row>
    <row r="49" spans="1:5" s="61" customFormat="1" ht="12" customHeight="1" x14ac:dyDescent="0.2">
      <c r="A49" s="66" t="s">
        <v>205</v>
      </c>
      <c r="B49" s="67" t="s">
        <v>206</v>
      </c>
      <c r="C49" s="80">
        <f>'[1]RM_1.3.sz.mell.'!C49</f>
        <v>0</v>
      </c>
      <c r="D49" s="80">
        <f>'[1]RM_1.3.sz.mell.'!J49</f>
        <v>0</v>
      </c>
      <c r="E49" s="81">
        <f>'[1]RM_1.3.sz.mell.'!K49</f>
        <v>0</v>
      </c>
    </row>
    <row r="50" spans="1:5" s="61" customFormat="1" ht="12" customHeight="1" x14ac:dyDescent="0.2">
      <c r="A50" s="71" t="s">
        <v>207</v>
      </c>
      <c r="B50" s="76" t="s">
        <v>208</v>
      </c>
      <c r="C50" s="82">
        <f>'[1]RM_1.3.sz.mell.'!C50</f>
        <v>0</v>
      </c>
      <c r="D50" s="82">
        <f>'[1]RM_1.3.sz.mell.'!J50</f>
        <v>0</v>
      </c>
      <c r="E50" s="83">
        <f>'[1]RM_1.3.sz.mell.'!K50</f>
        <v>0</v>
      </c>
    </row>
    <row r="51" spans="1:5" s="61" customFormat="1" ht="12" customHeight="1" thickBot="1" x14ac:dyDescent="0.25">
      <c r="A51" s="71" t="s">
        <v>209</v>
      </c>
      <c r="B51" s="72" t="s">
        <v>210</v>
      </c>
      <c r="C51" s="82">
        <f>'[1]RM_1.3.sz.mell.'!C51</f>
        <v>0</v>
      </c>
      <c r="D51" s="82">
        <f>'[1]RM_1.3.sz.mell.'!J51</f>
        <v>0</v>
      </c>
      <c r="E51" s="83">
        <f>'[1]RM_1.3.sz.mell.'!K51</f>
        <v>0</v>
      </c>
    </row>
    <row r="52" spans="1:5" s="61" customFormat="1" ht="12" customHeight="1" thickBot="1" x14ac:dyDescent="0.25">
      <c r="A52" s="57" t="s">
        <v>211</v>
      </c>
      <c r="B52" s="58" t="s">
        <v>212</v>
      </c>
      <c r="C52" s="59">
        <f>'[1]RM_1.3.sz.mell.'!C52</f>
        <v>0</v>
      </c>
      <c r="D52" s="59">
        <f>'[1]RM_1.3.sz.mell.'!J52</f>
        <v>0</v>
      </c>
      <c r="E52" s="60">
        <f>'[1]RM_1.3.sz.mell.'!K52</f>
        <v>0</v>
      </c>
    </row>
    <row r="53" spans="1:5" s="61" customFormat="1" ht="12" customHeight="1" x14ac:dyDescent="0.2">
      <c r="A53" s="62" t="s">
        <v>213</v>
      </c>
      <c r="B53" s="63" t="s">
        <v>214</v>
      </c>
      <c r="C53" s="84">
        <f>'[1]RM_1.3.sz.mell.'!C53</f>
        <v>0</v>
      </c>
      <c r="D53" s="84">
        <f>'[1]RM_1.3.sz.mell.'!J53</f>
        <v>0</v>
      </c>
      <c r="E53" s="85">
        <f>'[1]RM_1.3.sz.mell.'!K53</f>
        <v>0</v>
      </c>
    </row>
    <row r="54" spans="1:5" s="61" customFormat="1" ht="12" customHeight="1" x14ac:dyDescent="0.2">
      <c r="A54" s="66" t="s">
        <v>215</v>
      </c>
      <c r="B54" s="67" t="s">
        <v>216</v>
      </c>
      <c r="C54" s="80">
        <f>'[1]RM_1.3.sz.mell.'!C54</f>
        <v>0</v>
      </c>
      <c r="D54" s="80">
        <f>'[1]RM_1.3.sz.mell.'!J54</f>
        <v>0</v>
      </c>
      <c r="E54" s="81">
        <f>'[1]RM_1.3.sz.mell.'!K54</f>
        <v>0</v>
      </c>
    </row>
    <row r="55" spans="1:5" s="61" customFormat="1" ht="12" customHeight="1" x14ac:dyDescent="0.2">
      <c r="A55" s="66" t="s">
        <v>217</v>
      </c>
      <c r="B55" s="67" t="s">
        <v>218</v>
      </c>
      <c r="C55" s="80">
        <f>'[1]RM_1.3.sz.mell.'!C55</f>
        <v>0</v>
      </c>
      <c r="D55" s="80">
        <f>'[1]RM_1.3.sz.mell.'!J55</f>
        <v>0</v>
      </c>
      <c r="E55" s="81">
        <f>'[1]RM_1.3.sz.mell.'!K55</f>
        <v>0</v>
      </c>
    </row>
    <row r="56" spans="1:5" s="61" customFormat="1" ht="12" customHeight="1" x14ac:dyDescent="0.2">
      <c r="A56" s="66" t="s">
        <v>219</v>
      </c>
      <c r="B56" s="67" t="s">
        <v>220</v>
      </c>
      <c r="C56" s="80">
        <f>'[1]RM_1.3.sz.mell.'!C56</f>
        <v>0</v>
      </c>
      <c r="D56" s="80">
        <f>'[1]RM_1.3.sz.mell.'!J56</f>
        <v>0</v>
      </c>
      <c r="E56" s="81">
        <f>'[1]RM_1.3.sz.mell.'!K56</f>
        <v>0</v>
      </c>
    </row>
    <row r="57" spans="1:5" s="61" customFormat="1" ht="12" customHeight="1" thickBot="1" x14ac:dyDescent="0.25">
      <c r="A57" s="71" t="s">
        <v>221</v>
      </c>
      <c r="B57" s="72" t="s">
        <v>222</v>
      </c>
      <c r="C57" s="82">
        <f>'[1]RM_1.3.sz.mell.'!C57</f>
        <v>0</v>
      </c>
      <c r="D57" s="82">
        <f>'[1]RM_1.3.sz.mell.'!J57</f>
        <v>0</v>
      </c>
      <c r="E57" s="83">
        <f>'[1]RM_1.3.sz.mell.'!K57</f>
        <v>0</v>
      </c>
    </row>
    <row r="58" spans="1:5" s="61" customFormat="1" ht="12" customHeight="1" thickBot="1" x14ac:dyDescent="0.25">
      <c r="A58" s="57" t="s">
        <v>223</v>
      </c>
      <c r="B58" s="58" t="s">
        <v>224</v>
      </c>
      <c r="C58" s="59">
        <f>'[1]RM_1.3.sz.mell.'!C58</f>
        <v>0</v>
      </c>
      <c r="D58" s="59">
        <f>'[1]RM_1.3.sz.mell.'!J58</f>
        <v>0</v>
      </c>
      <c r="E58" s="60">
        <f>'[1]RM_1.3.sz.mell.'!K58</f>
        <v>0</v>
      </c>
    </row>
    <row r="59" spans="1:5" s="61" customFormat="1" ht="12" customHeight="1" x14ac:dyDescent="0.2">
      <c r="A59" s="62" t="s">
        <v>225</v>
      </c>
      <c r="B59" s="63" t="s">
        <v>226</v>
      </c>
      <c r="C59" s="64">
        <f>'[1]RM_1.3.sz.mell.'!C59</f>
        <v>0</v>
      </c>
      <c r="D59" s="64">
        <f>'[1]RM_1.3.sz.mell.'!J59</f>
        <v>0</v>
      </c>
      <c r="E59" s="65">
        <f>'[1]RM_1.3.sz.mell.'!K59</f>
        <v>0</v>
      </c>
    </row>
    <row r="60" spans="1:5" s="61" customFormat="1" ht="12" customHeight="1" x14ac:dyDescent="0.2">
      <c r="A60" s="66" t="s">
        <v>227</v>
      </c>
      <c r="B60" s="67" t="s">
        <v>228</v>
      </c>
      <c r="C60" s="68">
        <f>'[1]RM_1.3.sz.mell.'!C60</f>
        <v>0</v>
      </c>
      <c r="D60" s="68">
        <f>'[1]RM_1.3.sz.mell.'!J60</f>
        <v>0</v>
      </c>
      <c r="E60" s="69">
        <f>'[1]RM_1.3.sz.mell.'!K60</f>
        <v>0</v>
      </c>
    </row>
    <row r="61" spans="1:5" s="61" customFormat="1" ht="12" customHeight="1" x14ac:dyDescent="0.2">
      <c r="A61" s="66" t="s">
        <v>229</v>
      </c>
      <c r="B61" s="67" t="s">
        <v>230</v>
      </c>
      <c r="C61" s="68">
        <f>'[1]RM_1.3.sz.mell.'!C61</f>
        <v>0</v>
      </c>
      <c r="D61" s="68">
        <f>'[1]RM_1.3.sz.mell.'!J61</f>
        <v>0</v>
      </c>
      <c r="E61" s="69">
        <f>'[1]RM_1.3.sz.mell.'!K61</f>
        <v>0</v>
      </c>
    </row>
    <row r="62" spans="1:5" s="61" customFormat="1" ht="12" customHeight="1" thickBot="1" x14ac:dyDescent="0.25">
      <c r="A62" s="71" t="s">
        <v>231</v>
      </c>
      <c r="B62" s="72" t="s">
        <v>232</v>
      </c>
      <c r="C62" s="74">
        <f>'[1]RM_1.3.sz.mell.'!C62</f>
        <v>0</v>
      </c>
      <c r="D62" s="74">
        <f>'[1]RM_1.3.sz.mell.'!J62</f>
        <v>0</v>
      </c>
      <c r="E62" s="75">
        <f>'[1]RM_1.3.sz.mell.'!K62</f>
        <v>0</v>
      </c>
    </row>
    <row r="63" spans="1:5" s="61" customFormat="1" ht="12" customHeight="1" thickBot="1" x14ac:dyDescent="0.25">
      <c r="A63" s="57" t="s">
        <v>233</v>
      </c>
      <c r="B63" s="73" t="s">
        <v>234</v>
      </c>
      <c r="C63" s="59">
        <f>'[1]RM_1.3.sz.mell.'!C63</f>
        <v>0</v>
      </c>
      <c r="D63" s="59">
        <f>'[1]RM_1.3.sz.mell.'!J63</f>
        <v>0</v>
      </c>
      <c r="E63" s="60">
        <f>'[1]RM_1.3.sz.mell.'!K63</f>
        <v>0</v>
      </c>
    </row>
    <row r="64" spans="1:5" s="61" customFormat="1" ht="12" customHeight="1" x14ac:dyDescent="0.2">
      <c r="A64" s="62" t="s">
        <v>235</v>
      </c>
      <c r="B64" s="63" t="s">
        <v>236</v>
      </c>
      <c r="C64" s="80">
        <f>'[1]RM_1.3.sz.mell.'!C64</f>
        <v>0</v>
      </c>
      <c r="D64" s="80">
        <f>'[1]RM_1.3.sz.mell.'!J64</f>
        <v>0</v>
      </c>
      <c r="E64" s="81">
        <f>'[1]RM_1.3.sz.mell.'!K64</f>
        <v>0</v>
      </c>
    </row>
    <row r="65" spans="1:5" s="61" customFormat="1" ht="12" customHeight="1" x14ac:dyDescent="0.2">
      <c r="A65" s="66" t="s">
        <v>237</v>
      </c>
      <c r="B65" s="67" t="s">
        <v>238</v>
      </c>
      <c r="C65" s="80">
        <f>'[1]RM_1.3.sz.mell.'!C65</f>
        <v>0</v>
      </c>
      <c r="D65" s="80">
        <f>'[1]RM_1.3.sz.mell.'!J65</f>
        <v>0</v>
      </c>
      <c r="E65" s="81">
        <f>'[1]RM_1.3.sz.mell.'!K65</f>
        <v>0</v>
      </c>
    </row>
    <row r="66" spans="1:5" s="61" customFormat="1" ht="12" customHeight="1" x14ac:dyDescent="0.2">
      <c r="A66" s="66" t="s">
        <v>239</v>
      </c>
      <c r="B66" s="67" t="s">
        <v>240</v>
      </c>
      <c r="C66" s="80">
        <f>'[1]RM_1.3.sz.mell.'!C66</f>
        <v>0</v>
      </c>
      <c r="D66" s="80">
        <f>'[1]RM_1.3.sz.mell.'!J66</f>
        <v>0</v>
      </c>
      <c r="E66" s="81">
        <f>'[1]RM_1.3.sz.mell.'!K66</f>
        <v>0</v>
      </c>
    </row>
    <row r="67" spans="1:5" s="61" customFormat="1" ht="12" customHeight="1" thickBot="1" x14ac:dyDescent="0.25">
      <c r="A67" s="71" t="s">
        <v>241</v>
      </c>
      <c r="B67" s="72" t="s">
        <v>242</v>
      </c>
      <c r="C67" s="80">
        <f>'[1]RM_1.3.sz.mell.'!C67</f>
        <v>0</v>
      </c>
      <c r="D67" s="80">
        <f>'[1]RM_1.3.sz.mell.'!J67</f>
        <v>0</v>
      </c>
      <c r="E67" s="81">
        <f>'[1]RM_1.3.sz.mell.'!K67</f>
        <v>0</v>
      </c>
    </row>
    <row r="68" spans="1:5" s="61" customFormat="1" ht="12" customHeight="1" thickBot="1" x14ac:dyDescent="0.25">
      <c r="A68" s="86" t="s">
        <v>243</v>
      </c>
      <c r="B68" s="58" t="s">
        <v>244</v>
      </c>
      <c r="C68" s="77">
        <f>'[1]RM_1.3.sz.mell.'!C68</f>
        <v>254000</v>
      </c>
      <c r="D68" s="77">
        <f>'[1]RM_1.3.sz.mell.'!J68</f>
        <v>0</v>
      </c>
      <c r="E68" s="78">
        <f>'[1]RM_1.3.sz.mell.'!K68</f>
        <v>254000</v>
      </c>
    </row>
    <row r="69" spans="1:5" s="61" customFormat="1" ht="12" customHeight="1" thickBot="1" x14ac:dyDescent="0.25">
      <c r="A69" s="87" t="s">
        <v>245</v>
      </c>
      <c r="B69" s="73" t="s">
        <v>246</v>
      </c>
      <c r="C69" s="59">
        <f>'[1]RM_1.3.sz.mell.'!C69</f>
        <v>0</v>
      </c>
      <c r="D69" s="59">
        <f>'[1]RM_1.3.sz.mell.'!J69</f>
        <v>0</v>
      </c>
      <c r="E69" s="60">
        <f>'[1]RM_1.3.sz.mell.'!K69</f>
        <v>0</v>
      </c>
    </row>
    <row r="70" spans="1:5" s="61" customFormat="1" ht="12" customHeight="1" x14ac:dyDescent="0.2">
      <c r="A70" s="62" t="s">
        <v>247</v>
      </c>
      <c r="B70" s="63" t="s">
        <v>248</v>
      </c>
      <c r="C70" s="80">
        <f>'[1]RM_1.3.sz.mell.'!C70</f>
        <v>0</v>
      </c>
      <c r="D70" s="80">
        <f>'[1]RM_1.3.sz.mell.'!J70</f>
        <v>0</v>
      </c>
      <c r="E70" s="81">
        <f>'[1]RM_1.3.sz.mell.'!K70</f>
        <v>0</v>
      </c>
    </row>
    <row r="71" spans="1:5" s="61" customFormat="1" ht="12" customHeight="1" x14ac:dyDescent="0.2">
      <c r="A71" s="66" t="s">
        <v>249</v>
      </c>
      <c r="B71" s="67" t="s">
        <v>250</v>
      </c>
      <c r="C71" s="80">
        <f>'[1]RM_1.3.sz.mell.'!C71</f>
        <v>0</v>
      </c>
      <c r="D71" s="80">
        <f>'[1]RM_1.3.sz.mell.'!J71</f>
        <v>0</v>
      </c>
      <c r="E71" s="81">
        <f>'[1]RM_1.3.sz.mell.'!K71</f>
        <v>0</v>
      </c>
    </row>
    <row r="72" spans="1:5" s="61" customFormat="1" ht="12" customHeight="1" thickBot="1" x14ac:dyDescent="0.25">
      <c r="A72" s="71" t="s">
        <v>251</v>
      </c>
      <c r="B72" s="88" t="s">
        <v>252</v>
      </c>
      <c r="C72" s="80">
        <f>'[1]RM_1.3.sz.mell.'!C72</f>
        <v>0</v>
      </c>
      <c r="D72" s="80">
        <f>'[1]RM_1.3.sz.mell.'!J72</f>
        <v>0</v>
      </c>
      <c r="E72" s="81">
        <f>'[1]RM_1.3.sz.mell.'!K72</f>
        <v>0</v>
      </c>
    </row>
    <row r="73" spans="1:5" s="61" customFormat="1" ht="12" customHeight="1" thickBot="1" x14ac:dyDescent="0.25">
      <c r="A73" s="87" t="s">
        <v>253</v>
      </c>
      <c r="B73" s="73" t="s">
        <v>254</v>
      </c>
      <c r="C73" s="59">
        <f>'[1]RM_1.3.sz.mell.'!C73</f>
        <v>0</v>
      </c>
      <c r="D73" s="59">
        <f>'[1]RM_1.3.sz.mell.'!J73</f>
        <v>0</v>
      </c>
      <c r="E73" s="60">
        <f>'[1]RM_1.3.sz.mell.'!K73</f>
        <v>0</v>
      </c>
    </row>
    <row r="74" spans="1:5" s="61" customFormat="1" ht="12" customHeight="1" x14ac:dyDescent="0.2">
      <c r="A74" s="62" t="s">
        <v>255</v>
      </c>
      <c r="B74" s="63" t="s">
        <v>256</v>
      </c>
      <c r="C74" s="80">
        <f>'[1]RM_1.3.sz.mell.'!C74</f>
        <v>0</v>
      </c>
      <c r="D74" s="80">
        <f>'[1]RM_1.3.sz.mell.'!J74</f>
        <v>0</v>
      </c>
      <c r="E74" s="81">
        <f>'[1]RM_1.3.sz.mell.'!K74</f>
        <v>0</v>
      </c>
    </row>
    <row r="75" spans="1:5" s="61" customFormat="1" ht="12" customHeight="1" x14ac:dyDescent="0.2">
      <c r="A75" s="159">
        <v>44138</v>
      </c>
      <c r="B75" s="63" t="s">
        <v>258</v>
      </c>
      <c r="C75" s="80">
        <f>'[1]RM_1.3.sz.mell.'!C75</f>
        <v>0</v>
      </c>
      <c r="D75" s="80">
        <f>'[1]RM_1.3.sz.mell.'!J75</f>
        <v>0</v>
      </c>
      <c r="E75" s="81">
        <f>'[1]RM_1.3.sz.mell.'!K75</f>
        <v>0</v>
      </c>
    </row>
    <row r="76" spans="1:5" s="61" customFormat="1" ht="12" customHeight="1" x14ac:dyDescent="0.2">
      <c r="A76" s="66" t="s">
        <v>259</v>
      </c>
      <c r="B76" s="63" t="s">
        <v>260</v>
      </c>
      <c r="C76" s="80">
        <f>'[1]RM_1.3.sz.mell.'!C76</f>
        <v>0</v>
      </c>
      <c r="D76" s="80">
        <f>'[1]RM_1.3.sz.mell.'!J76</f>
        <v>0</v>
      </c>
      <c r="E76" s="81">
        <f>'[1]RM_1.3.sz.mell.'!K76</f>
        <v>0</v>
      </c>
    </row>
    <row r="77" spans="1:5" s="61" customFormat="1" ht="12" customHeight="1" thickBot="1" x14ac:dyDescent="0.25">
      <c r="A77" s="71" t="s">
        <v>261</v>
      </c>
      <c r="B77" s="89" t="s">
        <v>262</v>
      </c>
      <c r="C77" s="80">
        <f>'[1]RM_1.3.sz.mell.'!C77</f>
        <v>0</v>
      </c>
      <c r="D77" s="80">
        <f>'[1]RM_1.3.sz.mell.'!J77</f>
        <v>0</v>
      </c>
      <c r="E77" s="81">
        <f>'[1]RM_1.3.sz.mell.'!K77</f>
        <v>0</v>
      </c>
    </row>
    <row r="78" spans="1:5" s="61" customFormat="1" ht="12" customHeight="1" thickBot="1" x14ac:dyDescent="0.25">
      <c r="A78" s="87" t="s">
        <v>263</v>
      </c>
      <c r="B78" s="73" t="s">
        <v>264</v>
      </c>
      <c r="C78" s="59">
        <f>'[1]RM_1.3.sz.mell.'!C78</f>
        <v>8320800</v>
      </c>
      <c r="D78" s="59">
        <f>'[1]RM_1.3.sz.mell.'!J78</f>
        <v>0</v>
      </c>
      <c r="E78" s="60">
        <f>'[1]RM_1.3.sz.mell.'!K78</f>
        <v>8320800</v>
      </c>
    </row>
    <row r="79" spans="1:5" s="61" customFormat="1" ht="12" customHeight="1" x14ac:dyDescent="0.2">
      <c r="A79" s="62" t="s">
        <v>265</v>
      </c>
      <c r="B79" s="63" t="s">
        <v>266</v>
      </c>
      <c r="C79" s="80">
        <f>'[1]RM_1.3.sz.mell.'!C79</f>
        <v>8320800</v>
      </c>
      <c r="D79" s="80">
        <f>'[1]RM_1.3.sz.mell.'!J79</f>
        <v>0</v>
      </c>
      <c r="E79" s="81">
        <f>'[1]RM_1.3.sz.mell.'!K79</f>
        <v>8320800</v>
      </c>
    </row>
    <row r="80" spans="1:5" s="61" customFormat="1" ht="12" customHeight="1" thickBot="1" x14ac:dyDescent="0.25">
      <c r="A80" s="71" t="s">
        <v>267</v>
      </c>
      <c r="B80" s="72" t="s">
        <v>268</v>
      </c>
      <c r="C80" s="80">
        <f>'[1]RM_1.3.sz.mell.'!C80</f>
        <v>0</v>
      </c>
      <c r="D80" s="80">
        <f>'[1]RM_1.3.sz.mell.'!J80</f>
        <v>0</v>
      </c>
      <c r="E80" s="81">
        <f>'[1]RM_1.3.sz.mell.'!K80</f>
        <v>0</v>
      </c>
    </row>
    <row r="81" spans="1:5" s="61" customFormat="1" ht="12" customHeight="1" thickBot="1" x14ac:dyDescent="0.25">
      <c r="A81" s="87" t="s">
        <v>269</v>
      </c>
      <c r="B81" s="73" t="s">
        <v>270</v>
      </c>
      <c r="C81" s="59">
        <f>'[1]RM_1.3.sz.mell.'!C81</f>
        <v>0</v>
      </c>
      <c r="D81" s="59">
        <f>'[1]RM_1.3.sz.mell.'!J81</f>
        <v>0</v>
      </c>
      <c r="E81" s="60">
        <f>'[1]RM_1.3.sz.mell.'!K81</f>
        <v>0</v>
      </c>
    </row>
    <row r="82" spans="1:5" s="61" customFormat="1" ht="12" customHeight="1" x14ac:dyDescent="0.2">
      <c r="A82" s="62" t="s">
        <v>271</v>
      </c>
      <c r="B82" s="63" t="s">
        <v>272</v>
      </c>
      <c r="C82" s="80">
        <f>'[1]RM_1.3.sz.mell.'!C82</f>
        <v>0</v>
      </c>
      <c r="D82" s="80">
        <f>'[1]RM_1.3.sz.mell.'!J82</f>
        <v>0</v>
      </c>
      <c r="E82" s="81">
        <f>'[1]RM_1.3.sz.mell.'!K82</f>
        <v>0</v>
      </c>
    </row>
    <row r="83" spans="1:5" s="61" customFormat="1" ht="12" customHeight="1" x14ac:dyDescent="0.2">
      <c r="A83" s="66" t="s">
        <v>273</v>
      </c>
      <c r="B83" s="67" t="s">
        <v>274</v>
      </c>
      <c r="C83" s="80">
        <f>'[1]RM_1.3.sz.mell.'!C83</f>
        <v>0</v>
      </c>
      <c r="D83" s="80">
        <f>'[1]RM_1.3.sz.mell.'!J83</f>
        <v>0</v>
      </c>
      <c r="E83" s="81">
        <f>'[1]RM_1.3.sz.mell.'!K83</f>
        <v>0</v>
      </c>
    </row>
    <row r="84" spans="1:5" s="61" customFormat="1" ht="12" customHeight="1" thickBot="1" x14ac:dyDescent="0.25">
      <c r="A84" s="71" t="s">
        <v>275</v>
      </c>
      <c r="B84" s="72" t="s">
        <v>276</v>
      </c>
      <c r="C84" s="80">
        <f>'[1]RM_1.3.sz.mell.'!C84</f>
        <v>0</v>
      </c>
      <c r="D84" s="80">
        <f>'[1]RM_1.3.sz.mell.'!J84</f>
        <v>0</v>
      </c>
      <c r="E84" s="81">
        <f>'[1]RM_1.3.sz.mell.'!K84</f>
        <v>0</v>
      </c>
    </row>
    <row r="85" spans="1:5" s="61" customFormat="1" ht="12" customHeight="1" thickBot="1" x14ac:dyDescent="0.25">
      <c r="A85" s="87" t="s">
        <v>277</v>
      </c>
      <c r="B85" s="73" t="s">
        <v>278</v>
      </c>
      <c r="C85" s="59">
        <f>'[1]RM_1.3.sz.mell.'!C85</f>
        <v>0</v>
      </c>
      <c r="D85" s="59">
        <f>'[1]RM_1.3.sz.mell.'!J85</f>
        <v>0</v>
      </c>
      <c r="E85" s="60">
        <f>'[1]RM_1.3.sz.mell.'!K85</f>
        <v>0</v>
      </c>
    </row>
    <row r="86" spans="1:5" s="61" customFormat="1" ht="12" customHeight="1" x14ac:dyDescent="0.2">
      <c r="A86" s="90" t="s">
        <v>279</v>
      </c>
      <c r="B86" s="63" t="s">
        <v>280</v>
      </c>
      <c r="C86" s="80">
        <f>'[1]RM_1.3.sz.mell.'!C86</f>
        <v>0</v>
      </c>
      <c r="D86" s="80">
        <f>'[1]RM_1.3.sz.mell.'!J86</f>
        <v>0</v>
      </c>
      <c r="E86" s="81">
        <f>'[1]RM_1.3.sz.mell.'!K86</f>
        <v>0</v>
      </c>
    </row>
    <row r="87" spans="1:5" s="61" customFormat="1" ht="12" customHeight="1" x14ac:dyDescent="0.2">
      <c r="A87" s="91" t="s">
        <v>281</v>
      </c>
      <c r="B87" s="67" t="s">
        <v>282</v>
      </c>
      <c r="C87" s="80">
        <f>'[1]RM_1.3.sz.mell.'!C87</f>
        <v>0</v>
      </c>
      <c r="D87" s="80">
        <f>'[1]RM_1.3.sz.mell.'!J87</f>
        <v>0</v>
      </c>
      <c r="E87" s="81">
        <f>'[1]RM_1.3.sz.mell.'!K87</f>
        <v>0</v>
      </c>
    </row>
    <row r="88" spans="1:5" s="61" customFormat="1" ht="12" customHeight="1" x14ac:dyDescent="0.2">
      <c r="A88" s="91" t="s">
        <v>283</v>
      </c>
      <c r="B88" s="67" t="s">
        <v>284</v>
      </c>
      <c r="C88" s="80">
        <f>'[1]RM_1.3.sz.mell.'!C88</f>
        <v>0</v>
      </c>
      <c r="D88" s="80">
        <f>'[1]RM_1.3.sz.mell.'!J88</f>
        <v>0</v>
      </c>
      <c r="E88" s="81">
        <f>'[1]RM_1.3.sz.mell.'!K88</f>
        <v>0</v>
      </c>
    </row>
    <row r="89" spans="1:5" s="61" customFormat="1" ht="12" customHeight="1" thickBot="1" x14ac:dyDescent="0.25">
      <c r="A89" s="92" t="s">
        <v>285</v>
      </c>
      <c r="B89" s="72" t="s">
        <v>286</v>
      </c>
      <c r="C89" s="80">
        <f>'[1]RM_1.3.sz.mell.'!C89</f>
        <v>0</v>
      </c>
      <c r="D89" s="80">
        <f>'[1]RM_1.3.sz.mell.'!J89</f>
        <v>0</v>
      </c>
      <c r="E89" s="81">
        <f>'[1]RM_1.3.sz.mell.'!K89</f>
        <v>0</v>
      </c>
    </row>
    <row r="90" spans="1:5" s="61" customFormat="1" ht="12" customHeight="1" thickBot="1" x14ac:dyDescent="0.25">
      <c r="A90" s="87" t="s">
        <v>287</v>
      </c>
      <c r="B90" s="73" t="s">
        <v>288</v>
      </c>
      <c r="C90" s="59">
        <f>'[1]RM_1.3.sz.mell.'!C90</f>
        <v>0</v>
      </c>
      <c r="D90" s="59">
        <f>'[1]RM_1.3.sz.mell.'!J90</f>
        <v>0</v>
      </c>
      <c r="E90" s="60">
        <f>'[1]RM_1.3.sz.mell.'!K90</f>
        <v>0</v>
      </c>
    </row>
    <row r="91" spans="1:5" s="61" customFormat="1" ht="13.5" customHeight="1" thickBot="1" x14ac:dyDescent="0.25">
      <c r="A91" s="87" t="s">
        <v>289</v>
      </c>
      <c r="B91" s="73" t="s">
        <v>290</v>
      </c>
      <c r="C91" s="59">
        <f>'[1]RM_1.3.sz.mell.'!C91</f>
        <v>0</v>
      </c>
      <c r="D91" s="59">
        <f>'[1]RM_1.3.sz.mell.'!J91</f>
        <v>0</v>
      </c>
      <c r="E91" s="60">
        <f>'[1]RM_1.3.sz.mell.'!K91</f>
        <v>0</v>
      </c>
    </row>
    <row r="92" spans="1:5" s="61" customFormat="1" ht="15.75" customHeight="1" thickBot="1" x14ac:dyDescent="0.25">
      <c r="A92" s="87" t="s">
        <v>291</v>
      </c>
      <c r="B92" s="93" t="s">
        <v>292</v>
      </c>
      <c r="C92" s="77">
        <f>'[1]RM_1.3.sz.mell.'!C92</f>
        <v>8320800</v>
      </c>
      <c r="D92" s="77">
        <f>'[1]RM_1.3.sz.mell.'!J92</f>
        <v>0</v>
      </c>
      <c r="E92" s="78">
        <f>'[1]RM_1.3.sz.mell.'!K92</f>
        <v>8320800</v>
      </c>
    </row>
    <row r="93" spans="1:5" s="61" customFormat="1" ht="25.5" customHeight="1" thickBot="1" x14ac:dyDescent="0.25">
      <c r="A93" s="94" t="s">
        <v>293</v>
      </c>
      <c r="B93" s="95" t="s">
        <v>294</v>
      </c>
      <c r="C93" s="77">
        <f>'[1]RM_1.3.sz.mell.'!C93</f>
        <v>8574800</v>
      </c>
      <c r="D93" s="77">
        <f>'[1]RM_1.3.sz.mell.'!J93</f>
        <v>0</v>
      </c>
      <c r="E93" s="78">
        <f>'[1]RM_1.3.sz.mell.'!K93</f>
        <v>8574800</v>
      </c>
    </row>
    <row r="94" spans="1:5" s="61" customFormat="1" ht="15.2" customHeight="1" x14ac:dyDescent="0.2">
      <c r="A94" s="96"/>
      <c r="B94" s="97"/>
      <c r="C94" s="98"/>
    </row>
    <row r="95" spans="1:5" ht="16.5" customHeight="1" x14ac:dyDescent="0.25">
      <c r="A95" s="99" t="s">
        <v>295</v>
      </c>
      <c r="B95" s="99"/>
      <c r="C95" s="99"/>
      <c r="D95" s="99"/>
      <c r="E95" s="99"/>
    </row>
    <row r="96" spans="1:5" ht="16.5" customHeight="1" thickBot="1" x14ac:dyDescent="0.3">
      <c r="A96" s="100" t="s">
        <v>296</v>
      </c>
      <c r="B96" s="100"/>
      <c r="C96" s="101"/>
      <c r="E96" s="101" t="str">
        <f>E7</f>
        <v xml:space="preserve"> Forintban!</v>
      </c>
    </row>
    <row r="97" spans="1:5" x14ac:dyDescent="0.25">
      <c r="A97" s="43" t="s">
        <v>119</v>
      </c>
      <c r="B97" s="44" t="s">
        <v>297</v>
      </c>
      <c r="C97" s="45" t="str">
        <f>C8</f>
        <v>2020. évi</v>
      </c>
      <c r="D97" s="46"/>
      <c r="E97" s="47"/>
    </row>
    <row r="98" spans="1:5" ht="24.75" thickBot="1" x14ac:dyDescent="0.3">
      <c r="A98" s="48"/>
      <c r="B98" s="49"/>
      <c r="C98" s="50" t="str">
        <f>C9</f>
        <v>Eredeti
előirányzat</v>
      </c>
      <c r="D98" s="51" t="str">
        <f>D9</f>
        <v>Összes módosítás</v>
      </c>
      <c r="E98" s="158" t="str">
        <f>E9</f>
        <v>Módosított előirányzat</v>
      </c>
    </row>
    <row r="99" spans="1:5" s="56" customFormat="1" ht="12" customHeight="1" thickBot="1" x14ac:dyDescent="0.25">
      <c r="A99" s="103" t="s">
        <v>124</v>
      </c>
      <c r="B99" s="104" t="s">
        <v>125</v>
      </c>
      <c r="C99" s="104" t="s">
        <v>126</v>
      </c>
      <c r="D99" s="104" t="s">
        <v>127</v>
      </c>
      <c r="E99" s="105" t="s">
        <v>128</v>
      </c>
    </row>
    <row r="100" spans="1:5" ht="12" customHeight="1" thickBot="1" x14ac:dyDescent="0.3">
      <c r="A100" s="106" t="s">
        <v>129</v>
      </c>
      <c r="B100" s="107" t="s">
        <v>298</v>
      </c>
      <c r="C100" s="108">
        <f>'[1]RM_1.3.sz.mell.'!C100</f>
        <v>8574800</v>
      </c>
      <c r="D100" s="108">
        <f>'[1]RM_1.3.sz.mell.'!J100</f>
        <v>0</v>
      </c>
      <c r="E100" s="109">
        <f>'[1]RM_1.3.sz.mell.'!K100</f>
        <v>8574800</v>
      </c>
    </row>
    <row r="101" spans="1:5" ht="12" customHeight="1" x14ac:dyDescent="0.25">
      <c r="A101" s="110" t="s">
        <v>131</v>
      </c>
      <c r="B101" s="111" t="s">
        <v>299</v>
      </c>
      <c r="C101" s="112">
        <f>'[1]RM_1.3.sz.mell.'!C101</f>
        <v>216000</v>
      </c>
      <c r="D101" s="112">
        <f>'[1]RM_1.3.sz.mell.'!J101</f>
        <v>0</v>
      </c>
      <c r="E101" s="113">
        <f>'[1]RM_1.3.sz.mell.'!K101</f>
        <v>216000</v>
      </c>
    </row>
    <row r="102" spans="1:5" ht="12" customHeight="1" x14ac:dyDescent="0.25">
      <c r="A102" s="159">
        <v>43833</v>
      </c>
      <c r="B102" s="114" t="s">
        <v>300</v>
      </c>
      <c r="C102" s="68">
        <f>'[1]RM_1.3.sz.mell.'!C102</f>
        <v>37800</v>
      </c>
      <c r="D102" s="68">
        <f>'[1]RM_1.3.sz.mell.'!J102</f>
        <v>0</v>
      </c>
      <c r="E102" s="69">
        <f>'[1]RM_1.3.sz.mell.'!K102</f>
        <v>37800</v>
      </c>
    </row>
    <row r="103" spans="1:5" ht="12" customHeight="1" x14ac:dyDescent="0.25">
      <c r="A103" s="66" t="s">
        <v>135</v>
      </c>
      <c r="B103" s="114" t="s">
        <v>301</v>
      </c>
      <c r="C103" s="74">
        <f>'[1]RM_1.3.sz.mell.'!C103</f>
        <v>381000</v>
      </c>
      <c r="D103" s="74">
        <f>'[1]RM_1.3.sz.mell.'!J103</f>
        <v>0</v>
      </c>
      <c r="E103" s="75">
        <f>'[1]RM_1.3.sz.mell.'!K103</f>
        <v>381000</v>
      </c>
    </row>
    <row r="104" spans="1:5" ht="12" customHeight="1" x14ac:dyDescent="0.25">
      <c r="A104" s="66" t="s">
        <v>137</v>
      </c>
      <c r="B104" s="115" t="s">
        <v>302</v>
      </c>
      <c r="C104" s="74">
        <f>'[1]RM_1.3.sz.mell.'!C104</f>
        <v>0</v>
      </c>
      <c r="D104" s="74">
        <f>'[1]RM_1.3.sz.mell.'!J104</f>
        <v>0</v>
      </c>
      <c r="E104" s="75">
        <f>'[1]RM_1.3.sz.mell.'!K104</f>
        <v>0</v>
      </c>
    </row>
    <row r="105" spans="1:5" ht="12" customHeight="1" x14ac:dyDescent="0.25">
      <c r="A105" s="66" t="s">
        <v>303</v>
      </c>
      <c r="B105" s="116" t="s">
        <v>304</v>
      </c>
      <c r="C105" s="74">
        <f>'[1]RM_1.3.sz.mell.'!C105</f>
        <v>7940000</v>
      </c>
      <c r="D105" s="74">
        <f>'[1]RM_1.3.sz.mell.'!J105</f>
        <v>0</v>
      </c>
      <c r="E105" s="75">
        <f>'[1]RM_1.3.sz.mell.'!K105</f>
        <v>7940000</v>
      </c>
    </row>
    <row r="106" spans="1:5" ht="12" customHeight="1" x14ac:dyDescent="0.25">
      <c r="A106" s="66" t="s">
        <v>141</v>
      </c>
      <c r="B106" s="114" t="s">
        <v>305</v>
      </c>
      <c r="C106" s="74">
        <f>'[1]RM_1.3.sz.mell.'!C106</f>
        <v>0</v>
      </c>
      <c r="D106" s="74">
        <f>'[1]RM_1.3.sz.mell.'!J106</f>
        <v>0</v>
      </c>
      <c r="E106" s="75">
        <f>'[1]RM_1.3.sz.mell.'!K106</f>
        <v>0</v>
      </c>
    </row>
    <row r="107" spans="1:5" ht="12" customHeight="1" x14ac:dyDescent="0.25">
      <c r="A107" s="66" t="s">
        <v>306</v>
      </c>
      <c r="B107" s="117" t="s">
        <v>307</v>
      </c>
      <c r="C107" s="74">
        <f>'[1]RM_1.3.sz.mell.'!C107</f>
        <v>0</v>
      </c>
      <c r="D107" s="74">
        <f>'[1]RM_1.3.sz.mell.'!J107</f>
        <v>0</v>
      </c>
      <c r="E107" s="75">
        <f>'[1]RM_1.3.sz.mell.'!K107</f>
        <v>0</v>
      </c>
    </row>
    <row r="108" spans="1:5" ht="12" customHeight="1" x14ac:dyDescent="0.25">
      <c r="A108" s="66" t="s">
        <v>308</v>
      </c>
      <c r="B108" s="117" t="s">
        <v>309</v>
      </c>
      <c r="C108" s="74">
        <f>'[1]RM_1.3.sz.mell.'!C108</f>
        <v>0</v>
      </c>
      <c r="D108" s="74">
        <f>'[1]RM_1.3.sz.mell.'!J108</f>
        <v>0</v>
      </c>
      <c r="E108" s="75">
        <f>'[1]RM_1.3.sz.mell.'!K108</f>
        <v>0</v>
      </c>
    </row>
    <row r="109" spans="1:5" ht="12" customHeight="1" x14ac:dyDescent="0.25">
      <c r="A109" s="66" t="s">
        <v>310</v>
      </c>
      <c r="B109" s="118" t="s">
        <v>311</v>
      </c>
      <c r="C109" s="74">
        <f>'[1]RM_1.3.sz.mell.'!C109</f>
        <v>0</v>
      </c>
      <c r="D109" s="74">
        <f>'[1]RM_1.3.sz.mell.'!J109</f>
        <v>0</v>
      </c>
      <c r="E109" s="75">
        <f>'[1]RM_1.3.sz.mell.'!K109</f>
        <v>0</v>
      </c>
    </row>
    <row r="110" spans="1:5" ht="12" customHeight="1" x14ac:dyDescent="0.25">
      <c r="A110" s="66" t="s">
        <v>312</v>
      </c>
      <c r="B110" s="119" t="s">
        <v>313</v>
      </c>
      <c r="C110" s="74">
        <f>'[1]RM_1.3.sz.mell.'!C110</f>
        <v>0</v>
      </c>
      <c r="D110" s="74">
        <f>'[1]RM_1.3.sz.mell.'!J110</f>
        <v>0</v>
      </c>
      <c r="E110" s="75">
        <f>'[1]RM_1.3.sz.mell.'!K110</f>
        <v>0</v>
      </c>
    </row>
    <row r="111" spans="1:5" ht="12" customHeight="1" x14ac:dyDescent="0.25">
      <c r="A111" s="66" t="s">
        <v>314</v>
      </c>
      <c r="B111" s="119" t="s">
        <v>315</v>
      </c>
      <c r="C111" s="74">
        <f>'[1]RM_1.3.sz.mell.'!C111</f>
        <v>0</v>
      </c>
      <c r="D111" s="74">
        <f>'[1]RM_1.3.sz.mell.'!J111</f>
        <v>0</v>
      </c>
      <c r="E111" s="75">
        <f>'[1]RM_1.3.sz.mell.'!K111</f>
        <v>0</v>
      </c>
    </row>
    <row r="112" spans="1:5" ht="12" customHeight="1" x14ac:dyDescent="0.25">
      <c r="A112" s="66" t="s">
        <v>316</v>
      </c>
      <c r="B112" s="118" t="s">
        <v>317</v>
      </c>
      <c r="C112" s="74">
        <f>'[1]RM_1.3.sz.mell.'!C112</f>
        <v>0</v>
      </c>
      <c r="D112" s="74">
        <f>'[1]RM_1.3.sz.mell.'!J112</f>
        <v>0</v>
      </c>
      <c r="E112" s="75">
        <f>'[1]RM_1.3.sz.mell.'!K112</f>
        <v>0</v>
      </c>
    </row>
    <row r="113" spans="1:5" ht="12" customHeight="1" x14ac:dyDescent="0.25">
      <c r="A113" s="66" t="s">
        <v>318</v>
      </c>
      <c r="B113" s="118" t="s">
        <v>319</v>
      </c>
      <c r="C113" s="74">
        <f>'[1]RM_1.3.sz.mell.'!C113</f>
        <v>0</v>
      </c>
      <c r="D113" s="74">
        <f>'[1]RM_1.3.sz.mell.'!J113</f>
        <v>0</v>
      </c>
      <c r="E113" s="75">
        <f>'[1]RM_1.3.sz.mell.'!K113</f>
        <v>0</v>
      </c>
    </row>
    <row r="114" spans="1:5" ht="12" customHeight="1" x14ac:dyDescent="0.25">
      <c r="A114" s="66" t="s">
        <v>320</v>
      </c>
      <c r="B114" s="119" t="s">
        <v>321</v>
      </c>
      <c r="C114" s="74">
        <f>'[1]RM_1.3.sz.mell.'!C114</f>
        <v>0</v>
      </c>
      <c r="D114" s="74">
        <f>'[1]RM_1.3.sz.mell.'!J114</f>
        <v>0</v>
      </c>
      <c r="E114" s="75">
        <f>'[1]RM_1.3.sz.mell.'!K114</f>
        <v>0</v>
      </c>
    </row>
    <row r="115" spans="1:5" ht="12" customHeight="1" x14ac:dyDescent="0.25">
      <c r="A115" s="120" t="s">
        <v>322</v>
      </c>
      <c r="B115" s="117" t="s">
        <v>323</v>
      </c>
      <c r="C115" s="74">
        <f>'[1]RM_1.3.sz.mell.'!C115</f>
        <v>0</v>
      </c>
      <c r="D115" s="74">
        <f>'[1]RM_1.3.sz.mell.'!J115</f>
        <v>0</v>
      </c>
      <c r="E115" s="75">
        <f>'[1]RM_1.3.sz.mell.'!K115</f>
        <v>0</v>
      </c>
    </row>
    <row r="116" spans="1:5" ht="12" customHeight="1" x14ac:dyDescent="0.25">
      <c r="A116" s="66" t="s">
        <v>324</v>
      </c>
      <c r="B116" s="117" t="s">
        <v>325</v>
      </c>
      <c r="C116" s="74">
        <f>'[1]RM_1.3.sz.mell.'!C116</f>
        <v>0</v>
      </c>
      <c r="D116" s="74">
        <f>'[1]RM_1.3.sz.mell.'!J116</f>
        <v>0</v>
      </c>
      <c r="E116" s="75">
        <f>'[1]RM_1.3.sz.mell.'!K116</f>
        <v>0</v>
      </c>
    </row>
    <row r="117" spans="1:5" ht="12" customHeight="1" x14ac:dyDescent="0.25">
      <c r="A117" s="71" t="s">
        <v>326</v>
      </c>
      <c r="B117" s="117" t="s">
        <v>327</v>
      </c>
      <c r="C117" s="74">
        <f>'[1]RM_1.3.sz.mell.'!C117</f>
        <v>7940000</v>
      </c>
      <c r="D117" s="74">
        <f>'[1]RM_1.3.sz.mell.'!J117</f>
        <v>0</v>
      </c>
      <c r="E117" s="75">
        <f>'[1]RM_1.3.sz.mell.'!K117</f>
        <v>7940000</v>
      </c>
    </row>
    <row r="118" spans="1:5" ht="12" customHeight="1" x14ac:dyDescent="0.25">
      <c r="A118" s="66" t="s">
        <v>328</v>
      </c>
      <c r="B118" s="115" t="s">
        <v>329</v>
      </c>
      <c r="C118" s="68">
        <f>'[1]RM_1.3.sz.mell.'!C118</f>
        <v>0</v>
      </c>
      <c r="D118" s="68">
        <f>'[1]RM_1.3.sz.mell.'!J118</f>
        <v>0</v>
      </c>
      <c r="E118" s="69">
        <f>'[1]RM_1.3.sz.mell.'!K118</f>
        <v>0</v>
      </c>
    </row>
    <row r="119" spans="1:5" ht="12" customHeight="1" x14ac:dyDescent="0.25">
      <c r="A119" s="66" t="s">
        <v>330</v>
      </c>
      <c r="B119" s="114" t="s">
        <v>331</v>
      </c>
      <c r="C119" s="68">
        <f>'[1]RM_1.3.sz.mell.'!C119</f>
        <v>0</v>
      </c>
      <c r="D119" s="68">
        <f>'[1]RM_1.3.sz.mell.'!J119</f>
        <v>0</v>
      </c>
      <c r="E119" s="69">
        <f>'[1]RM_1.3.sz.mell.'!K119</f>
        <v>0</v>
      </c>
    </row>
    <row r="120" spans="1:5" ht="12" customHeight="1" thickBot="1" x14ac:dyDescent="0.3">
      <c r="A120" s="121" t="s">
        <v>332</v>
      </c>
      <c r="B120" s="122" t="s">
        <v>333</v>
      </c>
      <c r="C120" s="123">
        <f>'[1]RM_1.3.sz.mell.'!C120</f>
        <v>0</v>
      </c>
      <c r="D120" s="123">
        <f>'[1]RM_1.3.sz.mell.'!J120</f>
        <v>0</v>
      </c>
      <c r="E120" s="124">
        <f>'[1]RM_1.3.sz.mell.'!K120</f>
        <v>0</v>
      </c>
    </row>
    <row r="121" spans="1:5" ht="12" customHeight="1" thickBot="1" x14ac:dyDescent="0.3">
      <c r="A121" s="125" t="s">
        <v>143</v>
      </c>
      <c r="B121" s="126" t="s">
        <v>334</v>
      </c>
      <c r="C121" s="127">
        <f>'[1]RM_1.3.sz.mell.'!C121</f>
        <v>0</v>
      </c>
      <c r="D121" s="59">
        <f>'[1]RM_1.3.sz.mell.'!J121</f>
        <v>0</v>
      </c>
      <c r="E121" s="128">
        <f>'[1]RM_1.3.sz.mell.'!K121</f>
        <v>0</v>
      </c>
    </row>
    <row r="122" spans="1:5" ht="12" customHeight="1" x14ac:dyDescent="0.25">
      <c r="A122" s="62" t="s">
        <v>145</v>
      </c>
      <c r="B122" s="114" t="s">
        <v>335</v>
      </c>
      <c r="C122" s="64">
        <f>'[1]RM_1.3.sz.mell.'!C122</f>
        <v>0</v>
      </c>
      <c r="D122" s="129">
        <f>'[1]RM_1.3.sz.mell.'!J122</f>
        <v>0</v>
      </c>
      <c r="E122" s="65">
        <f>'[1]RM_1.3.sz.mell.'!K122</f>
        <v>0</v>
      </c>
    </row>
    <row r="123" spans="1:5" ht="12" customHeight="1" x14ac:dyDescent="0.25">
      <c r="A123" s="62" t="s">
        <v>147</v>
      </c>
      <c r="B123" s="130" t="s">
        <v>336</v>
      </c>
      <c r="C123" s="64">
        <f>'[1]RM_1.3.sz.mell.'!C123</f>
        <v>0</v>
      </c>
      <c r="D123" s="129">
        <f>'[1]RM_1.3.sz.mell.'!J123</f>
        <v>0</v>
      </c>
      <c r="E123" s="65">
        <f>'[1]RM_1.3.sz.mell.'!K123</f>
        <v>0</v>
      </c>
    </row>
    <row r="124" spans="1:5" ht="12" customHeight="1" x14ac:dyDescent="0.25">
      <c r="A124" s="62" t="s">
        <v>149</v>
      </c>
      <c r="B124" s="130" t="s">
        <v>337</v>
      </c>
      <c r="C124" s="68">
        <f>'[1]RM_1.3.sz.mell.'!C124</f>
        <v>0</v>
      </c>
      <c r="D124" s="131">
        <f>'[1]RM_1.3.sz.mell.'!J124</f>
        <v>0</v>
      </c>
      <c r="E124" s="69">
        <f>'[1]RM_1.3.sz.mell.'!K124</f>
        <v>0</v>
      </c>
    </row>
    <row r="125" spans="1:5" ht="12" customHeight="1" x14ac:dyDescent="0.25">
      <c r="A125" s="62" t="s">
        <v>151</v>
      </c>
      <c r="B125" s="130" t="s">
        <v>338</v>
      </c>
      <c r="C125" s="68">
        <f>'[1]RM_1.3.sz.mell.'!C125</f>
        <v>0</v>
      </c>
      <c r="D125" s="131">
        <f>'[1]RM_1.3.sz.mell.'!J125</f>
        <v>0</v>
      </c>
      <c r="E125" s="69">
        <f>'[1]RM_1.3.sz.mell.'!K125</f>
        <v>0</v>
      </c>
    </row>
    <row r="126" spans="1:5" ht="12" customHeight="1" x14ac:dyDescent="0.25">
      <c r="A126" s="62" t="s">
        <v>153</v>
      </c>
      <c r="B126" s="72" t="s">
        <v>339</v>
      </c>
      <c r="C126" s="68">
        <f>'[1]RM_1.3.sz.mell.'!C126</f>
        <v>0</v>
      </c>
      <c r="D126" s="131">
        <f>'[1]RM_1.3.sz.mell.'!J126</f>
        <v>0</v>
      </c>
      <c r="E126" s="69">
        <f>'[1]RM_1.3.sz.mell.'!K126</f>
        <v>0</v>
      </c>
    </row>
    <row r="127" spans="1:5" ht="12" customHeight="1" x14ac:dyDescent="0.25">
      <c r="A127" s="62" t="s">
        <v>155</v>
      </c>
      <c r="B127" s="70" t="s">
        <v>340</v>
      </c>
      <c r="C127" s="68">
        <f>'[1]RM_1.3.sz.mell.'!C127</f>
        <v>0</v>
      </c>
      <c r="D127" s="131">
        <f>'[1]RM_1.3.sz.mell.'!J127</f>
        <v>0</v>
      </c>
      <c r="E127" s="69">
        <f>'[1]RM_1.3.sz.mell.'!K127</f>
        <v>0</v>
      </c>
    </row>
    <row r="128" spans="1:5" ht="12" customHeight="1" x14ac:dyDescent="0.25">
      <c r="A128" s="62" t="s">
        <v>341</v>
      </c>
      <c r="B128" s="132" t="s">
        <v>342</v>
      </c>
      <c r="C128" s="68">
        <f>'[1]RM_1.3.sz.mell.'!C128</f>
        <v>0</v>
      </c>
      <c r="D128" s="131">
        <f>'[1]RM_1.3.sz.mell.'!J128</f>
        <v>0</v>
      </c>
      <c r="E128" s="69">
        <f>'[1]RM_1.3.sz.mell.'!K128</f>
        <v>0</v>
      </c>
    </row>
    <row r="129" spans="1:5" x14ac:dyDescent="0.25">
      <c r="A129" s="62" t="s">
        <v>343</v>
      </c>
      <c r="B129" s="119" t="s">
        <v>315</v>
      </c>
      <c r="C129" s="68">
        <f>'[1]RM_1.3.sz.mell.'!C129</f>
        <v>0</v>
      </c>
      <c r="D129" s="131">
        <f>'[1]RM_1.3.sz.mell.'!J129</f>
        <v>0</v>
      </c>
      <c r="E129" s="69">
        <f>'[1]RM_1.3.sz.mell.'!K129</f>
        <v>0</v>
      </c>
    </row>
    <row r="130" spans="1:5" ht="12" customHeight="1" x14ac:dyDescent="0.25">
      <c r="A130" s="62" t="s">
        <v>344</v>
      </c>
      <c r="B130" s="119" t="s">
        <v>345</v>
      </c>
      <c r="C130" s="68">
        <f>'[1]RM_1.3.sz.mell.'!C130</f>
        <v>0</v>
      </c>
      <c r="D130" s="131">
        <f>'[1]RM_1.3.sz.mell.'!J130</f>
        <v>0</v>
      </c>
      <c r="E130" s="69">
        <f>'[1]RM_1.3.sz.mell.'!K130</f>
        <v>0</v>
      </c>
    </row>
    <row r="131" spans="1:5" ht="12" customHeight="1" x14ac:dyDescent="0.25">
      <c r="A131" s="62" t="s">
        <v>346</v>
      </c>
      <c r="B131" s="119" t="s">
        <v>347</v>
      </c>
      <c r="C131" s="68">
        <f>'[1]RM_1.3.sz.mell.'!C131</f>
        <v>0</v>
      </c>
      <c r="D131" s="131">
        <f>'[1]RM_1.3.sz.mell.'!J131</f>
        <v>0</v>
      </c>
      <c r="E131" s="69">
        <f>'[1]RM_1.3.sz.mell.'!K131</f>
        <v>0</v>
      </c>
    </row>
    <row r="132" spans="1:5" ht="12" customHeight="1" x14ac:dyDescent="0.25">
      <c r="A132" s="62" t="s">
        <v>348</v>
      </c>
      <c r="B132" s="119" t="s">
        <v>321</v>
      </c>
      <c r="C132" s="68">
        <f>'[1]RM_1.3.sz.mell.'!C132</f>
        <v>0</v>
      </c>
      <c r="D132" s="131">
        <f>'[1]RM_1.3.sz.mell.'!J132</f>
        <v>0</v>
      </c>
      <c r="E132" s="69">
        <f>'[1]RM_1.3.sz.mell.'!K132</f>
        <v>0</v>
      </c>
    </row>
    <row r="133" spans="1:5" ht="12" customHeight="1" x14ac:dyDescent="0.25">
      <c r="A133" s="62" t="s">
        <v>349</v>
      </c>
      <c r="B133" s="119" t="s">
        <v>350</v>
      </c>
      <c r="C133" s="68">
        <f>'[1]RM_1.3.sz.mell.'!C133</f>
        <v>0</v>
      </c>
      <c r="D133" s="131">
        <f>'[1]RM_1.3.sz.mell.'!J133</f>
        <v>0</v>
      </c>
      <c r="E133" s="69">
        <f>'[1]RM_1.3.sz.mell.'!K133</f>
        <v>0</v>
      </c>
    </row>
    <row r="134" spans="1:5" ht="16.5" thickBot="1" x14ac:dyDescent="0.3">
      <c r="A134" s="120" t="s">
        <v>351</v>
      </c>
      <c r="B134" s="119" t="s">
        <v>352</v>
      </c>
      <c r="C134" s="74">
        <f>'[1]RM_1.3.sz.mell.'!C134</f>
        <v>0</v>
      </c>
      <c r="D134" s="133">
        <f>'[1]RM_1.3.sz.mell.'!J134</f>
        <v>0</v>
      </c>
      <c r="E134" s="75">
        <f>'[1]RM_1.3.sz.mell.'!K134</f>
        <v>0</v>
      </c>
    </row>
    <row r="135" spans="1:5" ht="12" customHeight="1" thickBot="1" x14ac:dyDescent="0.3">
      <c r="A135" s="57" t="s">
        <v>157</v>
      </c>
      <c r="B135" s="134" t="s">
        <v>353</v>
      </c>
      <c r="C135" s="59">
        <f>'[1]RM_1.3.sz.mell.'!C135</f>
        <v>8574800</v>
      </c>
      <c r="D135" s="135">
        <f>'[1]RM_1.3.sz.mell.'!J135</f>
        <v>0</v>
      </c>
      <c r="E135" s="60">
        <f>'[1]RM_1.3.sz.mell.'!K135</f>
        <v>8574800</v>
      </c>
    </row>
    <row r="136" spans="1:5" ht="12" customHeight="1" thickBot="1" x14ac:dyDescent="0.3">
      <c r="A136" s="57" t="s">
        <v>354</v>
      </c>
      <c r="B136" s="134" t="s">
        <v>355</v>
      </c>
      <c r="C136" s="59">
        <f>'[1]RM_1.3.sz.mell.'!C136</f>
        <v>0</v>
      </c>
      <c r="D136" s="135">
        <f>'[1]RM_1.3.sz.mell.'!J136</f>
        <v>0</v>
      </c>
      <c r="E136" s="60">
        <f>'[1]RM_1.3.sz.mell.'!K136</f>
        <v>0</v>
      </c>
    </row>
    <row r="137" spans="1:5" ht="12" customHeight="1" x14ac:dyDescent="0.25">
      <c r="A137" s="62" t="s">
        <v>173</v>
      </c>
      <c r="B137" s="130" t="s">
        <v>356</v>
      </c>
      <c r="C137" s="68">
        <f>'[1]RM_1.3.sz.mell.'!C137</f>
        <v>0</v>
      </c>
      <c r="D137" s="131">
        <f>'[1]RM_1.3.sz.mell.'!J137</f>
        <v>0</v>
      </c>
      <c r="E137" s="69">
        <f>'[1]RM_1.3.sz.mell.'!K137</f>
        <v>0</v>
      </c>
    </row>
    <row r="138" spans="1:5" ht="12" customHeight="1" x14ac:dyDescent="0.25">
      <c r="A138" s="62" t="s">
        <v>175</v>
      </c>
      <c r="B138" s="130" t="s">
        <v>357</v>
      </c>
      <c r="C138" s="68">
        <f>'[1]RM_1.3.sz.mell.'!C138</f>
        <v>0</v>
      </c>
      <c r="D138" s="131">
        <f>'[1]RM_1.3.sz.mell.'!J138</f>
        <v>0</v>
      </c>
      <c r="E138" s="69">
        <f>'[1]RM_1.3.sz.mell.'!K138</f>
        <v>0</v>
      </c>
    </row>
    <row r="139" spans="1:5" ht="12" customHeight="1" thickBot="1" x14ac:dyDescent="0.3">
      <c r="A139" s="120" t="s">
        <v>177</v>
      </c>
      <c r="B139" s="130" t="s">
        <v>358</v>
      </c>
      <c r="C139" s="68">
        <f>'[1]RM_1.3.sz.mell.'!C139</f>
        <v>0</v>
      </c>
      <c r="D139" s="131">
        <f>'[1]RM_1.3.sz.mell.'!J139</f>
        <v>0</v>
      </c>
      <c r="E139" s="69">
        <f>'[1]RM_1.3.sz.mell.'!K139</f>
        <v>0</v>
      </c>
    </row>
    <row r="140" spans="1:5" ht="12" customHeight="1" thickBot="1" x14ac:dyDescent="0.3">
      <c r="A140" s="57" t="s">
        <v>187</v>
      </c>
      <c r="B140" s="134" t="s">
        <v>359</v>
      </c>
      <c r="C140" s="59">
        <f>'[1]RM_1.3.sz.mell.'!C140</f>
        <v>0</v>
      </c>
      <c r="D140" s="135">
        <f>'[1]RM_1.3.sz.mell.'!J140</f>
        <v>0</v>
      </c>
      <c r="E140" s="60">
        <f>'[1]RM_1.3.sz.mell.'!K140</f>
        <v>0</v>
      </c>
    </row>
    <row r="141" spans="1:5" ht="12" customHeight="1" x14ac:dyDescent="0.25">
      <c r="A141" s="62" t="s">
        <v>189</v>
      </c>
      <c r="B141" s="136" t="s">
        <v>360</v>
      </c>
      <c r="C141" s="68">
        <f>'[1]RM_1.3.sz.mell.'!C141</f>
        <v>0</v>
      </c>
      <c r="D141" s="131">
        <f>'[1]RM_1.3.sz.mell.'!J141</f>
        <v>0</v>
      </c>
      <c r="E141" s="69">
        <f>'[1]RM_1.3.sz.mell.'!K141</f>
        <v>0</v>
      </c>
    </row>
    <row r="142" spans="1:5" ht="12" customHeight="1" x14ac:dyDescent="0.25">
      <c r="A142" s="62" t="s">
        <v>191</v>
      </c>
      <c r="B142" s="136" t="s">
        <v>361</v>
      </c>
      <c r="C142" s="68">
        <f>'[1]RM_1.3.sz.mell.'!C142</f>
        <v>0</v>
      </c>
      <c r="D142" s="131">
        <f>'[1]RM_1.3.sz.mell.'!J142</f>
        <v>0</v>
      </c>
      <c r="E142" s="69">
        <f>'[1]RM_1.3.sz.mell.'!K142</f>
        <v>0</v>
      </c>
    </row>
    <row r="143" spans="1:5" ht="12" customHeight="1" x14ac:dyDescent="0.25">
      <c r="A143" s="62" t="s">
        <v>193</v>
      </c>
      <c r="B143" s="136" t="s">
        <v>362</v>
      </c>
      <c r="C143" s="68">
        <f>'[1]RM_1.3.sz.mell.'!C143</f>
        <v>0</v>
      </c>
      <c r="D143" s="131">
        <f>'[1]RM_1.3.sz.mell.'!J143</f>
        <v>0</v>
      </c>
      <c r="E143" s="69">
        <f>'[1]RM_1.3.sz.mell.'!K143</f>
        <v>0</v>
      </c>
    </row>
    <row r="144" spans="1:5" ht="12" customHeight="1" x14ac:dyDescent="0.25">
      <c r="A144" s="62" t="s">
        <v>195</v>
      </c>
      <c r="B144" s="136" t="s">
        <v>363</v>
      </c>
      <c r="C144" s="68">
        <f>'[1]RM_1.3.sz.mell.'!C144</f>
        <v>0</v>
      </c>
      <c r="D144" s="131">
        <f>'[1]RM_1.3.sz.mell.'!J144</f>
        <v>0</v>
      </c>
      <c r="E144" s="69">
        <f>'[1]RM_1.3.sz.mell.'!K144</f>
        <v>0</v>
      </c>
    </row>
    <row r="145" spans="1:9" ht="12" customHeight="1" x14ac:dyDescent="0.25">
      <c r="A145" s="62" t="s">
        <v>197</v>
      </c>
      <c r="B145" s="136" t="s">
        <v>364</v>
      </c>
      <c r="C145" s="68">
        <f>'[1]RM_1.3.sz.mell.'!C145</f>
        <v>0</v>
      </c>
      <c r="D145" s="131">
        <f>'[1]RM_1.3.sz.mell.'!J145</f>
        <v>0</v>
      </c>
      <c r="E145" s="69">
        <f>'[1]RM_1.3.sz.mell.'!K145</f>
        <v>0</v>
      </c>
    </row>
    <row r="146" spans="1:9" ht="12" customHeight="1" thickBot="1" x14ac:dyDescent="0.3">
      <c r="A146" s="121" t="s">
        <v>199</v>
      </c>
      <c r="B146" s="137" t="s">
        <v>365</v>
      </c>
      <c r="C146" s="123">
        <f>'[1]RM_1.3.sz.mell.'!C146</f>
        <v>0</v>
      </c>
      <c r="D146" s="138">
        <f>'[1]RM_1.3.sz.mell.'!J146</f>
        <v>0</v>
      </c>
      <c r="E146" s="124">
        <f>'[1]RM_1.3.sz.mell.'!K146</f>
        <v>0</v>
      </c>
    </row>
    <row r="147" spans="1:9" ht="12" customHeight="1" thickBot="1" x14ac:dyDescent="0.3">
      <c r="A147" s="57" t="s">
        <v>211</v>
      </c>
      <c r="B147" s="134" t="s">
        <v>366</v>
      </c>
      <c r="C147" s="77">
        <f>'[1]RM_1.3.sz.mell.'!C147</f>
        <v>0</v>
      </c>
      <c r="D147" s="139">
        <f>'[1]RM_1.3.sz.mell.'!J147</f>
        <v>0</v>
      </c>
      <c r="E147" s="78">
        <f>'[1]RM_1.3.sz.mell.'!K147</f>
        <v>0</v>
      </c>
    </row>
    <row r="148" spans="1:9" ht="12" customHeight="1" x14ac:dyDescent="0.25">
      <c r="A148" s="62" t="s">
        <v>213</v>
      </c>
      <c r="B148" s="136" t="s">
        <v>367</v>
      </c>
      <c r="C148" s="68">
        <f>'[1]RM_1.3.sz.mell.'!C148</f>
        <v>0</v>
      </c>
      <c r="D148" s="131">
        <f>'[1]RM_1.3.sz.mell.'!J148</f>
        <v>0</v>
      </c>
      <c r="E148" s="69">
        <f>'[1]RM_1.3.sz.mell.'!K148</f>
        <v>0</v>
      </c>
    </row>
    <row r="149" spans="1:9" ht="12" customHeight="1" x14ac:dyDescent="0.25">
      <c r="A149" s="62" t="s">
        <v>215</v>
      </c>
      <c r="B149" s="136" t="s">
        <v>368</v>
      </c>
      <c r="C149" s="68">
        <f>'[1]RM_1.3.sz.mell.'!C149</f>
        <v>0</v>
      </c>
      <c r="D149" s="131">
        <f>'[1]RM_1.3.sz.mell.'!J149</f>
        <v>0</v>
      </c>
      <c r="E149" s="69">
        <f>'[1]RM_1.3.sz.mell.'!K149</f>
        <v>0</v>
      </c>
    </row>
    <row r="150" spans="1:9" ht="12" customHeight="1" x14ac:dyDescent="0.25">
      <c r="A150" s="62" t="s">
        <v>217</v>
      </c>
      <c r="B150" s="136" t="s">
        <v>369</v>
      </c>
      <c r="C150" s="68">
        <f>'[1]RM_1.3.sz.mell.'!C150</f>
        <v>0</v>
      </c>
      <c r="D150" s="131">
        <f>'[1]RM_1.3.sz.mell.'!J150</f>
        <v>0</v>
      </c>
      <c r="E150" s="69">
        <f>'[1]RM_1.3.sz.mell.'!K150</f>
        <v>0</v>
      </c>
    </row>
    <row r="151" spans="1:9" ht="12" customHeight="1" thickBot="1" x14ac:dyDescent="0.3">
      <c r="A151" s="120" t="s">
        <v>219</v>
      </c>
      <c r="B151" s="140" t="s">
        <v>370</v>
      </c>
      <c r="C151" s="68">
        <f>'[1]RM_1.3.sz.mell.'!C151</f>
        <v>0</v>
      </c>
      <c r="D151" s="131">
        <f>'[1]RM_1.3.sz.mell.'!J151</f>
        <v>0</v>
      </c>
      <c r="E151" s="69">
        <f>'[1]RM_1.3.sz.mell.'!K151</f>
        <v>0</v>
      </c>
    </row>
    <row r="152" spans="1:9" ht="12" customHeight="1" thickBot="1" x14ac:dyDescent="0.3">
      <c r="A152" s="57" t="s">
        <v>371</v>
      </c>
      <c r="B152" s="134" t="s">
        <v>372</v>
      </c>
      <c r="C152" s="141">
        <f>'[1]RM_1.3.sz.mell.'!C152</f>
        <v>0</v>
      </c>
      <c r="D152" s="142">
        <f>'[1]RM_1.3.sz.mell.'!J152</f>
        <v>0</v>
      </c>
      <c r="E152" s="143">
        <f>'[1]RM_1.3.sz.mell.'!K152</f>
        <v>0</v>
      </c>
    </row>
    <row r="153" spans="1:9" ht="12" customHeight="1" x14ac:dyDescent="0.25">
      <c r="A153" s="62" t="s">
        <v>225</v>
      </c>
      <c r="B153" s="136" t="s">
        <v>373</v>
      </c>
      <c r="C153" s="68">
        <f>'[1]RM_1.3.sz.mell.'!C153</f>
        <v>0</v>
      </c>
      <c r="D153" s="131">
        <f>'[1]RM_1.3.sz.mell.'!J153</f>
        <v>0</v>
      </c>
      <c r="E153" s="69">
        <f>'[1]RM_1.3.sz.mell.'!K153</f>
        <v>0</v>
      </c>
    </row>
    <row r="154" spans="1:9" ht="12" customHeight="1" x14ac:dyDescent="0.25">
      <c r="A154" s="62" t="s">
        <v>227</v>
      </c>
      <c r="B154" s="136" t="s">
        <v>374</v>
      </c>
      <c r="C154" s="68">
        <f>'[1]RM_1.3.sz.mell.'!C154</f>
        <v>0</v>
      </c>
      <c r="D154" s="131">
        <f>'[1]RM_1.3.sz.mell.'!J154</f>
        <v>0</v>
      </c>
      <c r="E154" s="69">
        <f>'[1]RM_1.3.sz.mell.'!K154</f>
        <v>0</v>
      </c>
    </row>
    <row r="155" spans="1:9" ht="12" customHeight="1" x14ac:dyDescent="0.25">
      <c r="A155" s="62" t="s">
        <v>229</v>
      </c>
      <c r="B155" s="136" t="s">
        <v>375</v>
      </c>
      <c r="C155" s="68">
        <f>'[1]RM_1.3.sz.mell.'!C155</f>
        <v>0</v>
      </c>
      <c r="D155" s="131">
        <f>'[1]RM_1.3.sz.mell.'!J155</f>
        <v>0</v>
      </c>
      <c r="E155" s="69">
        <f>'[1]RM_1.3.sz.mell.'!K155</f>
        <v>0</v>
      </c>
    </row>
    <row r="156" spans="1:9" ht="12" customHeight="1" x14ac:dyDescent="0.25">
      <c r="A156" s="62" t="s">
        <v>231</v>
      </c>
      <c r="B156" s="136" t="s">
        <v>376</v>
      </c>
      <c r="C156" s="68">
        <f>'[1]RM_1.3.sz.mell.'!C156</f>
        <v>0</v>
      </c>
      <c r="D156" s="131">
        <f>'[1]RM_1.3.sz.mell.'!J156</f>
        <v>0</v>
      </c>
      <c r="E156" s="69">
        <f>'[1]RM_1.3.sz.mell.'!K156</f>
        <v>0</v>
      </c>
    </row>
    <row r="157" spans="1:9" ht="12" customHeight="1" thickBot="1" x14ac:dyDescent="0.3">
      <c r="A157" s="62" t="s">
        <v>377</v>
      </c>
      <c r="B157" s="136" t="s">
        <v>378</v>
      </c>
      <c r="C157" s="68">
        <f>'[1]RM_1.3.sz.mell.'!C157</f>
        <v>0</v>
      </c>
      <c r="D157" s="131">
        <f>'[1]RM_1.3.sz.mell.'!J157</f>
        <v>0</v>
      </c>
      <c r="E157" s="69">
        <f>'[1]RM_1.3.sz.mell.'!K157</f>
        <v>0</v>
      </c>
    </row>
    <row r="158" spans="1:9" ht="12" customHeight="1" thickBot="1" x14ac:dyDescent="0.3">
      <c r="A158" s="57" t="s">
        <v>233</v>
      </c>
      <c r="B158" s="134" t="s">
        <v>379</v>
      </c>
      <c r="C158" s="141">
        <f>'[1]RM_1.3.sz.mell.'!C158</f>
        <v>0</v>
      </c>
      <c r="D158" s="142">
        <f>'[1]RM_1.3.sz.mell.'!J158</f>
        <v>0</v>
      </c>
      <c r="E158" s="143">
        <f>'[1]RM_1.3.sz.mell.'!K158</f>
        <v>0</v>
      </c>
    </row>
    <row r="159" spans="1:9" ht="12" customHeight="1" thickBot="1" x14ac:dyDescent="0.3">
      <c r="A159" s="57" t="s">
        <v>57</v>
      </c>
      <c r="B159" s="134" t="s">
        <v>380</v>
      </c>
      <c r="C159" s="141">
        <f>'[1]RM_1.3.sz.mell.'!C159</f>
        <v>0</v>
      </c>
      <c r="D159" s="142">
        <f>'[1]RM_1.3.sz.mell.'!J159</f>
        <v>0</v>
      </c>
      <c r="E159" s="143">
        <f>'[1]RM_1.3.sz.mell.'!K159</f>
        <v>0</v>
      </c>
    </row>
    <row r="160" spans="1:9" ht="15.2" customHeight="1" thickBot="1" x14ac:dyDescent="0.3">
      <c r="A160" s="57" t="s">
        <v>381</v>
      </c>
      <c r="B160" s="134" t="s">
        <v>382</v>
      </c>
      <c r="C160" s="144">
        <f>'[1]RM_1.3.sz.mell.'!C160</f>
        <v>0</v>
      </c>
      <c r="D160" s="145">
        <f>'[1]RM_1.3.sz.mell.'!J160</f>
        <v>0</v>
      </c>
      <c r="E160" s="146">
        <f>'[1]RM_1.3.sz.mell.'!K160</f>
        <v>0</v>
      </c>
      <c r="F160" s="147"/>
      <c r="G160" s="148"/>
      <c r="H160" s="148"/>
      <c r="I160" s="148"/>
    </row>
    <row r="161" spans="1:5" s="61" customFormat="1" ht="12.95" customHeight="1" thickBot="1" x14ac:dyDescent="0.25">
      <c r="A161" s="149" t="s">
        <v>383</v>
      </c>
      <c r="B161" s="150" t="s">
        <v>384</v>
      </c>
      <c r="C161" s="144">
        <f>'[1]RM_1.3.sz.mell.'!C161</f>
        <v>8574800</v>
      </c>
      <c r="D161" s="145">
        <f>'[1]RM_1.3.sz.mell.'!J161</f>
        <v>0</v>
      </c>
      <c r="E161" s="146">
        <f>'[1]RM_1.3.sz.mell.'!K161</f>
        <v>8574800</v>
      </c>
    </row>
    <row r="162" spans="1:5" x14ac:dyDescent="0.25">
      <c r="C162" s="151">
        <f>C93-C161</f>
        <v>0</v>
      </c>
      <c r="D162" s="151">
        <f>D93-D161</f>
        <v>0</v>
      </c>
    </row>
    <row r="163" spans="1:5" x14ac:dyDescent="0.25">
      <c r="A163" s="152" t="s">
        <v>385</v>
      </c>
      <c r="B163" s="152"/>
      <c r="C163" s="152"/>
      <c r="D163" s="152"/>
      <c r="E163" s="152"/>
    </row>
    <row r="164" spans="1:5" ht="15.2" customHeight="1" thickBot="1" x14ac:dyDescent="0.3">
      <c r="A164" s="153" t="s">
        <v>386</v>
      </c>
      <c r="B164" s="153"/>
      <c r="C164" s="154"/>
      <c r="E164" s="154" t="str">
        <f>E96</f>
        <v xml:space="preserve"> Forintban!</v>
      </c>
    </row>
    <row r="165" spans="1:5" ht="25.5" customHeight="1" thickBot="1" x14ac:dyDescent="0.3">
      <c r="A165" s="57">
        <v>1</v>
      </c>
      <c r="B165" s="155" t="s">
        <v>387</v>
      </c>
      <c r="C165" s="156">
        <f>'[1]RM_1.3.sz.mell.'!C165</f>
        <v>-8320800</v>
      </c>
      <c r="D165" s="59">
        <f>'[1]RM_1.3.sz.mell.'!J165</f>
        <v>0</v>
      </c>
      <c r="E165" s="60">
        <f>'[1]RM_1.3.sz.mell.'!K165</f>
        <v>-8320800</v>
      </c>
    </row>
    <row r="166" spans="1:5" ht="32.450000000000003" customHeight="1" thickBot="1" x14ac:dyDescent="0.3">
      <c r="A166" s="57" t="s">
        <v>143</v>
      </c>
      <c r="B166" s="155" t="s">
        <v>388</v>
      </c>
      <c r="C166" s="59">
        <f>'[1]RM_1.3.sz.mell.'!C166</f>
        <v>8320800</v>
      </c>
      <c r="D166" s="59">
        <f>'[1]RM_1.3.sz.mell.'!J166</f>
        <v>0</v>
      </c>
      <c r="E166" s="60">
        <f>'[1]RM_1.3.sz.mell.'!K166</f>
        <v>8320800</v>
      </c>
    </row>
  </sheetData>
  <sheetProtection sheet="1"/>
  <mergeCells count="16">
    <mergeCell ref="A163:E163"/>
    <mergeCell ref="A164:B164"/>
    <mergeCell ref="A8:A9"/>
    <mergeCell ref="B8:B9"/>
    <mergeCell ref="C8:E8"/>
    <mergeCell ref="A95:E95"/>
    <mergeCell ref="A96:B96"/>
    <mergeCell ref="A97:A98"/>
    <mergeCell ref="B97:B98"/>
    <mergeCell ref="C97:E97"/>
    <mergeCell ref="B1:E1"/>
    <mergeCell ref="A2:E2"/>
    <mergeCell ref="A3:E3"/>
    <mergeCell ref="A4:E4"/>
    <mergeCell ref="A6:E6"/>
    <mergeCell ref="A7:B7"/>
  </mergeCells>
  <printOptions horizontalCentered="1"/>
  <pageMargins left="0.6692913385826772" right="0.6692913385826772" top="0.86614173228346458" bottom="0.86614173228346458" header="0" footer="0"/>
  <pageSetup paperSize="9" scale="72" fitToHeight="2" orientation="portrait" r:id="rId1"/>
  <headerFooter alignWithMargins="0"/>
  <rowBreaks count="2" manualBreakCount="2">
    <brk id="68" max="4" man="1"/>
    <brk id="146"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AF9EA-4BEA-43F2-A79F-EB203EC2DD21}">
  <sheetPr>
    <tabColor theme="3" tint="0.79998168889431442"/>
  </sheetPr>
  <dimension ref="A1:I166"/>
  <sheetViews>
    <sheetView topLeftCell="A145" zoomScale="120" zoomScaleNormal="120" zoomScaleSheetLayoutView="100" workbookViewId="0">
      <selection activeCell="J1" sqref="J1:J33"/>
    </sheetView>
  </sheetViews>
  <sheetFormatPr defaultRowHeight="15.75" x14ac:dyDescent="0.25"/>
  <cols>
    <col min="1" max="1" width="9.5" style="35" customWidth="1"/>
    <col min="2" max="2" width="65.83203125" style="35" customWidth="1"/>
    <col min="3" max="3" width="17.83203125" style="157" customWidth="1"/>
    <col min="4" max="5" width="17.83203125" style="35" customWidth="1"/>
    <col min="6" max="256" width="9.33203125" style="35"/>
    <col min="257" max="257" width="9.5" style="35" customWidth="1"/>
    <col min="258" max="258" width="65.83203125" style="35" customWidth="1"/>
    <col min="259" max="261" width="17.83203125" style="35" customWidth="1"/>
    <col min="262" max="512" width="9.33203125" style="35"/>
    <col min="513" max="513" width="9.5" style="35" customWidth="1"/>
    <col min="514" max="514" width="65.83203125" style="35" customWidth="1"/>
    <col min="515" max="517" width="17.83203125" style="35" customWidth="1"/>
    <col min="518" max="768" width="9.33203125" style="35"/>
    <col min="769" max="769" width="9.5" style="35" customWidth="1"/>
    <col min="770" max="770" width="65.83203125" style="35" customWidth="1"/>
    <col min="771" max="773" width="17.83203125" style="35" customWidth="1"/>
    <col min="774" max="1024" width="9.33203125" style="35"/>
    <col min="1025" max="1025" width="9.5" style="35" customWidth="1"/>
    <col min="1026" max="1026" width="65.83203125" style="35" customWidth="1"/>
    <col min="1027" max="1029" width="17.83203125" style="35" customWidth="1"/>
    <col min="1030" max="1280" width="9.33203125" style="35"/>
    <col min="1281" max="1281" width="9.5" style="35" customWidth="1"/>
    <col min="1282" max="1282" width="65.83203125" style="35" customWidth="1"/>
    <col min="1283" max="1285" width="17.83203125" style="35" customWidth="1"/>
    <col min="1286" max="1536" width="9.33203125" style="35"/>
    <col min="1537" max="1537" width="9.5" style="35" customWidth="1"/>
    <col min="1538" max="1538" width="65.83203125" style="35" customWidth="1"/>
    <col min="1539" max="1541" width="17.83203125" style="35" customWidth="1"/>
    <col min="1542" max="1792" width="9.33203125" style="35"/>
    <col min="1793" max="1793" width="9.5" style="35" customWidth="1"/>
    <col min="1794" max="1794" width="65.83203125" style="35" customWidth="1"/>
    <col min="1795" max="1797" width="17.83203125" style="35" customWidth="1"/>
    <col min="1798" max="2048" width="9.33203125" style="35"/>
    <col min="2049" max="2049" width="9.5" style="35" customWidth="1"/>
    <col min="2050" max="2050" width="65.83203125" style="35" customWidth="1"/>
    <col min="2051" max="2053" width="17.83203125" style="35" customWidth="1"/>
    <col min="2054" max="2304" width="9.33203125" style="35"/>
    <col min="2305" max="2305" width="9.5" style="35" customWidth="1"/>
    <col min="2306" max="2306" width="65.83203125" style="35" customWidth="1"/>
    <col min="2307" max="2309" width="17.83203125" style="35" customWidth="1"/>
    <col min="2310" max="2560" width="9.33203125" style="35"/>
    <col min="2561" max="2561" width="9.5" style="35" customWidth="1"/>
    <col min="2562" max="2562" width="65.83203125" style="35" customWidth="1"/>
    <col min="2563" max="2565" width="17.83203125" style="35" customWidth="1"/>
    <col min="2566" max="2816" width="9.33203125" style="35"/>
    <col min="2817" max="2817" width="9.5" style="35" customWidth="1"/>
    <col min="2818" max="2818" width="65.83203125" style="35" customWidth="1"/>
    <col min="2819" max="2821" width="17.83203125" style="35" customWidth="1"/>
    <col min="2822" max="3072" width="9.33203125" style="35"/>
    <col min="3073" max="3073" width="9.5" style="35" customWidth="1"/>
    <col min="3074" max="3074" width="65.83203125" style="35" customWidth="1"/>
    <col min="3075" max="3077" width="17.83203125" style="35" customWidth="1"/>
    <col min="3078" max="3328" width="9.33203125" style="35"/>
    <col min="3329" max="3329" width="9.5" style="35" customWidth="1"/>
    <col min="3330" max="3330" width="65.83203125" style="35" customWidth="1"/>
    <col min="3331" max="3333" width="17.83203125" style="35" customWidth="1"/>
    <col min="3334" max="3584" width="9.33203125" style="35"/>
    <col min="3585" max="3585" width="9.5" style="35" customWidth="1"/>
    <col min="3586" max="3586" width="65.83203125" style="35" customWidth="1"/>
    <col min="3587" max="3589" width="17.83203125" style="35" customWidth="1"/>
    <col min="3590" max="3840" width="9.33203125" style="35"/>
    <col min="3841" max="3841" width="9.5" style="35" customWidth="1"/>
    <col min="3842" max="3842" width="65.83203125" style="35" customWidth="1"/>
    <col min="3843" max="3845" width="17.83203125" style="35" customWidth="1"/>
    <col min="3846" max="4096" width="9.33203125" style="35"/>
    <col min="4097" max="4097" width="9.5" style="35" customWidth="1"/>
    <col min="4098" max="4098" width="65.83203125" style="35" customWidth="1"/>
    <col min="4099" max="4101" width="17.83203125" style="35" customWidth="1"/>
    <col min="4102" max="4352" width="9.33203125" style="35"/>
    <col min="4353" max="4353" width="9.5" style="35" customWidth="1"/>
    <col min="4354" max="4354" width="65.83203125" style="35" customWidth="1"/>
    <col min="4355" max="4357" width="17.83203125" style="35" customWidth="1"/>
    <col min="4358" max="4608" width="9.33203125" style="35"/>
    <col min="4609" max="4609" width="9.5" style="35" customWidth="1"/>
    <col min="4610" max="4610" width="65.83203125" style="35" customWidth="1"/>
    <col min="4611" max="4613" width="17.83203125" style="35" customWidth="1"/>
    <col min="4614" max="4864" width="9.33203125" style="35"/>
    <col min="4865" max="4865" width="9.5" style="35" customWidth="1"/>
    <col min="4866" max="4866" width="65.83203125" style="35" customWidth="1"/>
    <col min="4867" max="4869" width="17.83203125" style="35" customWidth="1"/>
    <col min="4870" max="5120" width="9.33203125" style="35"/>
    <col min="5121" max="5121" width="9.5" style="35" customWidth="1"/>
    <col min="5122" max="5122" width="65.83203125" style="35" customWidth="1"/>
    <col min="5123" max="5125" width="17.83203125" style="35" customWidth="1"/>
    <col min="5126" max="5376" width="9.33203125" style="35"/>
    <col min="5377" max="5377" width="9.5" style="35" customWidth="1"/>
    <col min="5378" max="5378" width="65.83203125" style="35" customWidth="1"/>
    <col min="5379" max="5381" width="17.83203125" style="35" customWidth="1"/>
    <col min="5382" max="5632" width="9.33203125" style="35"/>
    <col min="5633" max="5633" width="9.5" style="35" customWidth="1"/>
    <col min="5634" max="5634" width="65.83203125" style="35" customWidth="1"/>
    <col min="5635" max="5637" width="17.83203125" style="35" customWidth="1"/>
    <col min="5638" max="5888" width="9.33203125" style="35"/>
    <col min="5889" max="5889" width="9.5" style="35" customWidth="1"/>
    <col min="5890" max="5890" width="65.83203125" style="35" customWidth="1"/>
    <col min="5891" max="5893" width="17.83203125" style="35" customWidth="1"/>
    <col min="5894" max="6144" width="9.33203125" style="35"/>
    <col min="6145" max="6145" width="9.5" style="35" customWidth="1"/>
    <col min="6146" max="6146" width="65.83203125" style="35" customWidth="1"/>
    <col min="6147" max="6149" width="17.83203125" style="35" customWidth="1"/>
    <col min="6150" max="6400" width="9.33203125" style="35"/>
    <col min="6401" max="6401" width="9.5" style="35" customWidth="1"/>
    <col min="6402" max="6402" width="65.83203125" style="35" customWidth="1"/>
    <col min="6403" max="6405" width="17.83203125" style="35" customWidth="1"/>
    <col min="6406" max="6656" width="9.33203125" style="35"/>
    <col min="6657" max="6657" width="9.5" style="35" customWidth="1"/>
    <col min="6658" max="6658" width="65.83203125" style="35" customWidth="1"/>
    <col min="6659" max="6661" width="17.83203125" style="35" customWidth="1"/>
    <col min="6662" max="6912" width="9.33203125" style="35"/>
    <col min="6913" max="6913" width="9.5" style="35" customWidth="1"/>
    <col min="6914" max="6914" width="65.83203125" style="35" customWidth="1"/>
    <col min="6915" max="6917" width="17.83203125" style="35" customWidth="1"/>
    <col min="6918" max="7168" width="9.33203125" style="35"/>
    <col min="7169" max="7169" width="9.5" style="35" customWidth="1"/>
    <col min="7170" max="7170" width="65.83203125" style="35" customWidth="1"/>
    <col min="7171" max="7173" width="17.83203125" style="35" customWidth="1"/>
    <col min="7174" max="7424" width="9.33203125" style="35"/>
    <col min="7425" max="7425" width="9.5" style="35" customWidth="1"/>
    <col min="7426" max="7426" width="65.83203125" style="35" customWidth="1"/>
    <col min="7427" max="7429" width="17.83203125" style="35" customWidth="1"/>
    <col min="7430" max="7680" width="9.33203125" style="35"/>
    <col min="7681" max="7681" width="9.5" style="35" customWidth="1"/>
    <col min="7682" max="7682" width="65.83203125" style="35" customWidth="1"/>
    <col min="7683" max="7685" width="17.83203125" style="35" customWidth="1"/>
    <col min="7686" max="7936" width="9.33203125" style="35"/>
    <col min="7937" max="7937" width="9.5" style="35" customWidth="1"/>
    <col min="7938" max="7938" width="65.83203125" style="35" customWidth="1"/>
    <col min="7939" max="7941" width="17.83203125" style="35" customWidth="1"/>
    <col min="7942" max="8192" width="9.33203125" style="35"/>
    <col min="8193" max="8193" width="9.5" style="35" customWidth="1"/>
    <col min="8194" max="8194" width="65.83203125" style="35" customWidth="1"/>
    <col min="8195" max="8197" width="17.83203125" style="35" customWidth="1"/>
    <col min="8198" max="8448" width="9.33203125" style="35"/>
    <col min="8449" max="8449" width="9.5" style="35" customWidth="1"/>
    <col min="8450" max="8450" width="65.83203125" style="35" customWidth="1"/>
    <col min="8451" max="8453" width="17.83203125" style="35" customWidth="1"/>
    <col min="8454" max="8704" width="9.33203125" style="35"/>
    <col min="8705" max="8705" width="9.5" style="35" customWidth="1"/>
    <col min="8706" max="8706" width="65.83203125" style="35" customWidth="1"/>
    <col min="8707" max="8709" width="17.83203125" style="35" customWidth="1"/>
    <col min="8710" max="8960" width="9.33203125" style="35"/>
    <col min="8961" max="8961" width="9.5" style="35" customWidth="1"/>
    <col min="8962" max="8962" width="65.83203125" style="35" customWidth="1"/>
    <col min="8963" max="8965" width="17.83203125" style="35" customWidth="1"/>
    <col min="8966" max="9216" width="9.33203125" style="35"/>
    <col min="9217" max="9217" width="9.5" style="35" customWidth="1"/>
    <col min="9218" max="9218" width="65.83203125" style="35" customWidth="1"/>
    <col min="9219" max="9221" width="17.83203125" style="35" customWidth="1"/>
    <col min="9222" max="9472" width="9.33203125" style="35"/>
    <col min="9473" max="9473" width="9.5" style="35" customWidth="1"/>
    <col min="9474" max="9474" width="65.83203125" style="35" customWidth="1"/>
    <col min="9475" max="9477" width="17.83203125" style="35" customWidth="1"/>
    <col min="9478" max="9728" width="9.33203125" style="35"/>
    <col min="9729" max="9729" width="9.5" style="35" customWidth="1"/>
    <col min="9730" max="9730" width="65.83203125" style="35" customWidth="1"/>
    <col min="9731" max="9733" width="17.83203125" style="35" customWidth="1"/>
    <col min="9734" max="9984" width="9.33203125" style="35"/>
    <col min="9985" max="9985" width="9.5" style="35" customWidth="1"/>
    <col min="9986" max="9986" width="65.83203125" style="35" customWidth="1"/>
    <col min="9987" max="9989" width="17.83203125" style="35" customWidth="1"/>
    <col min="9990" max="10240" width="9.33203125" style="35"/>
    <col min="10241" max="10241" width="9.5" style="35" customWidth="1"/>
    <col min="10242" max="10242" width="65.83203125" style="35" customWidth="1"/>
    <col min="10243" max="10245" width="17.83203125" style="35" customWidth="1"/>
    <col min="10246" max="10496" width="9.33203125" style="35"/>
    <col min="10497" max="10497" width="9.5" style="35" customWidth="1"/>
    <col min="10498" max="10498" width="65.83203125" style="35" customWidth="1"/>
    <col min="10499" max="10501" width="17.83203125" style="35" customWidth="1"/>
    <col min="10502" max="10752" width="9.33203125" style="35"/>
    <col min="10753" max="10753" width="9.5" style="35" customWidth="1"/>
    <col min="10754" max="10754" width="65.83203125" style="35" customWidth="1"/>
    <col min="10755" max="10757" width="17.83203125" style="35" customWidth="1"/>
    <col min="10758" max="11008" width="9.33203125" style="35"/>
    <col min="11009" max="11009" width="9.5" style="35" customWidth="1"/>
    <col min="11010" max="11010" width="65.83203125" style="35" customWidth="1"/>
    <col min="11011" max="11013" width="17.83203125" style="35" customWidth="1"/>
    <col min="11014" max="11264" width="9.33203125" style="35"/>
    <col min="11265" max="11265" width="9.5" style="35" customWidth="1"/>
    <col min="11266" max="11266" width="65.83203125" style="35" customWidth="1"/>
    <col min="11267" max="11269" width="17.83203125" style="35" customWidth="1"/>
    <col min="11270" max="11520" width="9.33203125" style="35"/>
    <col min="11521" max="11521" width="9.5" style="35" customWidth="1"/>
    <col min="11522" max="11522" width="65.83203125" style="35" customWidth="1"/>
    <col min="11523" max="11525" width="17.83203125" style="35" customWidth="1"/>
    <col min="11526" max="11776" width="9.33203125" style="35"/>
    <col min="11777" max="11777" width="9.5" style="35" customWidth="1"/>
    <col min="11778" max="11778" width="65.83203125" style="35" customWidth="1"/>
    <col min="11779" max="11781" width="17.83203125" style="35" customWidth="1"/>
    <col min="11782" max="12032" width="9.33203125" style="35"/>
    <col min="12033" max="12033" width="9.5" style="35" customWidth="1"/>
    <col min="12034" max="12034" width="65.83203125" style="35" customWidth="1"/>
    <col min="12035" max="12037" width="17.83203125" style="35" customWidth="1"/>
    <col min="12038" max="12288" width="9.33203125" style="35"/>
    <col min="12289" max="12289" width="9.5" style="35" customWidth="1"/>
    <col min="12290" max="12290" width="65.83203125" style="35" customWidth="1"/>
    <col min="12291" max="12293" width="17.83203125" style="35" customWidth="1"/>
    <col min="12294" max="12544" width="9.33203125" style="35"/>
    <col min="12545" max="12545" width="9.5" style="35" customWidth="1"/>
    <col min="12546" max="12546" width="65.83203125" style="35" customWidth="1"/>
    <col min="12547" max="12549" width="17.83203125" style="35" customWidth="1"/>
    <col min="12550" max="12800" width="9.33203125" style="35"/>
    <col min="12801" max="12801" width="9.5" style="35" customWidth="1"/>
    <col min="12802" max="12802" width="65.83203125" style="35" customWidth="1"/>
    <col min="12803" max="12805" width="17.83203125" style="35" customWidth="1"/>
    <col min="12806" max="13056" width="9.33203125" style="35"/>
    <col min="13057" max="13057" width="9.5" style="35" customWidth="1"/>
    <col min="13058" max="13058" width="65.83203125" style="35" customWidth="1"/>
    <col min="13059" max="13061" width="17.83203125" style="35" customWidth="1"/>
    <col min="13062" max="13312" width="9.33203125" style="35"/>
    <col min="13313" max="13313" width="9.5" style="35" customWidth="1"/>
    <col min="13314" max="13314" width="65.83203125" style="35" customWidth="1"/>
    <col min="13315" max="13317" width="17.83203125" style="35" customWidth="1"/>
    <col min="13318" max="13568" width="9.33203125" style="35"/>
    <col min="13569" max="13569" width="9.5" style="35" customWidth="1"/>
    <col min="13570" max="13570" width="65.83203125" style="35" customWidth="1"/>
    <col min="13571" max="13573" width="17.83203125" style="35" customWidth="1"/>
    <col min="13574" max="13824" width="9.33203125" style="35"/>
    <col min="13825" max="13825" width="9.5" style="35" customWidth="1"/>
    <col min="13826" max="13826" width="65.83203125" style="35" customWidth="1"/>
    <col min="13827" max="13829" width="17.83203125" style="35" customWidth="1"/>
    <col min="13830" max="14080" width="9.33203125" style="35"/>
    <col min="14081" max="14081" width="9.5" style="35" customWidth="1"/>
    <col min="14082" max="14082" width="65.83203125" style="35" customWidth="1"/>
    <col min="14083" max="14085" width="17.83203125" style="35" customWidth="1"/>
    <col min="14086" max="14336" width="9.33203125" style="35"/>
    <col min="14337" max="14337" width="9.5" style="35" customWidth="1"/>
    <col min="14338" max="14338" width="65.83203125" style="35" customWidth="1"/>
    <col min="14339" max="14341" width="17.83203125" style="35" customWidth="1"/>
    <col min="14342" max="14592" width="9.33203125" style="35"/>
    <col min="14593" max="14593" width="9.5" style="35" customWidth="1"/>
    <col min="14594" max="14594" width="65.83203125" style="35" customWidth="1"/>
    <col min="14595" max="14597" width="17.83203125" style="35" customWidth="1"/>
    <col min="14598" max="14848" width="9.33203125" style="35"/>
    <col min="14849" max="14849" width="9.5" style="35" customWidth="1"/>
    <col min="14850" max="14850" width="65.83203125" style="35" customWidth="1"/>
    <col min="14851" max="14853" width="17.83203125" style="35" customWidth="1"/>
    <col min="14854" max="15104" width="9.33203125" style="35"/>
    <col min="15105" max="15105" width="9.5" style="35" customWidth="1"/>
    <col min="15106" max="15106" width="65.83203125" style="35" customWidth="1"/>
    <col min="15107" max="15109" width="17.83203125" style="35" customWidth="1"/>
    <col min="15110" max="15360" width="9.33203125" style="35"/>
    <col min="15361" max="15361" width="9.5" style="35" customWidth="1"/>
    <col min="15362" max="15362" width="65.83203125" style="35" customWidth="1"/>
    <col min="15363" max="15365" width="17.83203125" style="35" customWidth="1"/>
    <col min="15366" max="15616" width="9.33203125" style="35"/>
    <col min="15617" max="15617" width="9.5" style="35" customWidth="1"/>
    <col min="15618" max="15618" width="65.83203125" style="35" customWidth="1"/>
    <col min="15619" max="15621" width="17.83203125" style="35" customWidth="1"/>
    <col min="15622" max="15872" width="9.33203125" style="35"/>
    <col min="15873" max="15873" width="9.5" style="35" customWidth="1"/>
    <col min="15874" max="15874" width="65.83203125" style="35" customWidth="1"/>
    <col min="15875" max="15877" width="17.83203125" style="35" customWidth="1"/>
    <col min="15878" max="16128" width="9.33203125" style="35"/>
    <col min="16129" max="16129" width="9.5" style="35" customWidth="1"/>
    <col min="16130" max="16130" width="65.83203125" style="35" customWidth="1"/>
    <col min="16131" max="16133" width="17.83203125" style="35" customWidth="1"/>
    <col min="16134" max="16384" width="9.33203125" style="35"/>
  </cols>
  <sheetData>
    <row r="1" spans="1:5" x14ac:dyDescent="0.25">
      <c r="A1" s="32"/>
      <c r="B1" s="33" t="str">
        <f>CONCATENATE("1.4. melléklet ",[1]KVI_MOD_ALAPADATOK!A7," ",[1]KVI_MOD_ALAPADATOK!B7," ",[1]KVI_MOD_ALAPADATOK!C7," ",[1]KVI_MOD_ALAPADATOK!D7," ",[1]KVI_MOD_ALAPADATOK!E7," ",[1]KVI_MOD_ALAPADATOK!F7," ",[1]KVI_MOD_ALAPADATOK!G7," ",[1]KVI_MOD_ALAPADATOK!H7," ",[1]KVI_MOD_ALAPADATOK!E7," ",[1]KVI_MOD_ALAPADATOK!F7," ",[1]KVI_MOD_ALAPADATOK!G7," ",[1]KVI_MOD_ALAPADATOK!H7)</f>
        <v>1.4. melléklet a  / 2020 ( … ) önkormányzati rendelethez ( … ) önkormányzati rendelethez</v>
      </c>
      <c r="C1" s="34"/>
      <c r="D1" s="34"/>
      <c r="E1" s="34"/>
    </row>
    <row r="2" spans="1:5" x14ac:dyDescent="0.25">
      <c r="A2" s="36" t="str">
        <f>CONCATENATE([1]KVI_MOD_ALAPADATOK!A3)</f>
        <v>JÁNOSHIDA KÖZSÉGI ÖNKORMÁNYZATA</v>
      </c>
      <c r="B2" s="37"/>
      <c r="C2" s="37"/>
      <c r="D2" s="37"/>
      <c r="E2" s="37"/>
    </row>
    <row r="3" spans="1:5" x14ac:dyDescent="0.25">
      <c r="A3" s="36" t="str">
        <f>KVI_MOD_1.1.sz.mell.!A3</f>
        <v>I. SZ. MÓDOSÍTÁS UTÁNI KÖLTSÉGVETÉS ELŐIRÁNYZATAINAK ALAKULÁSÁRÓL</v>
      </c>
      <c r="B3" s="36"/>
      <c r="C3" s="38"/>
      <c r="D3" s="36"/>
      <c r="E3" s="36"/>
    </row>
    <row r="4" spans="1:5" x14ac:dyDescent="0.25">
      <c r="A4" s="36" t="s">
        <v>115</v>
      </c>
      <c r="B4" s="36"/>
      <c r="C4" s="38"/>
      <c r="D4" s="36"/>
      <c r="E4" s="36"/>
    </row>
    <row r="5" spans="1:5" x14ac:dyDescent="0.25">
      <c r="A5" s="32"/>
      <c r="B5" s="32"/>
      <c r="C5" s="39"/>
      <c r="D5" s="32"/>
      <c r="E5" s="32"/>
    </row>
    <row r="6" spans="1:5" ht="15.95" customHeight="1" x14ac:dyDescent="0.25">
      <c r="A6" s="40" t="s">
        <v>116</v>
      </c>
      <c r="B6" s="40"/>
      <c r="C6" s="40"/>
      <c r="D6" s="40"/>
      <c r="E6" s="40"/>
    </row>
    <row r="7" spans="1:5" ht="15.95" customHeight="1" thickBot="1" x14ac:dyDescent="0.3">
      <c r="A7" s="41" t="s">
        <v>117</v>
      </c>
      <c r="B7" s="41"/>
      <c r="C7" s="42"/>
      <c r="D7" s="32"/>
      <c r="E7" s="42" t="str">
        <f>CONCATENATE(KVI_MOD_1.3.sz.mell.!E7)</f>
        <v xml:space="preserve"> Forintban!</v>
      </c>
    </row>
    <row r="8" spans="1:5" x14ac:dyDescent="0.25">
      <c r="A8" s="43" t="s">
        <v>119</v>
      </c>
      <c r="B8" s="44" t="s">
        <v>120</v>
      </c>
      <c r="C8" s="45" t="str">
        <f>CONCATENATE([1]KVI_MOD_ALAPADATOK!D1,". évi")</f>
        <v>2020. évi</v>
      </c>
      <c r="D8" s="46"/>
      <c r="E8" s="47"/>
    </row>
    <row r="9" spans="1:5" ht="24.75" thickBot="1" x14ac:dyDescent="0.3">
      <c r="A9" s="48"/>
      <c r="B9" s="49"/>
      <c r="C9" s="50" t="s">
        <v>121</v>
      </c>
      <c r="D9" s="51" t="s">
        <v>122</v>
      </c>
      <c r="E9" s="158" t="s">
        <v>123</v>
      </c>
    </row>
    <row r="10" spans="1:5" s="56" customFormat="1" ht="12" customHeight="1" thickBot="1" x14ac:dyDescent="0.25">
      <c r="A10" s="53" t="s">
        <v>124</v>
      </c>
      <c r="B10" s="54" t="s">
        <v>125</v>
      </c>
      <c r="C10" s="54" t="s">
        <v>126</v>
      </c>
      <c r="D10" s="54" t="s">
        <v>127</v>
      </c>
      <c r="E10" s="55" t="s">
        <v>128</v>
      </c>
    </row>
    <row r="11" spans="1:5" s="61" customFormat="1" ht="12" customHeight="1" thickBot="1" x14ac:dyDescent="0.25">
      <c r="A11" s="57" t="s">
        <v>129</v>
      </c>
      <c r="B11" s="58" t="s">
        <v>130</v>
      </c>
      <c r="C11" s="59">
        <f>'[1]RM_1.4.sz.mell.'!C11</f>
        <v>60760710</v>
      </c>
      <c r="D11" s="59">
        <f>'[1]RM_1.4.sz.mell.'!J11</f>
        <v>0</v>
      </c>
      <c r="E11" s="60">
        <f>'[1]RM_1.4.sz.mell.'!K11</f>
        <v>60760710</v>
      </c>
    </row>
    <row r="12" spans="1:5" s="61" customFormat="1" ht="12" customHeight="1" x14ac:dyDescent="0.2">
      <c r="A12" s="62" t="s">
        <v>131</v>
      </c>
      <c r="B12" s="63" t="s">
        <v>132</v>
      </c>
      <c r="C12" s="64">
        <f>'[1]RM_1.4.sz.mell.'!C12</f>
        <v>60760710</v>
      </c>
      <c r="D12" s="64">
        <f>'[1]RM_1.4.sz.mell.'!J12</f>
        <v>0</v>
      </c>
      <c r="E12" s="65">
        <f>'[1]RM_1.4.sz.mell.'!K12</f>
        <v>60760710</v>
      </c>
    </row>
    <row r="13" spans="1:5" s="61" customFormat="1" ht="12" customHeight="1" x14ac:dyDescent="0.2">
      <c r="A13" s="159">
        <v>43834</v>
      </c>
      <c r="B13" s="67" t="s">
        <v>134</v>
      </c>
      <c r="C13" s="68">
        <f>'[1]RM_1.4.sz.mell.'!C13</f>
        <v>0</v>
      </c>
      <c r="D13" s="68">
        <f>'[1]RM_1.4.sz.mell.'!J13</f>
        <v>0</v>
      </c>
      <c r="E13" s="69">
        <f>'[1]RM_1.4.sz.mell.'!K13</f>
        <v>0</v>
      </c>
    </row>
    <row r="14" spans="1:5" s="61" customFormat="1" ht="12" customHeight="1" x14ac:dyDescent="0.2">
      <c r="A14" s="66" t="s">
        <v>135</v>
      </c>
      <c r="B14" s="67" t="s">
        <v>136</v>
      </c>
      <c r="C14" s="68">
        <f>'[1]RM_1.4.sz.mell.'!C14</f>
        <v>0</v>
      </c>
      <c r="D14" s="68">
        <f>'[1]RM_1.4.sz.mell.'!J14</f>
        <v>0</v>
      </c>
      <c r="E14" s="69">
        <f>'[1]RM_1.4.sz.mell.'!K14</f>
        <v>0</v>
      </c>
    </row>
    <row r="15" spans="1:5" s="61" customFormat="1" ht="12" customHeight="1" x14ac:dyDescent="0.2">
      <c r="A15" s="66" t="s">
        <v>137</v>
      </c>
      <c r="B15" s="67" t="s">
        <v>138</v>
      </c>
      <c r="C15" s="68">
        <f>'[1]RM_1.4.sz.mell.'!C15</f>
        <v>0</v>
      </c>
      <c r="D15" s="68">
        <f>'[1]RM_1.4.sz.mell.'!J15</f>
        <v>0</v>
      </c>
      <c r="E15" s="69">
        <f>'[1]RM_1.4.sz.mell.'!K15</f>
        <v>0</v>
      </c>
    </row>
    <row r="16" spans="1:5" s="61" customFormat="1" ht="12" customHeight="1" x14ac:dyDescent="0.2">
      <c r="A16" s="66" t="s">
        <v>139</v>
      </c>
      <c r="B16" s="70" t="s">
        <v>140</v>
      </c>
      <c r="C16" s="68">
        <f>'[1]RM_1.4.sz.mell.'!C16</f>
        <v>0</v>
      </c>
      <c r="D16" s="68">
        <f>'[1]RM_1.4.sz.mell.'!J16</f>
        <v>0</v>
      </c>
      <c r="E16" s="69">
        <f>'[1]RM_1.4.sz.mell.'!K16</f>
        <v>0</v>
      </c>
    </row>
    <row r="17" spans="1:5" s="61" customFormat="1" ht="12" customHeight="1" thickBot="1" x14ac:dyDescent="0.25">
      <c r="A17" s="71" t="s">
        <v>141</v>
      </c>
      <c r="B17" s="72" t="s">
        <v>142</v>
      </c>
      <c r="C17" s="68">
        <f>'[1]RM_1.4.sz.mell.'!C17</f>
        <v>0</v>
      </c>
      <c r="D17" s="68">
        <f>'[1]RM_1.4.sz.mell.'!J17</f>
        <v>0</v>
      </c>
      <c r="E17" s="69">
        <f>'[1]RM_1.4.sz.mell.'!K17</f>
        <v>0</v>
      </c>
    </row>
    <row r="18" spans="1:5" s="61" customFormat="1" ht="12" customHeight="1" thickBot="1" x14ac:dyDescent="0.25">
      <c r="A18" s="57" t="s">
        <v>143</v>
      </c>
      <c r="B18" s="73" t="s">
        <v>144</v>
      </c>
      <c r="C18" s="59">
        <f>'[1]RM_1.4.sz.mell.'!C18</f>
        <v>0</v>
      </c>
      <c r="D18" s="59">
        <f>'[1]RM_1.4.sz.mell.'!J18</f>
        <v>0</v>
      </c>
      <c r="E18" s="60">
        <f>'[1]RM_1.4.sz.mell.'!K18</f>
        <v>0</v>
      </c>
    </row>
    <row r="19" spans="1:5" s="61" customFormat="1" ht="12" customHeight="1" x14ac:dyDescent="0.2">
      <c r="A19" s="62" t="s">
        <v>145</v>
      </c>
      <c r="B19" s="63" t="s">
        <v>146</v>
      </c>
      <c r="C19" s="64">
        <f>'[1]RM_1.4.sz.mell.'!C19</f>
        <v>0</v>
      </c>
      <c r="D19" s="64">
        <f>'[1]RM_1.4.sz.mell.'!J19</f>
        <v>0</v>
      </c>
      <c r="E19" s="65">
        <f>'[1]RM_1.4.sz.mell.'!K19</f>
        <v>0</v>
      </c>
    </row>
    <row r="20" spans="1:5" s="61" customFormat="1" ht="12" customHeight="1" x14ac:dyDescent="0.2">
      <c r="A20" s="66" t="s">
        <v>147</v>
      </c>
      <c r="B20" s="67" t="s">
        <v>148</v>
      </c>
      <c r="C20" s="68">
        <f>'[1]RM_1.4.sz.mell.'!C20</f>
        <v>0</v>
      </c>
      <c r="D20" s="68">
        <f>'[1]RM_1.4.sz.mell.'!J20</f>
        <v>0</v>
      </c>
      <c r="E20" s="69">
        <f>'[1]RM_1.4.sz.mell.'!K20</f>
        <v>0</v>
      </c>
    </row>
    <row r="21" spans="1:5" s="61" customFormat="1" ht="12" customHeight="1" x14ac:dyDescent="0.2">
      <c r="A21" s="66" t="s">
        <v>149</v>
      </c>
      <c r="B21" s="67" t="s">
        <v>150</v>
      </c>
      <c r="C21" s="68">
        <f>'[1]RM_1.4.sz.mell.'!C21</f>
        <v>0</v>
      </c>
      <c r="D21" s="68">
        <f>'[1]RM_1.4.sz.mell.'!J21</f>
        <v>0</v>
      </c>
      <c r="E21" s="69">
        <f>'[1]RM_1.4.sz.mell.'!K21</f>
        <v>0</v>
      </c>
    </row>
    <row r="22" spans="1:5" s="61" customFormat="1" ht="12" customHeight="1" x14ac:dyDescent="0.2">
      <c r="A22" s="66" t="s">
        <v>151</v>
      </c>
      <c r="B22" s="67" t="s">
        <v>152</v>
      </c>
      <c r="C22" s="68">
        <f>'[1]RM_1.4.sz.mell.'!C22</f>
        <v>0</v>
      </c>
      <c r="D22" s="68">
        <f>'[1]RM_1.4.sz.mell.'!J22</f>
        <v>0</v>
      </c>
      <c r="E22" s="69">
        <f>'[1]RM_1.4.sz.mell.'!K22</f>
        <v>0</v>
      </c>
    </row>
    <row r="23" spans="1:5" s="61" customFormat="1" ht="12" customHeight="1" x14ac:dyDescent="0.2">
      <c r="A23" s="66" t="s">
        <v>153</v>
      </c>
      <c r="B23" s="67" t="s">
        <v>154</v>
      </c>
      <c r="C23" s="68">
        <f>'[1]RM_1.4.sz.mell.'!C23</f>
        <v>0</v>
      </c>
      <c r="D23" s="68">
        <f>'[1]RM_1.4.sz.mell.'!J23</f>
        <v>0</v>
      </c>
      <c r="E23" s="69">
        <f>'[1]RM_1.4.sz.mell.'!K23</f>
        <v>0</v>
      </c>
    </row>
    <row r="24" spans="1:5" s="61" customFormat="1" ht="12" customHeight="1" thickBot="1" x14ac:dyDescent="0.25">
      <c r="A24" s="71" t="s">
        <v>155</v>
      </c>
      <c r="B24" s="72" t="s">
        <v>156</v>
      </c>
      <c r="C24" s="74">
        <f>'[1]RM_1.4.sz.mell.'!C24</f>
        <v>0</v>
      </c>
      <c r="D24" s="74">
        <f>'[1]RM_1.4.sz.mell.'!J24</f>
        <v>0</v>
      </c>
      <c r="E24" s="75">
        <f>'[1]RM_1.4.sz.mell.'!K24</f>
        <v>0</v>
      </c>
    </row>
    <row r="25" spans="1:5" s="61" customFormat="1" ht="12" customHeight="1" thickBot="1" x14ac:dyDescent="0.25">
      <c r="A25" s="57" t="s">
        <v>157</v>
      </c>
      <c r="B25" s="58" t="s">
        <v>158</v>
      </c>
      <c r="C25" s="59">
        <f>'[1]RM_1.4.sz.mell.'!C25</f>
        <v>0</v>
      </c>
      <c r="D25" s="59">
        <f>'[1]RM_1.4.sz.mell.'!J25</f>
        <v>0</v>
      </c>
      <c r="E25" s="60">
        <f>'[1]RM_1.4.sz.mell.'!K25</f>
        <v>0</v>
      </c>
    </row>
    <row r="26" spans="1:5" s="61" customFormat="1" ht="12" customHeight="1" x14ac:dyDescent="0.2">
      <c r="A26" s="62" t="s">
        <v>159</v>
      </c>
      <c r="B26" s="63" t="s">
        <v>160</v>
      </c>
      <c r="C26" s="64">
        <f>'[1]RM_1.4.sz.mell.'!C26</f>
        <v>0</v>
      </c>
      <c r="D26" s="64">
        <f>'[1]RM_1.4.sz.mell.'!J26</f>
        <v>0</v>
      </c>
      <c r="E26" s="65">
        <f>'[1]RM_1.4.sz.mell.'!K26</f>
        <v>0</v>
      </c>
    </row>
    <row r="27" spans="1:5" s="61" customFormat="1" ht="12" customHeight="1" x14ac:dyDescent="0.2">
      <c r="A27" s="66" t="s">
        <v>161</v>
      </c>
      <c r="B27" s="67" t="s">
        <v>162</v>
      </c>
      <c r="C27" s="68">
        <f>'[1]RM_1.4.sz.mell.'!C27</f>
        <v>0</v>
      </c>
      <c r="D27" s="68">
        <f>'[1]RM_1.4.sz.mell.'!J27</f>
        <v>0</v>
      </c>
      <c r="E27" s="69">
        <f>'[1]RM_1.4.sz.mell.'!K27</f>
        <v>0</v>
      </c>
    </row>
    <row r="28" spans="1:5" s="61" customFormat="1" ht="12" customHeight="1" x14ac:dyDescent="0.2">
      <c r="A28" s="66" t="s">
        <v>163</v>
      </c>
      <c r="B28" s="67" t="s">
        <v>164</v>
      </c>
      <c r="C28" s="68">
        <f>'[1]RM_1.4.sz.mell.'!C28</f>
        <v>0</v>
      </c>
      <c r="D28" s="68">
        <f>'[1]RM_1.4.sz.mell.'!J28</f>
        <v>0</v>
      </c>
      <c r="E28" s="69">
        <f>'[1]RM_1.4.sz.mell.'!K28</f>
        <v>0</v>
      </c>
    </row>
    <row r="29" spans="1:5" s="61" customFormat="1" ht="12" customHeight="1" x14ac:dyDescent="0.2">
      <c r="A29" s="66" t="s">
        <v>165</v>
      </c>
      <c r="B29" s="67" t="s">
        <v>166</v>
      </c>
      <c r="C29" s="68">
        <f>'[1]RM_1.4.sz.mell.'!C29</f>
        <v>0</v>
      </c>
      <c r="D29" s="68">
        <f>'[1]RM_1.4.sz.mell.'!J29</f>
        <v>0</v>
      </c>
      <c r="E29" s="69">
        <f>'[1]RM_1.4.sz.mell.'!K29</f>
        <v>0</v>
      </c>
    </row>
    <row r="30" spans="1:5" s="61" customFormat="1" ht="12" customHeight="1" x14ac:dyDescent="0.2">
      <c r="A30" s="66" t="s">
        <v>167</v>
      </c>
      <c r="B30" s="67" t="s">
        <v>168</v>
      </c>
      <c r="C30" s="68">
        <f>'[1]RM_1.4.sz.mell.'!C30</f>
        <v>0</v>
      </c>
      <c r="D30" s="68">
        <f>'[1]RM_1.4.sz.mell.'!J30</f>
        <v>0</v>
      </c>
      <c r="E30" s="69">
        <f>'[1]RM_1.4.sz.mell.'!K30</f>
        <v>0</v>
      </c>
    </row>
    <row r="31" spans="1:5" s="61" customFormat="1" ht="12" customHeight="1" thickBot="1" x14ac:dyDescent="0.25">
      <c r="A31" s="71" t="s">
        <v>169</v>
      </c>
      <c r="B31" s="76" t="s">
        <v>170</v>
      </c>
      <c r="C31" s="74">
        <f>'[1]RM_1.4.sz.mell.'!C31</f>
        <v>0</v>
      </c>
      <c r="D31" s="74">
        <f>'[1]RM_1.4.sz.mell.'!J31</f>
        <v>0</v>
      </c>
      <c r="E31" s="75">
        <f>'[1]RM_1.4.sz.mell.'!K31</f>
        <v>0</v>
      </c>
    </row>
    <row r="32" spans="1:5" s="61" customFormat="1" ht="12" customHeight="1" thickBot="1" x14ac:dyDescent="0.25">
      <c r="A32" s="57" t="s">
        <v>171</v>
      </c>
      <c r="B32" s="58" t="s">
        <v>172</v>
      </c>
      <c r="C32" s="77">
        <f>'[1]RM_1.4.sz.mell.'!C32</f>
        <v>0</v>
      </c>
      <c r="D32" s="77">
        <f>'[1]RM_1.4.sz.mell.'!J32</f>
        <v>0</v>
      </c>
      <c r="E32" s="78">
        <f>'[1]RM_1.4.sz.mell.'!K32</f>
        <v>0</v>
      </c>
    </row>
    <row r="33" spans="1:5" s="61" customFormat="1" ht="12" customHeight="1" x14ac:dyDescent="0.2">
      <c r="A33" s="62" t="s">
        <v>173</v>
      </c>
      <c r="B33" s="63" t="str">
        <f>KVI_MOD_1.1.sz.mell.!B33</f>
        <v>Építményadó</v>
      </c>
      <c r="C33" s="64">
        <f>'[1]RM_1.4.sz.mell.'!C33</f>
        <v>0</v>
      </c>
      <c r="D33" s="64">
        <f>'[1]RM_1.4.sz.mell.'!J33</f>
        <v>0</v>
      </c>
      <c r="E33" s="65">
        <f>'[1]RM_1.4.sz.mell.'!K33</f>
        <v>0</v>
      </c>
    </row>
    <row r="34" spans="1:5" s="61" customFormat="1" ht="12" customHeight="1" x14ac:dyDescent="0.2">
      <c r="A34" s="66" t="s">
        <v>175</v>
      </c>
      <c r="B34" s="67" t="str">
        <f>KVI_MOD_1.1.sz.mell.!B34</f>
        <v>Idegenforgalmi adó</v>
      </c>
      <c r="C34" s="68">
        <f>'[1]RM_1.4.sz.mell.'!C34</f>
        <v>0</v>
      </c>
      <c r="D34" s="68">
        <f>'[1]RM_1.4.sz.mell.'!J34</f>
        <v>0</v>
      </c>
      <c r="E34" s="69">
        <f>'[1]RM_1.4.sz.mell.'!K34</f>
        <v>0</v>
      </c>
    </row>
    <row r="35" spans="1:5" s="61" customFormat="1" ht="12" customHeight="1" x14ac:dyDescent="0.2">
      <c r="A35" s="66" t="s">
        <v>177</v>
      </c>
      <c r="B35" s="67" t="str">
        <f>KVI_MOD_1.1.sz.mell.!B35</f>
        <v>Iparűzési adó</v>
      </c>
      <c r="C35" s="68">
        <f>'[1]RM_1.4.sz.mell.'!C35</f>
        <v>0</v>
      </c>
      <c r="D35" s="68">
        <f>'[1]RM_1.4.sz.mell.'!J35</f>
        <v>0</v>
      </c>
      <c r="E35" s="69">
        <f>'[1]RM_1.4.sz.mell.'!K35</f>
        <v>0</v>
      </c>
    </row>
    <row r="36" spans="1:5" s="61" customFormat="1" ht="12" customHeight="1" x14ac:dyDescent="0.2">
      <c r="A36" s="66" t="s">
        <v>179</v>
      </c>
      <c r="B36" s="67" t="str">
        <f>KVI_MOD_1.1.sz.mell.!B36</f>
        <v>Talajterhelési díj</v>
      </c>
      <c r="C36" s="68">
        <f>'[1]RM_1.4.sz.mell.'!C36</f>
        <v>0</v>
      </c>
      <c r="D36" s="68">
        <f>'[1]RM_1.4.sz.mell.'!J36</f>
        <v>0</v>
      </c>
      <c r="E36" s="69">
        <f>'[1]RM_1.4.sz.mell.'!K36</f>
        <v>0</v>
      </c>
    </row>
    <row r="37" spans="1:5" s="61" customFormat="1" ht="12" customHeight="1" x14ac:dyDescent="0.2">
      <c r="A37" s="66" t="s">
        <v>181</v>
      </c>
      <c r="B37" s="67" t="str">
        <f>KVI_MOD_1.1.sz.mell.!B37</f>
        <v>Gépjárműadó</v>
      </c>
      <c r="C37" s="68">
        <f>'[1]RM_1.4.sz.mell.'!C37</f>
        <v>0</v>
      </c>
      <c r="D37" s="68">
        <f>'[1]RM_1.4.sz.mell.'!J37</f>
        <v>0</v>
      </c>
      <c r="E37" s="69">
        <f>'[1]RM_1.4.sz.mell.'!K37</f>
        <v>0</v>
      </c>
    </row>
    <row r="38" spans="1:5" s="61" customFormat="1" ht="12" customHeight="1" x14ac:dyDescent="0.2">
      <c r="A38" s="66" t="s">
        <v>183</v>
      </c>
      <c r="B38" s="67" t="str">
        <f>KVI_MOD_1.1.sz.mell.!B38</f>
        <v>Telekadó</v>
      </c>
      <c r="C38" s="68">
        <f>'[1]RM_1.4.sz.mell.'!C38</f>
        <v>0</v>
      </c>
      <c r="D38" s="68">
        <f>'[1]RM_1.4.sz.mell.'!J38</f>
        <v>0</v>
      </c>
      <c r="E38" s="69">
        <f>'[1]RM_1.4.sz.mell.'!K38</f>
        <v>0</v>
      </c>
    </row>
    <row r="39" spans="1:5" s="61" customFormat="1" ht="12" customHeight="1" thickBot="1" x14ac:dyDescent="0.25">
      <c r="A39" s="71" t="s">
        <v>185</v>
      </c>
      <c r="B39" s="79" t="str">
        <f>KVI_MOD_1.1.sz.mell.!B39</f>
        <v>Kommunális adó</v>
      </c>
      <c r="C39" s="74">
        <f>'[1]RM_1.4.sz.mell.'!C39</f>
        <v>0</v>
      </c>
      <c r="D39" s="74">
        <f>'[1]RM_1.4.sz.mell.'!J39</f>
        <v>0</v>
      </c>
      <c r="E39" s="75">
        <f>'[1]RM_1.4.sz.mell.'!K39</f>
        <v>0</v>
      </c>
    </row>
    <row r="40" spans="1:5" s="61" customFormat="1" ht="12" customHeight="1" thickBot="1" x14ac:dyDescent="0.25">
      <c r="A40" s="57" t="s">
        <v>187</v>
      </c>
      <c r="B40" s="58" t="s">
        <v>188</v>
      </c>
      <c r="C40" s="59">
        <f>'[1]RM_1.4.sz.mell.'!C40</f>
        <v>93710</v>
      </c>
      <c r="D40" s="59">
        <f>'[1]RM_1.4.sz.mell.'!J40</f>
        <v>0</v>
      </c>
      <c r="E40" s="60">
        <f>'[1]RM_1.4.sz.mell.'!K40</f>
        <v>93710</v>
      </c>
    </row>
    <row r="41" spans="1:5" s="61" customFormat="1" ht="12" customHeight="1" x14ac:dyDescent="0.2">
      <c r="A41" s="62" t="s">
        <v>189</v>
      </c>
      <c r="B41" s="63" t="s">
        <v>190</v>
      </c>
      <c r="C41" s="64">
        <f>'[1]RM_1.4.sz.mell.'!C41</f>
        <v>0</v>
      </c>
      <c r="D41" s="64">
        <f>'[1]RM_1.4.sz.mell.'!J41</f>
        <v>0</v>
      </c>
      <c r="E41" s="65">
        <f>'[1]RM_1.4.sz.mell.'!K41</f>
        <v>0</v>
      </c>
    </row>
    <row r="42" spans="1:5" s="61" customFormat="1" ht="12" customHeight="1" x14ac:dyDescent="0.2">
      <c r="A42" s="66" t="s">
        <v>191</v>
      </c>
      <c r="B42" s="67" t="s">
        <v>192</v>
      </c>
      <c r="C42" s="68">
        <f>'[1]RM_1.4.sz.mell.'!C42</f>
        <v>30000</v>
      </c>
      <c r="D42" s="68">
        <f>'[1]RM_1.4.sz.mell.'!J42</f>
        <v>0</v>
      </c>
      <c r="E42" s="69">
        <f>'[1]RM_1.4.sz.mell.'!K42</f>
        <v>30000</v>
      </c>
    </row>
    <row r="43" spans="1:5" s="61" customFormat="1" ht="12" customHeight="1" x14ac:dyDescent="0.2">
      <c r="A43" s="66" t="s">
        <v>193</v>
      </c>
      <c r="B43" s="67" t="s">
        <v>194</v>
      </c>
      <c r="C43" s="68">
        <f>'[1]RM_1.4.sz.mell.'!C43</f>
        <v>50000</v>
      </c>
      <c r="D43" s="68">
        <f>'[1]RM_1.4.sz.mell.'!J43</f>
        <v>0</v>
      </c>
      <c r="E43" s="69">
        <f>'[1]RM_1.4.sz.mell.'!K43</f>
        <v>50000</v>
      </c>
    </row>
    <row r="44" spans="1:5" s="61" customFormat="1" ht="12" customHeight="1" x14ac:dyDescent="0.2">
      <c r="A44" s="66" t="s">
        <v>195</v>
      </c>
      <c r="B44" s="67" t="s">
        <v>196</v>
      </c>
      <c r="C44" s="68">
        <f>'[1]RM_1.4.sz.mell.'!C44</f>
        <v>0</v>
      </c>
      <c r="D44" s="68">
        <f>'[1]RM_1.4.sz.mell.'!J44</f>
        <v>0</v>
      </c>
      <c r="E44" s="69">
        <f>'[1]RM_1.4.sz.mell.'!K44</f>
        <v>0</v>
      </c>
    </row>
    <row r="45" spans="1:5" s="61" customFormat="1" ht="12" customHeight="1" x14ac:dyDescent="0.2">
      <c r="A45" s="66" t="s">
        <v>197</v>
      </c>
      <c r="B45" s="67" t="s">
        <v>198</v>
      </c>
      <c r="C45" s="68">
        <f>'[1]RM_1.4.sz.mell.'!C45</f>
        <v>0</v>
      </c>
      <c r="D45" s="68">
        <f>'[1]RM_1.4.sz.mell.'!J45</f>
        <v>0</v>
      </c>
      <c r="E45" s="69">
        <f>'[1]RM_1.4.sz.mell.'!K45</f>
        <v>0</v>
      </c>
    </row>
    <row r="46" spans="1:5" s="61" customFormat="1" ht="12" customHeight="1" x14ac:dyDescent="0.2">
      <c r="A46" s="66" t="s">
        <v>199</v>
      </c>
      <c r="B46" s="67" t="s">
        <v>200</v>
      </c>
      <c r="C46" s="68">
        <f>'[1]RM_1.4.sz.mell.'!C46</f>
        <v>13500</v>
      </c>
      <c r="D46" s="68">
        <f>'[1]RM_1.4.sz.mell.'!J46</f>
        <v>0</v>
      </c>
      <c r="E46" s="69">
        <f>'[1]RM_1.4.sz.mell.'!K46</f>
        <v>13500</v>
      </c>
    </row>
    <row r="47" spans="1:5" s="61" customFormat="1" ht="12" customHeight="1" x14ac:dyDescent="0.2">
      <c r="A47" s="66" t="s">
        <v>201</v>
      </c>
      <c r="B47" s="67" t="s">
        <v>202</v>
      </c>
      <c r="C47" s="68">
        <f>'[1]RM_1.4.sz.mell.'!C47</f>
        <v>0</v>
      </c>
      <c r="D47" s="68">
        <f>'[1]RM_1.4.sz.mell.'!J47</f>
        <v>0</v>
      </c>
      <c r="E47" s="69">
        <f>'[1]RM_1.4.sz.mell.'!K47</f>
        <v>0</v>
      </c>
    </row>
    <row r="48" spans="1:5" s="61" customFormat="1" ht="12" customHeight="1" x14ac:dyDescent="0.2">
      <c r="A48" s="66" t="s">
        <v>203</v>
      </c>
      <c r="B48" s="67" t="s">
        <v>204</v>
      </c>
      <c r="C48" s="68">
        <f>'[1]RM_1.4.sz.mell.'!C48</f>
        <v>100</v>
      </c>
      <c r="D48" s="68">
        <f>'[1]RM_1.4.sz.mell.'!J48</f>
        <v>0</v>
      </c>
      <c r="E48" s="69">
        <f>'[1]RM_1.4.sz.mell.'!K48</f>
        <v>100</v>
      </c>
    </row>
    <row r="49" spans="1:5" s="61" customFormat="1" ht="12" customHeight="1" x14ac:dyDescent="0.2">
      <c r="A49" s="66" t="s">
        <v>205</v>
      </c>
      <c r="B49" s="67" t="s">
        <v>206</v>
      </c>
      <c r="C49" s="80">
        <f>'[1]RM_1.4.sz.mell.'!C49</f>
        <v>10</v>
      </c>
      <c r="D49" s="80">
        <f>'[1]RM_1.4.sz.mell.'!J49</f>
        <v>0</v>
      </c>
      <c r="E49" s="81">
        <f>'[1]RM_1.4.sz.mell.'!K49</f>
        <v>10</v>
      </c>
    </row>
    <row r="50" spans="1:5" s="61" customFormat="1" ht="12" customHeight="1" x14ac:dyDescent="0.2">
      <c r="A50" s="71" t="s">
        <v>207</v>
      </c>
      <c r="B50" s="76" t="s">
        <v>208</v>
      </c>
      <c r="C50" s="82">
        <f>'[1]RM_1.4.sz.mell.'!C50</f>
        <v>0</v>
      </c>
      <c r="D50" s="82">
        <f>'[1]RM_1.4.sz.mell.'!J50</f>
        <v>0</v>
      </c>
      <c r="E50" s="83">
        <f>'[1]RM_1.4.sz.mell.'!K50</f>
        <v>0</v>
      </c>
    </row>
    <row r="51" spans="1:5" s="61" customFormat="1" ht="12" customHeight="1" thickBot="1" x14ac:dyDescent="0.25">
      <c r="A51" s="71" t="s">
        <v>209</v>
      </c>
      <c r="B51" s="72" t="s">
        <v>210</v>
      </c>
      <c r="C51" s="82">
        <f>'[1]RM_1.4.sz.mell.'!C51</f>
        <v>100</v>
      </c>
      <c r="D51" s="82">
        <f>'[1]RM_1.4.sz.mell.'!J51</f>
        <v>0</v>
      </c>
      <c r="E51" s="83">
        <f>'[1]RM_1.4.sz.mell.'!K51</f>
        <v>100</v>
      </c>
    </row>
    <row r="52" spans="1:5" s="61" customFormat="1" ht="12" customHeight="1" thickBot="1" x14ac:dyDescent="0.25">
      <c r="A52" s="57" t="s">
        <v>211</v>
      </c>
      <c r="B52" s="58" t="s">
        <v>212</v>
      </c>
      <c r="C52" s="59">
        <f>'[1]RM_1.4.sz.mell.'!C52</f>
        <v>0</v>
      </c>
      <c r="D52" s="59">
        <f>'[1]RM_1.4.sz.mell.'!J52</f>
        <v>0</v>
      </c>
      <c r="E52" s="60">
        <f>'[1]RM_1.4.sz.mell.'!K52</f>
        <v>0</v>
      </c>
    </row>
    <row r="53" spans="1:5" s="61" customFormat="1" ht="12" customHeight="1" x14ac:dyDescent="0.2">
      <c r="A53" s="62" t="s">
        <v>213</v>
      </c>
      <c r="B53" s="63" t="s">
        <v>214</v>
      </c>
      <c r="C53" s="84">
        <f>'[1]RM_1.4.sz.mell.'!C53</f>
        <v>0</v>
      </c>
      <c r="D53" s="84">
        <f>'[1]RM_1.4.sz.mell.'!J53</f>
        <v>0</v>
      </c>
      <c r="E53" s="85">
        <f>'[1]RM_1.4.sz.mell.'!K53</f>
        <v>0</v>
      </c>
    </row>
    <row r="54" spans="1:5" s="61" customFormat="1" ht="12" customHeight="1" x14ac:dyDescent="0.2">
      <c r="A54" s="66" t="s">
        <v>215</v>
      </c>
      <c r="B54" s="67" t="s">
        <v>216</v>
      </c>
      <c r="C54" s="80">
        <f>'[1]RM_1.4.sz.mell.'!C54</f>
        <v>0</v>
      </c>
      <c r="D54" s="80">
        <f>'[1]RM_1.4.sz.mell.'!J54</f>
        <v>0</v>
      </c>
      <c r="E54" s="81">
        <f>'[1]RM_1.4.sz.mell.'!K54</f>
        <v>0</v>
      </c>
    </row>
    <row r="55" spans="1:5" s="61" customFormat="1" ht="12" customHeight="1" x14ac:dyDescent="0.2">
      <c r="A55" s="66" t="s">
        <v>217</v>
      </c>
      <c r="B55" s="67" t="s">
        <v>218</v>
      </c>
      <c r="C55" s="80">
        <f>'[1]RM_1.4.sz.mell.'!C55</f>
        <v>0</v>
      </c>
      <c r="D55" s="80">
        <f>'[1]RM_1.4.sz.mell.'!J55</f>
        <v>0</v>
      </c>
      <c r="E55" s="81">
        <f>'[1]RM_1.4.sz.mell.'!K55</f>
        <v>0</v>
      </c>
    </row>
    <row r="56" spans="1:5" s="61" customFormat="1" ht="12" customHeight="1" x14ac:dyDescent="0.2">
      <c r="A56" s="66" t="s">
        <v>219</v>
      </c>
      <c r="B56" s="67" t="s">
        <v>220</v>
      </c>
      <c r="C56" s="80">
        <f>'[1]RM_1.4.sz.mell.'!C56</f>
        <v>0</v>
      </c>
      <c r="D56" s="80">
        <f>'[1]RM_1.4.sz.mell.'!J56</f>
        <v>0</v>
      </c>
      <c r="E56" s="81">
        <f>'[1]RM_1.4.sz.mell.'!K56</f>
        <v>0</v>
      </c>
    </row>
    <row r="57" spans="1:5" s="61" customFormat="1" ht="12" customHeight="1" thickBot="1" x14ac:dyDescent="0.25">
      <c r="A57" s="71" t="s">
        <v>221</v>
      </c>
      <c r="B57" s="72" t="s">
        <v>222</v>
      </c>
      <c r="C57" s="82">
        <f>'[1]RM_1.4.sz.mell.'!C57</f>
        <v>0</v>
      </c>
      <c r="D57" s="82">
        <f>'[1]RM_1.4.sz.mell.'!J57</f>
        <v>0</v>
      </c>
      <c r="E57" s="83">
        <f>'[1]RM_1.4.sz.mell.'!K57</f>
        <v>0</v>
      </c>
    </row>
    <row r="58" spans="1:5" s="61" customFormat="1" ht="12" customHeight="1" thickBot="1" x14ac:dyDescent="0.25">
      <c r="A58" s="57" t="s">
        <v>223</v>
      </c>
      <c r="B58" s="58" t="s">
        <v>224</v>
      </c>
      <c r="C58" s="59">
        <f>'[1]RM_1.4.sz.mell.'!C58</f>
        <v>0</v>
      </c>
      <c r="D58" s="59">
        <f>'[1]RM_1.4.sz.mell.'!J58</f>
        <v>0</v>
      </c>
      <c r="E58" s="60">
        <f>'[1]RM_1.4.sz.mell.'!K58</f>
        <v>0</v>
      </c>
    </row>
    <row r="59" spans="1:5" s="61" customFormat="1" ht="12" customHeight="1" x14ac:dyDescent="0.2">
      <c r="A59" s="62" t="s">
        <v>225</v>
      </c>
      <c r="B59" s="63" t="s">
        <v>226</v>
      </c>
      <c r="C59" s="64">
        <f>'[1]RM_1.4.sz.mell.'!C59</f>
        <v>0</v>
      </c>
      <c r="D59" s="64">
        <f>'[1]RM_1.4.sz.mell.'!J59</f>
        <v>0</v>
      </c>
      <c r="E59" s="65">
        <f>'[1]RM_1.4.sz.mell.'!K59</f>
        <v>0</v>
      </c>
    </row>
    <row r="60" spans="1:5" s="61" customFormat="1" ht="12" customHeight="1" x14ac:dyDescent="0.2">
      <c r="A60" s="66" t="s">
        <v>227</v>
      </c>
      <c r="B60" s="67" t="s">
        <v>228</v>
      </c>
      <c r="C60" s="68">
        <f>'[1]RM_1.4.sz.mell.'!C60</f>
        <v>0</v>
      </c>
      <c r="D60" s="68">
        <f>'[1]RM_1.4.sz.mell.'!J60</f>
        <v>0</v>
      </c>
      <c r="E60" s="69">
        <f>'[1]RM_1.4.sz.mell.'!K60</f>
        <v>0</v>
      </c>
    </row>
    <row r="61" spans="1:5" s="61" customFormat="1" ht="12" customHeight="1" x14ac:dyDescent="0.2">
      <c r="A61" s="66" t="s">
        <v>229</v>
      </c>
      <c r="B61" s="67" t="s">
        <v>230</v>
      </c>
      <c r="C61" s="68">
        <f>'[1]RM_1.4.sz.mell.'!C61</f>
        <v>0</v>
      </c>
      <c r="D61" s="68">
        <f>'[1]RM_1.4.sz.mell.'!J61</f>
        <v>0</v>
      </c>
      <c r="E61" s="69">
        <f>'[1]RM_1.4.sz.mell.'!K61</f>
        <v>0</v>
      </c>
    </row>
    <row r="62" spans="1:5" s="61" customFormat="1" ht="12" customHeight="1" thickBot="1" x14ac:dyDescent="0.25">
      <c r="A62" s="71" t="s">
        <v>231</v>
      </c>
      <c r="B62" s="72" t="s">
        <v>232</v>
      </c>
      <c r="C62" s="74">
        <f>'[1]RM_1.4.sz.mell.'!C62</f>
        <v>0</v>
      </c>
      <c r="D62" s="74">
        <f>'[1]RM_1.4.sz.mell.'!J62</f>
        <v>0</v>
      </c>
      <c r="E62" s="75">
        <f>'[1]RM_1.4.sz.mell.'!K62</f>
        <v>0</v>
      </c>
    </row>
    <row r="63" spans="1:5" s="61" customFormat="1" ht="12" customHeight="1" thickBot="1" x14ac:dyDescent="0.25">
      <c r="A63" s="57" t="s">
        <v>233</v>
      </c>
      <c r="B63" s="73" t="s">
        <v>234</v>
      </c>
      <c r="C63" s="59">
        <f>'[1]RM_1.4.sz.mell.'!C63</f>
        <v>0</v>
      </c>
      <c r="D63" s="59">
        <f>'[1]RM_1.4.sz.mell.'!J63</f>
        <v>0</v>
      </c>
      <c r="E63" s="60">
        <f>'[1]RM_1.4.sz.mell.'!K63</f>
        <v>0</v>
      </c>
    </row>
    <row r="64" spans="1:5" s="61" customFormat="1" ht="12" customHeight="1" x14ac:dyDescent="0.2">
      <c r="A64" s="62" t="s">
        <v>235</v>
      </c>
      <c r="B64" s="63" t="s">
        <v>236</v>
      </c>
      <c r="C64" s="80">
        <f>'[1]RM_1.4.sz.mell.'!C64</f>
        <v>0</v>
      </c>
      <c r="D64" s="80">
        <f>'[1]RM_1.4.sz.mell.'!J64</f>
        <v>0</v>
      </c>
      <c r="E64" s="81">
        <f>'[1]RM_1.4.sz.mell.'!K64</f>
        <v>0</v>
      </c>
    </row>
    <row r="65" spans="1:5" s="61" customFormat="1" ht="12" customHeight="1" x14ac:dyDescent="0.2">
      <c r="A65" s="66" t="s">
        <v>237</v>
      </c>
      <c r="B65" s="67" t="s">
        <v>238</v>
      </c>
      <c r="C65" s="80">
        <f>'[1]RM_1.4.sz.mell.'!C65</f>
        <v>0</v>
      </c>
      <c r="D65" s="80">
        <f>'[1]RM_1.4.sz.mell.'!J65</f>
        <v>0</v>
      </c>
      <c r="E65" s="81">
        <f>'[1]RM_1.4.sz.mell.'!K65</f>
        <v>0</v>
      </c>
    </row>
    <row r="66" spans="1:5" s="61" customFormat="1" ht="12" customHeight="1" x14ac:dyDescent="0.2">
      <c r="A66" s="66" t="s">
        <v>239</v>
      </c>
      <c r="B66" s="67" t="s">
        <v>240</v>
      </c>
      <c r="C66" s="80">
        <f>'[1]RM_1.4.sz.mell.'!C66</f>
        <v>0</v>
      </c>
      <c r="D66" s="80">
        <f>'[1]RM_1.4.sz.mell.'!J66</f>
        <v>0</v>
      </c>
      <c r="E66" s="81">
        <f>'[1]RM_1.4.sz.mell.'!K66</f>
        <v>0</v>
      </c>
    </row>
    <row r="67" spans="1:5" s="61" customFormat="1" ht="12" customHeight="1" thickBot="1" x14ac:dyDescent="0.25">
      <c r="A67" s="71" t="s">
        <v>241</v>
      </c>
      <c r="B67" s="72" t="s">
        <v>242</v>
      </c>
      <c r="C67" s="80">
        <f>'[1]RM_1.4.sz.mell.'!C67</f>
        <v>0</v>
      </c>
      <c r="D67" s="80">
        <f>'[1]RM_1.4.sz.mell.'!J67</f>
        <v>0</v>
      </c>
      <c r="E67" s="81">
        <f>'[1]RM_1.4.sz.mell.'!K67</f>
        <v>0</v>
      </c>
    </row>
    <row r="68" spans="1:5" s="61" customFormat="1" ht="12" customHeight="1" thickBot="1" x14ac:dyDescent="0.25">
      <c r="A68" s="86" t="s">
        <v>243</v>
      </c>
      <c r="B68" s="58" t="s">
        <v>244</v>
      </c>
      <c r="C68" s="77">
        <f>'[1]RM_1.4.sz.mell.'!C68</f>
        <v>60854420</v>
      </c>
      <c r="D68" s="77">
        <f>'[1]RM_1.4.sz.mell.'!J68</f>
        <v>0</v>
      </c>
      <c r="E68" s="78">
        <f>'[1]RM_1.4.sz.mell.'!K68</f>
        <v>60854420</v>
      </c>
    </row>
    <row r="69" spans="1:5" s="61" customFormat="1" ht="12" customHeight="1" thickBot="1" x14ac:dyDescent="0.25">
      <c r="A69" s="87" t="s">
        <v>245</v>
      </c>
      <c r="B69" s="73" t="s">
        <v>246</v>
      </c>
      <c r="C69" s="59">
        <f>'[1]RM_1.4.sz.mell.'!C69</f>
        <v>0</v>
      </c>
      <c r="D69" s="59">
        <f>'[1]RM_1.4.sz.mell.'!J69</f>
        <v>0</v>
      </c>
      <c r="E69" s="60">
        <f>'[1]RM_1.4.sz.mell.'!K69</f>
        <v>0</v>
      </c>
    </row>
    <row r="70" spans="1:5" s="61" customFormat="1" ht="12" customHeight="1" x14ac:dyDescent="0.2">
      <c r="A70" s="62" t="s">
        <v>247</v>
      </c>
      <c r="B70" s="63" t="s">
        <v>248</v>
      </c>
      <c r="C70" s="80">
        <f>'[1]RM_1.4.sz.mell.'!C70</f>
        <v>0</v>
      </c>
      <c r="D70" s="80">
        <f>'[1]RM_1.4.sz.mell.'!J70</f>
        <v>0</v>
      </c>
      <c r="E70" s="81">
        <f>'[1]RM_1.4.sz.mell.'!K70</f>
        <v>0</v>
      </c>
    </row>
    <row r="71" spans="1:5" s="61" customFormat="1" ht="12" customHeight="1" x14ac:dyDescent="0.2">
      <c r="A71" s="66" t="s">
        <v>249</v>
      </c>
      <c r="B71" s="67" t="s">
        <v>250</v>
      </c>
      <c r="C71" s="80">
        <f>'[1]RM_1.4.sz.mell.'!C71</f>
        <v>0</v>
      </c>
      <c r="D71" s="80">
        <f>'[1]RM_1.4.sz.mell.'!J71</f>
        <v>0</v>
      </c>
      <c r="E71" s="81">
        <f>'[1]RM_1.4.sz.mell.'!K71</f>
        <v>0</v>
      </c>
    </row>
    <row r="72" spans="1:5" s="61" customFormat="1" ht="12" customHeight="1" thickBot="1" x14ac:dyDescent="0.25">
      <c r="A72" s="71" t="s">
        <v>251</v>
      </c>
      <c r="B72" s="88" t="s">
        <v>252</v>
      </c>
      <c r="C72" s="80">
        <f>'[1]RM_1.4.sz.mell.'!C72</f>
        <v>0</v>
      </c>
      <c r="D72" s="80">
        <f>'[1]RM_1.4.sz.mell.'!J72</f>
        <v>0</v>
      </c>
      <c r="E72" s="81">
        <f>'[1]RM_1.4.sz.mell.'!K72</f>
        <v>0</v>
      </c>
    </row>
    <row r="73" spans="1:5" s="61" customFormat="1" ht="12" customHeight="1" thickBot="1" x14ac:dyDescent="0.25">
      <c r="A73" s="87" t="s">
        <v>253</v>
      </c>
      <c r="B73" s="73" t="s">
        <v>254</v>
      </c>
      <c r="C73" s="59">
        <f>'[1]RM_1.4.sz.mell.'!C73</f>
        <v>0</v>
      </c>
      <c r="D73" s="59">
        <f>'[1]RM_1.4.sz.mell.'!J73</f>
        <v>0</v>
      </c>
      <c r="E73" s="60">
        <f>'[1]RM_1.4.sz.mell.'!K73</f>
        <v>0</v>
      </c>
    </row>
    <row r="74" spans="1:5" s="61" customFormat="1" ht="12" customHeight="1" x14ac:dyDescent="0.2">
      <c r="A74" s="62" t="s">
        <v>255</v>
      </c>
      <c r="B74" s="63" t="s">
        <v>256</v>
      </c>
      <c r="C74" s="80">
        <f>'[1]RM_1.4.sz.mell.'!C74</f>
        <v>0</v>
      </c>
      <c r="D74" s="80">
        <f>'[1]RM_1.4.sz.mell.'!J74</f>
        <v>0</v>
      </c>
      <c r="E74" s="81">
        <f>'[1]RM_1.4.sz.mell.'!K74</f>
        <v>0</v>
      </c>
    </row>
    <row r="75" spans="1:5" s="61" customFormat="1" ht="12" customHeight="1" x14ac:dyDescent="0.2">
      <c r="A75" s="159">
        <v>44139</v>
      </c>
      <c r="B75" s="63" t="s">
        <v>258</v>
      </c>
      <c r="C75" s="80">
        <f>'[1]RM_1.4.sz.mell.'!C75</f>
        <v>0</v>
      </c>
      <c r="D75" s="80">
        <f>'[1]RM_1.4.sz.mell.'!J75</f>
        <v>0</v>
      </c>
      <c r="E75" s="81">
        <f>'[1]RM_1.4.sz.mell.'!K75</f>
        <v>0</v>
      </c>
    </row>
    <row r="76" spans="1:5" s="61" customFormat="1" ht="12" customHeight="1" x14ac:dyDescent="0.2">
      <c r="A76" s="66" t="s">
        <v>259</v>
      </c>
      <c r="B76" s="63" t="s">
        <v>260</v>
      </c>
      <c r="C76" s="80">
        <f>'[1]RM_1.4.sz.mell.'!C76</f>
        <v>0</v>
      </c>
      <c r="D76" s="80">
        <f>'[1]RM_1.4.sz.mell.'!J76</f>
        <v>0</v>
      </c>
      <c r="E76" s="81">
        <f>'[1]RM_1.4.sz.mell.'!K76</f>
        <v>0</v>
      </c>
    </row>
    <row r="77" spans="1:5" s="61" customFormat="1" ht="12" customHeight="1" thickBot="1" x14ac:dyDescent="0.25">
      <c r="A77" s="71" t="s">
        <v>261</v>
      </c>
      <c r="B77" s="89" t="s">
        <v>262</v>
      </c>
      <c r="C77" s="80">
        <f>'[1]RM_1.4.sz.mell.'!C77</f>
        <v>0</v>
      </c>
      <c r="D77" s="80">
        <f>'[1]RM_1.4.sz.mell.'!J77</f>
        <v>0</v>
      </c>
      <c r="E77" s="81">
        <f>'[1]RM_1.4.sz.mell.'!K77</f>
        <v>0</v>
      </c>
    </row>
    <row r="78" spans="1:5" s="61" customFormat="1" ht="12" customHeight="1" thickBot="1" x14ac:dyDescent="0.25">
      <c r="A78" s="87" t="s">
        <v>263</v>
      </c>
      <c r="B78" s="73" t="s">
        <v>264</v>
      </c>
      <c r="C78" s="59">
        <f>'[1]RM_1.4.sz.mell.'!C78</f>
        <v>0</v>
      </c>
      <c r="D78" s="59">
        <f>'[1]RM_1.4.sz.mell.'!J78</f>
        <v>0</v>
      </c>
      <c r="E78" s="60">
        <f>'[1]RM_1.4.sz.mell.'!K78</f>
        <v>0</v>
      </c>
    </row>
    <row r="79" spans="1:5" s="61" customFormat="1" ht="12" customHeight="1" x14ac:dyDescent="0.2">
      <c r="A79" s="62" t="s">
        <v>265</v>
      </c>
      <c r="B79" s="63" t="s">
        <v>266</v>
      </c>
      <c r="C79" s="80">
        <f>'[1]RM_1.4.sz.mell.'!C79</f>
        <v>0</v>
      </c>
      <c r="D79" s="80">
        <f>'[1]RM_1.4.sz.mell.'!J79</f>
        <v>0</v>
      </c>
      <c r="E79" s="81">
        <f>'[1]RM_1.4.sz.mell.'!K79</f>
        <v>0</v>
      </c>
    </row>
    <row r="80" spans="1:5" s="61" customFormat="1" ht="12" customHeight="1" thickBot="1" x14ac:dyDescent="0.25">
      <c r="A80" s="71" t="s">
        <v>267</v>
      </c>
      <c r="B80" s="72" t="s">
        <v>268</v>
      </c>
      <c r="C80" s="80">
        <f>'[1]RM_1.4.sz.mell.'!C80</f>
        <v>0</v>
      </c>
      <c r="D80" s="80">
        <f>'[1]RM_1.4.sz.mell.'!J80</f>
        <v>0</v>
      </c>
      <c r="E80" s="81">
        <f>'[1]RM_1.4.sz.mell.'!K80</f>
        <v>0</v>
      </c>
    </row>
    <row r="81" spans="1:5" s="61" customFormat="1" ht="12" customHeight="1" thickBot="1" x14ac:dyDescent="0.25">
      <c r="A81" s="87" t="s">
        <v>269</v>
      </c>
      <c r="B81" s="73" t="s">
        <v>270</v>
      </c>
      <c r="C81" s="59">
        <f>'[1]RM_1.4.sz.mell.'!C81</f>
        <v>0</v>
      </c>
      <c r="D81" s="59">
        <f>'[1]RM_1.4.sz.mell.'!J81</f>
        <v>0</v>
      </c>
      <c r="E81" s="60">
        <f>'[1]RM_1.4.sz.mell.'!K81</f>
        <v>0</v>
      </c>
    </row>
    <row r="82" spans="1:5" s="61" customFormat="1" ht="12" customHeight="1" x14ac:dyDescent="0.2">
      <c r="A82" s="62" t="s">
        <v>271</v>
      </c>
      <c r="B82" s="63" t="s">
        <v>272</v>
      </c>
      <c r="C82" s="80">
        <f>'[1]RM_1.4.sz.mell.'!C82</f>
        <v>0</v>
      </c>
      <c r="D82" s="80">
        <f>'[1]RM_1.4.sz.mell.'!J82</f>
        <v>0</v>
      </c>
      <c r="E82" s="81">
        <f>'[1]RM_1.4.sz.mell.'!K82</f>
        <v>0</v>
      </c>
    </row>
    <row r="83" spans="1:5" s="61" customFormat="1" ht="12" customHeight="1" x14ac:dyDescent="0.2">
      <c r="A83" s="66" t="s">
        <v>273</v>
      </c>
      <c r="B83" s="67" t="s">
        <v>274</v>
      </c>
      <c r="C83" s="80">
        <f>'[1]RM_1.4.sz.mell.'!C83</f>
        <v>0</v>
      </c>
      <c r="D83" s="80">
        <f>'[1]RM_1.4.sz.mell.'!J83</f>
        <v>0</v>
      </c>
      <c r="E83" s="81">
        <f>'[1]RM_1.4.sz.mell.'!K83</f>
        <v>0</v>
      </c>
    </row>
    <row r="84" spans="1:5" s="61" customFormat="1" ht="12" customHeight="1" thickBot="1" x14ac:dyDescent="0.25">
      <c r="A84" s="71" t="s">
        <v>275</v>
      </c>
      <c r="B84" s="72" t="s">
        <v>276</v>
      </c>
      <c r="C84" s="80">
        <f>'[1]RM_1.4.sz.mell.'!C84</f>
        <v>0</v>
      </c>
      <c r="D84" s="80">
        <f>'[1]RM_1.4.sz.mell.'!J84</f>
        <v>0</v>
      </c>
      <c r="E84" s="81">
        <f>'[1]RM_1.4.sz.mell.'!K84</f>
        <v>0</v>
      </c>
    </row>
    <row r="85" spans="1:5" s="61" customFormat="1" ht="12" customHeight="1" thickBot="1" x14ac:dyDescent="0.25">
      <c r="A85" s="87" t="s">
        <v>277</v>
      </c>
      <c r="B85" s="73" t="s">
        <v>278</v>
      </c>
      <c r="C85" s="59">
        <f>'[1]RM_1.4.sz.mell.'!C85</f>
        <v>0</v>
      </c>
      <c r="D85" s="59">
        <f>'[1]RM_1.4.sz.mell.'!J85</f>
        <v>0</v>
      </c>
      <c r="E85" s="60">
        <f>'[1]RM_1.4.sz.mell.'!K85</f>
        <v>0</v>
      </c>
    </row>
    <row r="86" spans="1:5" s="61" customFormat="1" ht="12" customHeight="1" x14ac:dyDescent="0.2">
      <c r="A86" s="90" t="s">
        <v>279</v>
      </c>
      <c r="B86" s="63" t="s">
        <v>280</v>
      </c>
      <c r="C86" s="80">
        <f>'[1]RM_1.4.sz.mell.'!C86</f>
        <v>0</v>
      </c>
      <c r="D86" s="80">
        <f>'[1]RM_1.4.sz.mell.'!J86</f>
        <v>0</v>
      </c>
      <c r="E86" s="81">
        <f>'[1]RM_1.4.sz.mell.'!K86</f>
        <v>0</v>
      </c>
    </row>
    <row r="87" spans="1:5" s="61" customFormat="1" ht="12" customHeight="1" x14ac:dyDescent="0.2">
      <c r="A87" s="91" t="s">
        <v>281</v>
      </c>
      <c r="B87" s="67" t="s">
        <v>282</v>
      </c>
      <c r="C87" s="80">
        <f>'[1]RM_1.4.sz.mell.'!C87</f>
        <v>0</v>
      </c>
      <c r="D87" s="80">
        <f>'[1]RM_1.4.sz.mell.'!J87</f>
        <v>0</v>
      </c>
      <c r="E87" s="81">
        <f>'[1]RM_1.4.sz.mell.'!K87</f>
        <v>0</v>
      </c>
    </row>
    <row r="88" spans="1:5" s="61" customFormat="1" ht="12" customHeight="1" x14ac:dyDescent="0.2">
      <c r="A88" s="91" t="s">
        <v>283</v>
      </c>
      <c r="B88" s="67" t="s">
        <v>284</v>
      </c>
      <c r="C88" s="80">
        <f>'[1]RM_1.4.sz.mell.'!C88</f>
        <v>0</v>
      </c>
      <c r="D88" s="80">
        <f>'[1]RM_1.4.sz.mell.'!J88</f>
        <v>0</v>
      </c>
      <c r="E88" s="81">
        <f>'[1]RM_1.4.sz.mell.'!K88</f>
        <v>0</v>
      </c>
    </row>
    <row r="89" spans="1:5" s="61" customFormat="1" ht="12" customHeight="1" thickBot="1" x14ac:dyDescent="0.25">
      <c r="A89" s="92" t="s">
        <v>285</v>
      </c>
      <c r="B89" s="72" t="s">
        <v>286</v>
      </c>
      <c r="C89" s="80">
        <f>'[1]RM_1.4.sz.mell.'!C89</f>
        <v>0</v>
      </c>
      <c r="D89" s="80">
        <f>'[1]RM_1.4.sz.mell.'!J89</f>
        <v>0</v>
      </c>
      <c r="E89" s="81">
        <f>'[1]RM_1.4.sz.mell.'!K89</f>
        <v>0</v>
      </c>
    </row>
    <row r="90" spans="1:5" s="61" customFormat="1" ht="12" customHeight="1" thickBot="1" x14ac:dyDescent="0.25">
      <c r="A90" s="87" t="s">
        <v>287</v>
      </c>
      <c r="B90" s="73" t="s">
        <v>288</v>
      </c>
      <c r="C90" s="59">
        <f>'[1]RM_1.4.sz.mell.'!C90</f>
        <v>0</v>
      </c>
      <c r="D90" s="59">
        <f>'[1]RM_1.4.sz.mell.'!J90</f>
        <v>0</v>
      </c>
      <c r="E90" s="60">
        <f>'[1]RM_1.4.sz.mell.'!K90</f>
        <v>0</v>
      </c>
    </row>
    <row r="91" spans="1:5" s="61" customFormat="1" ht="13.5" customHeight="1" thickBot="1" x14ac:dyDescent="0.25">
      <c r="A91" s="87" t="s">
        <v>289</v>
      </c>
      <c r="B91" s="73" t="s">
        <v>290</v>
      </c>
      <c r="C91" s="59">
        <f>'[1]RM_1.4.sz.mell.'!C91</f>
        <v>0</v>
      </c>
      <c r="D91" s="59">
        <f>'[1]RM_1.4.sz.mell.'!J91</f>
        <v>0</v>
      </c>
      <c r="E91" s="60">
        <f>'[1]RM_1.4.sz.mell.'!K91</f>
        <v>0</v>
      </c>
    </row>
    <row r="92" spans="1:5" s="61" customFormat="1" ht="15.75" customHeight="1" thickBot="1" x14ac:dyDescent="0.25">
      <c r="A92" s="87" t="s">
        <v>291</v>
      </c>
      <c r="B92" s="93" t="s">
        <v>292</v>
      </c>
      <c r="C92" s="77">
        <f>'[1]RM_1.4.sz.mell.'!C92</f>
        <v>0</v>
      </c>
      <c r="D92" s="77">
        <f>'[1]RM_1.4.sz.mell.'!J92</f>
        <v>0</v>
      </c>
      <c r="E92" s="78">
        <f>'[1]RM_1.4.sz.mell.'!K92</f>
        <v>0</v>
      </c>
    </row>
    <row r="93" spans="1:5" s="61" customFormat="1" ht="25.5" customHeight="1" thickBot="1" x14ac:dyDescent="0.25">
      <c r="A93" s="94" t="s">
        <v>293</v>
      </c>
      <c r="B93" s="95" t="s">
        <v>294</v>
      </c>
      <c r="C93" s="77">
        <f>'[1]RM_1.4.sz.mell.'!C93</f>
        <v>60854420</v>
      </c>
      <c r="D93" s="77">
        <f>'[1]RM_1.4.sz.mell.'!J93</f>
        <v>0</v>
      </c>
      <c r="E93" s="78">
        <f>'[1]RM_1.4.sz.mell.'!K93</f>
        <v>60854420</v>
      </c>
    </row>
    <row r="94" spans="1:5" s="61" customFormat="1" ht="15.2" customHeight="1" x14ac:dyDescent="0.2">
      <c r="A94" s="96"/>
      <c r="B94" s="97"/>
      <c r="C94" s="98"/>
    </row>
    <row r="95" spans="1:5" ht="16.5" customHeight="1" x14ac:dyDescent="0.25">
      <c r="A95" s="99" t="s">
        <v>295</v>
      </c>
      <c r="B95" s="99"/>
      <c r="C95" s="99"/>
      <c r="D95" s="99"/>
      <c r="E95" s="99"/>
    </row>
    <row r="96" spans="1:5" ht="16.5" customHeight="1" thickBot="1" x14ac:dyDescent="0.3">
      <c r="A96" s="100" t="s">
        <v>296</v>
      </c>
      <c r="B96" s="100"/>
      <c r="C96" s="101"/>
      <c r="E96" s="101" t="str">
        <f>E7</f>
        <v xml:space="preserve"> Forintban!</v>
      </c>
    </row>
    <row r="97" spans="1:5" x14ac:dyDescent="0.25">
      <c r="A97" s="43" t="s">
        <v>119</v>
      </c>
      <c r="B97" s="44" t="s">
        <v>297</v>
      </c>
      <c r="C97" s="45" t="str">
        <f>C8</f>
        <v>2020. évi</v>
      </c>
      <c r="D97" s="46"/>
      <c r="E97" s="47"/>
    </row>
    <row r="98" spans="1:5" ht="24.75" thickBot="1" x14ac:dyDescent="0.3">
      <c r="A98" s="48"/>
      <c r="B98" s="49"/>
      <c r="C98" s="50" t="str">
        <f>C9</f>
        <v>Eredeti
előirányzat</v>
      </c>
      <c r="D98" s="51" t="str">
        <f>D9</f>
        <v>Összes módosítás</v>
      </c>
      <c r="E98" s="158" t="str">
        <f>E9</f>
        <v>Módosított előirányzat</v>
      </c>
    </row>
    <row r="99" spans="1:5" s="56" customFormat="1" ht="12" customHeight="1" thickBot="1" x14ac:dyDescent="0.25">
      <c r="A99" s="103" t="s">
        <v>124</v>
      </c>
      <c r="B99" s="104" t="s">
        <v>125</v>
      </c>
      <c r="C99" s="104" t="s">
        <v>126</v>
      </c>
      <c r="D99" s="104" t="s">
        <v>127</v>
      </c>
      <c r="E99" s="105" t="s">
        <v>128</v>
      </c>
    </row>
    <row r="100" spans="1:5" ht="12" customHeight="1" thickBot="1" x14ac:dyDescent="0.3">
      <c r="A100" s="106" t="s">
        <v>129</v>
      </c>
      <c r="B100" s="107" t="s">
        <v>298</v>
      </c>
      <c r="C100" s="108">
        <f>'[1]RM_1.4.sz.mell.'!C100</f>
        <v>58949420</v>
      </c>
      <c r="D100" s="108">
        <f>'[1]RM_1.4.sz.mell.'!J100</f>
        <v>0</v>
      </c>
      <c r="E100" s="109">
        <f>'[1]RM_1.4.sz.mell.'!K100</f>
        <v>58949420</v>
      </c>
    </row>
    <row r="101" spans="1:5" ht="12" customHeight="1" x14ac:dyDescent="0.25">
      <c r="A101" s="110" t="s">
        <v>131</v>
      </c>
      <c r="B101" s="111" t="s">
        <v>299</v>
      </c>
      <c r="C101" s="112">
        <f>'[1]RM_1.4.sz.mell.'!C101</f>
        <v>44393104</v>
      </c>
      <c r="D101" s="112">
        <f>'[1]RM_1.4.sz.mell.'!J101</f>
        <v>0</v>
      </c>
      <c r="E101" s="113">
        <f>'[1]RM_1.4.sz.mell.'!K101</f>
        <v>44393104</v>
      </c>
    </row>
    <row r="102" spans="1:5" ht="12" customHeight="1" x14ac:dyDescent="0.25">
      <c r="A102" s="159">
        <v>43834</v>
      </c>
      <c r="B102" s="114" t="s">
        <v>300</v>
      </c>
      <c r="C102" s="68">
        <f>'[1]RM_1.4.sz.mell.'!C102</f>
        <v>8006714</v>
      </c>
      <c r="D102" s="68">
        <f>'[1]RM_1.4.sz.mell.'!J102</f>
        <v>0</v>
      </c>
      <c r="E102" s="69">
        <f>'[1]RM_1.4.sz.mell.'!K102</f>
        <v>8006714</v>
      </c>
    </row>
    <row r="103" spans="1:5" ht="12" customHeight="1" x14ac:dyDescent="0.25">
      <c r="A103" s="66" t="s">
        <v>135</v>
      </c>
      <c r="B103" s="114" t="s">
        <v>301</v>
      </c>
      <c r="C103" s="74">
        <f>'[1]RM_1.4.sz.mell.'!C103</f>
        <v>6549602</v>
      </c>
      <c r="D103" s="74">
        <f>'[1]RM_1.4.sz.mell.'!J103</f>
        <v>0</v>
      </c>
      <c r="E103" s="75">
        <f>'[1]RM_1.4.sz.mell.'!K103</f>
        <v>6549602</v>
      </c>
    </row>
    <row r="104" spans="1:5" ht="12" customHeight="1" x14ac:dyDescent="0.25">
      <c r="A104" s="66" t="s">
        <v>137</v>
      </c>
      <c r="B104" s="115" t="s">
        <v>302</v>
      </c>
      <c r="C104" s="74">
        <f>'[1]RM_1.4.sz.mell.'!C104</f>
        <v>0</v>
      </c>
      <c r="D104" s="74">
        <f>'[1]RM_1.4.sz.mell.'!J104</f>
        <v>0</v>
      </c>
      <c r="E104" s="75">
        <f>'[1]RM_1.4.sz.mell.'!K104</f>
        <v>0</v>
      </c>
    </row>
    <row r="105" spans="1:5" ht="12" customHeight="1" x14ac:dyDescent="0.25">
      <c r="A105" s="66" t="s">
        <v>303</v>
      </c>
      <c r="B105" s="116" t="s">
        <v>304</v>
      </c>
      <c r="C105" s="74">
        <f>'[1]RM_1.4.sz.mell.'!C105</f>
        <v>0</v>
      </c>
      <c r="D105" s="74">
        <f>'[1]RM_1.4.sz.mell.'!J105</f>
        <v>0</v>
      </c>
      <c r="E105" s="75">
        <f>'[1]RM_1.4.sz.mell.'!K105</f>
        <v>0</v>
      </c>
    </row>
    <row r="106" spans="1:5" ht="12" customHeight="1" x14ac:dyDescent="0.25">
      <c r="A106" s="66" t="s">
        <v>141</v>
      </c>
      <c r="B106" s="114" t="s">
        <v>305</v>
      </c>
      <c r="C106" s="74">
        <f>'[1]RM_1.4.sz.mell.'!C106</f>
        <v>0</v>
      </c>
      <c r="D106" s="74">
        <f>'[1]RM_1.4.sz.mell.'!J106</f>
        <v>0</v>
      </c>
      <c r="E106" s="75">
        <f>'[1]RM_1.4.sz.mell.'!K106</f>
        <v>0</v>
      </c>
    </row>
    <row r="107" spans="1:5" ht="12" customHeight="1" x14ac:dyDescent="0.25">
      <c r="A107" s="66" t="s">
        <v>306</v>
      </c>
      <c r="B107" s="117" t="s">
        <v>307</v>
      </c>
      <c r="C107" s="74">
        <f>'[1]RM_1.4.sz.mell.'!C107</f>
        <v>0</v>
      </c>
      <c r="D107" s="74">
        <f>'[1]RM_1.4.sz.mell.'!J107</f>
        <v>0</v>
      </c>
      <c r="E107" s="75">
        <f>'[1]RM_1.4.sz.mell.'!K107</f>
        <v>0</v>
      </c>
    </row>
    <row r="108" spans="1:5" ht="12" customHeight="1" x14ac:dyDescent="0.25">
      <c r="A108" s="66" t="s">
        <v>308</v>
      </c>
      <c r="B108" s="117" t="s">
        <v>309</v>
      </c>
      <c r="C108" s="74">
        <f>'[1]RM_1.4.sz.mell.'!C108</f>
        <v>0</v>
      </c>
      <c r="D108" s="74">
        <f>'[1]RM_1.4.sz.mell.'!J108</f>
        <v>0</v>
      </c>
      <c r="E108" s="75">
        <f>'[1]RM_1.4.sz.mell.'!K108</f>
        <v>0</v>
      </c>
    </row>
    <row r="109" spans="1:5" ht="12" customHeight="1" x14ac:dyDescent="0.25">
      <c r="A109" s="66" t="s">
        <v>310</v>
      </c>
      <c r="B109" s="118" t="s">
        <v>311</v>
      </c>
      <c r="C109" s="74">
        <f>'[1]RM_1.4.sz.mell.'!C109</f>
        <v>0</v>
      </c>
      <c r="D109" s="74">
        <f>'[1]RM_1.4.sz.mell.'!J109</f>
        <v>0</v>
      </c>
      <c r="E109" s="75">
        <f>'[1]RM_1.4.sz.mell.'!K109</f>
        <v>0</v>
      </c>
    </row>
    <row r="110" spans="1:5" ht="12" customHeight="1" x14ac:dyDescent="0.25">
      <c r="A110" s="66" t="s">
        <v>312</v>
      </c>
      <c r="B110" s="119" t="s">
        <v>313</v>
      </c>
      <c r="C110" s="74">
        <f>'[1]RM_1.4.sz.mell.'!C110</f>
        <v>0</v>
      </c>
      <c r="D110" s="74">
        <f>'[1]RM_1.4.sz.mell.'!J110</f>
        <v>0</v>
      </c>
      <c r="E110" s="75">
        <f>'[1]RM_1.4.sz.mell.'!K110</f>
        <v>0</v>
      </c>
    </row>
    <row r="111" spans="1:5" ht="12" customHeight="1" x14ac:dyDescent="0.25">
      <c r="A111" s="66" t="s">
        <v>314</v>
      </c>
      <c r="B111" s="119" t="s">
        <v>315</v>
      </c>
      <c r="C111" s="74">
        <f>'[1]RM_1.4.sz.mell.'!C111</f>
        <v>0</v>
      </c>
      <c r="D111" s="74">
        <f>'[1]RM_1.4.sz.mell.'!J111</f>
        <v>0</v>
      </c>
      <c r="E111" s="75">
        <f>'[1]RM_1.4.sz.mell.'!K111</f>
        <v>0</v>
      </c>
    </row>
    <row r="112" spans="1:5" ht="12" customHeight="1" x14ac:dyDescent="0.25">
      <c r="A112" s="66" t="s">
        <v>316</v>
      </c>
      <c r="B112" s="118" t="s">
        <v>317</v>
      </c>
      <c r="C112" s="74">
        <f>'[1]RM_1.4.sz.mell.'!C112</f>
        <v>0</v>
      </c>
      <c r="D112" s="74">
        <f>'[1]RM_1.4.sz.mell.'!J112</f>
        <v>0</v>
      </c>
      <c r="E112" s="75">
        <f>'[1]RM_1.4.sz.mell.'!K112</f>
        <v>0</v>
      </c>
    </row>
    <row r="113" spans="1:5" ht="12" customHeight="1" x14ac:dyDescent="0.25">
      <c r="A113" s="66" t="s">
        <v>318</v>
      </c>
      <c r="B113" s="118" t="s">
        <v>319</v>
      </c>
      <c r="C113" s="74">
        <f>'[1]RM_1.4.sz.mell.'!C113</f>
        <v>0</v>
      </c>
      <c r="D113" s="74">
        <f>'[1]RM_1.4.sz.mell.'!J113</f>
        <v>0</v>
      </c>
      <c r="E113" s="75">
        <f>'[1]RM_1.4.sz.mell.'!K113</f>
        <v>0</v>
      </c>
    </row>
    <row r="114" spans="1:5" ht="12" customHeight="1" x14ac:dyDescent="0.25">
      <c r="A114" s="66" t="s">
        <v>320</v>
      </c>
      <c r="B114" s="119" t="s">
        <v>321</v>
      </c>
      <c r="C114" s="74">
        <f>'[1]RM_1.4.sz.mell.'!C114</f>
        <v>0</v>
      </c>
      <c r="D114" s="74">
        <f>'[1]RM_1.4.sz.mell.'!J114</f>
        <v>0</v>
      </c>
      <c r="E114" s="75">
        <f>'[1]RM_1.4.sz.mell.'!K114</f>
        <v>0</v>
      </c>
    </row>
    <row r="115" spans="1:5" ht="12" customHeight="1" x14ac:dyDescent="0.25">
      <c r="A115" s="120" t="s">
        <v>322</v>
      </c>
      <c r="B115" s="117" t="s">
        <v>323</v>
      </c>
      <c r="C115" s="74">
        <f>'[1]RM_1.4.sz.mell.'!C115</f>
        <v>0</v>
      </c>
      <c r="D115" s="74">
        <f>'[1]RM_1.4.sz.mell.'!J115</f>
        <v>0</v>
      </c>
      <c r="E115" s="75">
        <f>'[1]RM_1.4.sz.mell.'!K115</f>
        <v>0</v>
      </c>
    </row>
    <row r="116" spans="1:5" ht="12" customHeight="1" x14ac:dyDescent="0.25">
      <c r="A116" s="66" t="s">
        <v>324</v>
      </c>
      <c r="B116" s="117" t="s">
        <v>325</v>
      </c>
      <c r="C116" s="74">
        <f>'[1]RM_1.4.sz.mell.'!C116</f>
        <v>0</v>
      </c>
      <c r="D116" s="74">
        <f>'[1]RM_1.4.sz.mell.'!J116</f>
        <v>0</v>
      </c>
      <c r="E116" s="75">
        <f>'[1]RM_1.4.sz.mell.'!K116</f>
        <v>0</v>
      </c>
    </row>
    <row r="117" spans="1:5" ht="12" customHeight="1" x14ac:dyDescent="0.25">
      <c r="A117" s="71" t="s">
        <v>326</v>
      </c>
      <c r="B117" s="117" t="s">
        <v>327</v>
      </c>
      <c r="C117" s="74">
        <f>'[1]RM_1.4.sz.mell.'!C117</f>
        <v>0</v>
      </c>
      <c r="D117" s="74">
        <f>'[1]RM_1.4.sz.mell.'!J117</f>
        <v>0</v>
      </c>
      <c r="E117" s="75">
        <f>'[1]RM_1.4.sz.mell.'!K117</f>
        <v>0</v>
      </c>
    </row>
    <row r="118" spans="1:5" ht="12" customHeight="1" x14ac:dyDescent="0.25">
      <c r="A118" s="66" t="s">
        <v>328</v>
      </c>
      <c r="B118" s="115" t="s">
        <v>329</v>
      </c>
      <c r="C118" s="68">
        <f>'[1]RM_1.4.sz.mell.'!C118</f>
        <v>0</v>
      </c>
      <c r="D118" s="68">
        <f>'[1]RM_1.4.sz.mell.'!J118</f>
        <v>0</v>
      </c>
      <c r="E118" s="69">
        <f>'[1]RM_1.4.sz.mell.'!K118</f>
        <v>0</v>
      </c>
    </row>
    <row r="119" spans="1:5" ht="12" customHeight="1" x14ac:dyDescent="0.25">
      <c r="A119" s="66" t="s">
        <v>330</v>
      </c>
      <c r="B119" s="114" t="s">
        <v>331</v>
      </c>
      <c r="C119" s="68">
        <f>'[1]RM_1.4.sz.mell.'!C119</f>
        <v>0</v>
      </c>
      <c r="D119" s="68">
        <f>'[1]RM_1.4.sz.mell.'!J119</f>
        <v>0</v>
      </c>
      <c r="E119" s="69">
        <f>'[1]RM_1.4.sz.mell.'!K119</f>
        <v>0</v>
      </c>
    </row>
    <row r="120" spans="1:5" ht="12" customHeight="1" thickBot="1" x14ac:dyDescent="0.3">
      <c r="A120" s="121" t="s">
        <v>332</v>
      </c>
      <c r="B120" s="122" t="s">
        <v>333</v>
      </c>
      <c r="C120" s="123">
        <f>'[1]RM_1.4.sz.mell.'!C120</f>
        <v>0</v>
      </c>
      <c r="D120" s="123">
        <f>'[1]RM_1.4.sz.mell.'!J120</f>
        <v>0</v>
      </c>
      <c r="E120" s="124">
        <f>'[1]RM_1.4.sz.mell.'!K120</f>
        <v>0</v>
      </c>
    </row>
    <row r="121" spans="1:5" ht="12" customHeight="1" thickBot="1" x14ac:dyDescent="0.3">
      <c r="A121" s="125" t="s">
        <v>143</v>
      </c>
      <c r="B121" s="126" t="s">
        <v>334</v>
      </c>
      <c r="C121" s="127">
        <f>'[1]RM_1.4.sz.mell.'!C121</f>
        <v>1905000</v>
      </c>
      <c r="D121" s="59">
        <f>'[1]RM_1.4.sz.mell.'!J121</f>
        <v>0</v>
      </c>
      <c r="E121" s="128">
        <f>'[1]RM_1.4.sz.mell.'!K121</f>
        <v>1905000</v>
      </c>
    </row>
    <row r="122" spans="1:5" ht="12" customHeight="1" x14ac:dyDescent="0.25">
      <c r="A122" s="62" t="s">
        <v>145</v>
      </c>
      <c r="B122" s="114" t="s">
        <v>335</v>
      </c>
      <c r="C122" s="64">
        <f>'[1]RM_1.4.sz.mell.'!C122</f>
        <v>635000</v>
      </c>
      <c r="D122" s="129">
        <f>'[1]RM_1.4.sz.mell.'!J122</f>
        <v>0</v>
      </c>
      <c r="E122" s="65">
        <f>'[1]RM_1.4.sz.mell.'!K122</f>
        <v>635000</v>
      </c>
    </row>
    <row r="123" spans="1:5" ht="12" customHeight="1" x14ac:dyDescent="0.25">
      <c r="A123" s="62" t="s">
        <v>147</v>
      </c>
      <c r="B123" s="130" t="s">
        <v>336</v>
      </c>
      <c r="C123" s="64">
        <f>'[1]RM_1.4.sz.mell.'!C123</f>
        <v>0</v>
      </c>
      <c r="D123" s="129">
        <f>'[1]RM_1.4.sz.mell.'!J123</f>
        <v>0</v>
      </c>
      <c r="E123" s="65">
        <f>'[1]RM_1.4.sz.mell.'!K123</f>
        <v>0</v>
      </c>
    </row>
    <row r="124" spans="1:5" ht="12" customHeight="1" x14ac:dyDescent="0.25">
      <c r="A124" s="62" t="s">
        <v>149</v>
      </c>
      <c r="B124" s="130" t="s">
        <v>337</v>
      </c>
      <c r="C124" s="68">
        <f>'[1]RM_1.4.sz.mell.'!C124</f>
        <v>1270000</v>
      </c>
      <c r="D124" s="131">
        <f>'[1]RM_1.4.sz.mell.'!J124</f>
        <v>0</v>
      </c>
      <c r="E124" s="69">
        <f>'[1]RM_1.4.sz.mell.'!K124</f>
        <v>1270000</v>
      </c>
    </row>
    <row r="125" spans="1:5" ht="12" customHeight="1" x14ac:dyDescent="0.25">
      <c r="A125" s="62" t="s">
        <v>151</v>
      </c>
      <c r="B125" s="130" t="s">
        <v>338</v>
      </c>
      <c r="C125" s="68">
        <f>'[1]RM_1.4.sz.mell.'!C125</f>
        <v>0</v>
      </c>
      <c r="D125" s="131">
        <f>'[1]RM_1.4.sz.mell.'!J125</f>
        <v>0</v>
      </c>
      <c r="E125" s="69">
        <f>'[1]RM_1.4.sz.mell.'!K125</f>
        <v>0</v>
      </c>
    </row>
    <row r="126" spans="1:5" ht="12" customHeight="1" x14ac:dyDescent="0.25">
      <c r="A126" s="62" t="s">
        <v>153</v>
      </c>
      <c r="B126" s="72" t="s">
        <v>339</v>
      </c>
      <c r="C126" s="68">
        <f>'[1]RM_1.4.sz.mell.'!C126</f>
        <v>0</v>
      </c>
      <c r="D126" s="131">
        <f>'[1]RM_1.4.sz.mell.'!J126</f>
        <v>0</v>
      </c>
      <c r="E126" s="69">
        <f>'[1]RM_1.4.sz.mell.'!K126</f>
        <v>0</v>
      </c>
    </row>
    <row r="127" spans="1:5" ht="12" customHeight="1" x14ac:dyDescent="0.25">
      <c r="A127" s="62" t="s">
        <v>155</v>
      </c>
      <c r="B127" s="70" t="s">
        <v>340</v>
      </c>
      <c r="C127" s="68">
        <f>'[1]RM_1.4.sz.mell.'!C127</f>
        <v>0</v>
      </c>
      <c r="D127" s="131">
        <f>'[1]RM_1.4.sz.mell.'!J127</f>
        <v>0</v>
      </c>
      <c r="E127" s="69">
        <f>'[1]RM_1.4.sz.mell.'!K127</f>
        <v>0</v>
      </c>
    </row>
    <row r="128" spans="1:5" ht="12" customHeight="1" x14ac:dyDescent="0.25">
      <c r="A128" s="62" t="s">
        <v>341</v>
      </c>
      <c r="B128" s="132" t="s">
        <v>342</v>
      </c>
      <c r="C128" s="68">
        <f>'[1]RM_1.4.sz.mell.'!C128</f>
        <v>0</v>
      </c>
      <c r="D128" s="131">
        <f>'[1]RM_1.4.sz.mell.'!J128</f>
        <v>0</v>
      </c>
      <c r="E128" s="69">
        <f>'[1]RM_1.4.sz.mell.'!K128</f>
        <v>0</v>
      </c>
    </row>
    <row r="129" spans="1:5" x14ac:dyDescent="0.25">
      <c r="A129" s="62" t="s">
        <v>343</v>
      </c>
      <c r="B129" s="119" t="s">
        <v>315</v>
      </c>
      <c r="C129" s="68">
        <f>'[1]RM_1.4.sz.mell.'!C129</f>
        <v>0</v>
      </c>
      <c r="D129" s="131">
        <f>'[1]RM_1.4.sz.mell.'!J129</f>
        <v>0</v>
      </c>
      <c r="E129" s="69">
        <f>'[1]RM_1.4.sz.mell.'!K129</f>
        <v>0</v>
      </c>
    </row>
    <row r="130" spans="1:5" ht="12" customHeight="1" x14ac:dyDescent="0.25">
      <c r="A130" s="62" t="s">
        <v>344</v>
      </c>
      <c r="B130" s="119" t="s">
        <v>345</v>
      </c>
      <c r="C130" s="68">
        <f>'[1]RM_1.4.sz.mell.'!C130</f>
        <v>0</v>
      </c>
      <c r="D130" s="131">
        <f>'[1]RM_1.4.sz.mell.'!J130</f>
        <v>0</v>
      </c>
      <c r="E130" s="69">
        <f>'[1]RM_1.4.sz.mell.'!K130</f>
        <v>0</v>
      </c>
    </row>
    <row r="131" spans="1:5" ht="12" customHeight="1" x14ac:dyDescent="0.25">
      <c r="A131" s="62" t="s">
        <v>346</v>
      </c>
      <c r="B131" s="119" t="s">
        <v>347</v>
      </c>
      <c r="C131" s="68">
        <f>'[1]RM_1.4.sz.mell.'!C131</f>
        <v>0</v>
      </c>
      <c r="D131" s="131">
        <f>'[1]RM_1.4.sz.mell.'!J131</f>
        <v>0</v>
      </c>
      <c r="E131" s="69">
        <f>'[1]RM_1.4.sz.mell.'!K131</f>
        <v>0</v>
      </c>
    </row>
    <row r="132" spans="1:5" ht="12" customHeight="1" x14ac:dyDescent="0.25">
      <c r="A132" s="62" t="s">
        <v>348</v>
      </c>
      <c r="B132" s="119" t="s">
        <v>321</v>
      </c>
      <c r="C132" s="68">
        <f>'[1]RM_1.4.sz.mell.'!C132</f>
        <v>0</v>
      </c>
      <c r="D132" s="131">
        <f>'[1]RM_1.4.sz.mell.'!J132</f>
        <v>0</v>
      </c>
      <c r="E132" s="69">
        <f>'[1]RM_1.4.sz.mell.'!K132</f>
        <v>0</v>
      </c>
    </row>
    <row r="133" spans="1:5" ht="12" customHeight="1" x14ac:dyDescent="0.25">
      <c r="A133" s="62" t="s">
        <v>349</v>
      </c>
      <c r="B133" s="119" t="s">
        <v>350</v>
      </c>
      <c r="C133" s="68">
        <f>'[1]RM_1.4.sz.mell.'!C133</f>
        <v>0</v>
      </c>
      <c r="D133" s="131">
        <f>'[1]RM_1.4.sz.mell.'!J133</f>
        <v>0</v>
      </c>
      <c r="E133" s="69">
        <f>'[1]RM_1.4.sz.mell.'!K133</f>
        <v>0</v>
      </c>
    </row>
    <row r="134" spans="1:5" ht="16.5" thickBot="1" x14ac:dyDescent="0.3">
      <c r="A134" s="120" t="s">
        <v>351</v>
      </c>
      <c r="B134" s="119" t="s">
        <v>352</v>
      </c>
      <c r="C134" s="74">
        <f>'[1]RM_1.4.sz.mell.'!C134</f>
        <v>0</v>
      </c>
      <c r="D134" s="133">
        <f>'[1]RM_1.4.sz.mell.'!J134</f>
        <v>0</v>
      </c>
      <c r="E134" s="75">
        <f>'[1]RM_1.4.sz.mell.'!K134</f>
        <v>0</v>
      </c>
    </row>
    <row r="135" spans="1:5" ht="12" customHeight="1" thickBot="1" x14ac:dyDescent="0.3">
      <c r="A135" s="57" t="s">
        <v>157</v>
      </c>
      <c r="B135" s="134" t="s">
        <v>353</v>
      </c>
      <c r="C135" s="59">
        <f>'[1]RM_1.4.sz.mell.'!C135</f>
        <v>60854420</v>
      </c>
      <c r="D135" s="135">
        <f>'[1]RM_1.4.sz.mell.'!J135</f>
        <v>0</v>
      </c>
      <c r="E135" s="60">
        <f>'[1]RM_1.4.sz.mell.'!K135</f>
        <v>60854420</v>
      </c>
    </row>
    <row r="136" spans="1:5" ht="12" customHeight="1" thickBot="1" x14ac:dyDescent="0.3">
      <c r="A136" s="57" t="s">
        <v>354</v>
      </c>
      <c r="B136" s="134" t="s">
        <v>355</v>
      </c>
      <c r="C136" s="59">
        <f>'[1]RM_1.4.sz.mell.'!C136</f>
        <v>0</v>
      </c>
      <c r="D136" s="135">
        <f>'[1]RM_1.4.sz.mell.'!J136</f>
        <v>0</v>
      </c>
      <c r="E136" s="60">
        <f>'[1]RM_1.4.sz.mell.'!K136</f>
        <v>0</v>
      </c>
    </row>
    <row r="137" spans="1:5" ht="12" customHeight="1" x14ac:dyDescent="0.25">
      <c r="A137" s="62" t="s">
        <v>173</v>
      </c>
      <c r="B137" s="130" t="s">
        <v>356</v>
      </c>
      <c r="C137" s="68">
        <f>'[1]RM_1.4.sz.mell.'!C137</f>
        <v>0</v>
      </c>
      <c r="D137" s="131">
        <f>'[1]RM_1.4.sz.mell.'!J137</f>
        <v>0</v>
      </c>
      <c r="E137" s="69">
        <f>'[1]RM_1.4.sz.mell.'!K137</f>
        <v>0</v>
      </c>
    </row>
    <row r="138" spans="1:5" ht="12" customHeight="1" x14ac:dyDescent="0.25">
      <c r="A138" s="62" t="s">
        <v>175</v>
      </c>
      <c r="B138" s="130" t="s">
        <v>357</v>
      </c>
      <c r="C138" s="68">
        <f>'[1]RM_1.4.sz.mell.'!C138</f>
        <v>0</v>
      </c>
      <c r="D138" s="131">
        <f>'[1]RM_1.4.sz.mell.'!J138</f>
        <v>0</v>
      </c>
      <c r="E138" s="69">
        <f>'[1]RM_1.4.sz.mell.'!K138</f>
        <v>0</v>
      </c>
    </row>
    <row r="139" spans="1:5" ht="12" customHeight="1" thickBot="1" x14ac:dyDescent="0.3">
      <c r="A139" s="120" t="s">
        <v>177</v>
      </c>
      <c r="B139" s="130" t="s">
        <v>358</v>
      </c>
      <c r="C139" s="68">
        <f>'[1]RM_1.4.sz.mell.'!C139</f>
        <v>0</v>
      </c>
      <c r="D139" s="131">
        <f>'[1]RM_1.4.sz.mell.'!J139</f>
        <v>0</v>
      </c>
      <c r="E139" s="69">
        <f>'[1]RM_1.4.sz.mell.'!K139</f>
        <v>0</v>
      </c>
    </row>
    <row r="140" spans="1:5" ht="12" customHeight="1" thickBot="1" x14ac:dyDescent="0.3">
      <c r="A140" s="57" t="s">
        <v>187</v>
      </c>
      <c r="B140" s="134" t="s">
        <v>359</v>
      </c>
      <c r="C140" s="59">
        <f>'[1]RM_1.4.sz.mell.'!C140</f>
        <v>0</v>
      </c>
      <c r="D140" s="135">
        <f>'[1]RM_1.4.sz.mell.'!J140</f>
        <v>0</v>
      </c>
      <c r="E140" s="60">
        <f>'[1]RM_1.4.sz.mell.'!K140</f>
        <v>0</v>
      </c>
    </row>
    <row r="141" spans="1:5" ht="12" customHeight="1" x14ac:dyDescent="0.25">
      <c r="A141" s="62" t="s">
        <v>189</v>
      </c>
      <c r="B141" s="136" t="s">
        <v>360</v>
      </c>
      <c r="C141" s="68">
        <f>'[1]RM_1.4.sz.mell.'!C141</f>
        <v>0</v>
      </c>
      <c r="D141" s="131">
        <f>'[1]RM_1.4.sz.mell.'!J141</f>
        <v>0</v>
      </c>
      <c r="E141" s="69">
        <f>'[1]RM_1.4.sz.mell.'!K141</f>
        <v>0</v>
      </c>
    </row>
    <row r="142" spans="1:5" ht="12" customHeight="1" x14ac:dyDescent="0.25">
      <c r="A142" s="62" t="s">
        <v>191</v>
      </c>
      <c r="B142" s="136" t="s">
        <v>361</v>
      </c>
      <c r="C142" s="68">
        <f>'[1]RM_1.4.sz.mell.'!C142</f>
        <v>0</v>
      </c>
      <c r="D142" s="131">
        <f>'[1]RM_1.4.sz.mell.'!J142</f>
        <v>0</v>
      </c>
      <c r="E142" s="69">
        <f>'[1]RM_1.4.sz.mell.'!K142</f>
        <v>0</v>
      </c>
    </row>
    <row r="143" spans="1:5" ht="12" customHeight="1" x14ac:dyDescent="0.25">
      <c r="A143" s="62" t="s">
        <v>193</v>
      </c>
      <c r="B143" s="136" t="s">
        <v>362</v>
      </c>
      <c r="C143" s="68">
        <f>'[1]RM_1.4.sz.mell.'!C143</f>
        <v>0</v>
      </c>
      <c r="D143" s="131">
        <f>'[1]RM_1.4.sz.mell.'!J143</f>
        <v>0</v>
      </c>
      <c r="E143" s="69">
        <f>'[1]RM_1.4.sz.mell.'!K143</f>
        <v>0</v>
      </c>
    </row>
    <row r="144" spans="1:5" ht="12" customHeight="1" x14ac:dyDescent="0.25">
      <c r="A144" s="62" t="s">
        <v>195</v>
      </c>
      <c r="B144" s="136" t="s">
        <v>363</v>
      </c>
      <c r="C144" s="68">
        <f>'[1]RM_1.4.sz.mell.'!C144</f>
        <v>0</v>
      </c>
      <c r="D144" s="131">
        <f>'[1]RM_1.4.sz.mell.'!J144</f>
        <v>0</v>
      </c>
      <c r="E144" s="69">
        <f>'[1]RM_1.4.sz.mell.'!K144</f>
        <v>0</v>
      </c>
    </row>
    <row r="145" spans="1:9" ht="12" customHeight="1" x14ac:dyDescent="0.25">
      <c r="A145" s="62" t="s">
        <v>197</v>
      </c>
      <c r="B145" s="136" t="s">
        <v>364</v>
      </c>
      <c r="C145" s="68">
        <f>'[1]RM_1.4.sz.mell.'!C145</f>
        <v>0</v>
      </c>
      <c r="D145" s="131">
        <f>'[1]RM_1.4.sz.mell.'!J145</f>
        <v>0</v>
      </c>
      <c r="E145" s="69">
        <f>'[1]RM_1.4.sz.mell.'!K145</f>
        <v>0</v>
      </c>
    </row>
    <row r="146" spans="1:9" ht="12" customHeight="1" thickBot="1" x14ac:dyDescent="0.3">
      <c r="A146" s="121" t="s">
        <v>199</v>
      </c>
      <c r="B146" s="137" t="s">
        <v>365</v>
      </c>
      <c r="C146" s="123">
        <f>'[1]RM_1.4.sz.mell.'!C146</f>
        <v>0</v>
      </c>
      <c r="D146" s="138">
        <f>'[1]RM_1.4.sz.mell.'!J146</f>
        <v>0</v>
      </c>
      <c r="E146" s="124">
        <f>'[1]RM_1.4.sz.mell.'!K146</f>
        <v>0</v>
      </c>
    </row>
    <row r="147" spans="1:9" ht="12" customHeight="1" thickBot="1" x14ac:dyDescent="0.3">
      <c r="A147" s="57" t="s">
        <v>211</v>
      </c>
      <c r="B147" s="134" t="s">
        <v>366</v>
      </c>
      <c r="C147" s="77">
        <f>'[1]RM_1.4.sz.mell.'!C147</f>
        <v>0</v>
      </c>
      <c r="D147" s="139">
        <f>'[1]RM_1.4.sz.mell.'!J147</f>
        <v>0</v>
      </c>
      <c r="E147" s="78">
        <f>'[1]RM_1.4.sz.mell.'!K147</f>
        <v>0</v>
      </c>
    </row>
    <row r="148" spans="1:9" ht="12" customHeight="1" x14ac:dyDescent="0.25">
      <c r="A148" s="62" t="s">
        <v>213</v>
      </c>
      <c r="B148" s="136" t="s">
        <v>367</v>
      </c>
      <c r="C148" s="68">
        <f>'[1]RM_1.4.sz.mell.'!C148</f>
        <v>0</v>
      </c>
      <c r="D148" s="131">
        <f>'[1]RM_1.4.sz.mell.'!J148</f>
        <v>0</v>
      </c>
      <c r="E148" s="69">
        <f>'[1]RM_1.4.sz.mell.'!K148</f>
        <v>0</v>
      </c>
    </row>
    <row r="149" spans="1:9" ht="12" customHeight="1" x14ac:dyDescent="0.25">
      <c r="A149" s="62" t="s">
        <v>215</v>
      </c>
      <c r="B149" s="136" t="s">
        <v>368</v>
      </c>
      <c r="C149" s="68">
        <f>'[1]RM_1.4.sz.mell.'!C149</f>
        <v>0</v>
      </c>
      <c r="D149" s="131">
        <f>'[1]RM_1.4.sz.mell.'!J149</f>
        <v>0</v>
      </c>
      <c r="E149" s="69">
        <f>'[1]RM_1.4.sz.mell.'!K149</f>
        <v>0</v>
      </c>
    </row>
    <row r="150" spans="1:9" ht="12" customHeight="1" x14ac:dyDescent="0.25">
      <c r="A150" s="62" t="s">
        <v>217</v>
      </c>
      <c r="B150" s="136" t="s">
        <v>369</v>
      </c>
      <c r="C150" s="68">
        <f>'[1]RM_1.4.sz.mell.'!C150</f>
        <v>0</v>
      </c>
      <c r="D150" s="131">
        <f>'[1]RM_1.4.sz.mell.'!J150</f>
        <v>0</v>
      </c>
      <c r="E150" s="69">
        <f>'[1]RM_1.4.sz.mell.'!K150</f>
        <v>0</v>
      </c>
    </row>
    <row r="151" spans="1:9" ht="12" customHeight="1" thickBot="1" x14ac:dyDescent="0.3">
      <c r="A151" s="120" t="s">
        <v>219</v>
      </c>
      <c r="B151" s="140" t="s">
        <v>370</v>
      </c>
      <c r="C151" s="68">
        <f>'[1]RM_1.4.sz.mell.'!C151</f>
        <v>0</v>
      </c>
      <c r="D151" s="131">
        <f>'[1]RM_1.4.sz.mell.'!J151</f>
        <v>0</v>
      </c>
      <c r="E151" s="69">
        <f>'[1]RM_1.4.sz.mell.'!K151</f>
        <v>0</v>
      </c>
    </row>
    <row r="152" spans="1:9" ht="12" customHeight="1" thickBot="1" x14ac:dyDescent="0.3">
      <c r="A152" s="57" t="s">
        <v>371</v>
      </c>
      <c r="B152" s="134" t="s">
        <v>372</v>
      </c>
      <c r="C152" s="141">
        <f>'[1]RM_1.4.sz.mell.'!C152</f>
        <v>0</v>
      </c>
      <c r="D152" s="142">
        <f>'[1]RM_1.4.sz.mell.'!J152</f>
        <v>0</v>
      </c>
      <c r="E152" s="143">
        <f>'[1]RM_1.4.sz.mell.'!K152</f>
        <v>0</v>
      </c>
    </row>
    <row r="153" spans="1:9" ht="12" customHeight="1" x14ac:dyDescent="0.25">
      <c r="A153" s="62" t="s">
        <v>225</v>
      </c>
      <c r="B153" s="136" t="s">
        <v>373</v>
      </c>
      <c r="C153" s="68">
        <f>'[1]RM_1.4.sz.mell.'!C153</f>
        <v>0</v>
      </c>
      <c r="D153" s="131">
        <f>'[1]RM_1.4.sz.mell.'!J153</f>
        <v>0</v>
      </c>
      <c r="E153" s="69">
        <f>'[1]RM_1.4.sz.mell.'!K153</f>
        <v>0</v>
      </c>
    </row>
    <row r="154" spans="1:9" ht="12" customHeight="1" x14ac:dyDescent="0.25">
      <c r="A154" s="62" t="s">
        <v>227</v>
      </c>
      <c r="B154" s="136" t="s">
        <v>374</v>
      </c>
      <c r="C154" s="68">
        <f>'[1]RM_1.4.sz.mell.'!C154</f>
        <v>0</v>
      </c>
      <c r="D154" s="131">
        <f>'[1]RM_1.4.sz.mell.'!J154</f>
        <v>0</v>
      </c>
      <c r="E154" s="69">
        <f>'[1]RM_1.4.sz.mell.'!K154</f>
        <v>0</v>
      </c>
    </row>
    <row r="155" spans="1:9" ht="12" customHeight="1" x14ac:dyDescent="0.25">
      <c r="A155" s="62" t="s">
        <v>229</v>
      </c>
      <c r="B155" s="136" t="s">
        <v>375</v>
      </c>
      <c r="C155" s="68">
        <f>'[1]RM_1.4.sz.mell.'!C155</f>
        <v>0</v>
      </c>
      <c r="D155" s="131">
        <f>'[1]RM_1.4.sz.mell.'!J155</f>
        <v>0</v>
      </c>
      <c r="E155" s="69">
        <f>'[1]RM_1.4.sz.mell.'!K155</f>
        <v>0</v>
      </c>
    </row>
    <row r="156" spans="1:9" ht="12" customHeight="1" x14ac:dyDescent="0.25">
      <c r="A156" s="62" t="s">
        <v>231</v>
      </c>
      <c r="B156" s="136" t="s">
        <v>376</v>
      </c>
      <c r="C156" s="68">
        <f>'[1]RM_1.4.sz.mell.'!C156</f>
        <v>0</v>
      </c>
      <c r="D156" s="131">
        <f>'[1]RM_1.4.sz.mell.'!J156</f>
        <v>0</v>
      </c>
      <c r="E156" s="69">
        <f>'[1]RM_1.4.sz.mell.'!K156</f>
        <v>0</v>
      </c>
    </row>
    <row r="157" spans="1:9" ht="12" customHeight="1" thickBot="1" x14ac:dyDescent="0.3">
      <c r="A157" s="62" t="s">
        <v>377</v>
      </c>
      <c r="B157" s="136" t="s">
        <v>378</v>
      </c>
      <c r="C157" s="68">
        <f>'[1]RM_1.4.sz.mell.'!C157</f>
        <v>0</v>
      </c>
      <c r="D157" s="131">
        <f>'[1]RM_1.4.sz.mell.'!J157</f>
        <v>0</v>
      </c>
      <c r="E157" s="69">
        <f>'[1]RM_1.4.sz.mell.'!K157</f>
        <v>0</v>
      </c>
    </row>
    <row r="158" spans="1:9" ht="12" customHeight="1" thickBot="1" x14ac:dyDescent="0.3">
      <c r="A158" s="57" t="s">
        <v>233</v>
      </c>
      <c r="B158" s="134" t="s">
        <v>379</v>
      </c>
      <c r="C158" s="141">
        <f>'[1]RM_1.4.sz.mell.'!C158</f>
        <v>0</v>
      </c>
      <c r="D158" s="142">
        <f>'[1]RM_1.4.sz.mell.'!J158</f>
        <v>0</v>
      </c>
      <c r="E158" s="143">
        <f>'[1]RM_1.4.sz.mell.'!K158</f>
        <v>0</v>
      </c>
    </row>
    <row r="159" spans="1:9" ht="12" customHeight="1" thickBot="1" x14ac:dyDescent="0.3">
      <c r="A159" s="57" t="s">
        <v>57</v>
      </c>
      <c r="B159" s="134" t="s">
        <v>380</v>
      </c>
      <c r="C159" s="141">
        <f>'[1]RM_1.4.sz.mell.'!C159</f>
        <v>0</v>
      </c>
      <c r="D159" s="142">
        <f>'[1]RM_1.4.sz.mell.'!J159</f>
        <v>0</v>
      </c>
      <c r="E159" s="143">
        <f>'[1]RM_1.4.sz.mell.'!K159</f>
        <v>0</v>
      </c>
    </row>
    <row r="160" spans="1:9" ht="15.2" customHeight="1" thickBot="1" x14ac:dyDescent="0.3">
      <c r="A160" s="57" t="s">
        <v>381</v>
      </c>
      <c r="B160" s="134" t="s">
        <v>382</v>
      </c>
      <c r="C160" s="144">
        <f>'[1]RM_1.4.sz.mell.'!C160</f>
        <v>0</v>
      </c>
      <c r="D160" s="145">
        <f>'[1]RM_1.4.sz.mell.'!J160</f>
        <v>0</v>
      </c>
      <c r="E160" s="146">
        <f>'[1]RM_1.4.sz.mell.'!K160</f>
        <v>0</v>
      </c>
      <c r="F160" s="147"/>
      <c r="G160" s="148"/>
      <c r="H160" s="148"/>
      <c r="I160" s="148"/>
    </row>
    <row r="161" spans="1:5" s="61" customFormat="1" ht="12.95" customHeight="1" thickBot="1" x14ac:dyDescent="0.25">
      <c r="A161" s="149" t="s">
        <v>383</v>
      </c>
      <c r="B161" s="150" t="s">
        <v>384</v>
      </c>
      <c r="C161" s="144">
        <f>'[1]RM_1.4.sz.mell.'!C161</f>
        <v>60854420</v>
      </c>
      <c r="D161" s="145">
        <f>'[1]RM_1.4.sz.mell.'!J161</f>
        <v>0</v>
      </c>
      <c r="E161" s="146">
        <f>'[1]RM_1.4.sz.mell.'!K161</f>
        <v>60854420</v>
      </c>
    </row>
    <row r="162" spans="1:5" x14ac:dyDescent="0.25">
      <c r="C162" s="151">
        <f>C93-C161</f>
        <v>0</v>
      </c>
      <c r="D162" s="151">
        <f>D93-D161</f>
        <v>0</v>
      </c>
    </row>
    <row r="163" spans="1:5" x14ac:dyDescent="0.25">
      <c r="A163" s="152" t="s">
        <v>385</v>
      </c>
      <c r="B163" s="152"/>
      <c r="C163" s="152"/>
      <c r="D163" s="152"/>
      <c r="E163" s="152"/>
    </row>
    <row r="164" spans="1:5" ht="15.2" customHeight="1" thickBot="1" x14ac:dyDescent="0.3">
      <c r="A164" s="153" t="s">
        <v>386</v>
      </c>
      <c r="B164" s="153"/>
      <c r="C164" s="154"/>
      <c r="E164" s="154" t="str">
        <f>E96</f>
        <v xml:space="preserve"> Forintban!</v>
      </c>
    </row>
    <row r="165" spans="1:5" ht="25.5" customHeight="1" thickBot="1" x14ac:dyDescent="0.3">
      <c r="A165" s="57">
        <v>1</v>
      </c>
      <c r="B165" s="155" t="s">
        <v>387</v>
      </c>
      <c r="C165" s="156">
        <f>'[1]RM_1.4.sz.mell.'!C165</f>
        <v>0</v>
      </c>
      <c r="D165" s="59">
        <f>'[1]RM_1.4.sz.mell.'!J165</f>
        <v>0</v>
      </c>
      <c r="E165" s="60">
        <f>'[1]RM_1.4.sz.mell.'!K165</f>
        <v>0</v>
      </c>
    </row>
    <row r="166" spans="1:5" ht="32.450000000000003" customHeight="1" thickBot="1" x14ac:dyDescent="0.3">
      <c r="A166" s="57" t="s">
        <v>143</v>
      </c>
      <c r="B166" s="155" t="s">
        <v>388</v>
      </c>
      <c r="C166" s="59">
        <f>'[1]RM_1.4.sz.mell.'!C166</f>
        <v>0</v>
      </c>
      <c r="D166" s="59">
        <f>'[1]RM_1.4.sz.mell.'!J166</f>
        <v>0</v>
      </c>
      <c r="E166" s="60">
        <f>'[1]RM_1.4.sz.mell.'!K166</f>
        <v>0</v>
      </c>
    </row>
  </sheetData>
  <sheetProtection sheet="1"/>
  <mergeCells count="16">
    <mergeCell ref="A163:E163"/>
    <mergeCell ref="A164:B164"/>
    <mergeCell ref="A8:A9"/>
    <mergeCell ref="B8:B9"/>
    <mergeCell ref="C8:E8"/>
    <mergeCell ref="A95:E95"/>
    <mergeCell ref="A96:B96"/>
    <mergeCell ref="A97:A98"/>
    <mergeCell ref="B97:B98"/>
    <mergeCell ref="C97:E97"/>
    <mergeCell ref="B1:E1"/>
    <mergeCell ref="A2:E2"/>
    <mergeCell ref="A3:E3"/>
    <mergeCell ref="A4:E4"/>
    <mergeCell ref="A6:E6"/>
    <mergeCell ref="A7:B7"/>
  </mergeCells>
  <printOptions horizontalCentered="1"/>
  <pageMargins left="0.6692913385826772" right="0.6692913385826772" top="0.86614173228346458" bottom="0.86614173228346458" header="0" footer="0"/>
  <pageSetup paperSize="9" scale="72" fitToHeight="2" orientation="portrait" r:id="rId1"/>
  <headerFooter alignWithMargins="0"/>
  <rowBreaks count="2" manualBreakCount="2">
    <brk id="68" max="4" man="1"/>
    <brk id="146"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EB9F-DD59-427F-BCEF-75F4D4D3FE53}">
  <sheetPr>
    <tabColor theme="3" tint="0.79998168889431442"/>
  </sheetPr>
  <dimension ref="A1:J33"/>
  <sheetViews>
    <sheetView topLeftCell="A4" zoomScale="120" zoomScaleNormal="120" zoomScaleSheetLayoutView="130" workbookViewId="0">
      <selection activeCell="J1" sqref="J1:J33"/>
    </sheetView>
  </sheetViews>
  <sheetFormatPr defaultRowHeight="12.75" x14ac:dyDescent="0.2"/>
  <cols>
    <col min="1" max="1" width="6.83203125" style="164" customWidth="1"/>
    <col min="2" max="2" width="48" style="223" customWidth="1"/>
    <col min="3" max="5" width="15.5" style="164" customWidth="1"/>
    <col min="6" max="6" width="55.1640625" style="164" customWidth="1"/>
    <col min="7" max="9" width="15.5" style="164" customWidth="1"/>
    <col min="10" max="10" width="4.83203125" style="164" customWidth="1"/>
    <col min="11" max="256" width="9.33203125" style="164"/>
    <col min="257" max="257" width="6.83203125" style="164" customWidth="1"/>
    <col min="258" max="258" width="48" style="164" customWidth="1"/>
    <col min="259" max="261" width="15.5" style="164" customWidth="1"/>
    <col min="262" max="262" width="55.1640625" style="164" customWidth="1"/>
    <col min="263" max="265" width="15.5" style="164" customWidth="1"/>
    <col min="266" max="266" width="4.83203125" style="164" customWidth="1"/>
    <col min="267" max="512" width="9.33203125" style="164"/>
    <col min="513" max="513" width="6.83203125" style="164" customWidth="1"/>
    <col min="514" max="514" width="48" style="164" customWidth="1"/>
    <col min="515" max="517" width="15.5" style="164" customWidth="1"/>
    <col min="518" max="518" width="55.1640625" style="164" customWidth="1"/>
    <col min="519" max="521" width="15.5" style="164" customWidth="1"/>
    <col min="522" max="522" width="4.83203125" style="164" customWidth="1"/>
    <col min="523" max="768" width="9.33203125" style="164"/>
    <col min="769" max="769" width="6.83203125" style="164" customWidth="1"/>
    <col min="770" max="770" width="48" style="164" customWidth="1"/>
    <col min="771" max="773" width="15.5" style="164" customWidth="1"/>
    <col min="774" max="774" width="55.1640625" style="164" customWidth="1"/>
    <col min="775" max="777" width="15.5" style="164" customWidth="1"/>
    <col min="778" max="778" width="4.83203125" style="164" customWidth="1"/>
    <col min="779" max="1024" width="9.33203125" style="164"/>
    <col min="1025" max="1025" width="6.83203125" style="164" customWidth="1"/>
    <col min="1026" max="1026" width="48" style="164" customWidth="1"/>
    <col min="1027" max="1029" width="15.5" style="164" customWidth="1"/>
    <col min="1030" max="1030" width="55.1640625" style="164" customWidth="1"/>
    <col min="1031" max="1033" width="15.5" style="164" customWidth="1"/>
    <col min="1034" max="1034" width="4.83203125" style="164" customWidth="1"/>
    <col min="1035" max="1280" width="9.33203125" style="164"/>
    <col min="1281" max="1281" width="6.83203125" style="164" customWidth="1"/>
    <col min="1282" max="1282" width="48" style="164" customWidth="1"/>
    <col min="1283" max="1285" width="15.5" style="164" customWidth="1"/>
    <col min="1286" max="1286" width="55.1640625" style="164" customWidth="1"/>
    <col min="1287" max="1289" width="15.5" style="164" customWidth="1"/>
    <col min="1290" max="1290" width="4.83203125" style="164" customWidth="1"/>
    <col min="1291" max="1536" width="9.33203125" style="164"/>
    <col min="1537" max="1537" width="6.83203125" style="164" customWidth="1"/>
    <col min="1538" max="1538" width="48" style="164" customWidth="1"/>
    <col min="1539" max="1541" width="15.5" style="164" customWidth="1"/>
    <col min="1542" max="1542" width="55.1640625" style="164" customWidth="1"/>
    <col min="1543" max="1545" width="15.5" style="164" customWidth="1"/>
    <col min="1546" max="1546" width="4.83203125" style="164" customWidth="1"/>
    <col min="1547" max="1792" width="9.33203125" style="164"/>
    <col min="1793" max="1793" width="6.83203125" style="164" customWidth="1"/>
    <col min="1794" max="1794" width="48" style="164" customWidth="1"/>
    <col min="1795" max="1797" width="15.5" style="164" customWidth="1"/>
    <col min="1798" max="1798" width="55.1640625" style="164" customWidth="1"/>
    <col min="1799" max="1801" width="15.5" style="164" customWidth="1"/>
    <col min="1802" max="1802" width="4.83203125" style="164" customWidth="1"/>
    <col min="1803" max="2048" width="9.33203125" style="164"/>
    <col min="2049" max="2049" width="6.83203125" style="164" customWidth="1"/>
    <col min="2050" max="2050" width="48" style="164" customWidth="1"/>
    <col min="2051" max="2053" width="15.5" style="164" customWidth="1"/>
    <col min="2054" max="2054" width="55.1640625" style="164" customWidth="1"/>
    <col min="2055" max="2057" width="15.5" style="164" customWidth="1"/>
    <col min="2058" max="2058" width="4.83203125" style="164" customWidth="1"/>
    <col min="2059" max="2304" width="9.33203125" style="164"/>
    <col min="2305" max="2305" width="6.83203125" style="164" customWidth="1"/>
    <col min="2306" max="2306" width="48" style="164" customWidth="1"/>
    <col min="2307" max="2309" width="15.5" style="164" customWidth="1"/>
    <col min="2310" max="2310" width="55.1640625" style="164" customWidth="1"/>
    <col min="2311" max="2313" width="15.5" style="164" customWidth="1"/>
    <col min="2314" max="2314" width="4.83203125" style="164" customWidth="1"/>
    <col min="2315" max="2560" width="9.33203125" style="164"/>
    <col min="2561" max="2561" width="6.83203125" style="164" customWidth="1"/>
    <col min="2562" max="2562" width="48" style="164" customWidth="1"/>
    <col min="2563" max="2565" width="15.5" style="164" customWidth="1"/>
    <col min="2566" max="2566" width="55.1640625" style="164" customWidth="1"/>
    <col min="2567" max="2569" width="15.5" style="164" customWidth="1"/>
    <col min="2570" max="2570" width="4.83203125" style="164" customWidth="1"/>
    <col min="2571" max="2816" width="9.33203125" style="164"/>
    <col min="2817" max="2817" width="6.83203125" style="164" customWidth="1"/>
    <col min="2818" max="2818" width="48" style="164" customWidth="1"/>
    <col min="2819" max="2821" width="15.5" style="164" customWidth="1"/>
    <col min="2822" max="2822" width="55.1640625" style="164" customWidth="1"/>
    <col min="2823" max="2825" width="15.5" style="164" customWidth="1"/>
    <col min="2826" max="2826" width="4.83203125" style="164" customWidth="1"/>
    <col min="2827" max="3072" width="9.33203125" style="164"/>
    <col min="3073" max="3073" width="6.83203125" style="164" customWidth="1"/>
    <col min="3074" max="3074" width="48" style="164" customWidth="1"/>
    <col min="3075" max="3077" width="15.5" style="164" customWidth="1"/>
    <col min="3078" max="3078" width="55.1640625" style="164" customWidth="1"/>
    <col min="3079" max="3081" width="15.5" style="164" customWidth="1"/>
    <col min="3082" max="3082" width="4.83203125" style="164" customWidth="1"/>
    <col min="3083" max="3328" width="9.33203125" style="164"/>
    <col min="3329" max="3329" width="6.83203125" style="164" customWidth="1"/>
    <col min="3330" max="3330" width="48" style="164" customWidth="1"/>
    <col min="3331" max="3333" width="15.5" style="164" customWidth="1"/>
    <col min="3334" max="3334" width="55.1640625" style="164" customWidth="1"/>
    <col min="3335" max="3337" width="15.5" style="164" customWidth="1"/>
    <col min="3338" max="3338" width="4.83203125" style="164" customWidth="1"/>
    <col min="3339" max="3584" width="9.33203125" style="164"/>
    <col min="3585" max="3585" width="6.83203125" style="164" customWidth="1"/>
    <col min="3586" max="3586" width="48" style="164" customWidth="1"/>
    <col min="3587" max="3589" width="15.5" style="164" customWidth="1"/>
    <col min="3590" max="3590" width="55.1640625" style="164" customWidth="1"/>
    <col min="3591" max="3593" width="15.5" style="164" customWidth="1"/>
    <col min="3594" max="3594" width="4.83203125" style="164" customWidth="1"/>
    <col min="3595" max="3840" width="9.33203125" style="164"/>
    <col min="3841" max="3841" width="6.83203125" style="164" customWidth="1"/>
    <col min="3842" max="3842" width="48" style="164" customWidth="1"/>
    <col min="3843" max="3845" width="15.5" style="164" customWidth="1"/>
    <col min="3846" max="3846" width="55.1640625" style="164" customWidth="1"/>
    <col min="3847" max="3849" width="15.5" style="164" customWidth="1"/>
    <col min="3850" max="3850" width="4.83203125" style="164" customWidth="1"/>
    <col min="3851" max="4096" width="9.33203125" style="164"/>
    <col min="4097" max="4097" width="6.83203125" style="164" customWidth="1"/>
    <col min="4098" max="4098" width="48" style="164" customWidth="1"/>
    <col min="4099" max="4101" width="15.5" style="164" customWidth="1"/>
    <col min="4102" max="4102" width="55.1640625" style="164" customWidth="1"/>
    <col min="4103" max="4105" width="15.5" style="164" customWidth="1"/>
    <col min="4106" max="4106" width="4.83203125" style="164" customWidth="1"/>
    <col min="4107" max="4352" width="9.33203125" style="164"/>
    <col min="4353" max="4353" width="6.83203125" style="164" customWidth="1"/>
    <col min="4354" max="4354" width="48" style="164" customWidth="1"/>
    <col min="4355" max="4357" width="15.5" style="164" customWidth="1"/>
    <col min="4358" max="4358" width="55.1640625" style="164" customWidth="1"/>
    <col min="4359" max="4361" width="15.5" style="164" customWidth="1"/>
    <col min="4362" max="4362" width="4.83203125" style="164" customWidth="1"/>
    <col min="4363" max="4608" width="9.33203125" style="164"/>
    <col min="4609" max="4609" width="6.83203125" style="164" customWidth="1"/>
    <col min="4610" max="4610" width="48" style="164" customWidth="1"/>
    <col min="4611" max="4613" width="15.5" style="164" customWidth="1"/>
    <col min="4614" max="4614" width="55.1640625" style="164" customWidth="1"/>
    <col min="4615" max="4617" width="15.5" style="164" customWidth="1"/>
    <col min="4618" max="4618" width="4.83203125" style="164" customWidth="1"/>
    <col min="4619" max="4864" width="9.33203125" style="164"/>
    <col min="4865" max="4865" width="6.83203125" style="164" customWidth="1"/>
    <col min="4866" max="4866" width="48" style="164" customWidth="1"/>
    <col min="4867" max="4869" width="15.5" style="164" customWidth="1"/>
    <col min="4870" max="4870" width="55.1640625" style="164" customWidth="1"/>
    <col min="4871" max="4873" width="15.5" style="164" customWidth="1"/>
    <col min="4874" max="4874" width="4.83203125" style="164" customWidth="1"/>
    <col min="4875" max="5120" width="9.33203125" style="164"/>
    <col min="5121" max="5121" width="6.83203125" style="164" customWidth="1"/>
    <col min="5122" max="5122" width="48" style="164" customWidth="1"/>
    <col min="5123" max="5125" width="15.5" style="164" customWidth="1"/>
    <col min="5126" max="5126" width="55.1640625" style="164" customWidth="1"/>
    <col min="5127" max="5129" width="15.5" style="164" customWidth="1"/>
    <col min="5130" max="5130" width="4.83203125" style="164" customWidth="1"/>
    <col min="5131" max="5376" width="9.33203125" style="164"/>
    <col min="5377" max="5377" width="6.83203125" style="164" customWidth="1"/>
    <col min="5378" max="5378" width="48" style="164" customWidth="1"/>
    <col min="5379" max="5381" width="15.5" style="164" customWidth="1"/>
    <col min="5382" max="5382" width="55.1640625" style="164" customWidth="1"/>
    <col min="5383" max="5385" width="15.5" style="164" customWidth="1"/>
    <col min="5386" max="5386" width="4.83203125" style="164" customWidth="1"/>
    <col min="5387" max="5632" width="9.33203125" style="164"/>
    <col min="5633" max="5633" width="6.83203125" style="164" customWidth="1"/>
    <col min="5634" max="5634" width="48" style="164" customWidth="1"/>
    <col min="5635" max="5637" width="15.5" style="164" customWidth="1"/>
    <col min="5638" max="5638" width="55.1640625" style="164" customWidth="1"/>
    <col min="5639" max="5641" width="15.5" style="164" customWidth="1"/>
    <col min="5642" max="5642" width="4.83203125" style="164" customWidth="1"/>
    <col min="5643" max="5888" width="9.33203125" style="164"/>
    <col min="5889" max="5889" width="6.83203125" style="164" customWidth="1"/>
    <col min="5890" max="5890" width="48" style="164" customWidth="1"/>
    <col min="5891" max="5893" width="15.5" style="164" customWidth="1"/>
    <col min="5894" max="5894" width="55.1640625" style="164" customWidth="1"/>
    <col min="5895" max="5897" width="15.5" style="164" customWidth="1"/>
    <col min="5898" max="5898" width="4.83203125" style="164" customWidth="1"/>
    <col min="5899" max="6144" width="9.33203125" style="164"/>
    <col min="6145" max="6145" width="6.83203125" style="164" customWidth="1"/>
    <col min="6146" max="6146" width="48" style="164" customWidth="1"/>
    <col min="6147" max="6149" width="15.5" style="164" customWidth="1"/>
    <col min="6150" max="6150" width="55.1640625" style="164" customWidth="1"/>
    <col min="6151" max="6153" width="15.5" style="164" customWidth="1"/>
    <col min="6154" max="6154" width="4.83203125" style="164" customWidth="1"/>
    <col min="6155" max="6400" width="9.33203125" style="164"/>
    <col min="6401" max="6401" width="6.83203125" style="164" customWidth="1"/>
    <col min="6402" max="6402" width="48" style="164" customWidth="1"/>
    <col min="6403" max="6405" width="15.5" style="164" customWidth="1"/>
    <col min="6406" max="6406" width="55.1640625" style="164" customWidth="1"/>
    <col min="6407" max="6409" width="15.5" style="164" customWidth="1"/>
    <col min="6410" max="6410" width="4.83203125" style="164" customWidth="1"/>
    <col min="6411" max="6656" width="9.33203125" style="164"/>
    <col min="6657" max="6657" width="6.83203125" style="164" customWidth="1"/>
    <col min="6658" max="6658" width="48" style="164" customWidth="1"/>
    <col min="6659" max="6661" width="15.5" style="164" customWidth="1"/>
    <col min="6662" max="6662" width="55.1640625" style="164" customWidth="1"/>
    <col min="6663" max="6665" width="15.5" style="164" customWidth="1"/>
    <col min="6666" max="6666" width="4.83203125" style="164" customWidth="1"/>
    <col min="6667" max="6912" width="9.33203125" style="164"/>
    <col min="6913" max="6913" width="6.83203125" style="164" customWidth="1"/>
    <col min="6914" max="6914" width="48" style="164" customWidth="1"/>
    <col min="6915" max="6917" width="15.5" style="164" customWidth="1"/>
    <col min="6918" max="6918" width="55.1640625" style="164" customWidth="1"/>
    <col min="6919" max="6921" width="15.5" style="164" customWidth="1"/>
    <col min="6922" max="6922" width="4.83203125" style="164" customWidth="1"/>
    <col min="6923" max="7168" width="9.33203125" style="164"/>
    <col min="7169" max="7169" width="6.83203125" style="164" customWidth="1"/>
    <col min="7170" max="7170" width="48" style="164" customWidth="1"/>
    <col min="7171" max="7173" width="15.5" style="164" customWidth="1"/>
    <col min="7174" max="7174" width="55.1640625" style="164" customWidth="1"/>
    <col min="7175" max="7177" width="15.5" style="164" customWidth="1"/>
    <col min="7178" max="7178" width="4.83203125" style="164" customWidth="1"/>
    <col min="7179" max="7424" width="9.33203125" style="164"/>
    <col min="7425" max="7425" width="6.83203125" style="164" customWidth="1"/>
    <col min="7426" max="7426" width="48" style="164" customWidth="1"/>
    <col min="7427" max="7429" width="15.5" style="164" customWidth="1"/>
    <col min="7430" max="7430" width="55.1640625" style="164" customWidth="1"/>
    <col min="7431" max="7433" width="15.5" style="164" customWidth="1"/>
    <col min="7434" max="7434" width="4.83203125" style="164" customWidth="1"/>
    <col min="7435" max="7680" width="9.33203125" style="164"/>
    <col min="7681" max="7681" width="6.83203125" style="164" customWidth="1"/>
    <col min="7682" max="7682" width="48" style="164" customWidth="1"/>
    <col min="7683" max="7685" width="15.5" style="164" customWidth="1"/>
    <col min="7686" max="7686" width="55.1640625" style="164" customWidth="1"/>
    <col min="7687" max="7689" width="15.5" style="164" customWidth="1"/>
    <col min="7690" max="7690" width="4.83203125" style="164" customWidth="1"/>
    <col min="7691" max="7936" width="9.33203125" style="164"/>
    <col min="7937" max="7937" width="6.83203125" style="164" customWidth="1"/>
    <col min="7938" max="7938" width="48" style="164" customWidth="1"/>
    <col min="7939" max="7941" width="15.5" style="164" customWidth="1"/>
    <col min="7942" max="7942" width="55.1640625" style="164" customWidth="1"/>
    <col min="7943" max="7945" width="15.5" style="164" customWidth="1"/>
    <col min="7946" max="7946" width="4.83203125" style="164" customWidth="1"/>
    <col min="7947" max="8192" width="9.33203125" style="164"/>
    <col min="8193" max="8193" width="6.83203125" style="164" customWidth="1"/>
    <col min="8194" max="8194" width="48" style="164" customWidth="1"/>
    <col min="8195" max="8197" width="15.5" style="164" customWidth="1"/>
    <col min="8198" max="8198" width="55.1640625" style="164" customWidth="1"/>
    <col min="8199" max="8201" width="15.5" style="164" customWidth="1"/>
    <col min="8202" max="8202" width="4.83203125" style="164" customWidth="1"/>
    <col min="8203" max="8448" width="9.33203125" style="164"/>
    <col min="8449" max="8449" width="6.83203125" style="164" customWidth="1"/>
    <col min="8450" max="8450" width="48" style="164" customWidth="1"/>
    <col min="8451" max="8453" width="15.5" style="164" customWidth="1"/>
    <col min="8454" max="8454" width="55.1640625" style="164" customWidth="1"/>
    <col min="8455" max="8457" width="15.5" style="164" customWidth="1"/>
    <col min="8458" max="8458" width="4.83203125" style="164" customWidth="1"/>
    <col min="8459" max="8704" width="9.33203125" style="164"/>
    <col min="8705" max="8705" width="6.83203125" style="164" customWidth="1"/>
    <col min="8706" max="8706" width="48" style="164" customWidth="1"/>
    <col min="8707" max="8709" width="15.5" style="164" customWidth="1"/>
    <col min="8710" max="8710" width="55.1640625" style="164" customWidth="1"/>
    <col min="8711" max="8713" width="15.5" style="164" customWidth="1"/>
    <col min="8714" max="8714" width="4.83203125" style="164" customWidth="1"/>
    <col min="8715" max="8960" width="9.33203125" style="164"/>
    <col min="8961" max="8961" width="6.83203125" style="164" customWidth="1"/>
    <col min="8962" max="8962" width="48" style="164" customWidth="1"/>
    <col min="8963" max="8965" width="15.5" style="164" customWidth="1"/>
    <col min="8966" max="8966" width="55.1640625" style="164" customWidth="1"/>
    <col min="8967" max="8969" width="15.5" style="164" customWidth="1"/>
    <col min="8970" max="8970" width="4.83203125" style="164" customWidth="1"/>
    <col min="8971" max="9216" width="9.33203125" style="164"/>
    <col min="9217" max="9217" width="6.83203125" style="164" customWidth="1"/>
    <col min="9218" max="9218" width="48" style="164" customWidth="1"/>
    <col min="9219" max="9221" width="15.5" style="164" customWidth="1"/>
    <col min="9222" max="9222" width="55.1640625" style="164" customWidth="1"/>
    <col min="9223" max="9225" width="15.5" style="164" customWidth="1"/>
    <col min="9226" max="9226" width="4.83203125" style="164" customWidth="1"/>
    <col min="9227" max="9472" width="9.33203125" style="164"/>
    <col min="9473" max="9473" width="6.83203125" style="164" customWidth="1"/>
    <col min="9474" max="9474" width="48" style="164" customWidth="1"/>
    <col min="9475" max="9477" width="15.5" style="164" customWidth="1"/>
    <col min="9478" max="9478" width="55.1640625" style="164" customWidth="1"/>
    <col min="9479" max="9481" width="15.5" style="164" customWidth="1"/>
    <col min="9482" max="9482" width="4.83203125" style="164" customWidth="1"/>
    <col min="9483" max="9728" width="9.33203125" style="164"/>
    <col min="9729" max="9729" width="6.83203125" style="164" customWidth="1"/>
    <col min="9730" max="9730" width="48" style="164" customWidth="1"/>
    <col min="9731" max="9733" width="15.5" style="164" customWidth="1"/>
    <col min="9734" max="9734" width="55.1640625" style="164" customWidth="1"/>
    <col min="9735" max="9737" width="15.5" style="164" customWidth="1"/>
    <col min="9738" max="9738" width="4.83203125" style="164" customWidth="1"/>
    <col min="9739" max="9984" width="9.33203125" style="164"/>
    <col min="9985" max="9985" width="6.83203125" style="164" customWidth="1"/>
    <col min="9986" max="9986" width="48" style="164" customWidth="1"/>
    <col min="9987" max="9989" width="15.5" style="164" customWidth="1"/>
    <col min="9990" max="9990" width="55.1640625" style="164" customWidth="1"/>
    <col min="9991" max="9993" width="15.5" style="164" customWidth="1"/>
    <col min="9994" max="9994" width="4.83203125" style="164" customWidth="1"/>
    <col min="9995" max="10240" width="9.33203125" style="164"/>
    <col min="10241" max="10241" width="6.83203125" style="164" customWidth="1"/>
    <col min="10242" max="10242" width="48" style="164" customWidth="1"/>
    <col min="10243" max="10245" width="15.5" style="164" customWidth="1"/>
    <col min="10246" max="10246" width="55.1640625" style="164" customWidth="1"/>
    <col min="10247" max="10249" width="15.5" style="164" customWidth="1"/>
    <col min="10250" max="10250" width="4.83203125" style="164" customWidth="1"/>
    <col min="10251" max="10496" width="9.33203125" style="164"/>
    <col min="10497" max="10497" width="6.83203125" style="164" customWidth="1"/>
    <col min="10498" max="10498" width="48" style="164" customWidth="1"/>
    <col min="10499" max="10501" width="15.5" style="164" customWidth="1"/>
    <col min="10502" max="10502" width="55.1640625" style="164" customWidth="1"/>
    <col min="10503" max="10505" width="15.5" style="164" customWidth="1"/>
    <col min="10506" max="10506" width="4.83203125" style="164" customWidth="1"/>
    <col min="10507" max="10752" width="9.33203125" style="164"/>
    <col min="10753" max="10753" width="6.83203125" style="164" customWidth="1"/>
    <col min="10754" max="10754" width="48" style="164" customWidth="1"/>
    <col min="10755" max="10757" width="15.5" style="164" customWidth="1"/>
    <col min="10758" max="10758" width="55.1640625" style="164" customWidth="1"/>
    <col min="10759" max="10761" width="15.5" style="164" customWidth="1"/>
    <col min="10762" max="10762" width="4.83203125" style="164" customWidth="1"/>
    <col min="10763" max="11008" width="9.33203125" style="164"/>
    <col min="11009" max="11009" width="6.83203125" style="164" customWidth="1"/>
    <col min="11010" max="11010" width="48" style="164" customWidth="1"/>
    <col min="11011" max="11013" width="15.5" style="164" customWidth="1"/>
    <col min="11014" max="11014" width="55.1640625" style="164" customWidth="1"/>
    <col min="11015" max="11017" width="15.5" style="164" customWidth="1"/>
    <col min="11018" max="11018" width="4.83203125" style="164" customWidth="1"/>
    <col min="11019" max="11264" width="9.33203125" style="164"/>
    <col min="11265" max="11265" width="6.83203125" style="164" customWidth="1"/>
    <col min="11266" max="11266" width="48" style="164" customWidth="1"/>
    <col min="11267" max="11269" width="15.5" style="164" customWidth="1"/>
    <col min="11270" max="11270" width="55.1640625" style="164" customWidth="1"/>
    <col min="11271" max="11273" width="15.5" style="164" customWidth="1"/>
    <col min="11274" max="11274" width="4.83203125" style="164" customWidth="1"/>
    <col min="11275" max="11520" width="9.33203125" style="164"/>
    <col min="11521" max="11521" width="6.83203125" style="164" customWidth="1"/>
    <col min="11522" max="11522" width="48" style="164" customWidth="1"/>
    <col min="11523" max="11525" width="15.5" style="164" customWidth="1"/>
    <col min="11526" max="11526" width="55.1640625" style="164" customWidth="1"/>
    <col min="11527" max="11529" width="15.5" style="164" customWidth="1"/>
    <col min="11530" max="11530" width="4.83203125" style="164" customWidth="1"/>
    <col min="11531" max="11776" width="9.33203125" style="164"/>
    <col min="11777" max="11777" width="6.83203125" style="164" customWidth="1"/>
    <col min="11778" max="11778" width="48" style="164" customWidth="1"/>
    <col min="11779" max="11781" width="15.5" style="164" customWidth="1"/>
    <col min="11782" max="11782" width="55.1640625" style="164" customWidth="1"/>
    <col min="11783" max="11785" width="15.5" style="164" customWidth="1"/>
    <col min="11786" max="11786" width="4.83203125" style="164" customWidth="1"/>
    <col min="11787" max="12032" width="9.33203125" style="164"/>
    <col min="12033" max="12033" width="6.83203125" style="164" customWidth="1"/>
    <col min="12034" max="12034" width="48" style="164" customWidth="1"/>
    <col min="12035" max="12037" width="15.5" style="164" customWidth="1"/>
    <col min="12038" max="12038" width="55.1640625" style="164" customWidth="1"/>
    <col min="12039" max="12041" width="15.5" style="164" customWidth="1"/>
    <col min="12042" max="12042" width="4.83203125" style="164" customWidth="1"/>
    <col min="12043" max="12288" width="9.33203125" style="164"/>
    <col min="12289" max="12289" width="6.83203125" style="164" customWidth="1"/>
    <col min="12290" max="12290" width="48" style="164" customWidth="1"/>
    <col min="12291" max="12293" width="15.5" style="164" customWidth="1"/>
    <col min="12294" max="12294" width="55.1640625" style="164" customWidth="1"/>
    <col min="12295" max="12297" width="15.5" style="164" customWidth="1"/>
    <col min="12298" max="12298" width="4.83203125" style="164" customWidth="1"/>
    <col min="12299" max="12544" width="9.33203125" style="164"/>
    <col min="12545" max="12545" width="6.83203125" style="164" customWidth="1"/>
    <col min="12546" max="12546" width="48" style="164" customWidth="1"/>
    <col min="12547" max="12549" width="15.5" style="164" customWidth="1"/>
    <col min="12550" max="12550" width="55.1640625" style="164" customWidth="1"/>
    <col min="12551" max="12553" width="15.5" style="164" customWidth="1"/>
    <col min="12554" max="12554" width="4.83203125" style="164" customWidth="1"/>
    <col min="12555" max="12800" width="9.33203125" style="164"/>
    <col min="12801" max="12801" width="6.83203125" style="164" customWidth="1"/>
    <col min="12802" max="12802" width="48" style="164" customWidth="1"/>
    <col min="12803" max="12805" width="15.5" style="164" customWidth="1"/>
    <col min="12806" max="12806" width="55.1640625" style="164" customWidth="1"/>
    <col min="12807" max="12809" width="15.5" style="164" customWidth="1"/>
    <col min="12810" max="12810" width="4.83203125" style="164" customWidth="1"/>
    <col min="12811" max="13056" width="9.33203125" style="164"/>
    <col min="13057" max="13057" width="6.83203125" style="164" customWidth="1"/>
    <col min="13058" max="13058" width="48" style="164" customWidth="1"/>
    <col min="13059" max="13061" width="15.5" style="164" customWidth="1"/>
    <col min="13062" max="13062" width="55.1640625" style="164" customWidth="1"/>
    <col min="13063" max="13065" width="15.5" style="164" customWidth="1"/>
    <col min="13066" max="13066" width="4.83203125" style="164" customWidth="1"/>
    <col min="13067" max="13312" width="9.33203125" style="164"/>
    <col min="13313" max="13313" width="6.83203125" style="164" customWidth="1"/>
    <col min="13314" max="13314" width="48" style="164" customWidth="1"/>
    <col min="13315" max="13317" width="15.5" style="164" customWidth="1"/>
    <col min="13318" max="13318" width="55.1640625" style="164" customWidth="1"/>
    <col min="13319" max="13321" width="15.5" style="164" customWidth="1"/>
    <col min="13322" max="13322" width="4.83203125" style="164" customWidth="1"/>
    <col min="13323" max="13568" width="9.33203125" style="164"/>
    <col min="13569" max="13569" width="6.83203125" style="164" customWidth="1"/>
    <col min="13570" max="13570" width="48" style="164" customWidth="1"/>
    <col min="13571" max="13573" width="15.5" style="164" customWidth="1"/>
    <col min="13574" max="13574" width="55.1640625" style="164" customWidth="1"/>
    <col min="13575" max="13577" width="15.5" style="164" customWidth="1"/>
    <col min="13578" max="13578" width="4.83203125" style="164" customWidth="1"/>
    <col min="13579" max="13824" width="9.33203125" style="164"/>
    <col min="13825" max="13825" width="6.83203125" style="164" customWidth="1"/>
    <col min="13826" max="13826" width="48" style="164" customWidth="1"/>
    <col min="13827" max="13829" width="15.5" style="164" customWidth="1"/>
    <col min="13830" max="13830" width="55.1640625" style="164" customWidth="1"/>
    <col min="13831" max="13833" width="15.5" style="164" customWidth="1"/>
    <col min="13834" max="13834" width="4.83203125" style="164" customWidth="1"/>
    <col min="13835" max="14080" width="9.33203125" style="164"/>
    <col min="14081" max="14081" width="6.83203125" style="164" customWidth="1"/>
    <col min="14082" max="14082" width="48" style="164" customWidth="1"/>
    <col min="14083" max="14085" width="15.5" style="164" customWidth="1"/>
    <col min="14086" max="14086" width="55.1640625" style="164" customWidth="1"/>
    <col min="14087" max="14089" width="15.5" style="164" customWidth="1"/>
    <col min="14090" max="14090" width="4.83203125" style="164" customWidth="1"/>
    <col min="14091" max="14336" width="9.33203125" style="164"/>
    <col min="14337" max="14337" width="6.83203125" style="164" customWidth="1"/>
    <col min="14338" max="14338" width="48" style="164" customWidth="1"/>
    <col min="14339" max="14341" width="15.5" style="164" customWidth="1"/>
    <col min="14342" max="14342" width="55.1640625" style="164" customWidth="1"/>
    <col min="14343" max="14345" width="15.5" style="164" customWidth="1"/>
    <col min="14346" max="14346" width="4.83203125" style="164" customWidth="1"/>
    <col min="14347" max="14592" width="9.33203125" style="164"/>
    <col min="14593" max="14593" width="6.83203125" style="164" customWidth="1"/>
    <col min="14594" max="14594" width="48" style="164" customWidth="1"/>
    <col min="14595" max="14597" width="15.5" style="164" customWidth="1"/>
    <col min="14598" max="14598" width="55.1640625" style="164" customWidth="1"/>
    <col min="14599" max="14601" width="15.5" style="164" customWidth="1"/>
    <col min="14602" max="14602" width="4.83203125" style="164" customWidth="1"/>
    <col min="14603" max="14848" width="9.33203125" style="164"/>
    <col min="14849" max="14849" width="6.83203125" style="164" customWidth="1"/>
    <col min="14850" max="14850" width="48" style="164" customWidth="1"/>
    <col min="14851" max="14853" width="15.5" style="164" customWidth="1"/>
    <col min="14854" max="14854" width="55.1640625" style="164" customWidth="1"/>
    <col min="14855" max="14857" width="15.5" style="164" customWidth="1"/>
    <col min="14858" max="14858" width="4.83203125" style="164" customWidth="1"/>
    <col min="14859" max="15104" width="9.33203125" style="164"/>
    <col min="15105" max="15105" width="6.83203125" style="164" customWidth="1"/>
    <col min="15106" max="15106" width="48" style="164" customWidth="1"/>
    <col min="15107" max="15109" width="15.5" style="164" customWidth="1"/>
    <col min="15110" max="15110" width="55.1640625" style="164" customWidth="1"/>
    <col min="15111" max="15113" width="15.5" style="164" customWidth="1"/>
    <col min="15114" max="15114" width="4.83203125" style="164" customWidth="1"/>
    <col min="15115" max="15360" width="9.33203125" style="164"/>
    <col min="15361" max="15361" width="6.83203125" style="164" customWidth="1"/>
    <col min="15362" max="15362" width="48" style="164" customWidth="1"/>
    <col min="15363" max="15365" width="15.5" style="164" customWidth="1"/>
    <col min="15366" max="15366" width="55.1640625" style="164" customWidth="1"/>
    <col min="15367" max="15369" width="15.5" style="164" customWidth="1"/>
    <col min="15370" max="15370" width="4.83203125" style="164" customWidth="1"/>
    <col min="15371" max="15616" width="9.33203125" style="164"/>
    <col min="15617" max="15617" width="6.83203125" style="164" customWidth="1"/>
    <col min="15618" max="15618" width="48" style="164" customWidth="1"/>
    <col min="15619" max="15621" width="15.5" style="164" customWidth="1"/>
    <col min="15622" max="15622" width="55.1640625" style="164" customWidth="1"/>
    <col min="15623" max="15625" width="15.5" style="164" customWidth="1"/>
    <col min="15626" max="15626" width="4.83203125" style="164" customWidth="1"/>
    <col min="15627" max="15872" width="9.33203125" style="164"/>
    <col min="15873" max="15873" width="6.83203125" style="164" customWidth="1"/>
    <col min="15874" max="15874" width="48" style="164" customWidth="1"/>
    <col min="15875" max="15877" width="15.5" style="164" customWidth="1"/>
    <col min="15878" max="15878" width="55.1640625" style="164" customWidth="1"/>
    <col min="15879" max="15881" width="15.5" style="164" customWidth="1"/>
    <col min="15882" max="15882" width="4.83203125" style="164" customWidth="1"/>
    <col min="15883" max="16128" width="9.33203125" style="164"/>
    <col min="16129" max="16129" width="6.83203125" style="164" customWidth="1"/>
    <col min="16130" max="16130" width="48" style="164" customWidth="1"/>
    <col min="16131" max="16133" width="15.5" style="164" customWidth="1"/>
    <col min="16134" max="16134" width="55.1640625" style="164" customWidth="1"/>
    <col min="16135" max="16137" width="15.5" style="164" customWidth="1"/>
    <col min="16138" max="16138" width="4.83203125" style="164" customWidth="1"/>
    <col min="16139" max="16384" width="9.33203125" style="164"/>
  </cols>
  <sheetData>
    <row r="1" spans="1:10" ht="39.75" customHeight="1" x14ac:dyDescent="0.2">
      <c r="A1" s="160"/>
      <c r="B1" s="161" t="s">
        <v>389</v>
      </c>
      <c r="C1" s="162"/>
      <c r="D1" s="162"/>
      <c r="E1" s="162"/>
      <c r="F1" s="162"/>
      <c r="G1" s="162"/>
      <c r="H1" s="162"/>
      <c r="I1" s="162"/>
      <c r="J1" s="163" t="str">
        <f>CONCATENATE("2.1. melléklet ",[1]KVI_MOD_ALAPADATOK!A7," ",[1]KVI_MOD_ALAPADATOK!B7," ",[1]KVI_MOD_ALAPADATOK!C7," ",[1]KVI_MOD_ALAPADATOK!D7," ",[1]KVI_MOD_ALAPADATOK!E7," ",[1]KVI_MOD_ALAPADATOK!F7," ",[1]KVI_MOD_ALAPADATOK!G7," ",[1]KVI_MOD_ALAPADATOK!H7)</f>
        <v>2.1. melléklet a  / 2020 ( … ) önkormányzati rendelethez</v>
      </c>
    </row>
    <row r="2" spans="1:10" ht="14.25" thickBot="1" x14ac:dyDescent="0.25">
      <c r="A2" s="160"/>
      <c r="B2" s="165"/>
      <c r="C2" s="160"/>
      <c r="D2" s="160"/>
      <c r="E2" s="160"/>
      <c r="F2" s="160"/>
      <c r="G2" s="166"/>
      <c r="H2" s="166"/>
      <c r="I2" s="166" t="str">
        <f>CONCATENATE(KVI_MOD_1.4.sz.mell.!E7)</f>
        <v xml:space="preserve"> Forintban!</v>
      </c>
      <c r="J2" s="163"/>
    </row>
    <row r="3" spans="1:10" ht="18" customHeight="1" thickBot="1" x14ac:dyDescent="0.25">
      <c r="A3" s="167" t="s">
        <v>119</v>
      </c>
      <c r="B3" s="168" t="s">
        <v>390</v>
      </c>
      <c r="C3" s="169"/>
      <c r="D3" s="170"/>
      <c r="E3" s="170"/>
      <c r="F3" s="168" t="s">
        <v>391</v>
      </c>
      <c r="G3" s="171"/>
      <c r="H3" s="172"/>
      <c r="I3" s="173"/>
      <c r="J3" s="163"/>
    </row>
    <row r="4" spans="1:10" s="178" customFormat="1" ht="35.25" customHeight="1" thickBot="1" x14ac:dyDescent="0.25">
      <c r="A4" s="174"/>
      <c r="B4" s="175" t="s">
        <v>392</v>
      </c>
      <c r="C4" s="176" t="str">
        <f>+CONCATENATE(KVI_MOD_1.1.sz.mell.!C8," eredeti előirányzat")</f>
        <v>2020. évi eredeti előirányzat</v>
      </c>
      <c r="D4" s="51" t="s">
        <v>122</v>
      </c>
      <c r="E4" s="52" t="s">
        <v>123</v>
      </c>
      <c r="F4" s="175" t="s">
        <v>392</v>
      </c>
      <c r="G4" s="176" t="str">
        <f>+C4</f>
        <v>2020. évi eredeti előirányzat</v>
      </c>
      <c r="H4" s="176" t="str">
        <f>+D4</f>
        <v>Összes módosítás</v>
      </c>
      <c r="I4" s="177" t="str">
        <f>+E4</f>
        <v>Módosított előirányzat</v>
      </c>
      <c r="J4" s="163"/>
    </row>
    <row r="5" spans="1:10" s="184" customFormat="1" ht="12" customHeight="1" thickBot="1" x14ac:dyDescent="0.25">
      <c r="A5" s="179" t="s">
        <v>124</v>
      </c>
      <c r="B5" s="180" t="s">
        <v>125</v>
      </c>
      <c r="C5" s="181" t="s">
        <v>126</v>
      </c>
      <c r="D5" s="182" t="s">
        <v>127</v>
      </c>
      <c r="E5" s="182" t="s">
        <v>128</v>
      </c>
      <c r="F5" s="180" t="s">
        <v>393</v>
      </c>
      <c r="G5" s="181" t="s">
        <v>394</v>
      </c>
      <c r="H5" s="181" t="s">
        <v>395</v>
      </c>
      <c r="I5" s="183" t="s">
        <v>396</v>
      </c>
      <c r="J5" s="163"/>
    </row>
    <row r="6" spans="1:10" ht="12.95" customHeight="1" x14ac:dyDescent="0.2">
      <c r="A6" s="185" t="s">
        <v>129</v>
      </c>
      <c r="B6" s="186" t="s">
        <v>397</v>
      </c>
      <c r="C6" s="187">
        <f>'[1]RM_2.1.sz.mell.'!C6</f>
        <v>282740478</v>
      </c>
      <c r="D6" s="187">
        <f>'[1]RM_2.1.sz.mell.'!D6</f>
        <v>-17110559</v>
      </c>
      <c r="E6" s="187">
        <f>'[1]RM_2.1.sz.mell.'!E6</f>
        <v>265629919</v>
      </c>
      <c r="F6" s="186" t="s">
        <v>398</v>
      </c>
      <c r="G6" s="187">
        <f>'[1]RM_2.1.sz.mell.'!G6</f>
        <v>241932883</v>
      </c>
      <c r="H6" s="187">
        <f>'[1]RM_2.1.sz.mell.'!H6</f>
        <v>1601149</v>
      </c>
      <c r="I6" s="188">
        <f>'[1]RM_2.1.sz.mell.'!I6</f>
        <v>243534032</v>
      </c>
      <c r="J6" s="163"/>
    </row>
    <row r="7" spans="1:10" ht="12.95" customHeight="1" x14ac:dyDescent="0.2">
      <c r="A7" s="189" t="s">
        <v>143</v>
      </c>
      <c r="B7" s="190" t="s">
        <v>399</v>
      </c>
      <c r="C7" s="187">
        <f>'[1]RM_2.1.sz.mell.'!C7</f>
        <v>182337544</v>
      </c>
      <c r="D7" s="187">
        <f>'[1]RM_2.1.sz.mell.'!D7</f>
        <v>6123106</v>
      </c>
      <c r="E7" s="187">
        <f>'[1]RM_2.1.sz.mell.'!E7</f>
        <v>188460650</v>
      </c>
      <c r="F7" s="190" t="s">
        <v>300</v>
      </c>
      <c r="G7" s="191">
        <f>'[1]RM_2.1.sz.mell.'!G7</f>
        <v>40075100</v>
      </c>
      <c r="H7" s="191">
        <f>'[1]RM_2.1.sz.mell.'!H7</f>
        <v>121942</v>
      </c>
      <c r="I7" s="192">
        <f>'[1]RM_2.1.sz.mell.'!I7</f>
        <v>40197042</v>
      </c>
      <c r="J7" s="163"/>
    </row>
    <row r="8" spans="1:10" ht="12.95" customHeight="1" x14ac:dyDescent="0.2">
      <c r="A8" s="189" t="s">
        <v>157</v>
      </c>
      <c r="B8" s="190" t="s">
        <v>400</v>
      </c>
      <c r="C8" s="187">
        <f>'[1]RM_2.1.sz.mell.'!C8</f>
        <v>0</v>
      </c>
      <c r="D8" s="187">
        <f>'[1]RM_2.1.sz.mell.'!D8</f>
        <v>0</v>
      </c>
      <c r="E8" s="187">
        <f>'[1]RM_2.1.sz.mell.'!E8</f>
        <v>0</v>
      </c>
      <c r="F8" s="190" t="s">
        <v>401</v>
      </c>
      <c r="G8" s="191">
        <f>'[1]RM_2.1.sz.mell.'!G8</f>
        <v>283175860</v>
      </c>
      <c r="H8" s="191">
        <f>'[1]RM_2.1.sz.mell.'!H8</f>
        <v>12678055</v>
      </c>
      <c r="I8" s="192">
        <f>'[1]RM_2.1.sz.mell.'!I8</f>
        <v>295853915</v>
      </c>
      <c r="J8" s="163"/>
    </row>
    <row r="9" spans="1:10" ht="12.95" customHeight="1" x14ac:dyDescent="0.2">
      <c r="A9" s="189" t="s">
        <v>354</v>
      </c>
      <c r="B9" s="190" t="s">
        <v>402</v>
      </c>
      <c r="C9" s="187">
        <f>'[1]RM_2.1.sz.mell.'!C9</f>
        <v>0</v>
      </c>
      <c r="D9" s="187">
        <f>'[1]RM_2.1.sz.mell.'!D9</f>
        <v>0</v>
      </c>
      <c r="E9" s="187">
        <f>'[1]RM_2.1.sz.mell.'!E9</f>
        <v>0</v>
      </c>
      <c r="F9" s="190" t="s">
        <v>302</v>
      </c>
      <c r="G9" s="191">
        <f>'[1]RM_2.1.sz.mell.'!G9</f>
        <v>21574373</v>
      </c>
      <c r="H9" s="191">
        <f>'[1]RM_2.1.sz.mell.'!H9</f>
        <v>-670000</v>
      </c>
      <c r="I9" s="192">
        <f>'[1]RM_2.1.sz.mell.'!I9</f>
        <v>20904373</v>
      </c>
      <c r="J9" s="163"/>
    </row>
    <row r="10" spans="1:10" ht="12.95" customHeight="1" x14ac:dyDescent="0.2">
      <c r="A10" s="189" t="s">
        <v>187</v>
      </c>
      <c r="B10" s="193" t="s">
        <v>403</v>
      </c>
      <c r="C10" s="187">
        <f>'[1]RM_2.1.sz.mell.'!C10</f>
        <v>86301064</v>
      </c>
      <c r="D10" s="187">
        <f>'[1]RM_2.1.sz.mell.'!D10</f>
        <v>9117806</v>
      </c>
      <c r="E10" s="187">
        <f>'[1]RM_2.1.sz.mell.'!E10</f>
        <v>95418870</v>
      </c>
      <c r="F10" s="190" t="s">
        <v>304</v>
      </c>
      <c r="G10" s="191">
        <f>'[1]RM_2.1.sz.mell.'!G10</f>
        <v>20648024</v>
      </c>
      <c r="H10" s="191">
        <f>'[1]RM_2.1.sz.mell.'!H10</f>
        <v>670000</v>
      </c>
      <c r="I10" s="192">
        <f>'[1]RM_2.1.sz.mell.'!I10</f>
        <v>21318024</v>
      </c>
      <c r="J10" s="163"/>
    </row>
    <row r="11" spans="1:10" ht="12.95" customHeight="1" x14ac:dyDescent="0.2">
      <c r="A11" s="189" t="s">
        <v>211</v>
      </c>
      <c r="B11" s="190" t="s">
        <v>404</v>
      </c>
      <c r="C11" s="187">
        <f>'[1]RM_2.1.sz.mell.'!C11</f>
        <v>3024000</v>
      </c>
      <c r="D11" s="187">
        <f>'[1]RM_2.1.sz.mell.'!D11</f>
        <v>0</v>
      </c>
      <c r="E11" s="187">
        <f>'[1]RM_2.1.sz.mell.'!E11</f>
        <v>3024000</v>
      </c>
      <c r="F11" s="190" t="s">
        <v>329</v>
      </c>
      <c r="G11" s="191">
        <f>'[1]RM_2.1.sz.mell.'!G11</f>
        <v>0</v>
      </c>
      <c r="H11" s="191">
        <f>'[1]RM_2.1.sz.mell.'!H11</f>
        <v>0</v>
      </c>
      <c r="I11" s="192">
        <f>'[1]RM_2.1.sz.mell.'!I11</f>
        <v>0</v>
      </c>
      <c r="J11" s="163"/>
    </row>
    <row r="12" spans="1:10" ht="12.95" customHeight="1" x14ac:dyDescent="0.2">
      <c r="A12" s="189" t="s">
        <v>371</v>
      </c>
      <c r="B12" s="190" t="s">
        <v>405</v>
      </c>
      <c r="C12" s="187">
        <f>'[1]RM_2.1.sz.mell.'!C12</f>
        <v>0</v>
      </c>
      <c r="D12" s="187">
        <f>'[1]RM_2.1.sz.mell.'!D12</f>
        <v>0</v>
      </c>
      <c r="E12" s="194">
        <f>'[1]RM_2.1.sz.mell.'!E12</f>
        <v>0</v>
      </c>
      <c r="F12" s="195">
        <f>'[1]RM_2.1.sz.mell.'!F12</f>
        <v>0</v>
      </c>
      <c r="G12" s="191">
        <f>'[1]RM_2.1.sz.mell.'!G12</f>
        <v>0</v>
      </c>
      <c r="H12" s="191">
        <f>'[1]RM_2.1.sz.mell.'!H12</f>
        <v>0</v>
      </c>
      <c r="I12" s="192">
        <f>'[1]RM_2.1.sz.mell.'!I12</f>
        <v>0</v>
      </c>
      <c r="J12" s="163"/>
    </row>
    <row r="13" spans="1:10" ht="12.95" customHeight="1" x14ac:dyDescent="0.2">
      <c r="A13" s="189" t="s">
        <v>233</v>
      </c>
      <c r="B13" s="196">
        <f>'[1]RM_2.1.sz.mell.'!B13</f>
        <v>0</v>
      </c>
      <c r="C13" s="187">
        <f>'[1]RM_2.1.sz.mell.'!C13</f>
        <v>0</v>
      </c>
      <c r="D13" s="187">
        <f>'[1]RM_2.1.sz.mell.'!D13</f>
        <v>0</v>
      </c>
      <c r="E13" s="194">
        <f>'[1]RM_2.1.sz.mell.'!E13</f>
        <v>0</v>
      </c>
      <c r="F13" s="195">
        <f>'[1]RM_2.1.sz.mell.'!F13</f>
        <v>0</v>
      </c>
      <c r="G13" s="191">
        <f>'[1]RM_2.1.sz.mell.'!G13</f>
        <v>0</v>
      </c>
      <c r="H13" s="191">
        <f>'[1]RM_2.1.sz.mell.'!H13</f>
        <v>0</v>
      </c>
      <c r="I13" s="192">
        <f>'[1]RM_2.1.sz.mell.'!I13</f>
        <v>0</v>
      </c>
      <c r="J13" s="163"/>
    </row>
    <row r="14" spans="1:10" ht="12.95" customHeight="1" x14ac:dyDescent="0.2">
      <c r="A14" s="189" t="s">
        <v>57</v>
      </c>
      <c r="B14" s="196">
        <f>'[1]RM_2.1.sz.mell.'!B14</f>
        <v>0</v>
      </c>
      <c r="C14" s="187">
        <f>'[1]RM_2.1.sz.mell.'!C14</f>
        <v>0</v>
      </c>
      <c r="D14" s="187">
        <f>'[1]RM_2.1.sz.mell.'!D14</f>
        <v>0</v>
      </c>
      <c r="E14" s="194">
        <f>'[1]RM_2.1.sz.mell.'!E14</f>
        <v>0</v>
      </c>
      <c r="F14" s="195">
        <f>'[1]RM_2.1.sz.mell.'!F14</f>
        <v>0</v>
      </c>
      <c r="G14" s="191">
        <f>'[1]RM_2.1.sz.mell.'!G14</f>
        <v>0</v>
      </c>
      <c r="H14" s="191">
        <f>'[1]RM_2.1.sz.mell.'!H14</f>
        <v>0</v>
      </c>
      <c r="I14" s="192">
        <f>'[1]RM_2.1.sz.mell.'!I14</f>
        <v>0</v>
      </c>
      <c r="J14" s="163"/>
    </row>
    <row r="15" spans="1:10" ht="12.95" customHeight="1" x14ac:dyDescent="0.2">
      <c r="A15" s="189" t="s">
        <v>381</v>
      </c>
      <c r="B15" s="196">
        <f>'[1]RM_2.1.sz.mell.'!B15</f>
        <v>0</v>
      </c>
      <c r="C15" s="187">
        <f>'[1]RM_2.1.sz.mell.'!C15</f>
        <v>0</v>
      </c>
      <c r="D15" s="187">
        <f>'[1]RM_2.1.sz.mell.'!D15</f>
        <v>0</v>
      </c>
      <c r="E15" s="194">
        <f>'[1]RM_2.1.sz.mell.'!E15</f>
        <v>0</v>
      </c>
      <c r="F15" s="195">
        <f>'[1]RM_2.1.sz.mell.'!F15</f>
        <v>0</v>
      </c>
      <c r="G15" s="191">
        <f>'[1]RM_2.1.sz.mell.'!G15</f>
        <v>0</v>
      </c>
      <c r="H15" s="191">
        <f>'[1]RM_2.1.sz.mell.'!H15</f>
        <v>0</v>
      </c>
      <c r="I15" s="192">
        <f>'[1]RM_2.1.sz.mell.'!I15</f>
        <v>0</v>
      </c>
      <c r="J15" s="163"/>
    </row>
    <row r="16" spans="1:10" ht="12.95" customHeight="1" x14ac:dyDescent="0.2">
      <c r="A16" s="189" t="s">
        <v>383</v>
      </c>
      <c r="B16" s="196">
        <f>'[1]RM_2.1.sz.mell.'!B16</f>
        <v>0</v>
      </c>
      <c r="C16" s="187">
        <f>'[1]RM_2.1.sz.mell.'!C16</f>
        <v>0</v>
      </c>
      <c r="D16" s="187">
        <f>'[1]RM_2.1.sz.mell.'!D16</f>
        <v>0</v>
      </c>
      <c r="E16" s="194">
        <f>'[1]RM_2.1.sz.mell.'!E16</f>
        <v>0</v>
      </c>
      <c r="F16" s="195">
        <f>'[1]RM_2.1.sz.mell.'!F16</f>
        <v>0</v>
      </c>
      <c r="G16" s="191">
        <f>'[1]RM_2.1.sz.mell.'!G16</f>
        <v>0</v>
      </c>
      <c r="H16" s="191">
        <f>'[1]RM_2.1.sz.mell.'!H16</f>
        <v>0</v>
      </c>
      <c r="I16" s="192">
        <f>'[1]RM_2.1.sz.mell.'!I16</f>
        <v>0</v>
      </c>
      <c r="J16" s="163"/>
    </row>
    <row r="17" spans="1:10" ht="12.95" customHeight="1" thickBot="1" x14ac:dyDescent="0.25">
      <c r="A17" s="189" t="s">
        <v>406</v>
      </c>
      <c r="B17" s="196">
        <f>'[1]RM_2.1.sz.mell.'!B17</f>
        <v>0</v>
      </c>
      <c r="C17" s="187">
        <f>'[1]RM_2.1.sz.mell.'!C17</f>
        <v>0</v>
      </c>
      <c r="D17" s="187">
        <f>'[1]RM_2.1.sz.mell.'!D17</f>
        <v>0</v>
      </c>
      <c r="E17" s="194">
        <f>'[1]RM_2.1.sz.mell.'!E17</f>
        <v>0</v>
      </c>
      <c r="F17" s="197">
        <f>'[1]RM_2.1.sz.mell.'!F17</f>
        <v>0</v>
      </c>
      <c r="G17" s="198">
        <f>'[1]RM_2.1.sz.mell.'!G17</f>
        <v>0</v>
      </c>
      <c r="H17" s="198">
        <f>'[1]RM_2.1.sz.mell.'!H17</f>
        <v>0</v>
      </c>
      <c r="I17" s="199">
        <f>'[1]RM_2.1.sz.mell.'!I17</f>
        <v>0</v>
      </c>
      <c r="J17" s="163"/>
    </row>
    <row r="18" spans="1:10" ht="21.75" thickBot="1" x14ac:dyDescent="0.25">
      <c r="A18" s="200" t="s">
        <v>407</v>
      </c>
      <c r="B18" s="201" t="s">
        <v>408</v>
      </c>
      <c r="C18" s="202">
        <f>'[1]RM_2.1.sz.mell.'!C18</f>
        <v>554403086</v>
      </c>
      <c r="D18" s="202">
        <f>'[1]RM_2.1.sz.mell.'!D18</f>
        <v>-1869647</v>
      </c>
      <c r="E18" s="202">
        <f>'[1]RM_2.1.sz.mell.'!E18</f>
        <v>552533439</v>
      </c>
      <c r="F18" s="201" t="s">
        <v>409</v>
      </c>
      <c r="G18" s="202">
        <f>'[1]RM_2.1.sz.mell.'!G18</f>
        <v>607406240</v>
      </c>
      <c r="H18" s="202">
        <f>'[1]RM_2.1.sz.mell.'!H18</f>
        <v>14401146</v>
      </c>
      <c r="I18" s="203">
        <f>'[1]RM_2.1.sz.mell.'!I18</f>
        <v>621807386</v>
      </c>
      <c r="J18" s="163"/>
    </row>
    <row r="19" spans="1:10" ht="12.95" customHeight="1" x14ac:dyDescent="0.2">
      <c r="A19" s="204" t="s">
        <v>410</v>
      </c>
      <c r="B19" s="205" t="s">
        <v>411</v>
      </c>
      <c r="C19" s="206">
        <f>'[1]RM_2.1.sz.mell.'!C19</f>
        <v>62646011</v>
      </c>
      <c r="D19" s="206">
        <f>'[1]RM_2.1.sz.mell.'!D19</f>
        <v>16270793</v>
      </c>
      <c r="E19" s="206">
        <f>'[1]RM_2.1.sz.mell.'!E19</f>
        <v>78916804</v>
      </c>
      <c r="F19" s="207" t="s">
        <v>412</v>
      </c>
      <c r="G19" s="208">
        <f>'[1]RM_2.1.sz.mell.'!G19</f>
        <v>0</v>
      </c>
      <c r="H19" s="208">
        <f>'[1]RM_2.1.sz.mell.'!H19</f>
        <v>0</v>
      </c>
      <c r="I19" s="209">
        <f>'[1]RM_2.1.sz.mell.'!I19</f>
        <v>0</v>
      </c>
      <c r="J19" s="163"/>
    </row>
    <row r="20" spans="1:10" ht="12.95" customHeight="1" x14ac:dyDescent="0.2">
      <c r="A20" s="210" t="s">
        <v>413</v>
      </c>
      <c r="B20" s="207" t="s">
        <v>414</v>
      </c>
      <c r="C20" s="211">
        <f>'[1]RM_2.1.sz.mell.'!C20</f>
        <v>62646011</v>
      </c>
      <c r="D20" s="211">
        <f>'[1]RM_2.1.sz.mell.'!D20</f>
        <v>16270793</v>
      </c>
      <c r="E20" s="211">
        <f>'[1]RM_2.1.sz.mell.'!E20</f>
        <v>78916804</v>
      </c>
      <c r="F20" s="207" t="s">
        <v>415</v>
      </c>
      <c r="G20" s="211">
        <f>'[1]RM_2.1.sz.mell.'!G20</f>
        <v>108000000</v>
      </c>
      <c r="H20" s="211">
        <f>'[1]RM_2.1.sz.mell.'!H20</f>
        <v>0</v>
      </c>
      <c r="I20" s="212">
        <f>'[1]RM_2.1.sz.mell.'!I20</f>
        <v>108000000</v>
      </c>
      <c r="J20" s="163"/>
    </row>
    <row r="21" spans="1:10" ht="12.95" customHeight="1" x14ac:dyDescent="0.2">
      <c r="A21" s="210" t="s">
        <v>416</v>
      </c>
      <c r="B21" s="207" t="s">
        <v>417</v>
      </c>
      <c r="C21" s="211">
        <f>'[1]RM_2.1.sz.mell.'!C21</f>
        <v>0</v>
      </c>
      <c r="D21" s="211">
        <f>'[1]RM_2.1.sz.mell.'!D21</f>
        <v>0</v>
      </c>
      <c r="E21" s="211">
        <f>'[1]RM_2.1.sz.mell.'!E21</f>
        <v>0</v>
      </c>
      <c r="F21" s="207" t="s">
        <v>418</v>
      </c>
      <c r="G21" s="211">
        <f>'[1]RM_2.1.sz.mell.'!G21</f>
        <v>0</v>
      </c>
      <c r="H21" s="211">
        <f>'[1]RM_2.1.sz.mell.'!H21</f>
        <v>0</v>
      </c>
      <c r="I21" s="212">
        <f>'[1]RM_2.1.sz.mell.'!I21</f>
        <v>0</v>
      </c>
      <c r="J21" s="163"/>
    </row>
    <row r="22" spans="1:10" ht="12.95" customHeight="1" x14ac:dyDescent="0.2">
      <c r="A22" s="210" t="s">
        <v>419</v>
      </c>
      <c r="B22" s="207" t="s">
        <v>420</v>
      </c>
      <c r="C22" s="211">
        <f>'[1]RM_2.1.sz.mell.'!C22</f>
        <v>0</v>
      </c>
      <c r="D22" s="211">
        <f>'[1]RM_2.1.sz.mell.'!D22</f>
        <v>0</v>
      </c>
      <c r="E22" s="211">
        <f>'[1]RM_2.1.sz.mell.'!E22</f>
        <v>0</v>
      </c>
      <c r="F22" s="207" t="s">
        <v>421</v>
      </c>
      <c r="G22" s="211">
        <f>'[1]RM_2.1.sz.mell.'!G22</f>
        <v>0</v>
      </c>
      <c r="H22" s="211">
        <f>'[1]RM_2.1.sz.mell.'!H22</f>
        <v>0</v>
      </c>
      <c r="I22" s="212">
        <f>'[1]RM_2.1.sz.mell.'!I22</f>
        <v>0</v>
      </c>
      <c r="J22" s="163"/>
    </row>
    <row r="23" spans="1:10" ht="12.95" customHeight="1" x14ac:dyDescent="0.2">
      <c r="A23" s="210" t="s">
        <v>422</v>
      </c>
      <c r="B23" s="213" t="s">
        <v>423</v>
      </c>
      <c r="C23" s="211">
        <f>'[1]RM_2.1.sz.mell.'!C23</f>
        <v>0</v>
      </c>
      <c r="D23" s="211">
        <f>'[1]RM_2.1.sz.mell.'!D23</f>
        <v>0</v>
      </c>
      <c r="E23" s="211">
        <f>'[1]RM_2.1.sz.mell.'!E23</f>
        <v>0</v>
      </c>
      <c r="F23" s="205" t="s">
        <v>424</v>
      </c>
      <c r="G23" s="211">
        <f>'[1]RM_2.1.sz.mell.'!G23</f>
        <v>0</v>
      </c>
      <c r="H23" s="211">
        <f>'[1]RM_2.1.sz.mell.'!H23</f>
        <v>0</v>
      </c>
      <c r="I23" s="212">
        <f>'[1]RM_2.1.sz.mell.'!I23</f>
        <v>0</v>
      </c>
      <c r="J23" s="163"/>
    </row>
    <row r="24" spans="1:10" ht="12.95" customHeight="1" x14ac:dyDescent="0.2">
      <c r="A24" s="210" t="s">
        <v>425</v>
      </c>
      <c r="B24" s="207" t="s">
        <v>426</v>
      </c>
      <c r="C24" s="214">
        <f>'[1]RM_2.1.sz.mell.'!C24</f>
        <v>108000000</v>
      </c>
      <c r="D24" s="214">
        <f>'[1]RM_2.1.sz.mell.'!D24</f>
        <v>0</v>
      </c>
      <c r="E24" s="214">
        <f>'[1]RM_2.1.sz.mell.'!E24</f>
        <v>108000000</v>
      </c>
      <c r="F24" s="207" t="s">
        <v>427</v>
      </c>
      <c r="G24" s="211">
        <f>'[1]RM_2.1.sz.mell.'!G24</f>
        <v>0</v>
      </c>
      <c r="H24" s="211">
        <f>'[1]RM_2.1.sz.mell.'!H24</f>
        <v>0</v>
      </c>
      <c r="I24" s="212">
        <f>'[1]RM_2.1.sz.mell.'!I24</f>
        <v>0</v>
      </c>
      <c r="J24" s="163"/>
    </row>
    <row r="25" spans="1:10" ht="12.95" customHeight="1" x14ac:dyDescent="0.2">
      <c r="A25" s="204" t="s">
        <v>428</v>
      </c>
      <c r="B25" s="205" t="s">
        <v>429</v>
      </c>
      <c r="C25" s="208">
        <f>'[1]RM_2.1.sz.mell.'!C25</f>
        <v>108000000</v>
      </c>
      <c r="D25" s="208">
        <f>'[1]RM_2.1.sz.mell.'!D25</f>
        <v>0</v>
      </c>
      <c r="E25" s="208">
        <f>'[1]RM_2.1.sz.mell.'!E25</f>
        <v>108000000</v>
      </c>
      <c r="F25" s="186" t="s">
        <v>369</v>
      </c>
      <c r="G25" s="208">
        <f>'[1]RM_2.1.sz.mell.'!G25</f>
        <v>0</v>
      </c>
      <c r="H25" s="208">
        <f>'[1]RM_2.1.sz.mell.'!H25</f>
        <v>0</v>
      </c>
      <c r="I25" s="209">
        <f>'[1]RM_2.1.sz.mell.'!I25</f>
        <v>0</v>
      </c>
      <c r="J25" s="163"/>
    </row>
    <row r="26" spans="1:10" ht="12.95" customHeight="1" x14ac:dyDescent="0.2">
      <c r="A26" s="210" t="s">
        <v>430</v>
      </c>
      <c r="B26" s="207" t="s">
        <v>431</v>
      </c>
      <c r="C26" s="211">
        <f>'[1]RM_2.1.sz.mell.'!C26</f>
        <v>0</v>
      </c>
      <c r="D26" s="211">
        <f>'[1]RM_2.1.sz.mell.'!D26</f>
        <v>0</v>
      </c>
      <c r="E26" s="211">
        <f>'[1]RM_2.1.sz.mell.'!E26</f>
        <v>0</v>
      </c>
      <c r="F26" s="190" t="s">
        <v>379</v>
      </c>
      <c r="G26" s="211">
        <f>'[1]RM_2.1.sz.mell.'!G26</f>
        <v>0</v>
      </c>
      <c r="H26" s="211">
        <f>'[1]RM_2.1.sz.mell.'!H26</f>
        <v>0</v>
      </c>
      <c r="I26" s="212">
        <f>'[1]RM_2.1.sz.mell.'!I26</f>
        <v>0</v>
      </c>
      <c r="J26" s="163"/>
    </row>
    <row r="27" spans="1:10" ht="12.95" customHeight="1" x14ac:dyDescent="0.2">
      <c r="A27" s="189" t="s">
        <v>432</v>
      </c>
      <c r="B27" s="207" t="s">
        <v>288</v>
      </c>
      <c r="C27" s="211">
        <f>'[1]RM_2.1.sz.mell.'!C27</f>
        <v>0</v>
      </c>
      <c r="D27" s="211">
        <f>'[1]RM_2.1.sz.mell.'!D27</f>
        <v>0</v>
      </c>
      <c r="E27" s="211">
        <f>'[1]RM_2.1.sz.mell.'!E27</f>
        <v>0</v>
      </c>
      <c r="F27" s="190" t="s">
        <v>380</v>
      </c>
      <c r="G27" s="211">
        <f>'[1]RM_2.1.sz.mell.'!G27</f>
        <v>0</v>
      </c>
      <c r="H27" s="211">
        <f>'[1]RM_2.1.sz.mell.'!H27</f>
        <v>0</v>
      </c>
      <c r="I27" s="212">
        <f>'[1]RM_2.1.sz.mell.'!I27</f>
        <v>0</v>
      </c>
      <c r="J27" s="163"/>
    </row>
    <row r="28" spans="1:10" ht="12.95" customHeight="1" thickBot="1" x14ac:dyDescent="0.25">
      <c r="A28" s="215" t="s">
        <v>433</v>
      </c>
      <c r="B28" s="205" t="s">
        <v>290</v>
      </c>
      <c r="C28" s="208">
        <f>'[1]RM_2.1.sz.mell.'!C28</f>
        <v>0</v>
      </c>
      <c r="D28" s="208">
        <f>'[1]RM_2.1.sz.mell.'!D28</f>
        <v>0</v>
      </c>
      <c r="E28" s="216">
        <f>'[1]RM_2.1.sz.mell.'!E28</f>
        <v>0</v>
      </c>
      <c r="F28" s="217" t="str">
        <f>'[1]RM_2.1.sz.mell.'!F28</f>
        <v>ÁH belüli megelőlegezés visszafizetése</v>
      </c>
      <c r="G28" s="208">
        <f>'[1]RM_2.1.sz.mell.'!G28</f>
        <v>9642857</v>
      </c>
      <c r="H28" s="208">
        <f>'[1]RM_2.1.sz.mell.'!H28</f>
        <v>0</v>
      </c>
      <c r="I28" s="209">
        <f>'[1]RM_2.1.sz.mell.'!I28</f>
        <v>9642857</v>
      </c>
      <c r="J28" s="163"/>
    </row>
    <row r="29" spans="1:10" ht="24" customHeight="1" thickBot="1" x14ac:dyDescent="0.25">
      <c r="A29" s="200" t="s">
        <v>434</v>
      </c>
      <c r="B29" s="201" t="s">
        <v>435</v>
      </c>
      <c r="C29" s="202">
        <f>'[1]RM_2.1.sz.mell.'!C29</f>
        <v>170646011</v>
      </c>
      <c r="D29" s="202">
        <f>'[1]RM_2.1.sz.mell.'!D29</f>
        <v>16270793</v>
      </c>
      <c r="E29" s="218">
        <f>'[1]RM_2.1.sz.mell.'!E29</f>
        <v>186916804</v>
      </c>
      <c r="F29" s="201" t="s">
        <v>436</v>
      </c>
      <c r="G29" s="202">
        <f>'[1]RM_2.1.sz.mell.'!G29</f>
        <v>117642857</v>
      </c>
      <c r="H29" s="202">
        <f>'[1]RM_2.1.sz.mell.'!H29</f>
        <v>0</v>
      </c>
      <c r="I29" s="203">
        <f>'[1]RM_2.1.sz.mell.'!I29</f>
        <v>117642857</v>
      </c>
      <c r="J29" s="163"/>
    </row>
    <row r="30" spans="1:10" ht="13.5" thickBot="1" x14ac:dyDescent="0.25">
      <c r="A30" s="200" t="s">
        <v>437</v>
      </c>
      <c r="B30" s="219" t="s">
        <v>438</v>
      </c>
      <c r="C30" s="220">
        <f>'[1]RM_2.1.sz.mell.'!C30</f>
        <v>725049097</v>
      </c>
      <c r="D30" s="220">
        <f>'[1]RM_2.1.sz.mell.'!D30</f>
        <v>14401146</v>
      </c>
      <c r="E30" s="221">
        <f>'[1]RM_2.1.sz.mell.'!E30</f>
        <v>739450243</v>
      </c>
      <c r="F30" s="219" t="s">
        <v>439</v>
      </c>
      <c r="G30" s="220">
        <f>'[1]RM_2.1.sz.mell.'!G30</f>
        <v>725049097</v>
      </c>
      <c r="H30" s="220">
        <f>'[1]RM_2.1.sz.mell.'!H30</f>
        <v>14401146</v>
      </c>
      <c r="I30" s="221">
        <f>'[1]RM_2.1.sz.mell.'!I30</f>
        <v>739450243</v>
      </c>
      <c r="J30" s="163"/>
    </row>
    <row r="31" spans="1:10" ht="13.5" thickBot="1" x14ac:dyDescent="0.25">
      <c r="A31" s="200" t="s">
        <v>440</v>
      </c>
      <c r="B31" s="219" t="s">
        <v>441</v>
      </c>
      <c r="C31" s="220">
        <f>'[1]RM_2.1.sz.mell.'!C31</f>
        <v>53003154</v>
      </c>
      <c r="D31" s="220">
        <f>'[1]RM_2.1.sz.mell.'!D31</f>
        <v>16270793</v>
      </c>
      <c r="E31" s="221">
        <f>'[1]RM_2.1.sz.mell.'!E31</f>
        <v>69273947</v>
      </c>
      <c r="F31" s="219" t="s">
        <v>442</v>
      </c>
      <c r="G31" s="220" t="str">
        <f>'[1]RM_2.1.sz.mell.'!G31</f>
        <v>-</v>
      </c>
      <c r="H31" s="220" t="str">
        <f>'[1]RM_2.1.sz.mell.'!H31</f>
        <v>-</v>
      </c>
      <c r="I31" s="221" t="str">
        <f>'[1]RM_2.1.sz.mell.'!I31</f>
        <v>-</v>
      </c>
      <c r="J31" s="163"/>
    </row>
    <row r="32" spans="1:10" ht="13.5" thickBot="1" x14ac:dyDescent="0.25">
      <c r="A32" s="200" t="s">
        <v>443</v>
      </c>
      <c r="B32" s="219" t="s">
        <v>444</v>
      </c>
      <c r="C32" s="220" t="str">
        <f>'[1]RM_2.1.sz.mell.'!C32</f>
        <v>-</v>
      </c>
      <c r="D32" s="220" t="str">
        <f>'[1]RM_2.1.sz.mell.'!D32</f>
        <v>-</v>
      </c>
      <c r="E32" s="220" t="str">
        <f>'[1]RM_2.1.sz.mell.'!E32</f>
        <v>-</v>
      </c>
      <c r="F32" s="219" t="s">
        <v>445</v>
      </c>
      <c r="G32" s="220" t="str">
        <f>'[1]RM_2.1.sz.mell.'!G32</f>
        <v>-</v>
      </c>
      <c r="H32" s="220" t="str">
        <f>'[1]RM_2.1.sz.mell.'!H32</f>
        <v>-</v>
      </c>
      <c r="I32" s="220" t="str">
        <f>'[1]RM_2.1.sz.mell.'!I32</f>
        <v>-</v>
      </c>
      <c r="J32" s="163"/>
    </row>
    <row r="33" spans="2:10" ht="18.75" x14ac:dyDescent="0.2">
      <c r="B33" s="222"/>
      <c r="C33" s="222"/>
      <c r="D33" s="222"/>
      <c r="E33" s="222"/>
      <c r="F33" s="222"/>
      <c r="J33" s="163"/>
    </row>
  </sheetData>
  <sheetProtection sheet="1"/>
  <mergeCells count="3">
    <mergeCell ref="J1:J33"/>
    <mergeCell ref="A3:A4"/>
    <mergeCell ref="B33:F33"/>
  </mergeCells>
  <printOptions horizontalCentered="1"/>
  <pageMargins left="0.33" right="0.48" top="0.9055118110236221" bottom="0.5" header="0.6692913385826772" footer="0.28000000000000003"/>
  <pageSetup paperSize="9" scale="72" orientation="landscape" verticalDpi="300" r:id="rId1"/>
  <headerFooter alignWithMargins="0">
    <oddHeader xml:space="preserve">&amp;R&amp;"Times New Roman CE,Félkövér dőlt"&amp;11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57BD-3D04-4298-B6F5-E25DFB81A0BF}">
  <sheetPr>
    <tabColor theme="3" tint="0.79998168889431442"/>
  </sheetPr>
  <dimension ref="A1:J33"/>
  <sheetViews>
    <sheetView topLeftCell="A7" zoomScale="120" zoomScaleNormal="120" zoomScaleSheetLayoutView="115" workbookViewId="0">
      <selection activeCell="J1" sqref="J1:J33"/>
    </sheetView>
  </sheetViews>
  <sheetFormatPr defaultRowHeight="12.75" x14ac:dyDescent="0.2"/>
  <cols>
    <col min="1" max="1" width="6.83203125" style="164" customWidth="1"/>
    <col min="2" max="2" width="49.83203125" style="223" customWidth="1"/>
    <col min="3" max="5" width="15.5" style="164" customWidth="1"/>
    <col min="6" max="6" width="49.83203125" style="164" customWidth="1"/>
    <col min="7" max="9" width="15.5" style="164" customWidth="1"/>
    <col min="10" max="10" width="4.83203125" style="164" customWidth="1"/>
    <col min="11" max="256" width="9.33203125" style="164"/>
    <col min="257" max="257" width="6.83203125" style="164" customWidth="1"/>
    <col min="258" max="258" width="49.83203125" style="164" customWidth="1"/>
    <col min="259" max="261" width="15.5" style="164" customWidth="1"/>
    <col min="262" max="262" width="49.83203125" style="164" customWidth="1"/>
    <col min="263" max="265" width="15.5" style="164" customWidth="1"/>
    <col min="266" max="266" width="4.83203125" style="164" customWidth="1"/>
    <col min="267" max="512" width="9.33203125" style="164"/>
    <col min="513" max="513" width="6.83203125" style="164" customWidth="1"/>
    <col min="514" max="514" width="49.83203125" style="164" customWidth="1"/>
    <col min="515" max="517" width="15.5" style="164" customWidth="1"/>
    <col min="518" max="518" width="49.83203125" style="164" customWidth="1"/>
    <col min="519" max="521" width="15.5" style="164" customWidth="1"/>
    <col min="522" max="522" width="4.83203125" style="164" customWidth="1"/>
    <col min="523" max="768" width="9.33203125" style="164"/>
    <col min="769" max="769" width="6.83203125" style="164" customWidth="1"/>
    <col min="770" max="770" width="49.83203125" style="164" customWidth="1"/>
    <col min="771" max="773" width="15.5" style="164" customWidth="1"/>
    <col min="774" max="774" width="49.83203125" style="164" customWidth="1"/>
    <col min="775" max="777" width="15.5" style="164" customWidth="1"/>
    <col min="778" max="778" width="4.83203125" style="164" customWidth="1"/>
    <col min="779" max="1024" width="9.33203125" style="164"/>
    <col min="1025" max="1025" width="6.83203125" style="164" customWidth="1"/>
    <col min="1026" max="1026" width="49.83203125" style="164" customWidth="1"/>
    <col min="1027" max="1029" width="15.5" style="164" customWidth="1"/>
    <col min="1030" max="1030" width="49.83203125" style="164" customWidth="1"/>
    <col min="1031" max="1033" width="15.5" style="164" customWidth="1"/>
    <col min="1034" max="1034" width="4.83203125" style="164" customWidth="1"/>
    <col min="1035" max="1280" width="9.33203125" style="164"/>
    <col min="1281" max="1281" width="6.83203125" style="164" customWidth="1"/>
    <col min="1282" max="1282" width="49.83203125" style="164" customWidth="1"/>
    <col min="1283" max="1285" width="15.5" style="164" customWidth="1"/>
    <col min="1286" max="1286" width="49.83203125" style="164" customWidth="1"/>
    <col min="1287" max="1289" width="15.5" style="164" customWidth="1"/>
    <col min="1290" max="1290" width="4.83203125" style="164" customWidth="1"/>
    <col min="1291" max="1536" width="9.33203125" style="164"/>
    <col min="1537" max="1537" width="6.83203125" style="164" customWidth="1"/>
    <col min="1538" max="1538" width="49.83203125" style="164" customWidth="1"/>
    <col min="1539" max="1541" width="15.5" style="164" customWidth="1"/>
    <col min="1542" max="1542" width="49.83203125" style="164" customWidth="1"/>
    <col min="1543" max="1545" width="15.5" style="164" customWidth="1"/>
    <col min="1546" max="1546" width="4.83203125" style="164" customWidth="1"/>
    <col min="1547" max="1792" width="9.33203125" style="164"/>
    <col min="1793" max="1793" width="6.83203125" style="164" customWidth="1"/>
    <col min="1794" max="1794" width="49.83203125" style="164" customWidth="1"/>
    <col min="1795" max="1797" width="15.5" style="164" customWidth="1"/>
    <col min="1798" max="1798" width="49.83203125" style="164" customWidth="1"/>
    <col min="1799" max="1801" width="15.5" style="164" customWidth="1"/>
    <col min="1802" max="1802" width="4.83203125" style="164" customWidth="1"/>
    <col min="1803" max="2048" width="9.33203125" style="164"/>
    <col min="2049" max="2049" width="6.83203125" style="164" customWidth="1"/>
    <col min="2050" max="2050" width="49.83203125" style="164" customWidth="1"/>
    <col min="2051" max="2053" width="15.5" style="164" customWidth="1"/>
    <col min="2054" max="2054" width="49.83203125" style="164" customWidth="1"/>
    <col min="2055" max="2057" width="15.5" style="164" customWidth="1"/>
    <col min="2058" max="2058" width="4.83203125" style="164" customWidth="1"/>
    <col min="2059" max="2304" width="9.33203125" style="164"/>
    <col min="2305" max="2305" width="6.83203125" style="164" customWidth="1"/>
    <col min="2306" max="2306" width="49.83203125" style="164" customWidth="1"/>
    <col min="2307" max="2309" width="15.5" style="164" customWidth="1"/>
    <col min="2310" max="2310" width="49.83203125" style="164" customWidth="1"/>
    <col min="2311" max="2313" width="15.5" style="164" customWidth="1"/>
    <col min="2314" max="2314" width="4.83203125" style="164" customWidth="1"/>
    <col min="2315" max="2560" width="9.33203125" style="164"/>
    <col min="2561" max="2561" width="6.83203125" style="164" customWidth="1"/>
    <col min="2562" max="2562" width="49.83203125" style="164" customWidth="1"/>
    <col min="2563" max="2565" width="15.5" style="164" customWidth="1"/>
    <col min="2566" max="2566" width="49.83203125" style="164" customWidth="1"/>
    <col min="2567" max="2569" width="15.5" style="164" customWidth="1"/>
    <col min="2570" max="2570" width="4.83203125" style="164" customWidth="1"/>
    <col min="2571" max="2816" width="9.33203125" style="164"/>
    <col min="2817" max="2817" width="6.83203125" style="164" customWidth="1"/>
    <col min="2818" max="2818" width="49.83203125" style="164" customWidth="1"/>
    <col min="2819" max="2821" width="15.5" style="164" customWidth="1"/>
    <col min="2822" max="2822" width="49.83203125" style="164" customWidth="1"/>
    <col min="2823" max="2825" width="15.5" style="164" customWidth="1"/>
    <col min="2826" max="2826" width="4.83203125" style="164" customWidth="1"/>
    <col min="2827" max="3072" width="9.33203125" style="164"/>
    <col min="3073" max="3073" width="6.83203125" style="164" customWidth="1"/>
    <col min="3074" max="3074" width="49.83203125" style="164" customWidth="1"/>
    <col min="3075" max="3077" width="15.5" style="164" customWidth="1"/>
    <col min="3078" max="3078" width="49.83203125" style="164" customWidth="1"/>
    <col min="3079" max="3081" width="15.5" style="164" customWidth="1"/>
    <col min="3082" max="3082" width="4.83203125" style="164" customWidth="1"/>
    <col min="3083" max="3328" width="9.33203125" style="164"/>
    <col min="3329" max="3329" width="6.83203125" style="164" customWidth="1"/>
    <col min="3330" max="3330" width="49.83203125" style="164" customWidth="1"/>
    <col min="3331" max="3333" width="15.5" style="164" customWidth="1"/>
    <col min="3334" max="3334" width="49.83203125" style="164" customWidth="1"/>
    <col min="3335" max="3337" width="15.5" style="164" customWidth="1"/>
    <col min="3338" max="3338" width="4.83203125" style="164" customWidth="1"/>
    <col min="3339" max="3584" width="9.33203125" style="164"/>
    <col min="3585" max="3585" width="6.83203125" style="164" customWidth="1"/>
    <col min="3586" max="3586" width="49.83203125" style="164" customWidth="1"/>
    <col min="3587" max="3589" width="15.5" style="164" customWidth="1"/>
    <col min="3590" max="3590" width="49.83203125" style="164" customWidth="1"/>
    <col min="3591" max="3593" width="15.5" style="164" customWidth="1"/>
    <col min="3594" max="3594" width="4.83203125" style="164" customWidth="1"/>
    <col min="3595" max="3840" width="9.33203125" style="164"/>
    <col min="3841" max="3841" width="6.83203125" style="164" customWidth="1"/>
    <col min="3842" max="3842" width="49.83203125" style="164" customWidth="1"/>
    <col min="3843" max="3845" width="15.5" style="164" customWidth="1"/>
    <col min="3846" max="3846" width="49.83203125" style="164" customWidth="1"/>
    <col min="3847" max="3849" width="15.5" style="164" customWidth="1"/>
    <col min="3850" max="3850" width="4.83203125" style="164" customWidth="1"/>
    <col min="3851" max="4096" width="9.33203125" style="164"/>
    <col min="4097" max="4097" width="6.83203125" style="164" customWidth="1"/>
    <col min="4098" max="4098" width="49.83203125" style="164" customWidth="1"/>
    <col min="4099" max="4101" width="15.5" style="164" customWidth="1"/>
    <col min="4102" max="4102" width="49.83203125" style="164" customWidth="1"/>
    <col min="4103" max="4105" width="15.5" style="164" customWidth="1"/>
    <col min="4106" max="4106" width="4.83203125" style="164" customWidth="1"/>
    <col min="4107" max="4352" width="9.33203125" style="164"/>
    <col min="4353" max="4353" width="6.83203125" style="164" customWidth="1"/>
    <col min="4354" max="4354" width="49.83203125" style="164" customWidth="1"/>
    <col min="4355" max="4357" width="15.5" style="164" customWidth="1"/>
    <col min="4358" max="4358" width="49.83203125" style="164" customWidth="1"/>
    <col min="4359" max="4361" width="15.5" style="164" customWidth="1"/>
    <col min="4362" max="4362" width="4.83203125" style="164" customWidth="1"/>
    <col min="4363" max="4608" width="9.33203125" style="164"/>
    <col min="4609" max="4609" width="6.83203125" style="164" customWidth="1"/>
    <col min="4610" max="4610" width="49.83203125" style="164" customWidth="1"/>
    <col min="4611" max="4613" width="15.5" style="164" customWidth="1"/>
    <col min="4614" max="4614" width="49.83203125" style="164" customWidth="1"/>
    <col min="4615" max="4617" width="15.5" style="164" customWidth="1"/>
    <col min="4618" max="4618" width="4.83203125" style="164" customWidth="1"/>
    <col min="4619" max="4864" width="9.33203125" style="164"/>
    <col min="4865" max="4865" width="6.83203125" style="164" customWidth="1"/>
    <col min="4866" max="4866" width="49.83203125" style="164" customWidth="1"/>
    <col min="4867" max="4869" width="15.5" style="164" customWidth="1"/>
    <col min="4870" max="4870" width="49.83203125" style="164" customWidth="1"/>
    <col min="4871" max="4873" width="15.5" style="164" customWidth="1"/>
    <col min="4874" max="4874" width="4.83203125" style="164" customWidth="1"/>
    <col min="4875" max="5120" width="9.33203125" style="164"/>
    <col min="5121" max="5121" width="6.83203125" style="164" customWidth="1"/>
    <col min="5122" max="5122" width="49.83203125" style="164" customWidth="1"/>
    <col min="5123" max="5125" width="15.5" style="164" customWidth="1"/>
    <col min="5126" max="5126" width="49.83203125" style="164" customWidth="1"/>
    <col min="5127" max="5129" width="15.5" style="164" customWidth="1"/>
    <col min="5130" max="5130" width="4.83203125" style="164" customWidth="1"/>
    <col min="5131" max="5376" width="9.33203125" style="164"/>
    <col min="5377" max="5377" width="6.83203125" style="164" customWidth="1"/>
    <col min="5378" max="5378" width="49.83203125" style="164" customWidth="1"/>
    <col min="5379" max="5381" width="15.5" style="164" customWidth="1"/>
    <col min="5382" max="5382" width="49.83203125" style="164" customWidth="1"/>
    <col min="5383" max="5385" width="15.5" style="164" customWidth="1"/>
    <col min="5386" max="5386" width="4.83203125" style="164" customWidth="1"/>
    <col min="5387" max="5632" width="9.33203125" style="164"/>
    <col min="5633" max="5633" width="6.83203125" style="164" customWidth="1"/>
    <col min="5634" max="5634" width="49.83203125" style="164" customWidth="1"/>
    <col min="5635" max="5637" width="15.5" style="164" customWidth="1"/>
    <col min="5638" max="5638" width="49.83203125" style="164" customWidth="1"/>
    <col min="5639" max="5641" width="15.5" style="164" customWidth="1"/>
    <col min="5642" max="5642" width="4.83203125" style="164" customWidth="1"/>
    <col min="5643" max="5888" width="9.33203125" style="164"/>
    <col min="5889" max="5889" width="6.83203125" style="164" customWidth="1"/>
    <col min="5890" max="5890" width="49.83203125" style="164" customWidth="1"/>
    <col min="5891" max="5893" width="15.5" style="164" customWidth="1"/>
    <col min="5894" max="5894" width="49.83203125" style="164" customWidth="1"/>
    <col min="5895" max="5897" width="15.5" style="164" customWidth="1"/>
    <col min="5898" max="5898" width="4.83203125" style="164" customWidth="1"/>
    <col min="5899" max="6144" width="9.33203125" style="164"/>
    <col min="6145" max="6145" width="6.83203125" style="164" customWidth="1"/>
    <col min="6146" max="6146" width="49.83203125" style="164" customWidth="1"/>
    <col min="6147" max="6149" width="15.5" style="164" customWidth="1"/>
    <col min="6150" max="6150" width="49.83203125" style="164" customWidth="1"/>
    <col min="6151" max="6153" width="15.5" style="164" customWidth="1"/>
    <col min="6154" max="6154" width="4.83203125" style="164" customWidth="1"/>
    <col min="6155" max="6400" width="9.33203125" style="164"/>
    <col min="6401" max="6401" width="6.83203125" style="164" customWidth="1"/>
    <col min="6402" max="6402" width="49.83203125" style="164" customWidth="1"/>
    <col min="6403" max="6405" width="15.5" style="164" customWidth="1"/>
    <col min="6406" max="6406" width="49.83203125" style="164" customWidth="1"/>
    <col min="6407" max="6409" width="15.5" style="164" customWidth="1"/>
    <col min="6410" max="6410" width="4.83203125" style="164" customWidth="1"/>
    <col min="6411" max="6656" width="9.33203125" style="164"/>
    <col min="6657" max="6657" width="6.83203125" style="164" customWidth="1"/>
    <col min="6658" max="6658" width="49.83203125" style="164" customWidth="1"/>
    <col min="6659" max="6661" width="15.5" style="164" customWidth="1"/>
    <col min="6662" max="6662" width="49.83203125" style="164" customWidth="1"/>
    <col min="6663" max="6665" width="15.5" style="164" customWidth="1"/>
    <col min="6666" max="6666" width="4.83203125" style="164" customWidth="1"/>
    <col min="6667" max="6912" width="9.33203125" style="164"/>
    <col min="6913" max="6913" width="6.83203125" style="164" customWidth="1"/>
    <col min="6914" max="6914" width="49.83203125" style="164" customWidth="1"/>
    <col min="6915" max="6917" width="15.5" style="164" customWidth="1"/>
    <col min="6918" max="6918" width="49.83203125" style="164" customWidth="1"/>
    <col min="6919" max="6921" width="15.5" style="164" customWidth="1"/>
    <col min="6922" max="6922" width="4.83203125" style="164" customWidth="1"/>
    <col min="6923" max="7168" width="9.33203125" style="164"/>
    <col min="7169" max="7169" width="6.83203125" style="164" customWidth="1"/>
    <col min="7170" max="7170" width="49.83203125" style="164" customWidth="1"/>
    <col min="7171" max="7173" width="15.5" style="164" customWidth="1"/>
    <col min="7174" max="7174" width="49.83203125" style="164" customWidth="1"/>
    <col min="7175" max="7177" width="15.5" style="164" customWidth="1"/>
    <col min="7178" max="7178" width="4.83203125" style="164" customWidth="1"/>
    <col min="7179" max="7424" width="9.33203125" style="164"/>
    <col min="7425" max="7425" width="6.83203125" style="164" customWidth="1"/>
    <col min="7426" max="7426" width="49.83203125" style="164" customWidth="1"/>
    <col min="7427" max="7429" width="15.5" style="164" customWidth="1"/>
    <col min="7430" max="7430" width="49.83203125" style="164" customWidth="1"/>
    <col min="7431" max="7433" width="15.5" style="164" customWidth="1"/>
    <col min="7434" max="7434" width="4.83203125" style="164" customWidth="1"/>
    <col min="7435" max="7680" width="9.33203125" style="164"/>
    <col min="7681" max="7681" width="6.83203125" style="164" customWidth="1"/>
    <col min="7682" max="7682" width="49.83203125" style="164" customWidth="1"/>
    <col min="7683" max="7685" width="15.5" style="164" customWidth="1"/>
    <col min="7686" max="7686" width="49.83203125" style="164" customWidth="1"/>
    <col min="7687" max="7689" width="15.5" style="164" customWidth="1"/>
    <col min="7690" max="7690" width="4.83203125" style="164" customWidth="1"/>
    <col min="7691" max="7936" width="9.33203125" style="164"/>
    <col min="7937" max="7937" width="6.83203125" style="164" customWidth="1"/>
    <col min="7938" max="7938" width="49.83203125" style="164" customWidth="1"/>
    <col min="7939" max="7941" width="15.5" style="164" customWidth="1"/>
    <col min="7942" max="7942" width="49.83203125" style="164" customWidth="1"/>
    <col min="7943" max="7945" width="15.5" style="164" customWidth="1"/>
    <col min="7946" max="7946" width="4.83203125" style="164" customWidth="1"/>
    <col min="7947" max="8192" width="9.33203125" style="164"/>
    <col min="8193" max="8193" width="6.83203125" style="164" customWidth="1"/>
    <col min="8194" max="8194" width="49.83203125" style="164" customWidth="1"/>
    <col min="8195" max="8197" width="15.5" style="164" customWidth="1"/>
    <col min="8198" max="8198" width="49.83203125" style="164" customWidth="1"/>
    <col min="8199" max="8201" width="15.5" style="164" customWidth="1"/>
    <col min="8202" max="8202" width="4.83203125" style="164" customWidth="1"/>
    <col min="8203" max="8448" width="9.33203125" style="164"/>
    <col min="8449" max="8449" width="6.83203125" style="164" customWidth="1"/>
    <col min="8450" max="8450" width="49.83203125" style="164" customWidth="1"/>
    <col min="8451" max="8453" width="15.5" style="164" customWidth="1"/>
    <col min="8454" max="8454" width="49.83203125" style="164" customWidth="1"/>
    <col min="8455" max="8457" width="15.5" style="164" customWidth="1"/>
    <col min="8458" max="8458" width="4.83203125" style="164" customWidth="1"/>
    <col min="8459" max="8704" width="9.33203125" style="164"/>
    <col min="8705" max="8705" width="6.83203125" style="164" customWidth="1"/>
    <col min="8706" max="8706" width="49.83203125" style="164" customWidth="1"/>
    <col min="8707" max="8709" width="15.5" style="164" customWidth="1"/>
    <col min="8710" max="8710" width="49.83203125" style="164" customWidth="1"/>
    <col min="8711" max="8713" width="15.5" style="164" customWidth="1"/>
    <col min="8714" max="8714" width="4.83203125" style="164" customWidth="1"/>
    <col min="8715" max="8960" width="9.33203125" style="164"/>
    <col min="8961" max="8961" width="6.83203125" style="164" customWidth="1"/>
    <col min="8962" max="8962" width="49.83203125" style="164" customWidth="1"/>
    <col min="8963" max="8965" width="15.5" style="164" customWidth="1"/>
    <col min="8966" max="8966" width="49.83203125" style="164" customWidth="1"/>
    <col min="8967" max="8969" width="15.5" style="164" customWidth="1"/>
    <col min="8970" max="8970" width="4.83203125" style="164" customWidth="1"/>
    <col min="8971" max="9216" width="9.33203125" style="164"/>
    <col min="9217" max="9217" width="6.83203125" style="164" customWidth="1"/>
    <col min="9218" max="9218" width="49.83203125" style="164" customWidth="1"/>
    <col min="9219" max="9221" width="15.5" style="164" customWidth="1"/>
    <col min="9222" max="9222" width="49.83203125" style="164" customWidth="1"/>
    <col min="9223" max="9225" width="15.5" style="164" customWidth="1"/>
    <col min="9226" max="9226" width="4.83203125" style="164" customWidth="1"/>
    <col min="9227" max="9472" width="9.33203125" style="164"/>
    <col min="9473" max="9473" width="6.83203125" style="164" customWidth="1"/>
    <col min="9474" max="9474" width="49.83203125" style="164" customWidth="1"/>
    <col min="9475" max="9477" width="15.5" style="164" customWidth="1"/>
    <col min="9478" max="9478" width="49.83203125" style="164" customWidth="1"/>
    <col min="9479" max="9481" width="15.5" style="164" customWidth="1"/>
    <col min="9482" max="9482" width="4.83203125" style="164" customWidth="1"/>
    <col min="9483" max="9728" width="9.33203125" style="164"/>
    <col min="9729" max="9729" width="6.83203125" style="164" customWidth="1"/>
    <col min="9730" max="9730" width="49.83203125" style="164" customWidth="1"/>
    <col min="9731" max="9733" width="15.5" style="164" customWidth="1"/>
    <col min="9734" max="9734" width="49.83203125" style="164" customWidth="1"/>
    <col min="9735" max="9737" width="15.5" style="164" customWidth="1"/>
    <col min="9738" max="9738" width="4.83203125" style="164" customWidth="1"/>
    <col min="9739" max="9984" width="9.33203125" style="164"/>
    <col min="9985" max="9985" width="6.83203125" style="164" customWidth="1"/>
    <col min="9986" max="9986" width="49.83203125" style="164" customWidth="1"/>
    <col min="9987" max="9989" width="15.5" style="164" customWidth="1"/>
    <col min="9990" max="9990" width="49.83203125" style="164" customWidth="1"/>
    <col min="9991" max="9993" width="15.5" style="164" customWidth="1"/>
    <col min="9994" max="9994" width="4.83203125" style="164" customWidth="1"/>
    <col min="9995" max="10240" width="9.33203125" style="164"/>
    <col min="10241" max="10241" width="6.83203125" style="164" customWidth="1"/>
    <col min="10242" max="10242" width="49.83203125" style="164" customWidth="1"/>
    <col min="10243" max="10245" width="15.5" style="164" customWidth="1"/>
    <col min="10246" max="10246" width="49.83203125" style="164" customWidth="1"/>
    <col min="10247" max="10249" width="15.5" style="164" customWidth="1"/>
    <col min="10250" max="10250" width="4.83203125" style="164" customWidth="1"/>
    <col min="10251" max="10496" width="9.33203125" style="164"/>
    <col min="10497" max="10497" width="6.83203125" style="164" customWidth="1"/>
    <col min="10498" max="10498" width="49.83203125" style="164" customWidth="1"/>
    <col min="10499" max="10501" width="15.5" style="164" customWidth="1"/>
    <col min="10502" max="10502" width="49.83203125" style="164" customWidth="1"/>
    <col min="10503" max="10505" width="15.5" style="164" customWidth="1"/>
    <col min="10506" max="10506" width="4.83203125" style="164" customWidth="1"/>
    <col min="10507" max="10752" width="9.33203125" style="164"/>
    <col min="10753" max="10753" width="6.83203125" style="164" customWidth="1"/>
    <col min="10754" max="10754" width="49.83203125" style="164" customWidth="1"/>
    <col min="10755" max="10757" width="15.5" style="164" customWidth="1"/>
    <col min="10758" max="10758" width="49.83203125" style="164" customWidth="1"/>
    <col min="10759" max="10761" width="15.5" style="164" customWidth="1"/>
    <col min="10762" max="10762" width="4.83203125" style="164" customWidth="1"/>
    <col min="10763" max="11008" width="9.33203125" style="164"/>
    <col min="11009" max="11009" width="6.83203125" style="164" customWidth="1"/>
    <col min="11010" max="11010" width="49.83203125" style="164" customWidth="1"/>
    <col min="11011" max="11013" width="15.5" style="164" customWidth="1"/>
    <col min="11014" max="11014" width="49.83203125" style="164" customWidth="1"/>
    <col min="11015" max="11017" width="15.5" style="164" customWidth="1"/>
    <col min="11018" max="11018" width="4.83203125" style="164" customWidth="1"/>
    <col min="11019" max="11264" width="9.33203125" style="164"/>
    <col min="11265" max="11265" width="6.83203125" style="164" customWidth="1"/>
    <col min="11266" max="11266" width="49.83203125" style="164" customWidth="1"/>
    <col min="11267" max="11269" width="15.5" style="164" customWidth="1"/>
    <col min="11270" max="11270" width="49.83203125" style="164" customWidth="1"/>
    <col min="11271" max="11273" width="15.5" style="164" customWidth="1"/>
    <col min="11274" max="11274" width="4.83203125" style="164" customWidth="1"/>
    <col min="11275" max="11520" width="9.33203125" style="164"/>
    <col min="11521" max="11521" width="6.83203125" style="164" customWidth="1"/>
    <col min="11522" max="11522" width="49.83203125" style="164" customWidth="1"/>
    <col min="11523" max="11525" width="15.5" style="164" customWidth="1"/>
    <col min="11526" max="11526" width="49.83203125" style="164" customWidth="1"/>
    <col min="11527" max="11529" width="15.5" style="164" customWidth="1"/>
    <col min="11530" max="11530" width="4.83203125" style="164" customWidth="1"/>
    <col min="11531" max="11776" width="9.33203125" style="164"/>
    <col min="11777" max="11777" width="6.83203125" style="164" customWidth="1"/>
    <col min="11778" max="11778" width="49.83203125" style="164" customWidth="1"/>
    <col min="11779" max="11781" width="15.5" style="164" customWidth="1"/>
    <col min="11782" max="11782" width="49.83203125" style="164" customWidth="1"/>
    <col min="11783" max="11785" width="15.5" style="164" customWidth="1"/>
    <col min="11786" max="11786" width="4.83203125" style="164" customWidth="1"/>
    <col min="11787" max="12032" width="9.33203125" style="164"/>
    <col min="12033" max="12033" width="6.83203125" style="164" customWidth="1"/>
    <col min="12034" max="12034" width="49.83203125" style="164" customWidth="1"/>
    <col min="12035" max="12037" width="15.5" style="164" customWidth="1"/>
    <col min="12038" max="12038" width="49.83203125" style="164" customWidth="1"/>
    <col min="12039" max="12041" width="15.5" style="164" customWidth="1"/>
    <col min="12042" max="12042" width="4.83203125" style="164" customWidth="1"/>
    <col min="12043" max="12288" width="9.33203125" style="164"/>
    <col min="12289" max="12289" width="6.83203125" style="164" customWidth="1"/>
    <col min="12290" max="12290" width="49.83203125" style="164" customWidth="1"/>
    <col min="12291" max="12293" width="15.5" style="164" customWidth="1"/>
    <col min="12294" max="12294" width="49.83203125" style="164" customWidth="1"/>
    <col min="12295" max="12297" width="15.5" style="164" customWidth="1"/>
    <col min="12298" max="12298" width="4.83203125" style="164" customWidth="1"/>
    <col min="12299" max="12544" width="9.33203125" style="164"/>
    <col min="12545" max="12545" width="6.83203125" style="164" customWidth="1"/>
    <col min="12546" max="12546" width="49.83203125" style="164" customWidth="1"/>
    <col min="12547" max="12549" width="15.5" style="164" customWidth="1"/>
    <col min="12550" max="12550" width="49.83203125" style="164" customWidth="1"/>
    <col min="12551" max="12553" width="15.5" style="164" customWidth="1"/>
    <col min="12554" max="12554" width="4.83203125" style="164" customWidth="1"/>
    <col min="12555" max="12800" width="9.33203125" style="164"/>
    <col min="12801" max="12801" width="6.83203125" style="164" customWidth="1"/>
    <col min="12802" max="12802" width="49.83203125" style="164" customWidth="1"/>
    <col min="12803" max="12805" width="15.5" style="164" customWidth="1"/>
    <col min="12806" max="12806" width="49.83203125" style="164" customWidth="1"/>
    <col min="12807" max="12809" width="15.5" style="164" customWidth="1"/>
    <col min="12810" max="12810" width="4.83203125" style="164" customWidth="1"/>
    <col min="12811" max="13056" width="9.33203125" style="164"/>
    <col min="13057" max="13057" width="6.83203125" style="164" customWidth="1"/>
    <col min="13058" max="13058" width="49.83203125" style="164" customWidth="1"/>
    <col min="13059" max="13061" width="15.5" style="164" customWidth="1"/>
    <col min="13062" max="13062" width="49.83203125" style="164" customWidth="1"/>
    <col min="13063" max="13065" width="15.5" style="164" customWidth="1"/>
    <col min="13066" max="13066" width="4.83203125" style="164" customWidth="1"/>
    <col min="13067" max="13312" width="9.33203125" style="164"/>
    <col min="13313" max="13313" width="6.83203125" style="164" customWidth="1"/>
    <col min="13314" max="13314" width="49.83203125" style="164" customWidth="1"/>
    <col min="13315" max="13317" width="15.5" style="164" customWidth="1"/>
    <col min="13318" max="13318" width="49.83203125" style="164" customWidth="1"/>
    <col min="13319" max="13321" width="15.5" style="164" customWidth="1"/>
    <col min="13322" max="13322" width="4.83203125" style="164" customWidth="1"/>
    <col min="13323" max="13568" width="9.33203125" style="164"/>
    <col min="13569" max="13569" width="6.83203125" style="164" customWidth="1"/>
    <col min="13570" max="13570" width="49.83203125" style="164" customWidth="1"/>
    <col min="13571" max="13573" width="15.5" style="164" customWidth="1"/>
    <col min="13574" max="13574" width="49.83203125" style="164" customWidth="1"/>
    <col min="13575" max="13577" width="15.5" style="164" customWidth="1"/>
    <col min="13578" max="13578" width="4.83203125" style="164" customWidth="1"/>
    <col min="13579" max="13824" width="9.33203125" style="164"/>
    <col min="13825" max="13825" width="6.83203125" style="164" customWidth="1"/>
    <col min="13826" max="13826" width="49.83203125" style="164" customWidth="1"/>
    <col min="13827" max="13829" width="15.5" style="164" customWidth="1"/>
    <col min="13830" max="13830" width="49.83203125" style="164" customWidth="1"/>
    <col min="13831" max="13833" width="15.5" style="164" customWidth="1"/>
    <col min="13834" max="13834" width="4.83203125" style="164" customWidth="1"/>
    <col min="13835" max="14080" width="9.33203125" style="164"/>
    <col min="14081" max="14081" width="6.83203125" style="164" customWidth="1"/>
    <col min="14082" max="14082" width="49.83203125" style="164" customWidth="1"/>
    <col min="14083" max="14085" width="15.5" style="164" customWidth="1"/>
    <col min="14086" max="14086" width="49.83203125" style="164" customWidth="1"/>
    <col min="14087" max="14089" width="15.5" style="164" customWidth="1"/>
    <col min="14090" max="14090" width="4.83203125" style="164" customWidth="1"/>
    <col min="14091" max="14336" width="9.33203125" style="164"/>
    <col min="14337" max="14337" width="6.83203125" style="164" customWidth="1"/>
    <col min="14338" max="14338" width="49.83203125" style="164" customWidth="1"/>
    <col min="14339" max="14341" width="15.5" style="164" customWidth="1"/>
    <col min="14342" max="14342" width="49.83203125" style="164" customWidth="1"/>
    <col min="14343" max="14345" width="15.5" style="164" customWidth="1"/>
    <col min="14346" max="14346" width="4.83203125" style="164" customWidth="1"/>
    <col min="14347" max="14592" width="9.33203125" style="164"/>
    <col min="14593" max="14593" width="6.83203125" style="164" customWidth="1"/>
    <col min="14594" max="14594" width="49.83203125" style="164" customWidth="1"/>
    <col min="14595" max="14597" width="15.5" style="164" customWidth="1"/>
    <col min="14598" max="14598" width="49.83203125" style="164" customWidth="1"/>
    <col min="14599" max="14601" width="15.5" style="164" customWidth="1"/>
    <col min="14602" max="14602" width="4.83203125" style="164" customWidth="1"/>
    <col min="14603" max="14848" width="9.33203125" style="164"/>
    <col min="14849" max="14849" width="6.83203125" style="164" customWidth="1"/>
    <col min="14850" max="14850" width="49.83203125" style="164" customWidth="1"/>
    <col min="14851" max="14853" width="15.5" style="164" customWidth="1"/>
    <col min="14854" max="14854" width="49.83203125" style="164" customWidth="1"/>
    <col min="14855" max="14857" width="15.5" style="164" customWidth="1"/>
    <col min="14858" max="14858" width="4.83203125" style="164" customWidth="1"/>
    <col min="14859" max="15104" width="9.33203125" style="164"/>
    <col min="15105" max="15105" width="6.83203125" style="164" customWidth="1"/>
    <col min="15106" max="15106" width="49.83203125" style="164" customWidth="1"/>
    <col min="15107" max="15109" width="15.5" style="164" customWidth="1"/>
    <col min="15110" max="15110" width="49.83203125" style="164" customWidth="1"/>
    <col min="15111" max="15113" width="15.5" style="164" customWidth="1"/>
    <col min="15114" max="15114" width="4.83203125" style="164" customWidth="1"/>
    <col min="15115" max="15360" width="9.33203125" style="164"/>
    <col min="15361" max="15361" width="6.83203125" style="164" customWidth="1"/>
    <col min="15362" max="15362" width="49.83203125" style="164" customWidth="1"/>
    <col min="15363" max="15365" width="15.5" style="164" customWidth="1"/>
    <col min="15366" max="15366" width="49.83203125" style="164" customWidth="1"/>
    <col min="15367" max="15369" width="15.5" style="164" customWidth="1"/>
    <col min="15370" max="15370" width="4.83203125" style="164" customWidth="1"/>
    <col min="15371" max="15616" width="9.33203125" style="164"/>
    <col min="15617" max="15617" width="6.83203125" style="164" customWidth="1"/>
    <col min="15618" max="15618" width="49.83203125" style="164" customWidth="1"/>
    <col min="15619" max="15621" width="15.5" style="164" customWidth="1"/>
    <col min="15622" max="15622" width="49.83203125" style="164" customWidth="1"/>
    <col min="15623" max="15625" width="15.5" style="164" customWidth="1"/>
    <col min="15626" max="15626" width="4.83203125" style="164" customWidth="1"/>
    <col min="15627" max="15872" width="9.33203125" style="164"/>
    <col min="15873" max="15873" width="6.83203125" style="164" customWidth="1"/>
    <col min="15874" max="15874" width="49.83203125" style="164" customWidth="1"/>
    <col min="15875" max="15877" width="15.5" style="164" customWidth="1"/>
    <col min="15878" max="15878" width="49.83203125" style="164" customWidth="1"/>
    <col min="15879" max="15881" width="15.5" style="164" customWidth="1"/>
    <col min="15882" max="15882" width="4.83203125" style="164" customWidth="1"/>
    <col min="15883" max="16128" width="9.33203125" style="164"/>
    <col min="16129" max="16129" width="6.83203125" style="164" customWidth="1"/>
    <col min="16130" max="16130" width="49.83203125" style="164" customWidth="1"/>
    <col min="16131" max="16133" width="15.5" style="164" customWidth="1"/>
    <col min="16134" max="16134" width="49.83203125" style="164" customWidth="1"/>
    <col min="16135" max="16137" width="15.5" style="164" customWidth="1"/>
    <col min="16138" max="16138" width="4.83203125" style="164" customWidth="1"/>
    <col min="16139" max="16384" width="9.33203125" style="164"/>
  </cols>
  <sheetData>
    <row r="1" spans="1:10" ht="31.5" x14ac:dyDescent="0.2">
      <c r="A1" s="160"/>
      <c r="B1" s="161" t="s">
        <v>446</v>
      </c>
      <c r="C1" s="162"/>
      <c r="D1" s="162"/>
      <c r="E1" s="162"/>
      <c r="F1" s="162"/>
      <c r="G1" s="162"/>
      <c r="H1" s="162"/>
      <c r="I1" s="162"/>
      <c r="J1" s="163" t="str">
        <f>CONCATENATE("2.2. melléklet ",[1]KVI_MOD_ALAPADATOK!A7," ",[1]KVI_MOD_ALAPADATOK!B7," ",[1]KVI_MOD_ALAPADATOK!C7," ",[1]KVI_MOD_ALAPADATOK!D7," ",[1]KVI_MOD_ALAPADATOK!E7," ",[1]KVI_MOD_ALAPADATOK!F7," ",[1]KVI_MOD_ALAPADATOK!G7," ",[1]KVI_MOD_ALAPADATOK!H7)</f>
        <v>2.2. melléklet a  / 2020 ( … ) önkormányzati rendelethez</v>
      </c>
    </row>
    <row r="2" spans="1:10" ht="14.25" thickBot="1" x14ac:dyDescent="0.25">
      <c r="A2" s="160"/>
      <c r="B2" s="165"/>
      <c r="C2" s="160"/>
      <c r="D2" s="160"/>
      <c r="E2" s="160"/>
      <c r="F2" s="160"/>
      <c r="G2" s="166"/>
      <c r="H2" s="166"/>
      <c r="I2" s="166" t="str">
        <f>KVI_MOD_2.1.sz.mell!I2</f>
        <v xml:space="preserve"> Forintban!</v>
      </c>
      <c r="J2" s="163"/>
    </row>
    <row r="3" spans="1:10" ht="13.5" customHeight="1" thickBot="1" x14ac:dyDescent="0.25">
      <c r="A3" s="167" t="s">
        <v>119</v>
      </c>
      <c r="B3" s="168" t="s">
        <v>390</v>
      </c>
      <c r="C3" s="169"/>
      <c r="D3" s="170"/>
      <c r="E3" s="170"/>
      <c r="F3" s="168" t="s">
        <v>391</v>
      </c>
      <c r="G3" s="171"/>
      <c r="H3" s="172"/>
      <c r="I3" s="173"/>
      <c r="J3" s="163"/>
    </row>
    <row r="4" spans="1:10" s="178" customFormat="1" ht="36.75" thickBot="1" x14ac:dyDescent="0.25">
      <c r="A4" s="174"/>
      <c r="B4" s="175" t="s">
        <v>392</v>
      </c>
      <c r="C4" s="176" t="str">
        <f>+CONCATENATE(KVI_MOD_1.1.sz.mell.!C8," eredeti előirányzat")</f>
        <v>2020. évi eredeti előirányzat</v>
      </c>
      <c r="D4" s="51" t="s">
        <v>122</v>
      </c>
      <c r="E4" s="52" t="s">
        <v>123</v>
      </c>
      <c r="F4" s="175" t="s">
        <v>392</v>
      </c>
      <c r="G4" s="176" t="str">
        <f>+C4</f>
        <v>2020. évi eredeti előirányzat</v>
      </c>
      <c r="H4" s="176" t="str">
        <f>+D4</f>
        <v>Összes módosítás</v>
      </c>
      <c r="I4" s="177" t="str">
        <f>+E4</f>
        <v>Módosított előirányzat</v>
      </c>
      <c r="J4" s="163"/>
    </row>
    <row r="5" spans="1:10" s="178" customFormat="1" ht="13.5" thickBot="1" x14ac:dyDescent="0.25">
      <c r="A5" s="179" t="s">
        <v>124</v>
      </c>
      <c r="B5" s="180" t="s">
        <v>125</v>
      </c>
      <c r="C5" s="181" t="s">
        <v>126</v>
      </c>
      <c r="D5" s="181" t="s">
        <v>127</v>
      </c>
      <c r="E5" s="181" t="s">
        <v>128</v>
      </c>
      <c r="F5" s="180" t="s">
        <v>447</v>
      </c>
      <c r="G5" s="181" t="s">
        <v>394</v>
      </c>
      <c r="H5" s="224" t="s">
        <v>395</v>
      </c>
      <c r="I5" s="225" t="s">
        <v>396</v>
      </c>
      <c r="J5" s="163"/>
    </row>
    <row r="6" spans="1:10" ht="12.95" customHeight="1" x14ac:dyDescent="0.2">
      <c r="A6" s="185" t="s">
        <v>129</v>
      </c>
      <c r="B6" s="186" t="s">
        <v>448</v>
      </c>
      <c r="C6" s="187">
        <f>'[1]RM_2.2.sz.mell.'!C6</f>
        <v>224914571</v>
      </c>
      <c r="D6" s="187">
        <f>'[1]RM_2.2.sz.mell.'!D6</f>
        <v>8538719</v>
      </c>
      <c r="E6" s="187">
        <f>'[1]RM_2.2.sz.mell.'!E6</f>
        <v>233453290</v>
      </c>
      <c r="F6" s="186" t="s">
        <v>335</v>
      </c>
      <c r="G6" s="187">
        <f>'[1]RM_2.2.sz.mell.'!G6</f>
        <v>57645328</v>
      </c>
      <c r="H6" s="226">
        <f>'[1]RM_2.2.sz.mell.'!H6</f>
        <v>-7100334</v>
      </c>
      <c r="I6" s="227">
        <f>'[1]RM_2.2.sz.mell.'!I6</f>
        <v>50544994</v>
      </c>
      <c r="J6" s="163"/>
    </row>
    <row r="7" spans="1:10" x14ac:dyDescent="0.2">
      <c r="A7" s="189" t="s">
        <v>143</v>
      </c>
      <c r="B7" s="190" t="s">
        <v>449</v>
      </c>
      <c r="C7" s="191">
        <f>'[1]RM_2.2.sz.mell.'!C7</f>
        <v>0</v>
      </c>
      <c r="D7" s="191">
        <f>'[1]RM_2.2.sz.mell.'!D7</f>
        <v>0</v>
      </c>
      <c r="E7" s="191">
        <f>'[1]RM_2.2.sz.mell.'!E7</f>
        <v>0</v>
      </c>
      <c r="F7" s="190" t="s">
        <v>450</v>
      </c>
      <c r="G7" s="191">
        <f>'[1]RM_2.2.sz.mell.'!G7</f>
        <v>0</v>
      </c>
      <c r="H7" s="191">
        <f>'[1]RM_2.2.sz.mell.'!H7</f>
        <v>0</v>
      </c>
      <c r="I7" s="192">
        <f>'[1]RM_2.2.sz.mell.'!I7</f>
        <v>0</v>
      </c>
      <c r="J7" s="163"/>
    </row>
    <row r="8" spans="1:10" ht="12.95" customHeight="1" x14ac:dyDescent="0.2">
      <c r="A8" s="189" t="s">
        <v>157</v>
      </c>
      <c r="B8" s="190" t="s">
        <v>451</v>
      </c>
      <c r="C8" s="191">
        <f>'[1]RM_2.2.sz.mell.'!C8</f>
        <v>13600000</v>
      </c>
      <c r="D8" s="191">
        <f>'[1]RM_2.2.sz.mell.'!D8</f>
        <v>0</v>
      </c>
      <c r="E8" s="191">
        <f>'[1]RM_2.2.sz.mell.'!E8</f>
        <v>13600000</v>
      </c>
      <c r="F8" s="190" t="s">
        <v>337</v>
      </c>
      <c r="G8" s="191">
        <f>'[1]RM_2.2.sz.mell.'!G8</f>
        <v>498994640</v>
      </c>
      <c r="H8" s="191">
        <f>'[1]RM_2.2.sz.mell.'!H8</f>
        <v>17742206</v>
      </c>
      <c r="I8" s="192">
        <f>'[1]RM_2.2.sz.mell.'!I8</f>
        <v>516736846</v>
      </c>
      <c r="J8" s="163"/>
    </row>
    <row r="9" spans="1:10" ht="12.95" customHeight="1" x14ac:dyDescent="0.2">
      <c r="A9" s="189" t="s">
        <v>354</v>
      </c>
      <c r="B9" s="190" t="s">
        <v>452</v>
      </c>
      <c r="C9" s="191">
        <f>'[1]RM_2.2.sz.mell.'!C9</f>
        <v>1050000</v>
      </c>
      <c r="D9" s="191">
        <f>'[1]RM_2.2.sz.mell.'!D9</f>
        <v>0</v>
      </c>
      <c r="E9" s="191">
        <f>'[1]RM_2.2.sz.mell.'!E9</f>
        <v>1050000</v>
      </c>
      <c r="F9" s="190" t="s">
        <v>453</v>
      </c>
      <c r="G9" s="191">
        <f>'[1]RM_2.2.sz.mell.'!G9</f>
        <v>0</v>
      </c>
      <c r="H9" s="191">
        <f>'[1]RM_2.2.sz.mell.'!H9</f>
        <v>0</v>
      </c>
      <c r="I9" s="192">
        <f>'[1]RM_2.2.sz.mell.'!I9</f>
        <v>0</v>
      </c>
      <c r="J9" s="163"/>
    </row>
    <row r="10" spans="1:10" ht="12.75" customHeight="1" x14ac:dyDescent="0.2">
      <c r="A10" s="189" t="s">
        <v>187</v>
      </c>
      <c r="B10" s="190" t="s">
        <v>454</v>
      </c>
      <c r="C10" s="191">
        <f>'[1]RM_2.2.sz.mell.'!C10</f>
        <v>0</v>
      </c>
      <c r="D10" s="191">
        <f>'[1]RM_2.2.sz.mell.'!D10</f>
        <v>0</v>
      </c>
      <c r="E10" s="191">
        <f>'[1]RM_2.2.sz.mell.'!E10</f>
        <v>0</v>
      </c>
      <c r="F10" s="190" t="s">
        <v>339</v>
      </c>
      <c r="G10" s="191">
        <f>'[1]RM_2.2.sz.mell.'!G10</f>
        <v>2000000</v>
      </c>
      <c r="H10" s="191">
        <f>'[1]RM_2.2.sz.mell.'!H10</f>
        <v>0</v>
      </c>
      <c r="I10" s="192">
        <f>'[1]RM_2.2.sz.mell.'!I10</f>
        <v>2000000</v>
      </c>
      <c r="J10" s="163"/>
    </row>
    <row r="11" spans="1:10" ht="12.95" customHeight="1" x14ac:dyDescent="0.2">
      <c r="A11" s="189" t="s">
        <v>211</v>
      </c>
      <c r="B11" s="190" t="s">
        <v>455</v>
      </c>
      <c r="C11" s="228">
        <f>'[1]RM_2.2.sz.mell.'!C11</f>
        <v>0</v>
      </c>
      <c r="D11" s="228">
        <f>'[1]RM_2.2.sz.mell.'!D11</f>
        <v>0</v>
      </c>
      <c r="E11" s="228">
        <f>'[1]RM_2.2.sz.mell.'!E11</f>
        <v>0</v>
      </c>
      <c r="F11" s="195">
        <f>'[1]RM_2.2.sz.mell.'!F11</f>
        <v>0</v>
      </c>
      <c r="G11" s="191">
        <f>'[1]RM_2.2.sz.mell.'!G11</f>
        <v>0</v>
      </c>
      <c r="H11" s="191">
        <f>'[1]RM_2.2.sz.mell.'!H11</f>
        <v>0</v>
      </c>
      <c r="I11" s="192">
        <f>'[1]RM_2.2.sz.mell.'!I11</f>
        <v>0</v>
      </c>
      <c r="J11" s="163"/>
    </row>
    <row r="12" spans="1:10" ht="12.95" customHeight="1" x14ac:dyDescent="0.2">
      <c r="A12" s="189" t="s">
        <v>371</v>
      </c>
      <c r="B12" s="229" t="str">
        <f>'[1]RM_2.2.sz.mell.'!B12</f>
        <v>Közhatalmi bevétel</v>
      </c>
      <c r="C12" s="191">
        <f>'[1]RM_2.2.sz.mell.'!C12</f>
        <v>42900000</v>
      </c>
      <c r="D12" s="191">
        <f>'[1]RM_2.2.sz.mell.'!D12</f>
        <v>0</v>
      </c>
      <c r="E12" s="228">
        <f>'[1]RM_2.2.sz.mell.'!E12</f>
        <v>42900000</v>
      </c>
      <c r="F12" s="195">
        <f>'[1]RM_2.2.sz.mell.'!F12</f>
        <v>0</v>
      </c>
      <c r="G12" s="191">
        <f>'[1]RM_2.2.sz.mell.'!G12</f>
        <v>0</v>
      </c>
      <c r="H12" s="191">
        <f>'[1]RM_2.2.sz.mell.'!H12</f>
        <v>0</v>
      </c>
      <c r="I12" s="192">
        <f>'[1]RM_2.2.sz.mell.'!I12</f>
        <v>0</v>
      </c>
      <c r="J12" s="163"/>
    </row>
    <row r="13" spans="1:10" ht="12.95" customHeight="1" x14ac:dyDescent="0.2">
      <c r="A13" s="189" t="s">
        <v>233</v>
      </c>
      <c r="B13" s="229" t="str">
        <f>'[1]RM_2.2.sz.mell.'!B13</f>
        <v>Önkormányzatok működési támogatásai (kiegészítő támogatás)</v>
      </c>
      <c r="C13" s="191">
        <f>'[1]RM_2.2.sz.mell.'!C13</f>
        <v>26049379</v>
      </c>
      <c r="D13" s="191">
        <f>'[1]RM_2.2.sz.mell.'!D13</f>
        <v>0</v>
      </c>
      <c r="E13" s="228">
        <f>'[1]RM_2.2.sz.mell.'!E13</f>
        <v>26049379</v>
      </c>
      <c r="F13" s="195">
        <f>'[1]RM_2.2.sz.mell.'!F13</f>
        <v>0</v>
      </c>
      <c r="G13" s="191">
        <f>'[1]RM_2.2.sz.mell.'!G13</f>
        <v>0</v>
      </c>
      <c r="H13" s="191">
        <f>'[1]RM_2.2.sz.mell.'!H13</f>
        <v>0</v>
      </c>
      <c r="I13" s="192">
        <f>'[1]RM_2.2.sz.mell.'!I13</f>
        <v>0</v>
      </c>
      <c r="J13" s="163"/>
    </row>
    <row r="14" spans="1:10" ht="12.95" customHeight="1" x14ac:dyDescent="0.2">
      <c r="A14" s="189" t="s">
        <v>57</v>
      </c>
      <c r="B14" s="230">
        <f>'[1]RM_2.2.sz.mell.'!B14</f>
        <v>0</v>
      </c>
      <c r="C14" s="228">
        <f>'[1]RM_2.2.sz.mell.'!C14</f>
        <v>0</v>
      </c>
      <c r="D14" s="228">
        <f>'[1]RM_2.2.sz.mell.'!D14</f>
        <v>0</v>
      </c>
      <c r="E14" s="228">
        <f>'[1]RM_2.2.sz.mell.'!E14</f>
        <v>0</v>
      </c>
      <c r="F14" s="195">
        <f>'[1]RM_2.2.sz.mell.'!F14</f>
        <v>0</v>
      </c>
      <c r="G14" s="191">
        <f>'[1]RM_2.2.sz.mell.'!G14</f>
        <v>0</v>
      </c>
      <c r="H14" s="191">
        <f>'[1]RM_2.2.sz.mell.'!H14</f>
        <v>0</v>
      </c>
      <c r="I14" s="192">
        <f>'[1]RM_2.2.sz.mell.'!I14</f>
        <v>0</v>
      </c>
      <c r="J14" s="163"/>
    </row>
    <row r="15" spans="1:10" x14ac:dyDescent="0.2">
      <c r="A15" s="189" t="s">
        <v>381</v>
      </c>
      <c r="B15" s="230">
        <f>'[1]RM_2.2.sz.mell.'!B15</f>
        <v>0</v>
      </c>
      <c r="C15" s="228">
        <f>'[1]RM_2.2.sz.mell.'!C15</f>
        <v>0</v>
      </c>
      <c r="D15" s="228">
        <f>'[1]RM_2.2.sz.mell.'!D15</f>
        <v>0</v>
      </c>
      <c r="E15" s="228">
        <f>'[1]RM_2.2.sz.mell.'!E15</f>
        <v>0</v>
      </c>
      <c r="F15" s="195">
        <f>'[1]RM_2.2.sz.mell.'!F15</f>
        <v>0</v>
      </c>
      <c r="G15" s="191">
        <f>'[1]RM_2.2.sz.mell.'!G15</f>
        <v>0</v>
      </c>
      <c r="H15" s="191">
        <f>'[1]RM_2.2.sz.mell.'!H15</f>
        <v>0</v>
      </c>
      <c r="I15" s="192">
        <f>'[1]RM_2.2.sz.mell.'!I15</f>
        <v>0</v>
      </c>
      <c r="J15" s="163"/>
    </row>
    <row r="16" spans="1:10" ht="12.95" customHeight="1" thickBot="1" x14ac:dyDescent="0.25">
      <c r="A16" s="215" t="s">
        <v>383</v>
      </c>
      <c r="B16" s="231">
        <f>'[1]RM_2.2.sz.mell.'!B16</f>
        <v>0</v>
      </c>
      <c r="C16" s="232">
        <f>'[1]RM_2.2.sz.mell.'!C16</f>
        <v>0</v>
      </c>
      <c r="D16" s="232">
        <f>'[1]RM_2.2.sz.mell.'!D16</f>
        <v>0</v>
      </c>
      <c r="E16" s="232">
        <f>'[1]RM_2.2.sz.mell.'!E16</f>
        <v>0</v>
      </c>
      <c r="F16" s="233" t="s">
        <v>329</v>
      </c>
      <c r="G16" s="234">
        <f>'[1]RM_2.2.sz.mell.'!G16</f>
        <v>0</v>
      </c>
      <c r="H16" s="234">
        <f>'[1]RM_2.2.sz.mell.'!H16</f>
        <v>0</v>
      </c>
      <c r="I16" s="235">
        <f>'[1]RM_2.2.sz.mell.'!I16</f>
        <v>0</v>
      </c>
      <c r="J16" s="163"/>
    </row>
    <row r="17" spans="1:10" ht="15.95" customHeight="1" thickBot="1" x14ac:dyDescent="0.25">
      <c r="A17" s="200" t="s">
        <v>406</v>
      </c>
      <c r="B17" s="201" t="s">
        <v>456</v>
      </c>
      <c r="C17" s="202">
        <f>'[1]RM_2.2.sz.mell.'!C17</f>
        <v>308513950</v>
      </c>
      <c r="D17" s="202">
        <f>'[1]RM_2.2.sz.mell.'!D17</f>
        <v>8538719</v>
      </c>
      <c r="E17" s="202">
        <f>'[1]RM_2.2.sz.mell.'!E17</f>
        <v>317052669</v>
      </c>
      <c r="F17" s="201" t="s">
        <v>457</v>
      </c>
      <c r="G17" s="202">
        <f>'[1]RM_2.2.sz.mell.'!G17</f>
        <v>558639968</v>
      </c>
      <c r="H17" s="202">
        <f>'[1]RM_2.2.sz.mell.'!H17</f>
        <v>10641872</v>
      </c>
      <c r="I17" s="203">
        <f>'[1]RM_2.2.sz.mell.'!I17</f>
        <v>569281840</v>
      </c>
      <c r="J17" s="163"/>
    </row>
    <row r="18" spans="1:10" ht="12.95" customHeight="1" x14ac:dyDescent="0.2">
      <c r="A18" s="185" t="s">
        <v>407</v>
      </c>
      <c r="B18" s="236" t="s">
        <v>458</v>
      </c>
      <c r="C18" s="237">
        <f>'[1]RM_2.2.sz.mell.'!C18</f>
        <v>251750142</v>
      </c>
      <c r="D18" s="237">
        <f>'[1]RM_2.2.sz.mell.'!D18</f>
        <v>2103153</v>
      </c>
      <c r="E18" s="237">
        <f>'[1]RM_2.2.sz.mell.'!E18</f>
        <v>253853295</v>
      </c>
      <c r="F18" s="207" t="s">
        <v>412</v>
      </c>
      <c r="G18" s="238">
        <f>'[1]RM_2.2.sz.mell.'!G18</f>
        <v>0</v>
      </c>
      <c r="H18" s="238">
        <f>'[1]RM_2.2.sz.mell.'!H18</f>
        <v>0</v>
      </c>
      <c r="I18" s="239">
        <f>'[1]RM_2.2.sz.mell.'!I18</f>
        <v>0</v>
      </c>
      <c r="J18" s="163"/>
    </row>
    <row r="19" spans="1:10" ht="12.95" customHeight="1" x14ac:dyDescent="0.2">
      <c r="A19" s="189" t="s">
        <v>410</v>
      </c>
      <c r="B19" s="213" t="s">
        <v>459</v>
      </c>
      <c r="C19" s="211">
        <f>'[1]RM_2.2.sz.mell.'!C19</f>
        <v>251750142</v>
      </c>
      <c r="D19" s="211">
        <f>'[1]RM_2.2.sz.mell.'!D19</f>
        <v>2103153</v>
      </c>
      <c r="E19" s="211">
        <f>'[1]RM_2.2.sz.mell.'!E19</f>
        <v>253853295</v>
      </c>
      <c r="F19" s="207" t="s">
        <v>460</v>
      </c>
      <c r="G19" s="211">
        <f>'[1]RM_2.2.sz.mell.'!G19</f>
        <v>0</v>
      </c>
      <c r="H19" s="211">
        <f>'[1]RM_2.2.sz.mell.'!H19</f>
        <v>0</v>
      </c>
      <c r="I19" s="212">
        <f>'[1]RM_2.2.sz.mell.'!I19</f>
        <v>0</v>
      </c>
      <c r="J19" s="163"/>
    </row>
    <row r="20" spans="1:10" ht="12.95" customHeight="1" x14ac:dyDescent="0.2">
      <c r="A20" s="185" t="s">
        <v>413</v>
      </c>
      <c r="B20" s="213" t="s">
        <v>461</v>
      </c>
      <c r="C20" s="211">
        <f>'[1]RM_2.2.sz.mell.'!C20</f>
        <v>0</v>
      </c>
      <c r="D20" s="211">
        <f>'[1]RM_2.2.sz.mell.'!D20</f>
        <v>0</v>
      </c>
      <c r="E20" s="211">
        <f>'[1]RM_2.2.sz.mell.'!E20</f>
        <v>0</v>
      </c>
      <c r="F20" s="207" t="s">
        <v>418</v>
      </c>
      <c r="G20" s="211">
        <f>'[1]RM_2.2.sz.mell.'!G20</f>
        <v>1235000</v>
      </c>
      <c r="H20" s="211">
        <f>'[1]RM_2.2.sz.mell.'!H20</f>
        <v>0</v>
      </c>
      <c r="I20" s="212">
        <f>'[1]RM_2.2.sz.mell.'!I20</f>
        <v>1235000</v>
      </c>
      <c r="J20" s="163"/>
    </row>
    <row r="21" spans="1:10" ht="12.95" customHeight="1" x14ac:dyDescent="0.2">
      <c r="A21" s="189" t="s">
        <v>416</v>
      </c>
      <c r="B21" s="213" t="s">
        <v>462</v>
      </c>
      <c r="C21" s="211">
        <f>'[1]RM_2.2.sz.mell.'!C21</f>
        <v>0</v>
      </c>
      <c r="D21" s="211">
        <f>'[1]RM_2.2.sz.mell.'!D21</f>
        <v>0</v>
      </c>
      <c r="E21" s="211">
        <f>'[1]RM_2.2.sz.mell.'!E21</f>
        <v>0</v>
      </c>
      <c r="F21" s="207" t="s">
        <v>421</v>
      </c>
      <c r="G21" s="211">
        <f>'[1]RM_2.2.sz.mell.'!G21</f>
        <v>0</v>
      </c>
      <c r="H21" s="211">
        <f>'[1]RM_2.2.sz.mell.'!H21</f>
        <v>0</v>
      </c>
      <c r="I21" s="212">
        <f>'[1]RM_2.2.sz.mell.'!I21</f>
        <v>0</v>
      </c>
      <c r="J21" s="163"/>
    </row>
    <row r="22" spans="1:10" ht="12.95" customHeight="1" x14ac:dyDescent="0.2">
      <c r="A22" s="185" t="s">
        <v>419</v>
      </c>
      <c r="B22" s="213" t="s">
        <v>423</v>
      </c>
      <c r="C22" s="211">
        <f>'[1]RM_2.2.sz.mell.'!C22</f>
        <v>0</v>
      </c>
      <c r="D22" s="211">
        <f>'[1]RM_2.2.sz.mell.'!D22</f>
        <v>0</v>
      </c>
      <c r="E22" s="211">
        <f>'[1]RM_2.2.sz.mell.'!E22</f>
        <v>0</v>
      </c>
      <c r="F22" s="205" t="s">
        <v>424</v>
      </c>
      <c r="G22" s="211">
        <f>'[1]RM_2.2.sz.mell.'!G22</f>
        <v>0</v>
      </c>
      <c r="H22" s="211">
        <f>'[1]RM_2.2.sz.mell.'!H22</f>
        <v>0</v>
      </c>
      <c r="I22" s="212">
        <f>'[1]RM_2.2.sz.mell.'!I22</f>
        <v>0</v>
      </c>
      <c r="J22" s="163"/>
    </row>
    <row r="23" spans="1:10" ht="12.95" customHeight="1" x14ac:dyDescent="0.2">
      <c r="A23" s="189" t="s">
        <v>422</v>
      </c>
      <c r="B23" s="240" t="s">
        <v>463</v>
      </c>
      <c r="C23" s="211">
        <f>'[1]RM_2.2.sz.mell.'!C23</f>
        <v>0</v>
      </c>
      <c r="D23" s="211">
        <f>'[1]RM_2.2.sz.mell.'!D23</f>
        <v>0</v>
      </c>
      <c r="E23" s="211">
        <f>'[1]RM_2.2.sz.mell.'!E23</f>
        <v>0</v>
      </c>
      <c r="F23" s="207" t="s">
        <v>464</v>
      </c>
      <c r="G23" s="211">
        <f>'[1]RM_2.2.sz.mell.'!G23</f>
        <v>0</v>
      </c>
      <c r="H23" s="211">
        <f>'[1]RM_2.2.sz.mell.'!H23</f>
        <v>0</v>
      </c>
      <c r="I23" s="212">
        <f>'[1]RM_2.2.sz.mell.'!I23</f>
        <v>0</v>
      </c>
      <c r="J23" s="163"/>
    </row>
    <row r="24" spans="1:10" ht="12.95" customHeight="1" x14ac:dyDescent="0.2">
      <c r="A24" s="185" t="s">
        <v>425</v>
      </c>
      <c r="B24" s="241" t="s">
        <v>465</v>
      </c>
      <c r="C24" s="214">
        <f>'[1]RM_2.2.sz.mell.'!C24</f>
        <v>0</v>
      </c>
      <c r="D24" s="214">
        <f>'[1]RM_2.2.sz.mell.'!D24</f>
        <v>0</v>
      </c>
      <c r="E24" s="214">
        <f>'[1]RM_2.2.sz.mell.'!E24</f>
        <v>0</v>
      </c>
      <c r="F24" s="242" t="s">
        <v>466</v>
      </c>
      <c r="G24" s="211">
        <f>'[1]RM_2.2.sz.mell.'!G24</f>
        <v>0</v>
      </c>
      <c r="H24" s="211">
        <f>'[1]RM_2.2.sz.mell.'!H24</f>
        <v>0</v>
      </c>
      <c r="I24" s="212">
        <f>'[1]RM_2.2.sz.mell.'!I24</f>
        <v>0</v>
      </c>
      <c r="J24" s="163"/>
    </row>
    <row r="25" spans="1:10" ht="12.95" customHeight="1" x14ac:dyDescent="0.2">
      <c r="A25" s="189" t="s">
        <v>428</v>
      </c>
      <c r="B25" s="240" t="s">
        <v>467</v>
      </c>
      <c r="C25" s="211">
        <f>'[1]RM_2.2.sz.mell.'!C25</f>
        <v>0</v>
      </c>
      <c r="D25" s="211">
        <f>'[1]RM_2.2.sz.mell.'!D25</f>
        <v>0</v>
      </c>
      <c r="E25" s="211">
        <f>'[1]RM_2.2.sz.mell.'!E25</f>
        <v>0</v>
      </c>
      <c r="F25" s="242" t="s">
        <v>370</v>
      </c>
      <c r="G25" s="211">
        <f>'[1]RM_2.2.sz.mell.'!G25</f>
        <v>389124</v>
      </c>
      <c r="H25" s="211">
        <f>'[1]RM_2.2.sz.mell.'!H25</f>
        <v>0</v>
      </c>
      <c r="I25" s="212">
        <f>'[1]RM_2.2.sz.mell.'!I25</f>
        <v>389124</v>
      </c>
      <c r="J25" s="163"/>
    </row>
    <row r="26" spans="1:10" ht="12.95" customHeight="1" x14ac:dyDescent="0.2">
      <c r="A26" s="185" t="s">
        <v>430</v>
      </c>
      <c r="B26" s="240" t="s">
        <v>468</v>
      </c>
      <c r="C26" s="211">
        <f>'[1]RM_2.2.sz.mell.'!C26</f>
        <v>0</v>
      </c>
      <c r="D26" s="211">
        <f>'[1]RM_2.2.sz.mell.'!D26</f>
        <v>0</v>
      </c>
      <c r="E26" s="243">
        <f>'[1]RM_2.2.sz.mell.'!E26</f>
        <v>0</v>
      </c>
      <c r="F26" s="244">
        <f>'[1]RM_2.2.sz.mell.'!F26</f>
        <v>0</v>
      </c>
      <c r="G26" s="211">
        <f>'[1]RM_2.2.sz.mell.'!G26</f>
        <v>0</v>
      </c>
      <c r="H26" s="211">
        <f>'[1]RM_2.2.sz.mell.'!H26</f>
        <v>0</v>
      </c>
      <c r="I26" s="212">
        <f>'[1]RM_2.2.sz.mell.'!I26</f>
        <v>0</v>
      </c>
      <c r="J26" s="163"/>
    </row>
    <row r="27" spans="1:10" ht="12.95" customHeight="1" x14ac:dyDescent="0.2">
      <c r="A27" s="189" t="s">
        <v>432</v>
      </c>
      <c r="B27" s="213" t="s">
        <v>469</v>
      </c>
      <c r="C27" s="211">
        <f>'[1]RM_2.2.sz.mell.'!C27</f>
        <v>0</v>
      </c>
      <c r="D27" s="211">
        <f>'[1]RM_2.2.sz.mell.'!D27</f>
        <v>0</v>
      </c>
      <c r="E27" s="243">
        <f>'[1]RM_2.2.sz.mell.'!E27</f>
        <v>0</v>
      </c>
      <c r="F27" s="244">
        <f>'[1]RM_2.2.sz.mell.'!F27</f>
        <v>0</v>
      </c>
      <c r="G27" s="211">
        <f>'[1]RM_2.2.sz.mell.'!G27</f>
        <v>0</v>
      </c>
      <c r="H27" s="211">
        <f>'[1]RM_2.2.sz.mell.'!H27</f>
        <v>0</v>
      </c>
      <c r="I27" s="212">
        <f>'[1]RM_2.2.sz.mell.'!I27</f>
        <v>0</v>
      </c>
      <c r="J27" s="163"/>
    </row>
    <row r="28" spans="1:10" ht="12.95" customHeight="1" x14ac:dyDescent="0.2">
      <c r="A28" s="185" t="s">
        <v>433</v>
      </c>
      <c r="B28" s="245" t="s">
        <v>470</v>
      </c>
      <c r="C28" s="211">
        <f>'[1]RM_2.2.sz.mell.'!C28</f>
        <v>0</v>
      </c>
      <c r="D28" s="211">
        <f>'[1]RM_2.2.sz.mell.'!D28</f>
        <v>0</v>
      </c>
      <c r="E28" s="243">
        <f>'[1]RM_2.2.sz.mell.'!E28</f>
        <v>0</v>
      </c>
      <c r="F28" s="244">
        <f>'[1]RM_2.2.sz.mell.'!F28</f>
        <v>0</v>
      </c>
      <c r="G28" s="211">
        <f>'[1]RM_2.2.sz.mell.'!G28</f>
        <v>0</v>
      </c>
      <c r="H28" s="211">
        <f>'[1]RM_2.2.sz.mell.'!H28</f>
        <v>0</v>
      </c>
      <c r="I28" s="212">
        <f>'[1]RM_2.2.sz.mell.'!I28</f>
        <v>0</v>
      </c>
      <c r="J28" s="163"/>
    </row>
    <row r="29" spans="1:10" ht="12.95" customHeight="1" thickBot="1" x14ac:dyDescent="0.25">
      <c r="A29" s="189" t="s">
        <v>434</v>
      </c>
      <c r="B29" s="246" t="s">
        <v>471</v>
      </c>
      <c r="C29" s="211">
        <f>'[1]RM_2.2.sz.mell.'!C29</f>
        <v>0</v>
      </c>
      <c r="D29" s="211">
        <f>'[1]RM_2.2.sz.mell.'!D29</f>
        <v>0</v>
      </c>
      <c r="E29" s="243">
        <f>'[1]RM_2.2.sz.mell.'!E29</f>
        <v>0</v>
      </c>
      <c r="F29" s="217">
        <f>'[1]RM_2.2.sz.mell.'!F29</f>
        <v>0</v>
      </c>
      <c r="G29" s="211">
        <f>'[1]RM_2.2.sz.mell.'!G29</f>
        <v>0</v>
      </c>
      <c r="H29" s="211">
        <f>'[1]RM_2.2.sz.mell.'!H29</f>
        <v>0</v>
      </c>
      <c r="I29" s="212">
        <f>'[1]RM_2.2.sz.mell.'!I29</f>
        <v>0</v>
      </c>
      <c r="J29" s="163"/>
    </row>
    <row r="30" spans="1:10" ht="21.75" customHeight="1" thickBot="1" x14ac:dyDescent="0.25">
      <c r="A30" s="200" t="s">
        <v>437</v>
      </c>
      <c r="B30" s="201" t="s">
        <v>472</v>
      </c>
      <c r="C30" s="202">
        <f>'[1]RM_2.2.sz.mell.'!C30</f>
        <v>251750142</v>
      </c>
      <c r="D30" s="202">
        <f>'[1]RM_2.2.sz.mell.'!D30</f>
        <v>2103153</v>
      </c>
      <c r="E30" s="202">
        <f>'[1]RM_2.2.sz.mell.'!E30</f>
        <v>253853295</v>
      </c>
      <c r="F30" s="201" t="s">
        <v>473</v>
      </c>
      <c r="G30" s="202">
        <f>'[1]RM_2.2.sz.mell.'!G30</f>
        <v>1624124</v>
      </c>
      <c r="H30" s="202">
        <f>'[1]RM_2.2.sz.mell.'!H30</f>
        <v>0</v>
      </c>
      <c r="I30" s="203">
        <f>'[1]RM_2.2.sz.mell.'!I30</f>
        <v>1624124</v>
      </c>
      <c r="J30" s="163"/>
    </row>
    <row r="31" spans="1:10" ht="13.5" thickBot="1" x14ac:dyDescent="0.25">
      <c r="A31" s="200" t="s">
        <v>440</v>
      </c>
      <c r="B31" s="219" t="s">
        <v>474</v>
      </c>
      <c r="C31" s="220">
        <f>'[1]RM_2.2.sz.mell.'!C31</f>
        <v>560264092</v>
      </c>
      <c r="D31" s="220">
        <f>'[1]RM_2.2.sz.mell.'!D31</f>
        <v>10641872</v>
      </c>
      <c r="E31" s="221">
        <f>'[1]RM_2.2.sz.mell.'!E31</f>
        <v>570905964</v>
      </c>
      <c r="F31" s="219" t="s">
        <v>475</v>
      </c>
      <c r="G31" s="220">
        <f>'[1]RM_2.2.sz.mell.'!G31</f>
        <v>560264092</v>
      </c>
      <c r="H31" s="220">
        <f>'[1]RM_2.2.sz.mell.'!H31</f>
        <v>10641872</v>
      </c>
      <c r="I31" s="221">
        <f>'[1]RM_2.2.sz.mell.'!I31</f>
        <v>570905964</v>
      </c>
      <c r="J31" s="163"/>
    </row>
    <row r="32" spans="1:10" ht="13.5" thickBot="1" x14ac:dyDescent="0.25">
      <c r="A32" s="200" t="s">
        <v>443</v>
      </c>
      <c r="B32" s="219" t="s">
        <v>441</v>
      </c>
      <c r="C32" s="220">
        <f>'[1]RM_2.2.sz.mell.'!C32</f>
        <v>250126018</v>
      </c>
      <c r="D32" s="220">
        <f>'[1]RM_2.2.sz.mell.'!D32</f>
        <v>2103153</v>
      </c>
      <c r="E32" s="221">
        <f>'[1]RM_2.2.sz.mell.'!E32</f>
        <v>252229171</v>
      </c>
      <c r="F32" s="219" t="s">
        <v>442</v>
      </c>
      <c r="G32" s="220" t="str">
        <f>'[1]RM_2.2.sz.mell.'!G32</f>
        <v>-</v>
      </c>
      <c r="H32" s="220" t="str">
        <f>'[1]RM_2.2.sz.mell.'!H32</f>
        <v>-</v>
      </c>
      <c r="I32" s="221" t="str">
        <f>'[1]RM_2.2.sz.mell.'!I32</f>
        <v>-</v>
      </c>
      <c r="J32" s="163"/>
    </row>
    <row r="33" spans="1:10" ht="13.5" thickBot="1" x14ac:dyDescent="0.25">
      <c r="A33" s="200" t="s">
        <v>476</v>
      </c>
      <c r="B33" s="219" t="s">
        <v>444</v>
      </c>
      <c r="C33" s="220" t="str">
        <f>'[1]RM_2.2.sz.mell.'!C33</f>
        <v>-</v>
      </c>
      <c r="D33" s="220" t="str">
        <f>'[1]RM_2.2.sz.mell.'!D33</f>
        <v>-</v>
      </c>
      <c r="E33" s="220" t="str">
        <f>'[1]RM_2.2.sz.mell.'!E33</f>
        <v>-</v>
      </c>
      <c r="F33" s="219" t="s">
        <v>445</v>
      </c>
      <c r="G33" s="220" t="str">
        <f>'[1]RM_2.2.sz.mell.'!G33</f>
        <v>-</v>
      </c>
      <c r="H33" s="220" t="str">
        <f>'[1]RM_2.2.sz.mell.'!H33</f>
        <v>-</v>
      </c>
      <c r="I33" s="220" t="str">
        <f>'[1]RM_2.2.sz.mell.'!I33</f>
        <v>-</v>
      </c>
      <c r="J33" s="163"/>
    </row>
  </sheetData>
  <sheetProtection sheet="1" formatCells="0"/>
  <mergeCells count="2">
    <mergeCell ref="J1:J33"/>
    <mergeCell ref="A3:A4"/>
  </mergeCells>
  <printOptions horizontalCentered="1"/>
  <pageMargins left="0.78740157480314965" right="0.78740157480314965" top="0.47244094488188981" bottom="0.78740157480314965" header="0.47244094488188981" footer="0.78740157480314965"/>
  <pageSetup paperSize="9" scale="7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33</vt:i4>
      </vt:variant>
      <vt:variant>
        <vt:lpstr>Névvel ellátott tartományok</vt:lpstr>
      </vt:variant>
      <vt:variant>
        <vt:i4>20</vt:i4>
      </vt:variant>
    </vt:vector>
  </HeadingPairs>
  <TitlesOfParts>
    <vt:vector size="53" baseType="lpstr">
      <vt:lpstr>KVI_MOD_TARTALOMJEGYZÉK</vt:lpstr>
      <vt:lpstr>KVI_MOD_ALAPADATOK</vt:lpstr>
      <vt:lpstr>KVI_MOD_ÖSSZEFÜGGÉSEK</vt:lpstr>
      <vt:lpstr>KVI_MOD_1.1.sz.mell.</vt:lpstr>
      <vt:lpstr>KVI_MOD_1.2.sz.mell.</vt:lpstr>
      <vt:lpstr>KVI_MOD_1.3.sz.mell.</vt:lpstr>
      <vt:lpstr>KVI_MOD_1.4.sz.mell.</vt:lpstr>
      <vt:lpstr>KVI_MOD_2.1.sz.mell</vt:lpstr>
      <vt:lpstr>KVI_MOD_2.2.sz.mell</vt:lpstr>
      <vt:lpstr>KVI_MOD_ELLENŐRZÉS</vt:lpstr>
      <vt:lpstr>KVI_MOD_3.sz.mell.</vt:lpstr>
      <vt:lpstr>KVI_MOD_4.sz.mell.</vt:lpstr>
      <vt:lpstr>KVI_MOD_5.sz.mell.</vt:lpstr>
      <vt:lpstr>KVI_MOD_6.sz.mell.</vt:lpstr>
      <vt:lpstr>KVI_MOD_7.sz.mell.</vt:lpstr>
      <vt:lpstr>KVI_MOD_8.sz.mell.</vt:lpstr>
      <vt:lpstr>KVI_MOD_9.1.sz.mell</vt:lpstr>
      <vt:lpstr>KVI_MOD_9.1.1.sz.mell</vt:lpstr>
      <vt:lpstr>KVI_MOD_9.1.2.sz.mell</vt:lpstr>
      <vt:lpstr>KVI_MOD_9.1.3.sz.mell</vt:lpstr>
      <vt:lpstr>KVI_MOD_9.2.sz.mell</vt:lpstr>
      <vt:lpstr>KVI_MOD_9.2.1.sz.mell</vt:lpstr>
      <vt:lpstr>KVI_MOD_9.2.2.sz.mell</vt:lpstr>
      <vt:lpstr>KVI_MOD_9.2.3.sz.mell</vt:lpstr>
      <vt:lpstr>KVI_MOD_9.3.sz.mell</vt:lpstr>
      <vt:lpstr>KVI_MOD_9.3.1.sz.mell</vt:lpstr>
      <vt:lpstr>KVI_MOD_9.3.2.sz.mell</vt:lpstr>
      <vt:lpstr>KVI_MOD_9.3.3.sz.mell</vt:lpstr>
      <vt:lpstr>KVI_MOD_9.4.sz.mell</vt:lpstr>
      <vt:lpstr>KVI_MOD_9.4.1.sz.mell</vt:lpstr>
      <vt:lpstr>KVI_MOD_9.4.2.sz.mell</vt:lpstr>
      <vt:lpstr>KVI_MOD_9.4.3.sz.mell</vt:lpstr>
      <vt:lpstr>KVI_MOD_10.sz.mell</vt:lpstr>
      <vt:lpstr>KVI_MOD_9.1.1.sz.mell!Nyomtatási_cím</vt:lpstr>
      <vt:lpstr>KVI_MOD_9.1.2.sz.mell!Nyomtatási_cím</vt:lpstr>
      <vt:lpstr>KVI_MOD_9.1.3.sz.mell!Nyomtatási_cím</vt:lpstr>
      <vt:lpstr>KVI_MOD_9.1.sz.mell!Nyomtatási_cím</vt:lpstr>
      <vt:lpstr>KVI_MOD_9.2.1.sz.mell!Nyomtatási_cím</vt:lpstr>
      <vt:lpstr>KVI_MOD_9.2.2.sz.mell!Nyomtatási_cím</vt:lpstr>
      <vt:lpstr>KVI_MOD_9.2.3.sz.mell!Nyomtatási_cím</vt:lpstr>
      <vt:lpstr>KVI_MOD_9.2.sz.mell!Nyomtatási_cím</vt:lpstr>
      <vt:lpstr>KVI_MOD_9.3.1.sz.mell!Nyomtatási_cím</vt:lpstr>
      <vt:lpstr>KVI_MOD_9.3.2.sz.mell!Nyomtatási_cím</vt:lpstr>
      <vt:lpstr>KVI_MOD_9.3.3.sz.mell!Nyomtatási_cím</vt:lpstr>
      <vt:lpstr>KVI_MOD_9.3.sz.mell!Nyomtatási_cím</vt:lpstr>
      <vt:lpstr>KVI_MOD_9.4.1.sz.mell!Nyomtatási_cím</vt:lpstr>
      <vt:lpstr>KVI_MOD_9.4.2.sz.mell!Nyomtatási_cím</vt:lpstr>
      <vt:lpstr>KVI_MOD_9.4.3.sz.mell!Nyomtatási_cím</vt:lpstr>
      <vt:lpstr>KVI_MOD_9.4.sz.mell!Nyomtatási_cím</vt:lpstr>
      <vt:lpstr>KVI_MOD_1.1.sz.mell.!Nyomtatási_terület</vt:lpstr>
      <vt:lpstr>KVI_MOD_1.2.sz.mell.!Nyomtatási_terület</vt:lpstr>
      <vt:lpstr>KVI_MOD_1.3.sz.mell.!Nyomtatási_terület</vt:lpstr>
      <vt:lpstr>KVI_MOD_1.4.sz.mell.!Nyomtatási_terület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Penzugy</dc:creator>
  <cp:lastModifiedBy>Penzugy</cp:lastModifiedBy>
  <dcterms:created xsi:type="dcterms:W3CDTF">2020-09-11T09:00:56Z</dcterms:created>
  <dcterms:modified xsi:type="dcterms:W3CDTF">2020-09-11T09:05:22Z</dcterms:modified>
</cp:coreProperties>
</file>