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" sheetId="14" r:id="rId14"/>
    <sheet name="15." sheetId="15" r:id="rId15"/>
    <sheet name="16." sheetId="16" r:id="rId16"/>
    <sheet name="Munka1" sheetId="17" r:id="rId17"/>
  </sheets>
  <definedNames>
    <definedName name="_xlnm.Print_Area" localSheetId="10">'11.'!$A$1:$F$27</definedName>
    <definedName name="_xlnm.Print_Area" localSheetId="14">'15.'!$A$1:$K$19</definedName>
    <definedName name="_xlnm.Print_Area" localSheetId="6">'7'!$A$2:$G$25</definedName>
    <definedName name="_xlnm.Print_Area" localSheetId="8">'9.'!$A$2:$O$29</definedName>
  </definedNames>
  <calcPr fullCalcOnLoad="1"/>
</workbook>
</file>

<file path=xl/sharedStrings.xml><?xml version="1.0" encoding="utf-8"?>
<sst xmlns="http://schemas.openxmlformats.org/spreadsheetml/2006/main" count="1197" uniqueCount="506">
  <si>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</si>
  <si>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</si>
  <si>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</si>
  <si>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</si>
  <si>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</si>
  <si>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</si>
  <si>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</si>
  <si>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</si>
  <si>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</si>
  <si>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</si>
  <si>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</si>
  <si>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</si>
  <si>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</si>
  <si>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</si>
  <si>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</si>
  <si>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</si>
  <si>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</si>
  <si>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</si>
  <si>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</si>
  <si>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</si>
  <si>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</si>
  <si>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</si>
  <si>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</si>
  <si>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</si>
  <si>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</si>
  <si>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</si>
  <si>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</si>
  <si>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</si>
  <si>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</si>
  <si>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</si>
  <si>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</si>
  <si>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</si>
  <si>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</si>
  <si>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</si>
  <si>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</si>
  <si>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</si>
  <si>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</si>
  <si>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</si>
  <si>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</si>
  <si>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</si>
  <si>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</si>
  <si>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</si>
  <si>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</si>
  <si>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</si>
  <si>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</si>
  <si>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</si>
  <si>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</si>
  <si>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</si>
  <si>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</si>
  <si>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</si>
  <si>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</si>
  <si>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</si>
  <si>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</si>
  <si>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</si>
  <si>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</si>
  <si>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</si>
  <si>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</si>
  <si>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</si>
  <si>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</si>
  <si>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</si>
  <si>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</si>
  <si>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</si>
  <si>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</si>
  <si>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</si>
  <si>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</si>
  <si>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</si>
  <si>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</si>
  <si>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</si>
  <si>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</si>
  <si>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</si>
  <si>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</si>
  <si>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</si>
  <si>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</si>
  <si>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</si>
  <si>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</si>
  <si>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</si>
  <si>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</si>
  <si>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</si>
  <si>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</si>
  <si>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</si>
  <si>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</si>
  <si>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</si>
  <si>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</si>
  <si>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</si>
  <si>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</si>
  <si>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</si>
  <si>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</si>
  <si>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</si>
  <si>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</si>
  <si>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ezer Ft-ban</t>
  </si>
  <si>
    <t>Bruttó előirányzat</t>
  </si>
  <si>
    <t>I.</t>
  </si>
  <si>
    <t>Európai Uniós támogatással megvalósuló programok, fejlesztések, valamint projektekhez történő hozzájárulások</t>
  </si>
  <si>
    <t>Belvízrendezés az élhetőbb településekért (DAOP)</t>
  </si>
  <si>
    <t>EU-s fejlesztések összesen (1+…8):</t>
  </si>
  <si>
    <t>II.</t>
  </si>
  <si>
    <t>Önkormányzat: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</si>
  <si>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</si>
  <si>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</si>
  <si>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</si>
  <si>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</si>
  <si>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</si>
  <si>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</si>
  <si>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</si>
  <si>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</si>
  <si>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</si>
  <si>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</si>
  <si>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</si>
  <si>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</si>
  <si>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</si>
  <si>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</si>
  <si>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</si>
  <si>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</si>
  <si>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</si>
  <si>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</si>
  <si>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</si>
  <si>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</si>
  <si>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</si>
  <si>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</si>
  <si>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</si>
  <si>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</si>
  <si>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</si>
  <si>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</si>
  <si>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</si>
  <si>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</si>
  <si>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Pénzeszközátadások és Egyéb működési célú kiadások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</si>
  <si>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</si>
  <si>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</si>
  <si>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</si>
  <si>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</si>
  <si>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</si>
  <si>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Közterület használati díj</t>
  </si>
  <si>
    <t>Talajterhelési díj</t>
  </si>
  <si>
    <t>V.</t>
  </si>
  <si>
    <t>Békés Város Önkormányzata és intézményei</t>
  </si>
  <si>
    <t>Szennyvíztelep korszerűsítése (KEOP)2014. évi ütem</t>
  </si>
  <si>
    <t>Épületenergetikai fejlesztés (KEOP)</t>
  </si>
  <si>
    <t>Ivóvízjavító programhoz önerő átadás 2014. évi ütem</t>
  </si>
  <si>
    <t>Saját  forrásból megvalósuló beruházások, fejlújítások</t>
  </si>
  <si>
    <t>Önkormányzat összesen</t>
  </si>
  <si>
    <t>Polgármesteri Hivatal összesen:</t>
  </si>
  <si>
    <t>Saját  forrásból megvalósuló beruházások, fejlújítások összesen:</t>
  </si>
  <si>
    <t>Egyéb felhalmozási kiadások (1+..3):</t>
  </si>
  <si>
    <t xml:space="preserve">IV. </t>
  </si>
  <si>
    <t>Kisértékű tárgyi eszközök  - egyéb beruházások</t>
  </si>
  <si>
    <t>Utca névtáblák</t>
  </si>
  <si>
    <t>Téli közfoglalkoztatás (START) eszközbeszerzései</t>
  </si>
  <si>
    <t>Tájékoztató táblák</t>
  </si>
  <si>
    <t>Kisértékű tárgyi eszközök összesen:</t>
  </si>
  <si>
    <t>Városgondokság forrásátadása Társasházak  felújítási alapjához</t>
  </si>
  <si>
    <t>Felhalmozási célú kiadások összesen (I+II+III+IV+V):</t>
  </si>
  <si>
    <t xml:space="preserve">Egyéb felhalmozási célú kiadások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</si>
  <si>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</si>
  <si>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</si>
  <si>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</si>
  <si>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</si>
  <si>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</si>
  <si>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</si>
  <si>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</si>
  <si>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</si>
  <si>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</si>
  <si>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</si>
  <si>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</si>
  <si>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</si>
  <si>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</si>
  <si>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</si>
  <si>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</si>
  <si>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Polgárvédelmi feladatokra</t>
  </si>
  <si>
    <t>Működési  tartalékok összesen</t>
  </si>
  <si>
    <t>Fejlesztési céltartalék összesen:( 1+…5)</t>
  </si>
  <si>
    <t>Fejlesztési célú pályázatok önerejére</t>
  </si>
  <si>
    <t>Összege</t>
  </si>
  <si>
    <t xml:space="preserve">Felhalmozási kiadásokból 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</si>
  <si>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</si>
  <si>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</si>
  <si>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</si>
  <si>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</si>
  <si>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</si>
  <si>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</si>
  <si>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</si>
  <si>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</si>
  <si>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</si>
  <si>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</si>
  <si>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</si>
  <si>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</si>
  <si>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</si>
  <si>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</si>
  <si>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</si>
  <si>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</si>
  <si>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</si>
  <si>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</si>
  <si>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</si>
  <si>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</si>
  <si>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</si>
  <si>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</si>
  <si>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</si>
  <si>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TÁJÉKOZTATÓ</t>
  </si>
  <si>
    <t>Feladat</t>
  </si>
  <si>
    <t>2015.</t>
  </si>
  <si>
    <t>2016.</t>
  </si>
  <si>
    <t>2017.</t>
  </si>
  <si>
    <t>2018.</t>
  </si>
  <si>
    <t>2019.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</si>
  <si>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</si>
  <si>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</si>
  <si>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</si>
  <si>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Beruházásokhoz kapcsolódó kötelezettségek összesen (1+2+3)</t>
  </si>
  <si>
    <t>Adósságot keletkeztető ügyletek finanszírozásának középtávú terve</t>
  </si>
  <si>
    <t>Saját bevételek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</si>
  <si>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</si>
  <si>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</si>
  <si>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</si>
  <si>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</si>
  <si>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</si>
  <si>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</si>
  <si>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</si>
  <si>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</si>
  <si>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</si>
  <si>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</si>
  <si>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</si>
  <si>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</si>
  <si>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</si>
  <si>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</si>
  <si>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</si>
  <si>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</si>
  <si>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</si>
  <si>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</si>
  <si>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</si>
  <si>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</si>
  <si>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</si>
  <si>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</si>
  <si>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</si>
  <si>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</si>
  <si>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</si>
  <si>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</si>
  <si>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</si>
  <si>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</si>
  <si>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</si>
  <si>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</si>
  <si>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</si>
  <si>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</si>
  <si>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</si>
  <si>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</si>
  <si>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</si>
  <si>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</si>
  <si>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</si>
  <si>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</si>
  <si>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</si>
  <si>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</si>
  <si>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</si>
  <si>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Eredeti előirányzatból</t>
  </si>
  <si>
    <t>Állami támogatás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</si>
  <si>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</si>
  <si>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</si>
  <si>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</si>
  <si>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Lakásfenntartási támogatás normatív alapon</t>
  </si>
  <si>
    <t>Polgármesteri Hivatal szociális pénzeszközei összesen</t>
  </si>
  <si>
    <t>Eredeti előirányzat</t>
  </si>
  <si>
    <t>Fejlesztési forrás megnevezése</t>
  </si>
  <si>
    <t>Dologi kiadások</t>
  </si>
  <si>
    <t>Katasztrófa védelem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</si>
  <si>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</si>
  <si>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</si>
  <si>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</si>
  <si>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</si>
  <si>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</si>
  <si>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</si>
  <si>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</si>
  <si>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</si>
  <si>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A Kttv., Kjt., és  az Mt. hatálya alá tartozó munkavállalók</t>
  </si>
  <si>
    <t>Adósságot keletkeztető ügyletek a Stabilitási tv.3. § (1) a) pont szerint</t>
  </si>
  <si>
    <t xml:space="preserve">Létszámkeret </t>
  </si>
  <si>
    <t>Intézményi épületek karbantartására</t>
  </si>
  <si>
    <t>2013. évi normatíva elszámolás</t>
  </si>
  <si>
    <t>Szociális szövetkezet működésnek támogatására</t>
  </si>
  <si>
    <t>Városfejlesztési munkacsoport várható kiadásira</t>
  </si>
  <si>
    <t>BKSZ Pussz Kft működésnek támogatására</t>
  </si>
  <si>
    <t>Társasházak felújítási alapjára</t>
  </si>
  <si>
    <t>Tarhosi ingatlanok értékesítése II. ütem bevételének tartalékba helyezése</t>
  </si>
  <si>
    <t>Intézményi ingatlanok felújítására</t>
  </si>
  <si>
    <t>Veres Péter tér 7/A lakás értékesítésből származó bevétel tartalékba helyezése</t>
  </si>
  <si>
    <t>Helyi értékek védelmére</t>
  </si>
  <si>
    <t>Hulladékszállító jármű vásárlás I. ütem miatti támogatás tartalékba helyezése (vissza pótlás célszámlára)</t>
  </si>
  <si>
    <t>"Turisztikai attrakció" DAOP pályázat  támogatásának tartalékba helyezése (visszapótlás célszámlára)</t>
  </si>
  <si>
    <t>Kistérségi Társulás kölcsönfedezetének tartékba helyezése(visszapótlása célszámlára)</t>
  </si>
  <si>
    <t>2015. évi felhalmozási előirányzata</t>
  </si>
  <si>
    <t>Napelemes rendszer kiépítése</t>
  </si>
  <si>
    <t>Közvilágítás korszerűsítése 2015. évi ütem (KEOP)</t>
  </si>
  <si>
    <t>Közvilágítás hálózatbővítés (KEOP)</t>
  </si>
  <si>
    <t>Hulladékszállító jármű beszerzése 2. részlet</t>
  </si>
  <si>
    <t>Városháza felújítása</t>
  </si>
  <si>
    <t>Sportlétesítmények felújítása</t>
  </si>
  <si>
    <t>Civilház homlokzatának felújítása</t>
  </si>
  <si>
    <t>Gyalogátkelőhely kialakítása (dr. Hepp Ferenc iskolánál)</t>
  </si>
  <si>
    <t>Tárház u. Híd u.  felújítása</t>
  </si>
  <si>
    <t>Halász u. közvilágítás</t>
  </si>
  <si>
    <t>Közvilágítás bővítés</t>
  </si>
  <si>
    <t>Csabai úti ivóvízvezeték építés</t>
  </si>
  <si>
    <t>Új Stégrendszer beszerzése és csere</t>
  </si>
  <si>
    <t>Településrendezési terv 2015. évi ütem</t>
  </si>
  <si>
    <t>Szabadstrand alapterület növelése</t>
  </si>
  <si>
    <t>Hivatali étkezde rozsdamentes asztalok beszerzése</t>
  </si>
  <si>
    <t>Városháza elektromos hálózat felújítása</t>
  </si>
  <si>
    <t>Petőfi u. 4. felújítás tervezési kkiadásai</t>
  </si>
  <si>
    <t>Nagyterem felújítása</t>
  </si>
  <si>
    <t>Nagyterem informatikai felújítása</t>
  </si>
  <si>
    <t>Informatikali eszközök beszerzése  a Hivatalban</t>
  </si>
  <si>
    <t>Informatikali eszközök felújítása  a Hivatalban</t>
  </si>
  <si>
    <t>Mozgáskorlátozott feljáró, kerékpártároló kialakítása a piIac területén</t>
  </si>
  <si>
    <t>Gázfűtés kialakítása a gombavizsgáló pavilonban</t>
  </si>
  <si>
    <t>Térfigyelő kamera rendszer</t>
  </si>
  <si>
    <t>Gyepmesteri telepre benzines fűkasza</t>
  </si>
  <si>
    <t>Nagyterembe asztalok felújítása</t>
  </si>
  <si>
    <t>Polgármesteri Hivatal összesen</t>
  </si>
  <si>
    <t>Kötelező eszközjegyzék fejlesztés (oktatás)</t>
  </si>
  <si>
    <t>Rózsa temetőben temetőház fedett terasz kialakítása</t>
  </si>
  <si>
    <t>Működési bevételek összesen</t>
  </si>
  <si>
    <t xml:space="preserve"> 1000 EFt alatti adóalap</t>
  </si>
  <si>
    <t>Építményadó</t>
  </si>
  <si>
    <t>Garázs</t>
  </si>
  <si>
    <t>Mezei őrszolgálat rend. tart. építm.</t>
  </si>
  <si>
    <t>Békés Város Önkormányzata 2015. évi közvetett támogatásai</t>
  </si>
  <si>
    <t>Hulladékszállító jármű beszerzése</t>
  </si>
  <si>
    <t>-építmény adó</t>
  </si>
  <si>
    <t xml:space="preserve">                                                                                                              </t>
  </si>
  <si>
    <t xml:space="preserve">Békés város Önkormányzata 2015. évi </t>
  </si>
  <si>
    <t>Átmeneti segély kölcsön</t>
  </si>
  <si>
    <t>Temetési segély kölcsön</t>
  </si>
  <si>
    <t>Átmeneti segély</t>
  </si>
  <si>
    <t>Bursa Hungarica támogatás</t>
  </si>
  <si>
    <t>Otthoni szakápolás</t>
  </si>
  <si>
    <t>Iskolabusz bérlet támogatás</t>
  </si>
  <si>
    <t>50 %-os étkezési támogatás</t>
  </si>
  <si>
    <t>Arany János tehetség gond. támogatás</t>
  </si>
  <si>
    <t>Kommunális adó támogatás</t>
  </si>
  <si>
    <t>Életkezdési Támogatás</t>
  </si>
  <si>
    <t>Közművesítési támogatás</t>
  </si>
  <si>
    <t>Építményadó támogatás</t>
  </si>
  <si>
    <t>Lakásfentartási támogatás</t>
  </si>
  <si>
    <t>Köztemetés</t>
  </si>
  <si>
    <t>Adósságkezelési támogatás  március 1-től</t>
  </si>
  <si>
    <t>Helyi megállapítású ápolási díj</t>
  </si>
  <si>
    <t>Helyi megállapítású közgyógy ellátás</t>
  </si>
  <si>
    <t>Ivóvíz minőségjavító program támogatása</t>
  </si>
  <si>
    <t>Napelemes rendszer kiépítésének támogatása</t>
  </si>
  <si>
    <t>A támogatás összege</t>
  </si>
  <si>
    <t>Csabai u. ivóvízvezeték</t>
  </si>
  <si>
    <t>BKSZ Plusz tagi kölcsön</t>
  </si>
  <si>
    <t>Térfigyelő kamerák</t>
  </si>
  <si>
    <t>Tárház- Híd u. aszfaltozás köt. váll.</t>
  </si>
  <si>
    <t>Társasházak felújítási alapjára köt váll.</t>
  </si>
  <si>
    <t>Helyi értékek védelme köt.váll.</t>
  </si>
  <si>
    <t>Közvilágítás köt. Váll.</t>
  </si>
  <si>
    <t>Civil ház homlokzat homlokzat</t>
  </si>
  <si>
    <t>Sport létestmények felújítása</t>
  </si>
  <si>
    <t xml:space="preserve">Intézmények felújítására </t>
  </si>
  <si>
    <t>Gyalogos átkelő Dr. Hepp</t>
  </si>
  <si>
    <t>Uszoda fűtés leválasztás</t>
  </si>
  <si>
    <t>Belvíz tarfó állomás</t>
  </si>
  <si>
    <t>Rendezésiterv+ utcanévtáblák</t>
  </si>
  <si>
    <t>Start pr .tárgyi eszköz beszerzés önrész</t>
  </si>
  <si>
    <t>Oktatási eszközjegyzék (saját)</t>
  </si>
  <si>
    <t>Pályázatok önerejére</t>
  </si>
  <si>
    <t>Szennyvíztisztítóra fejlesztése önerő</t>
  </si>
  <si>
    <t xml:space="preserve">Épületenergetika (áthúzódó) önerő szükséglet </t>
  </si>
  <si>
    <t>Városháza felújítása önerőszükséglet</t>
  </si>
  <si>
    <t>Belvízrendezés (áthúzódó) önerő szükséglet</t>
  </si>
  <si>
    <t>Közvilágítás (áthúzódó) önerő szükséglet</t>
  </si>
  <si>
    <t>Környezetvédelmi alap számla</t>
  </si>
  <si>
    <t>Környezetvédelmi , hulladékgazdálkodási terv</t>
  </si>
  <si>
    <t>Lakásértékesítési számla</t>
  </si>
  <si>
    <t>Gyermekmedence építése</t>
  </si>
  <si>
    <t>Szabadstrand fejlesztés</t>
  </si>
  <si>
    <t>Összesen  sajáterő bevonás fejlesztésekhez</t>
  </si>
  <si>
    <t>Szőlő utcai zug aszfaltozása</t>
  </si>
  <si>
    <t>43.</t>
  </si>
  <si>
    <t>44.</t>
  </si>
  <si>
    <t>49.</t>
  </si>
  <si>
    <t>50.</t>
  </si>
  <si>
    <t>51.</t>
  </si>
  <si>
    <t>52.</t>
  </si>
  <si>
    <t>Gyermekmedence kialakítása</t>
  </si>
  <si>
    <t>Gyógyászat és Uszoda fűtésrendszerének szétválasztása</t>
  </si>
  <si>
    <t>BKSZ PLUSZ Kft-nek nyújtott tagi kölcsön</t>
  </si>
  <si>
    <t>Környezetvédelmi programra , hulladékgazdálkodási terv</t>
  </si>
  <si>
    <t>Belvízrendezési feldatokhoz trafo</t>
  </si>
  <si>
    <t>Gyógyászati Központ és Gyógyfürdő</t>
  </si>
  <si>
    <t>Épületenergetikai fejlesztés támogatása</t>
  </si>
  <si>
    <t>Stégrendszer kiépítés támogatása a Kikötőben</t>
  </si>
  <si>
    <t>Szőlő utcai zug  aszfaltozása</t>
  </si>
  <si>
    <t xml:space="preserve">Adósság kezelési támogatás </t>
  </si>
  <si>
    <t>Az államháztartásról szóló 2011. évi CXCV. törvény 29/A. §  alapján</t>
  </si>
  <si>
    <t xml:space="preserve">                                                               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</si>
  <si>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</si>
  <si>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</si>
  <si>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</si>
  <si>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</si>
  <si>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</si>
  <si>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</si>
  <si>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</si>
  <si>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</si>
  <si>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</si>
  <si>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</si>
  <si>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</si>
  <si>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</si>
  <si>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Szervezetfejlesztés ÁROP 2015. évi támogatása</t>
  </si>
  <si>
    <t>A projekt kiadásai</t>
  </si>
  <si>
    <t>A forrás megoszlása</t>
  </si>
  <si>
    <t>Tervezett Uniós projektek összesen:</t>
  </si>
  <si>
    <t>A 2015. évi költségvetésben uniós projektek kiadásai és forrásmegoszlása</t>
  </si>
  <si>
    <t xml:space="preserve">Békés Város Önkormányzata és intézményei  2015. évi költségvetési mérlege </t>
  </si>
  <si>
    <t>2015. évi tartalék előirányzata</t>
  </si>
  <si>
    <t>Békés Város Önkormányzata 2015. évi előirányzat-felhasználási ütemterve</t>
  </si>
  <si>
    <t xml:space="preserve">Szennyvíztisztító telep fejlesztés </t>
  </si>
  <si>
    <t>Oktatást kiegészítő feladatokra</t>
  </si>
  <si>
    <t>Egyes felhalmozási célú kiadások finanszírozására 2015. évben  bevonható önkormányzati források bemutatása</t>
  </si>
  <si>
    <t>Békés Város Önkormányzata hosszútávú kötelezettségeinek évenkénti alakulása 2015. évben</t>
  </si>
  <si>
    <t>Önkormányzati forrás</t>
  </si>
  <si>
    <t>Támogatott projektek megnevezése</t>
  </si>
  <si>
    <r>
      <t xml:space="preserve">I. A  államigazgatási (jegyzői) hatáskörben adható szociális juttatások </t>
    </r>
    <r>
      <rPr>
        <b/>
        <u val="single"/>
        <sz val="12"/>
        <rFont val="Arial CE"/>
        <family val="2"/>
      </rPr>
      <t>2015. február 28-ig</t>
    </r>
  </si>
  <si>
    <t>Önkormányzati támogatások összesen:</t>
  </si>
  <si>
    <t>Kölcsönök összesen:</t>
  </si>
  <si>
    <t xml:space="preserve"> 1.A Polgármesteri Hivatal költségvetésében</t>
  </si>
  <si>
    <t>2. Az Önkormányzat  költségvetésben</t>
  </si>
  <si>
    <r>
      <t>A</t>
    </r>
    <r>
      <rPr>
        <b/>
        <u val="singleAccounting"/>
        <sz val="10"/>
        <rFont val="Arial CE"/>
        <family val="0"/>
      </rPr>
      <t xml:space="preserve"> 2015. február 28-ig </t>
    </r>
    <r>
      <rPr>
        <b/>
        <sz val="10"/>
        <rFont val="Arial CE"/>
        <family val="0"/>
      </rPr>
      <t>hatályos rendelezések alapján biztosított szociális pénzeszközök összesen (1+2):</t>
    </r>
  </si>
  <si>
    <t>1. Önkormányzati támogatások</t>
  </si>
  <si>
    <t>2. Szociális helyzethez köthető kölcsönök nyújtása</t>
  </si>
  <si>
    <t>Az önkormányzat szociális pénzeszközei összesen (1+2):</t>
  </si>
  <si>
    <t>Békés város 2015. évi szociális pénzeszközei</t>
  </si>
  <si>
    <t xml:space="preserve"> II.Települési Önkormányzatok  szociális feladatainak támogatásával adható juttatások képviselő-testületi hatáskörben.</t>
  </si>
  <si>
    <t>Térfigyelő kamara rendszer</t>
  </si>
  <si>
    <t>KEOP Épületenergetikai körszerűsítés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</si>
  <si>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</si>
  <si>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</si>
  <si>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</si>
  <si>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</si>
  <si>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</si>
  <si>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</si>
  <si>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</si>
  <si>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</si>
  <si>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</si>
  <si>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</si>
  <si>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</si>
  <si>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</si>
  <si>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</si>
  <si>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ezer forintban</t>
  </si>
  <si>
    <t xml:space="preserve">Békés város Önkormányzata 2015. évi  feladatainak minősítése az Áht. 23.§ (2) bekezdés ab) pontja alapján </t>
  </si>
  <si>
    <t>Irodai gépi, ügyviteli eszközök beszerzése (fénymásoló, digitális térképprogram, univerzális lejátszó)</t>
  </si>
  <si>
    <t>Stégrenszer 27 % önerő</t>
  </si>
  <si>
    <t>Békés Város  Önkormányzata és intézményei 2015. évi kiemelt bevételi előirányzatai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</si>
  <si>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</si>
  <si>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</si>
  <si>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</si>
  <si>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</si>
  <si>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</si>
  <si>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</si>
  <si>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</si>
  <si>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</si>
  <si>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</si>
  <si>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</si>
  <si>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</si>
  <si>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</si>
  <si>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</si>
  <si>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</si>
  <si>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</si>
  <si>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</si>
  <si>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</si>
  <si>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</si>
  <si>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</si>
  <si>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</si>
  <si>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</si>
  <si>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Maradvány igénybevétele működési célra</t>
  </si>
  <si>
    <t>Külső finanszírozás</t>
  </si>
  <si>
    <t>Maradvány igénybevétele felhalmozási célra</t>
  </si>
  <si>
    <t>Hitel felvétel és betétek megszüntetése</t>
  </si>
  <si>
    <t>Módosított előirányzat</t>
  </si>
  <si>
    <t>Telejsítés</t>
  </si>
  <si>
    <t>Teljesítés %-a</t>
  </si>
  <si>
    <t>Békési Városgondnokság</t>
  </si>
  <si>
    <t>Békési Költségvetési Iroda</t>
  </si>
  <si>
    <t>Békés Város Önkormányzata és intézményei 2015. évi  kiemelt kiadási előirányzatai</t>
  </si>
  <si>
    <t>W</t>
  </si>
  <si>
    <t>Munkaadókat terhelő járulékok és szociális hozzájárulási adó</t>
  </si>
  <si>
    <t>Ellátottak pénzbeni juttatásai</t>
  </si>
  <si>
    <t>Hitel, kölcsön törlesztése</t>
  </si>
  <si>
    <t>Eredeti előírányzat</t>
  </si>
  <si>
    <t>Módosított előírányzat</t>
  </si>
  <si>
    <t>Békés város Önkormányzata és Intézményei 2015. évi jóváhagyott létszámkerete</t>
  </si>
  <si>
    <t>Teljes munkaidősre átszámitott létszám</t>
  </si>
  <si>
    <t>Békési Költségvetési iroda</t>
  </si>
  <si>
    <t>6. melléklet a 8/2015. (II.26) önkormányzati rendelethez.</t>
  </si>
  <si>
    <t>1. melléklet a 8/2015. (II.26) önkormányzati rendelethez</t>
  </si>
  <si>
    <t>2. melléklet a 8/2015. (II.26) önkormányzati rendelethez</t>
  </si>
  <si>
    <t>3. melléklet a 8/2015. (II.26) önkormányzati rendelethez</t>
  </si>
  <si>
    <t>4. melléklet a 8/2015. (II.26) önkormányzati rendelethez</t>
  </si>
  <si>
    <t>5.melléklet a 8/2015. (II.26)) önkormányzati rendelethez</t>
  </si>
  <si>
    <t>7. melléklet a 8/2015. (II.26) önkormányzati rendelethez</t>
  </si>
  <si>
    <t>8. melléklet a 8/2015. (II.26) önkormányzati rendelethez</t>
  </si>
  <si>
    <t>9. melléklet a 8/2015. (II.26) önkormányzati rendelethez</t>
  </si>
  <si>
    <t>10. melléklet az 8/2015. (II.26)) önkormányzati rendelethez</t>
  </si>
  <si>
    <t>11. melléklet a8/2015. (II.26) önkormányzati rendelethez</t>
  </si>
  <si>
    <t>12. melléklet a 8/2015. (II.26) önkormányzati rendelethez</t>
  </si>
  <si>
    <t>13. melléklet a 8/2015. (II.26) önkormányzati rendelethez</t>
  </si>
  <si>
    <t>14 melléklet a 8/2015. (II.26) önkormányzati rendelethez</t>
  </si>
  <si>
    <t>15 melléklet a 8/2015. (II.26) önkormányzati rendelethez</t>
  </si>
  <si>
    <t>16. melléklet a 8/2015. (II.26)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</si>
</sst>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93">
    <font>
      <sz val="10"/>
      <name val="Arial"/>
      <family val="0"/>
    </font>
    <font>
      <b/>
      <sz val="1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u val="single"/>
      <sz val="12"/>
      <name val="Arial CE"/>
      <family val="0"/>
    </font>
    <font>
      <sz val="14"/>
      <name val="Arial"/>
      <family val="2"/>
    </font>
    <font>
      <b/>
      <sz val="10"/>
      <name val="MS Sans Serif"/>
      <family val="0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b/>
      <u val="singleAccounting"/>
      <sz val="10"/>
      <name val="Arial CE"/>
      <family val="0"/>
    </font>
    <font>
      <b/>
      <i/>
      <sz val="9"/>
      <name val="Arial CE"/>
      <family val="0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14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164" fontId="0" fillId="0" borderId="10" xfId="46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164" fontId="8" fillId="0" borderId="0" xfId="46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64" fontId="6" fillId="0" borderId="0" xfId="46" applyNumberFormat="1" applyFont="1" applyAlignment="1">
      <alignment/>
    </xf>
    <xf numFmtId="0" fontId="0" fillId="0" borderId="0" xfId="0" applyFill="1" applyBorder="1" applyAlignment="1">
      <alignment horizontal="center"/>
    </xf>
    <xf numFmtId="164" fontId="3" fillId="0" borderId="10" xfId="4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64" fontId="14" fillId="0" borderId="10" xfId="46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6" applyNumberFormat="1" applyFont="1" applyBorder="1" applyAlignment="1">
      <alignment vertical="center"/>
    </xf>
    <xf numFmtId="164" fontId="3" fillId="0" borderId="10" xfId="46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56" applyFont="1" applyAlignment="1">
      <alignment vertical="center"/>
      <protection/>
    </xf>
    <xf numFmtId="0" fontId="0" fillId="0" borderId="0" xfId="58" applyFont="1" applyAlignment="1">
      <alignment horizontal="center"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5" fillId="32" borderId="10" xfId="58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vertical="center" wrapText="1"/>
      <protection/>
    </xf>
    <xf numFmtId="3" fontId="4" fillId="0" borderId="10" xfId="46" applyNumberFormat="1" applyFont="1" applyBorder="1" applyAlignment="1">
      <alignment horizontal="right" vertical="center"/>
    </xf>
    <xf numFmtId="3" fontId="4" fillId="0" borderId="10" xfId="46" applyNumberFormat="1" applyFont="1" applyBorder="1" applyAlignment="1">
      <alignment horizontal="right" vertical="center" wrapText="1"/>
    </xf>
    <xf numFmtId="3" fontId="5" fillId="0" borderId="10" xfId="46" applyNumberFormat="1" applyFont="1" applyBorder="1" applyAlignment="1">
      <alignment horizontal="right" vertical="center"/>
    </xf>
    <xf numFmtId="0" fontId="5" fillId="0" borderId="10" xfId="56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7" fillId="0" borderId="0" xfId="56" applyFont="1" applyAlignment="1">
      <alignment vertical="center"/>
      <protection/>
    </xf>
    <xf numFmtId="0" fontId="11" fillId="0" borderId="0" xfId="0" applyFont="1" applyAlignment="1">
      <alignment horizontal="right"/>
    </xf>
    <xf numFmtId="0" fontId="17" fillId="0" borderId="0" xfId="56" applyFont="1" applyFill="1" applyBorder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0" fontId="11" fillId="0" borderId="0" xfId="56" applyFont="1" applyAlignment="1">
      <alignment vertical="center" wrapText="1"/>
      <protection/>
    </xf>
    <xf numFmtId="165" fontId="11" fillId="0" borderId="0" xfId="46" applyNumberFormat="1" applyFont="1" applyAlignment="1">
      <alignment vertical="center"/>
    </xf>
    <xf numFmtId="0" fontId="15" fillId="0" borderId="0" xfId="56" applyFont="1" applyFill="1" applyBorder="1" applyAlignment="1">
      <alignment horizontal="center" vertical="center"/>
      <protection/>
    </xf>
    <xf numFmtId="0" fontId="20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165" fontId="17" fillId="0" borderId="0" xfId="46" applyNumberFormat="1" applyFont="1" applyAlignment="1">
      <alignment vertical="center"/>
    </xf>
    <xf numFmtId="3" fontId="17" fillId="0" borderId="12" xfId="56" applyNumberFormat="1" applyFont="1" applyBorder="1" applyAlignment="1">
      <alignment vertical="center"/>
      <protection/>
    </xf>
    <xf numFmtId="165" fontId="16" fillId="0" borderId="13" xfId="46" applyNumberFormat="1" applyFont="1" applyBorder="1" applyAlignment="1">
      <alignment horizontal="center" vertical="center"/>
    </xf>
    <xf numFmtId="165" fontId="16" fillId="0" borderId="11" xfId="46" applyNumberFormat="1" applyFont="1" applyBorder="1" applyAlignment="1">
      <alignment vertical="center"/>
    </xf>
    <xf numFmtId="165" fontId="16" fillId="0" borderId="10" xfId="46" applyNumberFormat="1" applyFont="1" applyBorder="1" applyAlignment="1">
      <alignment vertical="center"/>
    </xf>
    <xf numFmtId="0" fontId="15" fillId="32" borderId="10" xfId="56" applyFont="1" applyFill="1" applyBorder="1" applyAlignment="1">
      <alignment horizontal="center" vertical="center"/>
      <protection/>
    </xf>
    <xf numFmtId="165" fontId="15" fillId="32" borderId="10" xfId="46" applyNumberFormat="1" applyFont="1" applyFill="1" applyBorder="1" applyAlignment="1">
      <alignment horizontal="center" vertical="center"/>
    </xf>
    <xf numFmtId="3" fontId="16" fillId="0" borderId="11" xfId="56" applyNumberFormat="1" applyFont="1" applyBorder="1" applyAlignment="1">
      <alignment vertical="center"/>
      <protection/>
    </xf>
    <xf numFmtId="3" fontId="16" fillId="0" borderId="14" xfId="56" applyNumberFormat="1" applyFont="1" applyBorder="1" applyAlignment="1">
      <alignment vertical="center"/>
      <protection/>
    </xf>
    <xf numFmtId="3" fontId="16" fillId="0" borderId="11" xfId="56" applyNumberFormat="1" applyFont="1" applyBorder="1" applyAlignment="1">
      <alignment vertical="center"/>
      <protection/>
    </xf>
    <xf numFmtId="0" fontId="16" fillId="0" borderId="0" xfId="56" applyFont="1" applyBorder="1" applyAlignment="1">
      <alignment horizontal="left"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5" xfId="56" applyFont="1" applyBorder="1" applyAlignment="1">
      <alignment horizontal="left" vertical="center"/>
      <protection/>
    </xf>
    <xf numFmtId="3" fontId="17" fillId="0" borderId="12" xfId="56" applyNumberFormat="1" applyFont="1" applyBorder="1" applyAlignment="1">
      <alignment vertical="center"/>
      <protection/>
    </xf>
    <xf numFmtId="0" fontId="17" fillId="0" borderId="0" xfId="56" applyFont="1" applyBorder="1" applyAlignment="1">
      <alignment vertical="center"/>
      <protection/>
    </xf>
    <xf numFmtId="0" fontId="17" fillId="0" borderId="16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vertical="center"/>
      <protection/>
    </xf>
    <xf numFmtId="3" fontId="17" fillId="0" borderId="12" xfId="46" applyNumberFormat="1" applyFont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15" fillId="32" borderId="17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vertical="center"/>
      <protection/>
    </xf>
    <xf numFmtId="0" fontId="17" fillId="0" borderId="13" xfId="56" applyFont="1" applyBorder="1" applyAlignment="1">
      <alignment horizontal="center" vertical="center"/>
      <protection/>
    </xf>
    <xf numFmtId="0" fontId="17" fillId="0" borderId="17" xfId="56" applyFont="1" applyBorder="1" applyAlignment="1">
      <alignment horizontal="center" vertical="center"/>
      <protection/>
    </xf>
    <xf numFmtId="0" fontId="17" fillId="0" borderId="14" xfId="56" applyFont="1" applyBorder="1" applyAlignment="1">
      <alignment vertical="center"/>
      <protection/>
    </xf>
    <xf numFmtId="0" fontId="16" fillId="0" borderId="18" xfId="56" applyFont="1" applyBorder="1" applyAlignment="1">
      <alignment vertical="center"/>
      <protection/>
    </xf>
    <xf numFmtId="3" fontId="16" fillId="0" borderId="17" xfId="56" applyNumberFormat="1" applyFont="1" applyBorder="1" applyAlignment="1">
      <alignment vertical="center"/>
      <protection/>
    </xf>
    <xf numFmtId="0" fontId="17" fillId="0" borderId="0" xfId="56" applyFont="1" applyAlignment="1">
      <alignment vertical="center" wrapText="1"/>
      <protection/>
    </xf>
    <xf numFmtId="0" fontId="17" fillId="0" borderId="0" xfId="56" applyFont="1" applyAlignment="1" quotePrefix="1">
      <alignment vertical="center"/>
      <protection/>
    </xf>
    <xf numFmtId="0" fontId="17" fillId="0" borderId="0" xfId="56" applyFont="1" applyAlignment="1">
      <alignment horizontal="center" vertical="center"/>
      <protection/>
    </xf>
    <xf numFmtId="0" fontId="17" fillId="0" borderId="16" xfId="56" applyFont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0" xfId="58" applyFont="1" applyFill="1" applyBorder="1">
      <alignment/>
      <protection/>
    </xf>
    <xf numFmtId="0" fontId="6" fillId="0" borderId="0" xfId="58" applyFont="1">
      <alignment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8" fillId="0" borderId="0" xfId="56" applyFont="1" applyBorder="1" applyAlignment="1">
      <alignment vertical="center" wrapText="1"/>
      <protection/>
    </xf>
    <xf numFmtId="3" fontId="28" fillId="0" borderId="0" xfId="46" applyNumberFormat="1" applyFont="1" applyBorder="1" applyAlignment="1">
      <alignment horizontal="right" vertical="center"/>
    </xf>
    <xf numFmtId="0" fontId="29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10" xfId="46" applyNumberFormat="1" applyFont="1" applyBorder="1" applyAlignment="1">
      <alignment/>
    </xf>
    <xf numFmtId="164" fontId="11" fillId="0" borderId="10" xfId="46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0" fontId="0" fillId="0" borderId="0" xfId="59" applyFont="1" applyFill="1">
      <alignment/>
      <protection/>
    </xf>
    <xf numFmtId="0" fontId="0" fillId="0" borderId="0" xfId="59" applyFont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30" fillId="0" borderId="0" xfId="59" applyFont="1" applyAlignment="1">
      <alignment horizontal="center" vertical="center"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right"/>
      <protection/>
    </xf>
    <xf numFmtId="0" fontId="15" fillId="32" borderId="10" xfId="59" applyFont="1" applyFill="1" applyBorder="1" applyAlignment="1">
      <alignment horizontal="center" vertical="center"/>
      <protection/>
    </xf>
    <xf numFmtId="0" fontId="15" fillId="32" borderId="11" xfId="59" applyFont="1" applyFill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/>
      <protection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vertical="center"/>
      <protection/>
    </xf>
    <xf numFmtId="0" fontId="0" fillId="0" borderId="10" xfId="59" applyFont="1" applyBorder="1" applyAlignment="1">
      <alignment vertical="center" wrapText="1"/>
      <protection/>
    </xf>
    <xf numFmtId="3" fontId="0" fillId="0" borderId="10" xfId="59" applyNumberFormat="1" applyFont="1" applyBorder="1" applyAlignment="1">
      <alignment vertical="center"/>
      <protection/>
    </xf>
    <xf numFmtId="3" fontId="19" fillId="0" borderId="10" xfId="59" applyNumberFormat="1" applyFont="1" applyBorder="1" applyAlignment="1">
      <alignment vertical="center"/>
      <protection/>
    </xf>
    <xf numFmtId="0" fontId="0" fillId="0" borderId="11" xfId="59" applyFont="1" applyBorder="1" applyAlignment="1">
      <alignment vertical="center" wrapText="1"/>
      <protection/>
    </xf>
    <xf numFmtId="0" fontId="0" fillId="0" borderId="15" xfId="59" applyFont="1" applyBorder="1" applyAlignment="1">
      <alignment vertical="center" wrapText="1"/>
      <protection/>
    </xf>
    <xf numFmtId="0" fontId="0" fillId="0" borderId="14" xfId="59" applyFont="1" applyBorder="1" applyAlignment="1">
      <alignment vertical="center" wrapText="1"/>
      <protection/>
    </xf>
    <xf numFmtId="0" fontId="19" fillId="0" borderId="14" xfId="59" applyFont="1" applyBorder="1" applyAlignment="1">
      <alignment vertical="center" wrapText="1"/>
      <protection/>
    </xf>
    <xf numFmtId="0" fontId="19" fillId="0" borderId="10" xfId="59" applyFont="1" applyBorder="1" applyAlignment="1">
      <alignment vertical="center" wrapText="1"/>
      <protection/>
    </xf>
    <xf numFmtId="0" fontId="19" fillId="0" borderId="0" xfId="59" applyFont="1">
      <alignment/>
      <protection/>
    </xf>
    <xf numFmtId="0" fontId="19" fillId="0" borderId="11" xfId="59" applyFont="1" applyBorder="1" applyAlignment="1">
      <alignment horizontal="center" vertical="center"/>
      <protection/>
    </xf>
    <xf numFmtId="0" fontId="0" fillId="33" borderId="0" xfId="59" applyFont="1" applyFill="1">
      <alignment/>
      <protection/>
    </xf>
    <xf numFmtId="0" fontId="19" fillId="33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0" fillId="0" borderId="0" xfId="46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7" fillId="0" borderId="10" xfId="46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64" fontId="19" fillId="0" borderId="0" xfId="46" applyNumberFormat="1" applyFont="1" applyFill="1" applyBorder="1" applyAlignment="1">
      <alignment/>
    </xf>
    <xf numFmtId="164" fontId="16" fillId="0" borderId="0" xfId="46" applyNumberFormat="1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vertical="center"/>
    </xf>
    <xf numFmtId="0" fontId="0" fillId="32" borderId="10" xfId="59" applyFont="1" applyFill="1" applyBorder="1" applyAlignment="1">
      <alignment horizontal="center" vertical="center"/>
      <protection/>
    </xf>
    <xf numFmtId="0" fontId="20" fillId="0" borderId="0" xfId="59" applyFont="1" applyFill="1" applyAlignment="1">
      <alignment horizontal="center" vertical="center"/>
      <protection/>
    </xf>
    <xf numFmtId="0" fontId="34" fillId="0" borderId="0" xfId="59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5" fillId="32" borderId="10" xfId="59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horizontal="center" vertical="center"/>
      <protection/>
    </xf>
    <xf numFmtId="3" fontId="36" fillId="0" borderId="10" xfId="5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10" xfId="46" applyNumberFormat="1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7" fillId="0" borderId="0" xfId="56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horizontal="center" vertical="center" wrapText="1"/>
      <protection/>
    </xf>
    <xf numFmtId="165" fontId="17" fillId="0" borderId="0" xfId="46" applyNumberFormat="1" applyFont="1" applyFill="1" applyBorder="1" applyAlignment="1">
      <alignment horizontal="center" vertical="center"/>
    </xf>
    <xf numFmtId="0" fontId="15" fillId="32" borderId="17" xfId="5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2" borderId="11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32" fillId="0" borderId="0" xfId="59" applyFont="1" applyFill="1" applyBorder="1" applyAlignment="1">
      <alignment horizontal="center" vertical="center"/>
      <protection/>
    </xf>
    <xf numFmtId="0" fontId="27" fillId="32" borderId="13" xfId="58" applyFont="1" applyFill="1" applyBorder="1" applyAlignment="1">
      <alignment horizontal="center" vertical="center"/>
      <protection/>
    </xf>
    <xf numFmtId="0" fontId="0" fillId="32" borderId="1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58" applyNumberFormat="1" applyFont="1" applyBorder="1" applyAlignment="1">
      <alignment horizontal="center" vertical="center"/>
      <protection/>
    </xf>
    <xf numFmtId="0" fontId="4" fillId="0" borderId="0" xfId="56" applyFont="1" applyFill="1" applyAlignment="1">
      <alignment horizontal="right" vertical="center"/>
      <protection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15" xfId="56" applyFont="1" applyBorder="1" applyAlignment="1">
      <alignment vertical="center"/>
      <protection/>
    </xf>
    <xf numFmtId="0" fontId="17" fillId="0" borderId="12" xfId="56" applyFont="1" applyBorder="1" applyAlignment="1">
      <alignment vertical="center" wrapText="1"/>
      <protection/>
    </xf>
    <xf numFmtId="0" fontId="0" fillId="0" borderId="19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3" fontId="19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18" fillId="0" borderId="24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3" fontId="16" fillId="0" borderId="32" xfId="0" applyNumberFormat="1" applyFont="1" applyBorder="1" applyAlignment="1">
      <alignment/>
    </xf>
    <xf numFmtId="0" fontId="0" fillId="0" borderId="11" xfId="59" applyFont="1" applyBorder="1" applyAlignment="1">
      <alignment vertical="center" wrapText="1"/>
      <protection/>
    </xf>
    <xf numFmtId="0" fontId="0" fillId="0" borderId="15" xfId="59" applyFont="1" applyBorder="1" applyAlignment="1">
      <alignment vertical="center" wrapText="1"/>
      <protection/>
    </xf>
    <xf numFmtId="0" fontId="0" fillId="0" borderId="10" xfId="59" applyFont="1" applyBorder="1" applyAlignment="1">
      <alignment vertical="center" wrapText="1"/>
      <protection/>
    </xf>
    <xf numFmtId="164" fontId="19" fillId="0" borderId="10" xfId="46" applyNumberFormat="1" applyFont="1" applyFill="1" applyBorder="1" applyAlignment="1">
      <alignment horizontal="center" vertical="center"/>
    </xf>
    <xf numFmtId="164" fontId="0" fillId="0" borderId="0" xfId="46" applyNumberFormat="1" applyFont="1" applyFill="1" applyAlignment="1">
      <alignment/>
    </xf>
    <xf numFmtId="0" fontId="0" fillId="0" borderId="10" xfId="0" applyFont="1" applyBorder="1" applyAlignment="1" quotePrefix="1">
      <alignment/>
    </xf>
    <xf numFmtId="3" fontId="17" fillId="0" borderId="1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4" fontId="18" fillId="0" borderId="10" xfId="46" applyNumberFormat="1" applyFont="1" applyFill="1" applyBorder="1" applyAlignment="1">
      <alignment/>
    </xf>
    <xf numFmtId="164" fontId="18" fillId="0" borderId="10" xfId="46" applyNumberFormat="1" applyFont="1" applyFill="1" applyBorder="1" applyAlignment="1">
      <alignment vertical="center" wrapText="1"/>
    </xf>
    <xf numFmtId="3" fontId="17" fillId="0" borderId="10" xfId="46" applyNumberFormat="1" applyFont="1" applyFill="1" applyBorder="1" applyAlignment="1">
      <alignment vertical="center" wrapText="1"/>
    </xf>
    <xf numFmtId="164" fontId="19" fillId="0" borderId="10" xfId="46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18" fillId="0" borderId="10" xfId="46" applyNumberFormat="1" applyFont="1" applyFill="1" applyBorder="1" applyAlignment="1">
      <alignment vertical="center" wrapText="1"/>
    </xf>
    <xf numFmtId="0" fontId="0" fillId="32" borderId="19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3" fontId="16" fillId="0" borderId="10" xfId="46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7" fillId="0" borderId="10" xfId="46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33" xfId="46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64" fontId="16" fillId="0" borderId="10" xfId="46" applyNumberFormat="1" applyFont="1" applyFill="1" applyBorder="1" applyAlignment="1">
      <alignment/>
    </xf>
    <xf numFmtId="164" fontId="16" fillId="0" borderId="10" xfId="46" applyNumberFormat="1" applyFont="1" applyFill="1" applyBorder="1" applyAlignment="1">
      <alignment vertical="center" wrapText="1"/>
    </xf>
    <xf numFmtId="164" fontId="90" fillId="0" borderId="10" xfId="46" applyNumberFormat="1" applyFont="1" applyBorder="1" applyAlignment="1">
      <alignment/>
    </xf>
    <xf numFmtId="164" fontId="17" fillId="0" borderId="10" xfId="46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64" fontId="17" fillId="0" borderId="10" xfId="46" applyNumberFormat="1" applyFont="1" applyFill="1" applyBorder="1" applyAlignment="1">
      <alignment vertical="center" wrapText="1"/>
    </xf>
    <xf numFmtId="164" fontId="16" fillId="0" borderId="17" xfId="46" applyNumberFormat="1" applyFont="1" applyFill="1" applyBorder="1" applyAlignment="1">
      <alignment/>
    </xf>
    <xf numFmtId="164" fontId="17" fillId="0" borderId="33" xfId="46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17" fillId="0" borderId="10" xfId="46" applyNumberFormat="1" applyFont="1" applyFill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64" fontId="11" fillId="0" borderId="24" xfId="46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1" fillId="0" borderId="10" xfId="0" applyFont="1" applyBorder="1" applyAlignment="1">
      <alignment horizontal="left"/>
    </xf>
    <xf numFmtId="0" fontId="91" fillId="0" borderId="10" xfId="0" applyFont="1" applyFill="1" applyBorder="1" applyAlignment="1">
      <alignment horizontal="left"/>
    </xf>
    <xf numFmtId="0" fontId="9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2" borderId="36" xfId="0" applyFont="1" applyFill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164" fontId="11" fillId="0" borderId="24" xfId="46" applyNumberFormat="1" applyFont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6" fillId="0" borderId="33" xfId="0" applyFont="1" applyBorder="1" applyAlignment="1">
      <alignment/>
    </xf>
    <xf numFmtId="0" fontId="92" fillId="0" borderId="33" xfId="0" applyFont="1" applyBorder="1" applyAlignment="1">
      <alignment horizontal="left" vertical="center"/>
    </xf>
    <xf numFmtId="164" fontId="92" fillId="0" borderId="33" xfId="46" applyNumberFormat="1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64" fontId="11" fillId="0" borderId="10" xfId="46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64" fontId="11" fillId="0" borderId="10" xfId="46" applyNumberFormat="1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quotePrefix="1">
      <alignment/>
    </xf>
    <xf numFmtId="164" fontId="12" fillId="0" borderId="10" xfId="46" applyNumberFormat="1" applyFont="1" applyBorder="1" applyAlignment="1">
      <alignment/>
    </xf>
    <xf numFmtId="0" fontId="11" fillId="0" borderId="0" xfId="0" applyFont="1" applyBorder="1" applyAlignment="1" quotePrefix="1">
      <alignment/>
    </xf>
    <xf numFmtId="164" fontId="11" fillId="0" borderId="0" xfId="46" applyNumberFormat="1" applyFont="1" applyBorder="1" applyAlignment="1">
      <alignment/>
    </xf>
    <xf numFmtId="0" fontId="12" fillId="0" borderId="10" xfId="0" applyFont="1" applyBorder="1" applyAlignment="1">
      <alignment/>
    </xf>
    <xf numFmtId="3" fontId="4" fillId="0" borderId="11" xfId="46" applyNumberFormat="1" applyFont="1" applyBorder="1" applyAlignment="1">
      <alignment horizontal="right" vertical="center"/>
    </xf>
    <xf numFmtId="0" fontId="4" fillId="0" borderId="10" xfId="56" applyFont="1" applyFill="1" applyBorder="1" applyAlignment="1">
      <alignment vertical="center" wrapText="1"/>
      <protection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64" fontId="12" fillId="0" borderId="33" xfId="46" applyNumberFormat="1" applyFont="1" applyBorder="1" applyAlignment="1">
      <alignment/>
    </xf>
    <xf numFmtId="0" fontId="16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12" fillId="0" borderId="32" xfId="46" applyNumberFormat="1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3" fontId="16" fillId="0" borderId="10" xfId="46" applyNumberFormat="1" applyFont="1" applyFill="1" applyBorder="1" applyAlignment="1">
      <alignment vertical="center" wrapText="1"/>
    </xf>
    <xf numFmtId="3" fontId="16" fillId="0" borderId="17" xfId="46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1" fillId="0" borderId="0" xfId="56" applyFont="1" applyAlignment="1">
      <alignment horizontal="right" vertical="center"/>
      <protection/>
    </xf>
    <xf numFmtId="0" fontId="18" fillId="0" borderId="10" xfId="46" applyNumberFormat="1" applyFont="1" applyFill="1" applyBorder="1" applyAlignment="1">
      <alignment/>
    </xf>
    <xf numFmtId="3" fontId="18" fillId="0" borderId="10" xfId="46" applyNumberFormat="1" applyFont="1" applyFill="1" applyBorder="1" applyAlignment="1">
      <alignment/>
    </xf>
    <xf numFmtId="3" fontId="19" fillId="0" borderId="10" xfId="46" applyNumberFormat="1" applyFont="1" applyFill="1" applyBorder="1" applyAlignment="1">
      <alignment/>
    </xf>
    <xf numFmtId="164" fontId="39" fillId="0" borderId="10" xfId="46" applyNumberFormat="1" applyFont="1" applyFill="1" applyBorder="1" applyAlignment="1">
      <alignment horizontal="center" vertical="center"/>
    </xf>
    <xf numFmtId="3" fontId="39" fillId="0" borderId="10" xfId="59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0" fillId="0" borderId="0" xfId="0" applyFont="1" applyAlignment="1">
      <alignment horizontal="center"/>
    </xf>
    <xf numFmtId="0" fontId="0" fillId="32" borderId="33" xfId="0" applyFont="1" applyFill="1" applyBorder="1" applyAlignment="1">
      <alignment horizontal="center" vertical="center"/>
    </xf>
    <xf numFmtId="0" fontId="0" fillId="32" borderId="10" xfId="59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42" fillId="33" borderId="0" xfId="57" applyFont="1" applyFill="1" applyBorder="1" applyAlignment="1">
      <alignment/>
      <protection/>
    </xf>
    <xf numFmtId="0" fontId="42" fillId="0" borderId="0" xfId="57" applyFont="1" applyBorder="1" applyAlignment="1">
      <alignment horizontal="left"/>
      <protection/>
    </xf>
    <xf numFmtId="0" fontId="42" fillId="0" borderId="0" xfId="57" applyFont="1">
      <alignment/>
      <protection/>
    </xf>
    <xf numFmtId="0" fontId="42" fillId="0" borderId="0" xfId="57" applyFont="1" applyBorder="1" applyAlignment="1">
      <alignment horizontal="right"/>
      <protection/>
    </xf>
    <xf numFmtId="0" fontId="42" fillId="32" borderId="10" xfId="60" applyFont="1" applyFill="1" applyBorder="1" applyAlignment="1">
      <alignment horizontal="center" vertical="center"/>
      <protection/>
    </xf>
    <xf numFmtId="0" fontId="42" fillId="32" borderId="10" xfId="57" applyFont="1" applyFill="1" applyBorder="1" applyAlignment="1">
      <alignment horizontal="center"/>
      <protection/>
    </xf>
    <xf numFmtId="0" fontId="42" fillId="32" borderId="10" xfId="57" applyFont="1" applyFill="1" applyBorder="1" applyAlignment="1">
      <alignment horizontal="center" vertical="center"/>
      <protection/>
    </xf>
    <xf numFmtId="0" fontId="42" fillId="0" borderId="0" xfId="57" applyFont="1" applyAlignment="1">
      <alignment horizontal="right"/>
      <protection/>
    </xf>
    <xf numFmtId="0" fontId="42" fillId="32" borderId="10" xfId="57" applyFont="1" applyFill="1" applyBorder="1" applyAlignment="1">
      <alignment horizontal="center" vertical="center" wrapText="1"/>
      <protection/>
    </xf>
    <xf numFmtId="0" fontId="47" fillId="32" borderId="10" xfId="57" applyFont="1" applyFill="1" applyBorder="1" applyAlignment="1">
      <alignment horizontal="center" vertical="center"/>
      <protection/>
    </xf>
    <xf numFmtId="0" fontId="46" fillId="0" borderId="10" xfId="57" applyFont="1" applyBorder="1" applyAlignment="1">
      <alignment horizontal="center" vertical="center" textRotation="90" wrapText="1"/>
      <protection/>
    </xf>
    <xf numFmtId="0" fontId="47" fillId="0" borderId="10" xfId="56" applyFont="1" applyBorder="1" applyAlignment="1">
      <alignment vertical="center" wrapText="1"/>
      <protection/>
    </xf>
    <xf numFmtId="3" fontId="47" fillId="0" borderId="10" xfId="60" applyNumberFormat="1" applyFont="1" applyBorder="1" applyAlignment="1">
      <alignment vertical="center"/>
      <protection/>
    </xf>
    <xf numFmtId="0" fontId="47" fillId="0" borderId="10" xfId="57" applyFont="1" applyBorder="1">
      <alignment/>
      <protection/>
    </xf>
    <xf numFmtId="164" fontId="47" fillId="0" borderId="11" xfId="46" applyNumberFormat="1" applyFont="1" applyBorder="1" applyAlignment="1">
      <alignment horizontal="left" vertical="center" wrapText="1"/>
    </xf>
    <xf numFmtId="3" fontId="46" fillId="0" borderId="10" xfId="60" applyNumberFormat="1" applyFont="1" applyBorder="1" applyAlignment="1">
      <alignment vertical="center"/>
      <protection/>
    </xf>
    <xf numFmtId="2" fontId="46" fillId="0" borderId="10" xfId="57" applyNumberFormat="1" applyFont="1" applyBorder="1" applyAlignment="1">
      <alignment horizontal="center" vertical="center"/>
      <protection/>
    </xf>
    <xf numFmtId="0" fontId="47" fillId="0" borderId="10" xfId="56" applyFont="1" applyBorder="1" applyAlignment="1">
      <alignment vertical="center"/>
      <protection/>
    </xf>
    <xf numFmtId="164" fontId="47" fillId="0" borderId="11" xfId="46" applyNumberFormat="1" applyFont="1" applyBorder="1" applyAlignment="1">
      <alignment vertical="center" wrapText="1"/>
    </xf>
    <xf numFmtId="164" fontId="47" fillId="0" borderId="10" xfId="46" applyNumberFormat="1" applyFont="1" applyBorder="1" applyAlignment="1">
      <alignment vertical="center" wrapText="1"/>
    </xf>
    <xf numFmtId="164" fontId="47" fillId="0" borderId="10" xfId="46" applyNumberFormat="1" applyFont="1" applyBorder="1" applyAlignment="1">
      <alignment vertical="center"/>
    </xf>
    <xf numFmtId="164" fontId="46" fillId="0" borderId="10" xfId="46" applyNumberFormat="1" applyFont="1" applyBorder="1" applyAlignment="1">
      <alignment vertical="center"/>
    </xf>
    <xf numFmtId="164" fontId="46" fillId="0" borderId="10" xfId="46" applyNumberFormat="1" applyFont="1" applyBorder="1" applyAlignment="1">
      <alignment horizontal="center" vertical="center"/>
    </xf>
    <xf numFmtId="0" fontId="46" fillId="0" borderId="10" xfId="56" applyFont="1" applyBorder="1" applyAlignment="1">
      <alignment vertical="center" wrapText="1"/>
      <protection/>
    </xf>
    <xf numFmtId="164" fontId="46" fillId="0" borderId="11" xfId="46" applyNumberFormat="1" applyFont="1" applyBorder="1" applyAlignment="1">
      <alignment vertical="center" wrapText="1"/>
    </xf>
    <xf numFmtId="0" fontId="47" fillId="0" borderId="10" xfId="56" applyFont="1" applyFill="1" applyBorder="1" applyAlignment="1">
      <alignment vertical="center" wrapText="1"/>
      <protection/>
    </xf>
    <xf numFmtId="164" fontId="42" fillId="0" borderId="0" xfId="57" applyNumberFormat="1" applyFont="1">
      <alignment/>
      <protection/>
    </xf>
    <xf numFmtId="0" fontId="42" fillId="33" borderId="0" xfId="57" applyFont="1" applyFill="1" applyBorder="1" applyAlignment="1">
      <alignment horizontal="center"/>
      <protection/>
    </xf>
    <xf numFmtId="0" fontId="43" fillId="33" borderId="0" xfId="57" applyFont="1" applyFill="1" applyBorder="1" applyAlignment="1">
      <alignment/>
      <protection/>
    </xf>
    <xf numFmtId="0" fontId="43" fillId="33" borderId="0" xfId="57" applyFont="1" applyFill="1" applyBorder="1" applyAlignment="1">
      <alignment horizontal="right" vertical="center"/>
      <protection/>
    </xf>
    <xf numFmtId="0" fontId="42" fillId="0" borderId="0" xfId="57" applyFont="1" applyAlignment="1">
      <alignment/>
      <protection/>
    </xf>
    <xf numFmtId="0" fontId="42" fillId="33" borderId="0" xfId="57" applyFont="1" applyFill="1" applyBorder="1">
      <alignment/>
      <protection/>
    </xf>
    <xf numFmtId="0" fontId="37" fillId="0" borderId="0" xfId="57" applyFont="1" applyAlignment="1">
      <alignment horizontal="center"/>
      <protection/>
    </xf>
    <xf numFmtId="0" fontId="37" fillId="0" borderId="0" xfId="57" applyFont="1" applyAlignment="1">
      <alignment/>
      <protection/>
    </xf>
    <xf numFmtId="0" fontId="42" fillId="32" borderId="10" xfId="57" applyFont="1" applyFill="1" applyBorder="1">
      <alignment/>
      <protection/>
    </xf>
    <xf numFmtId="0" fontId="43" fillId="32" borderId="10" xfId="57" applyFont="1" applyFill="1" applyBorder="1" applyAlignment="1">
      <alignment horizontal="center"/>
      <protection/>
    </xf>
    <xf numFmtId="0" fontId="42" fillId="32" borderId="13" xfId="57" applyFont="1" applyFill="1" applyBorder="1" applyAlignment="1">
      <alignment horizontal="center" vertical="center"/>
      <protection/>
    </xf>
    <xf numFmtId="0" fontId="43" fillId="32" borderId="13" xfId="57" applyFont="1" applyFill="1" applyBorder="1" applyAlignment="1">
      <alignment horizontal="center"/>
      <protection/>
    </xf>
    <xf numFmtId="0" fontId="47" fillId="0" borderId="20" xfId="57" applyFont="1" applyBorder="1" applyAlignment="1">
      <alignment/>
      <protection/>
    </xf>
    <xf numFmtId="0" fontId="47" fillId="0" borderId="0" xfId="57" applyFont="1">
      <alignment/>
      <protection/>
    </xf>
    <xf numFmtId="0" fontId="47" fillId="32" borderId="19" xfId="57" applyFont="1" applyFill="1" applyBorder="1" applyAlignment="1">
      <alignment horizontal="center" vertical="center"/>
      <protection/>
    </xf>
    <xf numFmtId="0" fontId="47" fillId="0" borderId="19" xfId="57" applyFont="1" applyBorder="1">
      <alignment/>
      <protection/>
    </xf>
    <xf numFmtId="0" fontId="47" fillId="0" borderId="20" xfId="57" applyFont="1" applyBorder="1">
      <alignment/>
      <protection/>
    </xf>
    <xf numFmtId="0" fontId="47" fillId="0" borderId="11" xfId="57" applyFont="1" applyBorder="1">
      <alignment/>
      <protection/>
    </xf>
    <xf numFmtId="3" fontId="47" fillId="0" borderId="10" xfId="46" applyNumberFormat="1" applyFont="1" applyBorder="1" applyAlignment="1">
      <alignment vertical="center"/>
    </xf>
    <xf numFmtId="3" fontId="46" fillId="0" borderId="10" xfId="46" applyNumberFormat="1" applyFont="1" applyBorder="1" applyAlignment="1">
      <alignment vertical="center"/>
    </xf>
    <xf numFmtId="167" fontId="47" fillId="0" borderId="10" xfId="46" applyNumberFormat="1" applyFont="1" applyBorder="1" applyAlignment="1">
      <alignment vertical="center"/>
    </xf>
    <xf numFmtId="0" fontId="42" fillId="0" borderId="0" xfId="58" applyFont="1">
      <alignment/>
      <protection/>
    </xf>
    <xf numFmtId="0" fontId="48" fillId="0" borderId="0" xfId="58" applyFont="1" applyAlignment="1">
      <alignment vertical="center"/>
      <protection/>
    </xf>
    <xf numFmtId="0" fontId="42" fillId="0" borderId="0" xfId="58" applyFont="1" applyFill="1" applyBorder="1">
      <alignment/>
      <protection/>
    </xf>
    <xf numFmtId="0" fontId="43" fillId="0" borderId="0" xfId="56" applyFont="1" applyAlignment="1">
      <alignment vertical="center"/>
      <protection/>
    </xf>
    <xf numFmtId="0" fontId="42" fillId="0" borderId="0" xfId="58" applyFont="1" applyAlignment="1">
      <alignment horizontal="center" vertical="center"/>
      <protection/>
    </xf>
    <xf numFmtId="0" fontId="42" fillId="0" borderId="0" xfId="58" applyFont="1" applyAlignment="1">
      <alignment horizontal="right" vertical="center"/>
      <protection/>
    </xf>
    <xf numFmtId="0" fontId="42" fillId="0" borderId="0" xfId="58" applyFont="1" applyFill="1" applyBorder="1" applyAlignment="1">
      <alignment horizontal="center" vertical="center"/>
      <protection/>
    </xf>
    <xf numFmtId="0" fontId="42" fillId="32" borderId="10" xfId="58" applyFont="1" applyFill="1" applyBorder="1" applyAlignment="1">
      <alignment horizontal="center" vertical="center"/>
      <protection/>
    </xf>
    <xf numFmtId="0" fontId="43" fillId="0" borderId="10" xfId="58" applyFont="1" applyBorder="1" applyAlignment="1">
      <alignment horizontal="center" vertical="center" textRotation="90" wrapText="1"/>
      <protection/>
    </xf>
    <xf numFmtId="0" fontId="49" fillId="0" borderId="10" xfId="58" applyFont="1" applyBorder="1" applyAlignment="1">
      <alignment horizontal="center" vertical="center" textRotation="90" wrapText="1"/>
      <protection/>
    </xf>
    <xf numFmtId="0" fontId="43" fillId="0" borderId="41" xfId="56" applyFont="1" applyFill="1" applyBorder="1" applyAlignment="1">
      <alignment vertical="center" wrapText="1"/>
      <protection/>
    </xf>
    <xf numFmtId="3" fontId="43" fillId="0" borderId="10" xfId="46" applyNumberFormat="1" applyFont="1" applyBorder="1" applyAlignment="1">
      <alignment horizontal="right" vertical="center"/>
    </xf>
    <xf numFmtId="3" fontId="49" fillId="0" borderId="10" xfId="46" applyNumberFormat="1" applyFont="1" applyBorder="1" applyAlignment="1">
      <alignment horizontal="right" vertical="center"/>
    </xf>
    <xf numFmtId="3" fontId="43" fillId="0" borderId="10" xfId="46" applyNumberFormat="1" applyFont="1" applyBorder="1" applyAlignment="1" quotePrefix="1">
      <alignment horizontal="right" vertical="center"/>
    </xf>
    <xf numFmtId="0" fontId="43" fillId="0" borderId="10" xfId="56" applyFont="1" applyBorder="1" applyAlignment="1">
      <alignment vertical="center" wrapText="1"/>
      <protection/>
    </xf>
    <xf numFmtId="3" fontId="43" fillId="0" borderId="10" xfId="46" applyNumberFormat="1" applyFont="1" applyBorder="1" applyAlignment="1">
      <alignment horizontal="right" vertical="center" wrapText="1"/>
    </xf>
    <xf numFmtId="3" fontId="49" fillId="0" borderId="10" xfId="46" applyNumberFormat="1" applyFont="1" applyBorder="1" applyAlignment="1">
      <alignment horizontal="right" vertical="center" wrapText="1"/>
    </xf>
    <xf numFmtId="3" fontId="49" fillId="0" borderId="10" xfId="46" applyNumberFormat="1" applyFont="1" applyBorder="1" applyAlignment="1" quotePrefix="1">
      <alignment horizontal="right" vertical="center"/>
    </xf>
    <xf numFmtId="0" fontId="43" fillId="0" borderId="10" xfId="56" applyFont="1" applyFill="1" applyBorder="1" applyAlignment="1">
      <alignment vertical="center" wrapText="1"/>
      <protection/>
    </xf>
    <xf numFmtId="0" fontId="43" fillId="0" borderId="10" xfId="58" applyFont="1" applyFill="1" applyBorder="1">
      <alignment/>
      <protection/>
    </xf>
    <xf numFmtId="0" fontId="49" fillId="0" borderId="10" xfId="58" applyFont="1" applyFill="1" applyBorder="1">
      <alignment/>
      <protection/>
    </xf>
    <xf numFmtId="0" fontId="42" fillId="0" borderId="10" xfId="58" applyFont="1" applyFill="1" applyBorder="1">
      <alignment/>
      <protection/>
    </xf>
    <xf numFmtId="0" fontId="42" fillId="0" borderId="0" xfId="58" applyFont="1" applyFill="1">
      <alignment/>
      <protection/>
    </xf>
    <xf numFmtId="0" fontId="42" fillId="0" borderId="10" xfId="58" applyFont="1" applyBorder="1">
      <alignment/>
      <protection/>
    </xf>
    <xf numFmtId="0" fontId="48" fillId="0" borderId="10" xfId="58" applyFont="1" applyBorder="1">
      <alignment/>
      <protection/>
    </xf>
    <xf numFmtId="0" fontId="43" fillId="0" borderId="10" xfId="58" applyFont="1" applyBorder="1">
      <alignment/>
      <protection/>
    </xf>
    <xf numFmtId="0" fontId="49" fillId="0" borderId="10" xfId="58" applyFont="1" applyBorder="1">
      <alignment/>
      <protection/>
    </xf>
    <xf numFmtId="0" fontId="49" fillId="0" borderId="10" xfId="56" applyFont="1" applyBorder="1" applyAlignment="1">
      <alignment vertical="center" wrapText="1"/>
      <protection/>
    </xf>
    <xf numFmtId="164" fontId="49" fillId="0" borderId="10" xfId="46" applyNumberFormat="1" applyFont="1" applyBorder="1" applyAlignment="1">
      <alignment horizontal="right" vertical="center"/>
    </xf>
    <xf numFmtId="0" fontId="49" fillId="0" borderId="0" xfId="56" applyFont="1" applyBorder="1" applyAlignment="1">
      <alignment vertical="center" wrapText="1"/>
      <protection/>
    </xf>
    <xf numFmtId="3" fontId="49" fillId="0" borderId="0" xfId="46" applyNumberFormat="1" applyFont="1" applyBorder="1" applyAlignment="1">
      <alignment horizontal="right" vertical="center"/>
    </xf>
    <xf numFmtId="3" fontId="49" fillId="0" borderId="0" xfId="46" applyNumberFormat="1" applyFont="1" applyBorder="1" applyAlignment="1" quotePrefix="1">
      <alignment horizontal="right" vertical="center"/>
    </xf>
    <xf numFmtId="0" fontId="46" fillId="0" borderId="19" xfId="57" applyFont="1" applyBorder="1" applyAlignment="1">
      <alignment horizontal="center" vertical="center" wrapText="1"/>
      <protection/>
    </xf>
    <xf numFmtId="0" fontId="47" fillId="0" borderId="20" xfId="57" applyFont="1" applyBorder="1" applyAlignment="1">
      <alignment horizontal="center" vertical="center" wrapText="1"/>
      <protection/>
    </xf>
    <xf numFmtId="0" fontId="46" fillId="0" borderId="10" xfId="57" applyFont="1" applyBorder="1" applyAlignment="1">
      <alignment horizontal="center" vertical="center" wrapText="1"/>
      <protection/>
    </xf>
    <xf numFmtId="0" fontId="46" fillId="0" borderId="42" xfId="57" applyFont="1" applyBorder="1" applyAlignment="1">
      <alignment horizontal="center" vertical="center" wrapText="1"/>
      <protection/>
    </xf>
    <xf numFmtId="0" fontId="46" fillId="0" borderId="40" xfId="57" applyFont="1" applyBorder="1" applyAlignment="1">
      <alignment horizontal="center" vertical="center" wrapText="1"/>
      <protection/>
    </xf>
    <xf numFmtId="0" fontId="46" fillId="0" borderId="15" xfId="57" applyFont="1" applyBorder="1" applyAlignment="1">
      <alignment horizontal="center" vertical="center" wrapText="1"/>
      <protection/>
    </xf>
    <xf numFmtId="0" fontId="46" fillId="0" borderId="43" xfId="57" applyFont="1" applyBorder="1" applyAlignment="1">
      <alignment horizontal="center" vertical="center" wrapText="1"/>
      <protection/>
    </xf>
    <xf numFmtId="0" fontId="46" fillId="0" borderId="18" xfId="57" applyFont="1" applyBorder="1" applyAlignment="1">
      <alignment horizontal="center" vertical="center" wrapText="1"/>
      <protection/>
    </xf>
    <xf numFmtId="0" fontId="46" fillId="0" borderId="14" xfId="57" applyFont="1" applyBorder="1" applyAlignment="1">
      <alignment horizontal="center" vertical="center" wrapText="1"/>
      <protection/>
    </xf>
    <xf numFmtId="0" fontId="47" fillId="0" borderId="40" xfId="57" applyFont="1" applyBorder="1" applyAlignment="1">
      <alignment horizontal="center" vertical="center" wrapText="1"/>
      <protection/>
    </xf>
    <xf numFmtId="0" fontId="47" fillId="0" borderId="43" xfId="57" applyFont="1" applyBorder="1" applyAlignment="1">
      <alignment horizontal="center" vertical="center" wrapText="1"/>
      <protection/>
    </xf>
    <xf numFmtId="0" fontId="47" fillId="0" borderId="18" xfId="57" applyFont="1" applyBorder="1" applyAlignment="1">
      <alignment horizontal="center" vertical="center" wrapText="1"/>
      <protection/>
    </xf>
    <xf numFmtId="0" fontId="46" fillId="0" borderId="10" xfId="56" applyFont="1" applyBorder="1" applyAlignment="1">
      <alignment horizontal="center" vertical="center" wrapText="1"/>
      <protection/>
    </xf>
    <xf numFmtId="0" fontId="47" fillId="0" borderId="4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5" xfId="56" applyFont="1" applyBorder="1" applyAlignment="1">
      <alignment horizontal="center" vertical="center" wrapText="1"/>
      <protection/>
    </xf>
    <xf numFmtId="0" fontId="46" fillId="0" borderId="12" xfId="56" applyFont="1" applyBorder="1" applyAlignment="1">
      <alignment horizontal="center" vertical="center" wrapText="1"/>
      <protection/>
    </xf>
    <xf numFmtId="0" fontId="46" fillId="0" borderId="14" xfId="56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20" xfId="57" applyFont="1" applyBorder="1" applyAlignment="1">
      <alignment horizontal="center" vertical="center" wrapText="1"/>
      <protection/>
    </xf>
    <xf numFmtId="0" fontId="46" fillId="0" borderId="11" xfId="57" applyFont="1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left"/>
      <protection/>
    </xf>
    <xf numFmtId="0" fontId="43" fillId="0" borderId="0" xfId="57" applyFont="1" applyBorder="1" applyAlignment="1">
      <alignment horizontal="right"/>
      <protection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right"/>
    </xf>
    <xf numFmtId="0" fontId="44" fillId="0" borderId="0" xfId="57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2" fillId="0" borderId="20" xfId="57" applyFont="1" applyBorder="1" applyAlignment="1">
      <alignment horizontal="right"/>
      <protection/>
    </xf>
    <xf numFmtId="0" fontId="42" fillId="0" borderId="20" xfId="0" applyFont="1" applyBorder="1" applyAlignment="1">
      <alignment horizontal="right"/>
    </xf>
    <xf numFmtId="0" fontId="44" fillId="0" borderId="0" xfId="57" applyFont="1" applyBorder="1" applyAlignment="1">
      <alignment horizontal="center" vertical="center"/>
      <protection/>
    </xf>
    <xf numFmtId="0" fontId="42" fillId="0" borderId="0" xfId="57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7" fillId="0" borderId="20" xfId="57" applyFont="1" applyBorder="1" applyAlignment="1">
      <alignment horizontal="right"/>
      <protection/>
    </xf>
    <xf numFmtId="0" fontId="46" fillId="0" borderId="17" xfId="56" applyFont="1" applyBorder="1" applyAlignment="1">
      <alignment horizontal="center" vertical="center" wrapText="1"/>
      <protection/>
    </xf>
    <xf numFmtId="0" fontId="46" fillId="0" borderId="17" xfId="5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4" fontId="0" fillId="0" borderId="13" xfId="46" applyNumberFormat="1" applyFont="1" applyBorder="1" applyAlignment="1">
      <alignment horizontal="center" vertical="center"/>
    </xf>
    <xf numFmtId="164" fontId="0" fillId="0" borderId="17" xfId="46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56" applyFont="1" applyFill="1" applyAlignment="1">
      <alignment horizontal="righ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2" borderId="4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/>
    </xf>
    <xf numFmtId="0" fontId="11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16" fillId="0" borderId="20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15" fillId="0" borderId="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16" fillId="0" borderId="20" xfId="56" applyFont="1" applyBorder="1" applyAlignment="1">
      <alignment vertical="center"/>
      <protection/>
    </xf>
    <xf numFmtId="0" fontId="16" fillId="0" borderId="11" xfId="56" applyFont="1" applyBorder="1" applyAlignment="1">
      <alignment vertical="center"/>
      <protection/>
    </xf>
    <xf numFmtId="0" fontId="16" fillId="0" borderId="18" xfId="56" applyFont="1" applyBorder="1" applyAlignment="1">
      <alignment vertical="center"/>
      <protection/>
    </xf>
    <xf numFmtId="0" fontId="16" fillId="0" borderId="14" xfId="56" applyFont="1" applyBorder="1" applyAlignment="1">
      <alignment vertical="center"/>
      <protection/>
    </xf>
    <xf numFmtId="0" fontId="16" fillId="0" borderId="42" xfId="56" applyFont="1" applyBorder="1" applyAlignment="1">
      <alignment horizontal="left" vertical="center"/>
      <protection/>
    </xf>
    <xf numFmtId="0" fontId="16" fillId="0" borderId="40" xfId="56" applyFont="1" applyBorder="1" applyAlignment="1">
      <alignment horizontal="left" vertical="center"/>
      <protection/>
    </xf>
    <xf numFmtId="0" fontId="16" fillId="0" borderId="0" xfId="56" applyFont="1" applyFill="1" applyBorder="1" applyAlignment="1">
      <alignment horizontal="left" vertical="center"/>
      <protection/>
    </xf>
    <xf numFmtId="0" fontId="16" fillId="0" borderId="40" xfId="56" applyFont="1" applyBorder="1" applyAlignment="1">
      <alignment horizontal="center" vertical="center"/>
      <protection/>
    </xf>
    <xf numFmtId="0" fontId="49" fillId="0" borderId="10" xfId="58" applyFont="1" applyBorder="1" applyAlignment="1">
      <alignment horizontal="center" vertical="center" wrapText="1"/>
      <protection/>
    </xf>
    <xf numFmtId="0" fontId="16" fillId="0" borderId="19" xfId="58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/>
    </xf>
    <xf numFmtId="0" fontId="42" fillId="0" borderId="20" xfId="0" applyFont="1" applyBorder="1" applyAlignment="1">
      <alignment vertical="center"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10" xfId="58" applyFont="1" applyBorder="1" applyAlignment="1">
      <alignment/>
      <protection/>
    </xf>
    <xf numFmtId="0" fontId="42" fillId="0" borderId="0" xfId="58" applyFont="1" applyAlignment="1">
      <alignment horizontal="left" vertical="center"/>
      <protection/>
    </xf>
    <xf numFmtId="0" fontId="44" fillId="0" borderId="0" xfId="56" applyFont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32" borderId="13" xfId="59" applyFont="1" applyFill="1" applyBorder="1" applyAlignment="1">
      <alignment horizontal="center" vertical="center"/>
      <protection/>
    </xf>
    <xf numFmtId="0" fontId="15" fillId="32" borderId="17" xfId="59" applyFont="1" applyFill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0" fillId="33" borderId="20" xfId="59" applyFont="1" applyFill="1" applyBorder="1" applyAlignment="1">
      <alignment vertical="center"/>
      <protection/>
    </xf>
    <xf numFmtId="0" fontId="0" fillId="33" borderId="11" xfId="59" applyFont="1" applyFill="1" applyBorder="1" applyAlignment="1">
      <alignment vertical="center"/>
      <protection/>
    </xf>
    <xf numFmtId="0" fontId="19" fillId="33" borderId="20" xfId="59" applyFont="1" applyFill="1" applyBorder="1" applyAlignment="1">
      <alignment vertical="center"/>
      <protection/>
    </xf>
    <xf numFmtId="0" fontId="19" fillId="33" borderId="11" xfId="59" applyFont="1" applyFill="1" applyBorder="1" applyAlignment="1">
      <alignment vertical="center"/>
      <protection/>
    </xf>
    <xf numFmtId="0" fontId="0" fillId="0" borderId="15" xfId="59" applyFont="1" applyBorder="1" applyAlignment="1">
      <alignment horizontal="left" vertical="center" wrapText="1"/>
      <protection/>
    </xf>
    <xf numFmtId="0" fontId="0" fillId="0" borderId="14" xfId="59" applyFont="1" applyBorder="1" applyAlignment="1">
      <alignment horizontal="left" vertical="center" wrapText="1"/>
      <protection/>
    </xf>
    <xf numFmtId="0" fontId="19" fillId="0" borderId="20" xfId="59" applyFont="1" applyBorder="1" applyAlignment="1">
      <alignment horizontal="center"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0" fillId="33" borderId="18" xfId="59" applyFont="1" applyFill="1" applyBorder="1" applyAlignment="1">
      <alignment vertical="center"/>
      <protection/>
    </xf>
    <xf numFmtId="0" fontId="0" fillId="33" borderId="14" xfId="59" applyFont="1" applyFill="1" applyBorder="1" applyAlignment="1">
      <alignment vertical="center"/>
      <protection/>
    </xf>
    <xf numFmtId="0" fontId="11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7" fillId="0" borderId="18" xfId="58" applyFont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5" fillId="0" borderId="10" xfId="56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/>
      <protection/>
    </xf>
    <xf numFmtId="0" fontId="5" fillId="0" borderId="42" xfId="58" applyFont="1" applyBorder="1" applyAlignment="1">
      <alignment horizontal="center" vertical="center" wrapText="1"/>
      <protection/>
    </xf>
    <xf numFmtId="0" fontId="5" fillId="0" borderId="40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43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40" fillId="0" borderId="0" xfId="58" applyFont="1" applyFill="1" applyBorder="1" applyAlignment="1">
      <alignment horizontal="center" vertical="center" wrapText="1"/>
      <protection/>
    </xf>
    <xf numFmtId="0" fontId="41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18" fillId="0" borderId="0" xfId="56" applyFont="1" applyAlignment="1">
      <alignment horizontal="center"/>
      <protection/>
    </xf>
    <xf numFmtId="0" fontId="3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56" applyFont="1" applyFill="1" applyBorder="1" applyAlignment="1">
      <alignment horizontal="right" vertical="center"/>
      <protection/>
    </xf>
    <xf numFmtId="0" fontId="20" fillId="0" borderId="0" xfId="59" applyFont="1" applyFill="1" applyBorder="1" applyAlignment="1">
      <alignment horizontal="center" vertical="center" wrapText="1"/>
      <protection/>
    </xf>
    <xf numFmtId="0" fontId="33" fillId="0" borderId="18" xfId="59" applyFont="1" applyFill="1" applyBorder="1" applyAlignment="1">
      <alignment horizontal="center" vertical="center"/>
      <protection/>
    </xf>
    <xf numFmtId="0" fontId="20" fillId="0" borderId="18" xfId="59" applyFont="1" applyFill="1" applyBorder="1" applyAlignment="1">
      <alignment horizontal="center" vertical="center"/>
      <protection/>
    </xf>
    <xf numFmtId="0" fontId="35" fillId="32" borderId="17" xfId="59" applyFont="1" applyFill="1" applyBorder="1" applyAlignment="1">
      <alignment horizontal="center" vertical="center"/>
      <protection/>
    </xf>
    <xf numFmtId="0" fontId="35" fillId="32" borderId="10" xfId="59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vertical="center"/>
      <protection/>
    </xf>
    <xf numFmtId="0" fontId="36" fillId="0" borderId="19" xfId="59" applyFont="1" applyFill="1" applyBorder="1" applyAlignment="1">
      <alignment horizontal="left" vertical="center" wrapText="1"/>
      <protection/>
    </xf>
    <xf numFmtId="0" fontId="36" fillId="0" borderId="20" xfId="59" applyFont="1" applyFill="1" applyBorder="1" applyAlignment="1">
      <alignment horizontal="left" vertical="center" wrapText="1"/>
      <protection/>
    </xf>
    <xf numFmtId="0" fontId="36" fillId="0" borderId="11" xfId="59" applyFont="1" applyFill="1" applyBorder="1" applyAlignment="1">
      <alignment horizontal="left" vertical="center" wrapText="1"/>
      <protection/>
    </xf>
    <xf numFmtId="0" fontId="18" fillId="0" borderId="19" xfId="59" applyFont="1" applyFill="1" applyBorder="1" applyAlignment="1">
      <alignment horizontal="left" vertical="center" wrapText="1"/>
      <protection/>
    </xf>
    <xf numFmtId="0" fontId="18" fillId="0" borderId="20" xfId="59" applyFont="1" applyFill="1" applyBorder="1" applyAlignment="1">
      <alignment horizontal="left" vertical="center" wrapText="1"/>
      <protection/>
    </xf>
    <xf numFmtId="0" fontId="18" fillId="0" borderId="11" xfId="59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3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64" fontId="16" fillId="0" borderId="10" xfId="46" applyNumberFormat="1" applyFont="1" applyFill="1" applyBorder="1" applyAlignment="1">
      <alignment horizontal="center" vertical="center" wrapText="1"/>
    </xf>
    <xf numFmtId="164" fontId="19" fillId="0" borderId="10" xfId="46" applyNumberFormat="1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8" xfId="4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3 I. félévi kv táblázatok végleges" xfId="57"/>
    <cellStyle name="Normál_2-A tábla" xfId="58"/>
    <cellStyle name="Normál_mellékletek Magdinak" xfId="59"/>
    <cellStyle name="Normál_Testület 3.n.év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view="pageBreakPreview" zoomScale="60" zoomScalePageLayoutView="0" workbookViewId="0" topLeftCell="A1">
      <selection activeCell="AK25" sqref="AK25"/>
    </sheetView>
  </sheetViews>
  <sheetFormatPr defaultColWidth="9.140625" defaultRowHeight="12.75"/>
  <cols>
    <col min="1" max="1" width="3.7109375" style="369" customWidth="1"/>
    <col min="2" max="2" width="20.7109375" style="369" customWidth="1"/>
    <col min="3" max="3" width="9.28125" style="369" customWidth="1"/>
    <col min="4" max="4" width="9.7109375" style="369" customWidth="1"/>
    <col min="5" max="5" width="6.8515625" style="369" customWidth="1"/>
    <col min="6" max="6" width="9.28125" style="369" customWidth="1"/>
    <col min="7" max="7" width="10.00390625" style="369" customWidth="1"/>
    <col min="8" max="8" width="7.421875" style="369" customWidth="1"/>
    <col min="9" max="9" width="10.57421875" style="369" customWidth="1"/>
    <col min="10" max="10" width="11.140625" style="369" customWidth="1"/>
    <col min="11" max="11" width="7.421875" style="369" customWidth="1"/>
    <col min="12" max="12" width="10.28125" style="369" customWidth="1"/>
    <col min="13" max="13" width="13.140625" style="369" customWidth="1"/>
    <col min="14" max="14" width="7.8515625" style="369" customWidth="1"/>
    <col min="15" max="15" width="10.00390625" style="369" customWidth="1"/>
    <col min="16" max="16" width="10.8515625" style="369" customWidth="1"/>
    <col min="17" max="17" width="8.140625" style="369" customWidth="1"/>
    <col min="18" max="19" width="9.421875" style="369" customWidth="1"/>
    <col min="20" max="20" width="9.00390625" style="369" customWidth="1"/>
    <col min="21" max="21" width="4.8515625" style="369" customWidth="1"/>
    <col min="22" max="22" width="24.7109375" style="369" customWidth="1"/>
    <col min="23" max="23" width="10.7109375" style="369" customWidth="1"/>
    <col min="24" max="24" width="10.8515625" style="369" customWidth="1"/>
    <col min="25" max="26" width="9.140625" style="369" customWidth="1"/>
    <col min="27" max="27" width="9.421875" style="369" customWidth="1"/>
    <col min="28" max="28" width="8.421875" style="369" customWidth="1"/>
    <col min="29" max="29" width="10.28125" style="369" customWidth="1"/>
    <col min="30" max="30" width="10.421875" style="369" customWidth="1"/>
    <col min="31" max="31" width="8.57421875" style="369" customWidth="1"/>
    <col min="32" max="32" width="8.8515625" style="369" customWidth="1"/>
    <col min="33" max="33" width="9.57421875" style="369" customWidth="1"/>
    <col min="34" max="34" width="8.140625" style="369" customWidth="1"/>
    <col min="35" max="35" width="12.57421875" style="369" customWidth="1"/>
    <col min="36" max="36" width="11.57421875" style="369" customWidth="1"/>
    <col min="37" max="37" width="8.7109375" style="369" customWidth="1"/>
    <col min="38" max="38" width="9.57421875" style="369" customWidth="1"/>
    <col min="39" max="16384" width="9.140625" style="369" customWidth="1"/>
  </cols>
  <sheetData>
    <row r="1" spans="1:38" ht="25.5" customHeight="1">
      <c r="A1" s="367"/>
      <c r="B1" s="472"/>
      <c r="C1" s="472"/>
      <c r="D1" s="472"/>
      <c r="E1" s="472"/>
      <c r="F1" s="472"/>
      <c r="G1" s="368"/>
      <c r="H1" s="368"/>
      <c r="N1" s="473" t="s">
        <v>491</v>
      </c>
      <c r="O1" s="474"/>
      <c r="P1" s="474"/>
      <c r="Q1" s="474"/>
      <c r="R1" s="474"/>
      <c r="S1" s="474"/>
      <c r="T1" s="475"/>
      <c r="U1" s="370"/>
      <c r="X1" s="370"/>
      <c r="Y1" s="370"/>
      <c r="Z1" s="370"/>
      <c r="AA1" s="370"/>
      <c r="AB1" s="370"/>
      <c r="AC1" s="370"/>
      <c r="AD1" s="370"/>
      <c r="AE1" s="370"/>
      <c r="AF1" s="473" t="str">
        <f>N1</f>
        <v>1. melléklet a 8/2015. (II.26) önkormányzati rendelethez</v>
      </c>
      <c r="AG1" s="474"/>
      <c r="AH1" s="474"/>
      <c r="AI1" s="474"/>
      <c r="AJ1" s="474"/>
      <c r="AK1" s="474"/>
      <c r="AL1" s="475"/>
    </row>
    <row r="2" spans="1:35" ht="27.75" customHeight="1">
      <c r="A2" s="367"/>
      <c r="B2" s="368"/>
      <c r="C2" s="368"/>
      <c r="D2" s="368"/>
      <c r="E2" s="368"/>
      <c r="F2" s="368"/>
      <c r="G2" s="368"/>
      <c r="H2" s="368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</row>
    <row r="3" spans="1:38" ht="28.5" customHeight="1">
      <c r="A3" s="476" t="s">
        <v>449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6" t="str">
        <f>A3</f>
        <v>Békés Város  Önkormányzata és intézményei 2015. évi kiemelt bevételi előirányzatai</v>
      </c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</row>
    <row r="4" ht="37.5" customHeight="1">
      <c r="A4" s="367"/>
    </row>
    <row r="5" spans="1:38" ht="12.75">
      <c r="A5" s="371"/>
      <c r="B5" s="371" t="s">
        <v>0</v>
      </c>
      <c r="C5" s="371" t="s">
        <v>1</v>
      </c>
      <c r="D5" s="371" t="s">
        <v>2</v>
      </c>
      <c r="E5" s="371" t="s">
        <v>3</v>
      </c>
      <c r="F5" s="371" t="s">
        <v>4</v>
      </c>
      <c r="G5" s="371" t="s">
        <v>5</v>
      </c>
      <c r="H5" s="371" t="s">
        <v>87</v>
      </c>
      <c r="I5" s="371" t="s">
        <v>6</v>
      </c>
      <c r="J5" s="371" t="s">
        <v>7</v>
      </c>
      <c r="K5" s="371" t="s">
        <v>43</v>
      </c>
      <c r="L5" s="371" t="s">
        <v>8</v>
      </c>
      <c r="M5" s="371" t="s">
        <v>111</v>
      </c>
      <c r="N5" s="371" t="s">
        <v>44</v>
      </c>
      <c r="O5" s="371" t="s">
        <v>9</v>
      </c>
      <c r="P5" s="371" t="s">
        <v>112</v>
      </c>
      <c r="Q5" s="371" t="s">
        <v>450</v>
      </c>
      <c r="R5" s="371" t="s">
        <v>451</v>
      </c>
      <c r="S5" s="371" t="s">
        <v>452</v>
      </c>
      <c r="T5" s="371" t="s">
        <v>453</v>
      </c>
      <c r="U5" s="371"/>
      <c r="V5" s="371" t="s">
        <v>454</v>
      </c>
      <c r="W5" s="371" t="s">
        <v>455</v>
      </c>
      <c r="X5" s="371" t="s">
        <v>456</v>
      </c>
      <c r="Y5" s="371" t="s">
        <v>457</v>
      </c>
      <c r="Z5" s="371" t="s">
        <v>458</v>
      </c>
      <c r="AA5" s="371" t="s">
        <v>459</v>
      </c>
      <c r="AB5" s="371" t="s">
        <v>460</v>
      </c>
      <c r="AC5" s="371" t="s">
        <v>461</v>
      </c>
      <c r="AD5" s="371" t="s">
        <v>462</v>
      </c>
      <c r="AE5" s="371" t="s">
        <v>463</v>
      </c>
      <c r="AF5" s="371" t="s">
        <v>464</v>
      </c>
      <c r="AG5" s="371" t="s">
        <v>465</v>
      </c>
      <c r="AH5" s="371" t="s">
        <v>466</v>
      </c>
      <c r="AI5" s="371" t="s">
        <v>467</v>
      </c>
      <c r="AJ5" s="371" t="s">
        <v>468</v>
      </c>
      <c r="AK5" s="371" t="s">
        <v>469</v>
      </c>
      <c r="AL5" s="372" t="s">
        <v>470</v>
      </c>
    </row>
    <row r="6" spans="1:38" ht="19.5" customHeight="1">
      <c r="A6" s="373">
        <v>1</v>
      </c>
      <c r="R6" s="374"/>
      <c r="S6" s="374"/>
      <c r="T6" s="374" t="s">
        <v>89</v>
      </c>
      <c r="U6" s="373">
        <f aca="true" t="shared" si="0" ref="U6:V20">A6</f>
        <v>1</v>
      </c>
      <c r="AJ6" s="478" t="s">
        <v>89</v>
      </c>
      <c r="AK6" s="479"/>
      <c r="AL6" s="479"/>
    </row>
    <row r="7" spans="1:38" ht="19.5" customHeight="1">
      <c r="A7" s="375">
        <f>A6+1</f>
        <v>2</v>
      </c>
      <c r="B7" s="458" t="s">
        <v>11</v>
      </c>
      <c r="C7" s="448" t="s">
        <v>12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9" t="s">
        <v>471</v>
      </c>
      <c r="S7" s="450"/>
      <c r="T7" s="451"/>
      <c r="U7" s="376">
        <f t="shared" si="0"/>
        <v>2</v>
      </c>
      <c r="V7" s="465" t="s">
        <v>11</v>
      </c>
      <c r="W7" s="446" t="s">
        <v>13</v>
      </c>
      <c r="X7" s="468"/>
      <c r="Y7" s="468"/>
      <c r="Z7" s="468"/>
      <c r="AA7" s="468"/>
      <c r="AB7" s="469"/>
      <c r="AC7" s="446" t="s">
        <v>14</v>
      </c>
      <c r="AD7" s="470"/>
      <c r="AE7" s="471"/>
      <c r="AF7" s="446" t="s">
        <v>472</v>
      </c>
      <c r="AG7" s="447"/>
      <c r="AH7" s="447"/>
      <c r="AI7" s="448" t="s">
        <v>15</v>
      </c>
      <c r="AJ7" s="448"/>
      <c r="AK7" s="448"/>
      <c r="AL7" s="448"/>
    </row>
    <row r="8" spans="1:38" ht="18.75" customHeight="1">
      <c r="A8" s="375">
        <f>A7+1</f>
        <v>3</v>
      </c>
      <c r="B8" s="458"/>
      <c r="C8" s="448" t="s">
        <v>17</v>
      </c>
      <c r="D8" s="448"/>
      <c r="E8" s="448"/>
      <c r="F8" s="448" t="s">
        <v>18</v>
      </c>
      <c r="G8" s="448"/>
      <c r="H8" s="448"/>
      <c r="I8" s="448" t="s">
        <v>19</v>
      </c>
      <c r="J8" s="448"/>
      <c r="K8" s="448"/>
      <c r="L8" s="448"/>
      <c r="M8" s="448"/>
      <c r="N8" s="448"/>
      <c r="O8" s="448" t="s">
        <v>20</v>
      </c>
      <c r="P8" s="448"/>
      <c r="Q8" s="448"/>
      <c r="R8" s="459"/>
      <c r="S8" s="460"/>
      <c r="T8" s="461"/>
      <c r="U8" s="376">
        <f t="shared" si="0"/>
        <v>3</v>
      </c>
      <c r="V8" s="466"/>
      <c r="W8" s="449" t="s">
        <v>21</v>
      </c>
      <c r="X8" s="450"/>
      <c r="Y8" s="451"/>
      <c r="Z8" s="449" t="s">
        <v>22</v>
      </c>
      <c r="AA8" s="450"/>
      <c r="AB8" s="451"/>
      <c r="AC8" s="449" t="s">
        <v>473</v>
      </c>
      <c r="AD8" s="450"/>
      <c r="AE8" s="451"/>
      <c r="AF8" s="449" t="s">
        <v>474</v>
      </c>
      <c r="AG8" s="455"/>
      <c r="AH8" s="455"/>
      <c r="AI8" s="448"/>
      <c r="AJ8" s="448"/>
      <c r="AK8" s="448"/>
      <c r="AL8" s="448"/>
    </row>
    <row r="9" spans="1:38" ht="17.25" customHeight="1">
      <c r="A9" s="375">
        <f>A8+1</f>
        <v>4</v>
      </c>
      <c r="B9" s="458"/>
      <c r="C9" s="448"/>
      <c r="D9" s="448"/>
      <c r="E9" s="448"/>
      <c r="F9" s="448"/>
      <c r="G9" s="448"/>
      <c r="H9" s="448"/>
      <c r="I9" s="448" t="s">
        <v>24</v>
      </c>
      <c r="J9" s="448"/>
      <c r="K9" s="448"/>
      <c r="L9" s="448" t="s">
        <v>25</v>
      </c>
      <c r="M9" s="448"/>
      <c r="N9" s="448"/>
      <c r="O9" s="448"/>
      <c r="P9" s="448"/>
      <c r="Q9" s="448"/>
      <c r="R9" s="462"/>
      <c r="S9" s="463"/>
      <c r="T9" s="464"/>
      <c r="U9" s="376">
        <f t="shared" si="0"/>
        <v>4</v>
      </c>
      <c r="V9" s="466"/>
      <c r="W9" s="452"/>
      <c r="X9" s="453"/>
      <c r="Y9" s="454"/>
      <c r="Z9" s="452"/>
      <c r="AA9" s="453"/>
      <c r="AB9" s="454"/>
      <c r="AC9" s="452"/>
      <c r="AD9" s="453"/>
      <c r="AE9" s="454"/>
      <c r="AF9" s="456"/>
      <c r="AG9" s="457"/>
      <c r="AH9" s="457"/>
      <c r="AI9" s="448"/>
      <c r="AJ9" s="448"/>
      <c r="AK9" s="448"/>
      <c r="AL9" s="448"/>
    </row>
    <row r="10" spans="1:38" ht="118.5" customHeight="1">
      <c r="A10" s="375">
        <f>A9+1</f>
        <v>5</v>
      </c>
      <c r="B10" s="458"/>
      <c r="C10" s="377" t="s">
        <v>257</v>
      </c>
      <c r="D10" s="377" t="s">
        <v>475</v>
      </c>
      <c r="E10" s="377" t="s">
        <v>114</v>
      </c>
      <c r="F10" s="377" t="s">
        <v>257</v>
      </c>
      <c r="G10" s="377" t="s">
        <v>475</v>
      </c>
      <c r="H10" s="377" t="s">
        <v>114</v>
      </c>
      <c r="I10" s="377" t="s">
        <v>257</v>
      </c>
      <c r="J10" s="377" t="s">
        <v>475</v>
      </c>
      <c r="K10" s="377" t="s">
        <v>114</v>
      </c>
      <c r="L10" s="377" t="s">
        <v>257</v>
      </c>
      <c r="M10" s="377" t="s">
        <v>475</v>
      </c>
      <c r="N10" s="377" t="s">
        <v>114</v>
      </c>
      <c r="O10" s="377" t="s">
        <v>257</v>
      </c>
      <c r="P10" s="377" t="s">
        <v>475</v>
      </c>
      <c r="Q10" s="377" t="s">
        <v>114</v>
      </c>
      <c r="R10" s="377" t="s">
        <v>257</v>
      </c>
      <c r="S10" s="377" t="s">
        <v>475</v>
      </c>
      <c r="T10" s="377" t="s">
        <v>476</v>
      </c>
      <c r="U10" s="376">
        <f t="shared" si="0"/>
        <v>5</v>
      </c>
      <c r="V10" s="467"/>
      <c r="W10" s="377" t="s">
        <v>257</v>
      </c>
      <c r="X10" s="377" t="s">
        <v>475</v>
      </c>
      <c r="Y10" s="377" t="s">
        <v>114</v>
      </c>
      <c r="Z10" s="377" t="s">
        <v>257</v>
      </c>
      <c r="AA10" s="377" t="s">
        <v>475</v>
      </c>
      <c r="AB10" s="377" t="s">
        <v>114</v>
      </c>
      <c r="AC10" s="377" t="s">
        <v>257</v>
      </c>
      <c r="AD10" s="377" t="s">
        <v>475</v>
      </c>
      <c r="AE10" s="377" t="s">
        <v>114</v>
      </c>
      <c r="AF10" s="377" t="s">
        <v>257</v>
      </c>
      <c r="AG10" s="377" t="s">
        <v>475</v>
      </c>
      <c r="AH10" s="377" t="s">
        <v>114</v>
      </c>
      <c r="AI10" s="377" t="s">
        <v>257</v>
      </c>
      <c r="AJ10" s="377" t="s">
        <v>475</v>
      </c>
      <c r="AK10" s="377" t="s">
        <v>114</v>
      </c>
      <c r="AL10" s="377" t="s">
        <v>477</v>
      </c>
    </row>
    <row r="11" spans="1:38" ht="44.25" customHeight="1">
      <c r="A11" s="375">
        <f>A10+1</f>
        <v>6</v>
      </c>
      <c r="B11" s="378" t="s">
        <v>386</v>
      </c>
      <c r="C11" s="379">
        <v>37000</v>
      </c>
      <c r="D11" s="379">
        <v>37000</v>
      </c>
      <c r="E11" s="379"/>
      <c r="F11" s="379"/>
      <c r="G11" s="379"/>
      <c r="H11" s="379"/>
      <c r="I11" s="380"/>
      <c r="J11" s="379"/>
      <c r="K11" s="379"/>
      <c r="L11" s="379">
        <v>24548</v>
      </c>
      <c r="M11" s="379">
        <v>22694</v>
      </c>
      <c r="N11" s="379"/>
      <c r="O11" s="379">
        <v>315970</v>
      </c>
      <c r="P11" s="379">
        <v>315970</v>
      </c>
      <c r="Q11" s="379"/>
      <c r="R11" s="379">
        <v>6050</v>
      </c>
      <c r="S11" s="379">
        <v>6050</v>
      </c>
      <c r="T11" s="379"/>
      <c r="U11" s="376">
        <f t="shared" si="0"/>
        <v>6</v>
      </c>
      <c r="V11" s="381" t="s">
        <v>386</v>
      </c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82">
        <f aca="true" t="shared" si="1" ref="AI11:AI16">C11+F11+I11+L11+O11+R11+W11+Z11+AC11+AF11</f>
        <v>383568</v>
      </c>
      <c r="AJ11" s="382">
        <f>SUM(D11+G11+J11+M11+P11+S11+X11+AA11+AD11+AG11)</f>
        <v>381714</v>
      </c>
      <c r="AK11" s="382">
        <f>SUM(E11+H11+K11+N11+Q11+T11+Y11+AB11+AE11+AH11)</f>
        <v>0</v>
      </c>
      <c r="AL11" s="383"/>
    </row>
    <row r="12" spans="1:38" ht="44.25" customHeight="1">
      <c r="A12" s="375">
        <f aca="true" t="shared" si="2" ref="A12:A20">A11+1</f>
        <v>7</v>
      </c>
      <c r="B12" s="378" t="s">
        <v>478</v>
      </c>
      <c r="C12" s="379">
        <v>184914</v>
      </c>
      <c r="D12" s="379">
        <v>184914</v>
      </c>
      <c r="E12" s="379"/>
      <c r="F12" s="379"/>
      <c r="G12" s="379"/>
      <c r="H12" s="379"/>
      <c r="I12" s="380"/>
      <c r="J12" s="379"/>
      <c r="K12" s="379"/>
      <c r="L12" s="379">
        <v>179538</v>
      </c>
      <c r="M12" s="379">
        <v>176854</v>
      </c>
      <c r="N12" s="379"/>
      <c r="O12" s="379"/>
      <c r="P12" s="379"/>
      <c r="Q12" s="379"/>
      <c r="R12" s="379">
        <v>10000</v>
      </c>
      <c r="S12" s="379">
        <v>10000</v>
      </c>
      <c r="T12" s="379"/>
      <c r="U12" s="376">
        <f t="shared" si="0"/>
        <v>7</v>
      </c>
      <c r="V12" s="381" t="str">
        <f t="shared" si="0"/>
        <v>Békési Városgondnokság</v>
      </c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82">
        <f t="shared" si="1"/>
        <v>374452</v>
      </c>
      <c r="AJ12" s="382">
        <f aca="true" t="shared" si="3" ref="AJ12:AK20">SUM(D12+G12+J12+M12+P12+S12+X12+AA12+AD12+AG12)</f>
        <v>371768</v>
      </c>
      <c r="AK12" s="382">
        <f t="shared" si="3"/>
        <v>0</v>
      </c>
      <c r="AL12" s="383"/>
    </row>
    <row r="13" spans="1:38" ht="34.5" customHeight="1">
      <c r="A13" s="375">
        <f t="shared" si="2"/>
        <v>8</v>
      </c>
      <c r="B13" s="378" t="s">
        <v>28</v>
      </c>
      <c r="C13" s="379">
        <v>70429</v>
      </c>
      <c r="D13" s="379">
        <v>70429</v>
      </c>
      <c r="E13" s="379"/>
      <c r="F13" s="379"/>
      <c r="G13" s="379"/>
      <c r="H13" s="379"/>
      <c r="I13" s="380"/>
      <c r="J13" s="379"/>
      <c r="K13" s="379"/>
      <c r="L13" s="379">
        <v>100517</v>
      </c>
      <c r="M13" s="379">
        <v>95292</v>
      </c>
      <c r="N13" s="379"/>
      <c r="O13" s="379"/>
      <c r="P13" s="379"/>
      <c r="Q13" s="379"/>
      <c r="R13" s="379"/>
      <c r="S13" s="379"/>
      <c r="T13" s="379"/>
      <c r="U13" s="376">
        <f t="shared" si="0"/>
        <v>8</v>
      </c>
      <c r="V13" s="381" t="str">
        <f t="shared" si="0"/>
        <v>Kecskeméti Gábor Kulturális Központ</v>
      </c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82">
        <f t="shared" si="1"/>
        <v>170946</v>
      </c>
      <c r="AJ13" s="382">
        <f t="shared" si="3"/>
        <v>165721</v>
      </c>
      <c r="AK13" s="382">
        <f t="shared" si="3"/>
        <v>0</v>
      </c>
      <c r="AL13" s="383"/>
    </row>
    <row r="14" spans="1:38" ht="30" customHeight="1">
      <c r="A14" s="375">
        <f t="shared" si="2"/>
        <v>9</v>
      </c>
      <c r="B14" s="384" t="s">
        <v>30</v>
      </c>
      <c r="C14" s="379">
        <v>1450</v>
      </c>
      <c r="D14" s="379">
        <v>1450</v>
      </c>
      <c r="E14" s="379"/>
      <c r="F14" s="379"/>
      <c r="G14" s="379"/>
      <c r="H14" s="379"/>
      <c r="I14" s="380"/>
      <c r="J14" s="379"/>
      <c r="K14" s="379"/>
      <c r="L14" s="379">
        <v>17815</v>
      </c>
      <c r="M14" s="379">
        <v>17815</v>
      </c>
      <c r="N14" s="379"/>
      <c r="O14" s="379"/>
      <c r="P14" s="379"/>
      <c r="Q14" s="379"/>
      <c r="R14" s="379"/>
      <c r="S14" s="379"/>
      <c r="T14" s="379"/>
      <c r="U14" s="376">
        <f t="shared" si="0"/>
        <v>9</v>
      </c>
      <c r="V14" s="385" t="str">
        <f t="shared" si="0"/>
        <v>Jantyik Mátyás Múzeum</v>
      </c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82">
        <f t="shared" si="1"/>
        <v>19265</v>
      </c>
      <c r="AJ14" s="382">
        <f t="shared" si="3"/>
        <v>19265</v>
      </c>
      <c r="AK14" s="382">
        <f t="shared" si="3"/>
        <v>0</v>
      </c>
      <c r="AL14" s="383"/>
    </row>
    <row r="15" spans="1:38" ht="34.5" customHeight="1">
      <c r="A15" s="375">
        <f t="shared" si="2"/>
        <v>10</v>
      </c>
      <c r="B15" s="378" t="s">
        <v>32</v>
      </c>
      <c r="C15" s="379">
        <v>1585</v>
      </c>
      <c r="D15" s="379">
        <v>1585</v>
      </c>
      <c r="E15" s="379"/>
      <c r="F15" s="379"/>
      <c r="G15" s="379"/>
      <c r="H15" s="379"/>
      <c r="I15" s="380"/>
      <c r="J15" s="379"/>
      <c r="K15" s="379"/>
      <c r="L15" s="379">
        <v>31912</v>
      </c>
      <c r="M15" s="379">
        <v>31912</v>
      </c>
      <c r="N15" s="379"/>
      <c r="O15" s="379"/>
      <c r="P15" s="379"/>
      <c r="Q15" s="379"/>
      <c r="R15" s="379"/>
      <c r="S15" s="379"/>
      <c r="T15" s="379"/>
      <c r="U15" s="376">
        <f t="shared" si="0"/>
        <v>10</v>
      </c>
      <c r="V15" s="385" t="str">
        <f t="shared" si="0"/>
        <v>Püski Sándor Könyvtár</v>
      </c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82">
        <f t="shared" si="1"/>
        <v>33497</v>
      </c>
      <c r="AJ15" s="382">
        <f t="shared" si="3"/>
        <v>33497</v>
      </c>
      <c r="AK15" s="382">
        <f t="shared" si="3"/>
        <v>0</v>
      </c>
      <c r="AL15" s="383"/>
    </row>
    <row r="16" spans="1:38" ht="34.5" customHeight="1">
      <c r="A16" s="375">
        <f t="shared" si="2"/>
        <v>11</v>
      </c>
      <c r="B16" s="386" t="s">
        <v>479</v>
      </c>
      <c r="C16" s="387">
        <v>0</v>
      </c>
      <c r="D16" s="387">
        <v>0</v>
      </c>
      <c r="E16" s="387"/>
      <c r="F16" s="387"/>
      <c r="G16" s="387"/>
      <c r="H16" s="387"/>
      <c r="I16" s="380"/>
      <c r="J16" s="387"/>
      <c r="K16" s="387"/>
      <c r="L16" s="387">
        <v>0</v>
      </c>
      <c r="M16" s="387">
        <v>9763</v>
      </c>
      <c r="N16" s="387"/>
      <c r="O16" s="387"/>
      <c r="P16" s="387"/>
      <c r="Q16" s="387"/>
      <c r="R16" s="387"/>
      <c r="S16" s="387"/>
      <c r="T16" s="387"/>
      <c r="U16" s="376">
        <f t="shared" si="0"/>
        <v>11</v>
      </c>
      <c r="V16" s="385" t="str">
        <f t="shared" si="0"/>
        <v>Békési Költségvetési Iroda</v>
      </c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8">
        <f t="shared" si="1"/>
        <v>0</v>
      </c>
      <c r="AJ16" s="382">
        <f t="shared" si="3"/>
        <v>9763</v>
      </c>
      <c r="AK16" s="388"/>
      <c r="AL16" s="389"/>
    </row>
    <row r="17" spans="1:38" ht="34.5" customHeight="1">
      <c r="A17" s="375">
        <f t="shared" si="2"/>
        <v>12</v>
      </c>
      <c r="B17" s="390" t="s">
        <v>34</v>
      </c>
      <c r="C17" s="382">
        <f>SUM(C11:C16)</f>
        <v>295378</v>
      </c>
      <c r="D17" s="382">
        <f aca="true" t="shared" si="4" ref="D17:T17">SUM(D11:D15)</f>
        <v>295378</v>
      </c>
      <c r="E17" s="382">
        <f t="shared" si="4"/>
        <v>0</v>
      </c>
      <c r="F17" s="382">
        <f t="shared" si="4"/>
        <v>0</v>
      </c>
      <c r="G17" s="382">
        <f t="shared" si="4"/>
        <v>0</v>
      </c>
      <c r="H17" s="382">
        <f t="shared" si="4"/>
        <v>0</v>
      </c>
      <c r="I17" s="382">
        <v>0</v>
      </c>
      <c r="J17" s="382">
        <f t="shared" si="4"/>
        <v>0</v>
      </c>
      <c r="K17" s="382">
        <f t="shared" si="4"/>
        <v>0</v>
      </c>
      <c r="L17" s="382">
        <f>SUM(L11:L16)</f>
        <v>354330</v>
      </c>
      <c r="M17" s="382">
        <f>SUM(M11:M16)</f>
        <v>354330</v>
      </c>
      <c r="N17" s="382">
        <f t="shared" si="4"/>
        <v>0</v>
      </c>
      <c r="O17" s="382">
        <f t="shared" si="4"/>
        <v>315970</v>
      </c>
      <c r="P17" s="382">
        <f t="shared" si="4"/>
        <v>315970</v>
      </c>
      <c r="Q17" s="382">
        <f t="shared" si="4"/>
        <v>0</v>
      </c>
      <c r="R17" s="382">
        <f t="shared" si="4"/>
        <v>16050</v>
      </c>
      <c r="S17" s="382">
        <f t="shared" si="4"/>
        <v>16050</v>
      </c>
      <c r="T17" s="382">
        <f t="shared" si="4"/>
        <v>0</v>
      </c>
      <c r="U17" s="376">
        <f t="shared" si="0"/>
        <v>12</v>
      </c>
      <c r="V17" s="391" t="str">
        <f t="shared" si="0"/>
        <v>Költségvetési szervek összesen:</v>
      </c>
      <c r="W17" s="382">
        <f aca="true" t="shared" si="5" ref="W17:AH17">SUM(W11:W15)</f>
        <v>0</v>
      </c>
      <c r="X17" s="382">
        <f t="shared" si="5"/>
        <v>0</v>
      </c>
      <c r="Y17" s="382">
        <f t="shared" si="5"/>
        <v>0</v>
      </c>
      <c r="Z17" s="382">
        <f t="shared" si="5"/>
        <v>0</v>
      </c>
      <c r="AA17" s="382">
        <f t="shared" si="5"/>
        <v>0</v>
      </c>
      <c r="AB17" s="382">
        <f t="shared" si="5"/>
        <v>0</v>
      </c>
      <c r="AC17" s="382">
        <f t="shared" si="5"/>
        <v>0</v>
      </c>
      <c r="AD17" s="382">
        <f t="shared" si="5"/>
        <v>0</v>
      </c>
      <c r="AE17" s="382">
        <f t="shared" si="5"/>
        <v>0</v>
      </c>
      <c r="AF17" s="382">
        <f t="shared" si="5"/>
        <v>0</v>
      </c>
      <c r="AG17" s="382">
        <f t="shared" si="5"/>
        <v>0</v>
      </c>
      <c r="AH17" s="382">
        <f t="shared" si="5"/>
        <v>0</v>
      </c>
      <c r="AI17" s="382">
        <f aca="true" t="shared" si="6" ref="AI17:AJ20">SUM(C17+F17+I17+L17+O17+R17+W17+Z17+AC17+AF17)</f>
        <v>981728</v>
      </c>
      <c r="AJ17" s="382">
        <f t="shared" si="3"/>
        <v>981728</v>
      </c>
      <c r="AK17" s="382">
        <f t="shared" si="3"/>
        <v>0</v>
      </c>
      <c r="AL17" s="383"/>
    </row>
    <row r="18" spans="1:38" ht="34.5" customHeight="1">
      <c r="A18" s="375">
        <f t="shared" si="2"/>
        <v>13</v>
      </c>
      <c r="B18" s="392" t="s">
        <v>36</v>
      </c>
      <c r="C18" s="379">
        <v>91312</v>
      </c>
      <c r="D18" s="379">
        <v>91312</v>
      </c>
      <c r="E18" s="379"/>
      <c r="F18" s="379">
        <v>500</v>
      </c>
      <c r="G18" s="379">
        <v>500</v>
      </c>
      <c r="H18" s="379"/>
      <c r="I18" s="379"/>
      <c r="J18" s="379"/>
      <c r="K18" s="379"/>
      <c r="L18" s="379">
        <v>398232</v>
      </c>
      <c r="M18" s="379">
        <v>398232</v>
      </c>
      <c r="N18" s="379"/>
      <c r="O18" s="379"/>
      <c r="P18" s="379"/>
      <c r="Q18" s="379"/>
      <c r="R18" s="379">
        <v>5892</v>
      </c>
      <c r="S18" s="379">
        <v>5892</v>
      </c>
      <c r="T18" s="379"/>
      <c r="U18" s="376">
        <f t="shared" si="0"/>
        <v>13</v>
      </c>
      <c r="V18" s="385" t="str">
        <f t="shared" si="0"/>
        <v>Polgármesteri Hivatal</v>
      </c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82">
        <f t="shared" si="6"/>
        <v>495936</v>
      </c>
      <c r="AJ18" s="382">
        <f t="shared" si="3"/>
        <v>495936</v>
      </c>
      <c r="AK18" s="382">
        <f t="shared" si="3"/>
        <v>0</v>
      </c>
      <c r="AL18" s="383"/>
    </row>
    <row r="19" spans="1:38" ht="34.5" customHeight="1">
      <c r="A19" s="375">
        <f t="shared" si="2"/>
        <v>14</v>
      </c>
      <c r="B19" s="392" t="s">
        <v>38</v>
      </c>
      <c r="C19" s="379">
        <v>116013</v>
      </c>
      <c r="D19" s="379">
        <v>116013</v>
      </c>
      <c r="E19" s="379"/>
      <c r="F19" s="379">
        <v>580468</v>
      </c>
      <c r="G19" s="379">
        <v>580468</v>
      </c>
      <c r="H19" s="379"/>
      <c r="I19" s="379">
        <v>1102275</v>
      </c>
      <c r="J19" s="379">
        <v>1102275</v>
      </c>
      <c r="K19" s="379"/>
      <c r="L19" s="379">
        <v>-752562</v>
      </c>
      <c r="M19" s="379">
        <v>-752562</v>
      </c>
      <c r="N19" s="379"/>
      <c r="O19" s="379">
        <v>555606</v>
      </c>
      <c r="P19" s="379">
        <v>555606</v>
      </c>
      <c r="Q19" s="379"/>
      <c r="R19" s="379">
        <v>89181</v>
      </c>
      <c r="S19" s="379">
        <v>89181</v>
      </c>
      <c r="T19" s="379"/>
      <c r="U19" s="376">
        <f t="shared" si="0"/>
        <v>14</v>
      </c>
      <c r="V19" s="385" t="str">
        <f t="shared" si="0"/>
        <v>Önkormányzat </v>
      </c>
      <c r="W19" s="379">
        <v>499523</v>
      </c>
      <c r="X19" s="379">
        <v>499523</v>
      </c>
      <c r="Y19" s="379"/>
      <c r="Z19" s="379">
        <v>123507</v>
      </c>
      <c r="AA19" s="379">
        <v>123507</v>
      </c>
      <c r="AB19" s="379"/>
      <c r="AC19" s="379">
        <v>152125</v>
      </c>
      <c r="AD19" s="379">
        <v>152125</v>
      </c>
      <c r="AE19" s="379"/>
      <c r="AF19" s="379"/>
      <c r="AG19" s="379"/>
      <c r="AH19" s="379"/>
      <c r="AI19" s="382">
        <f>SUM(C19+F19+I19+L19+O19+R19+W19+Z19+AC19+AF19)</f>
        <v>2466136</v>
      </c>
      <c r="AJ19" s="382">
        <f>SUM(D19+G19+J19+M19+P19+S19+X19+AA19+AD19+AG19)</f>
        <v>2466136</v>
      </c>
      <c r="AK19" s="382">
        <f t="shared" si="3"/>
        <v>0</v>
      </c>
      <c r="AL19" s="383"/>
    </row>
    <row r="20" spans="1:38" ht="34.5" customHeight="1">
      <c r="A20" s="375">
        <f t="shared" si="2"/>
        <v>15</v>
      </c>
      <c r="B20" s="390" t="s">
        <v>40</v>
      </c>
      <c r="C20" s="382">
        <f aca="true" t="shared" si="7" ref="C20:T20">SUM(C17:C19)</f>
        <v>502703</v>
      </c>
      <c r="D20" s="382">
        <f t="shared" si="7"/>
        <v>502703</v>
      </c>
      <c r="E20" s="382">
        <f t="shared" si="7"/>
        <v>0</v>
      </c>
      <c r="F20" s="382">
        <f t="shared" si="7"/>
        <v>580968</v>
      </c>
      <c r="G20" s="382">
        <f>SUM(G17:G19)</f>
        <v>580968</v>
      </c>
      <c r="H20" s="382">
        <f t="shared" si="7"/>
        <v>0</v>
      </c>
      <c r="I20" s="382">
        <f t="shared" si="7"/>
        <v>1102275</v>
      </c>
      <c r="J20" s="382">
        <f t="shared" si="7"/>
        <v>1102275</v>
      </c>
      <c r="K20" s="382">
        <f t="shared" si="7"/>
        <v>0</v>
      </c>
      <c r="L20" s="382">
        <f t="shared" si="7"/>
        <v>0</v>
      </c>
      <c r="M20" s="382">
        <f t="shared" si="7"/>
        <v>0</v>
      </c>
      <c r="N20" s="382">
        <f t="shared" si="7"/>
        <v>0</v>
      </c>
      <c r="O20" s="382">
        <f t="shared" si="7"/>
        <v>871576</v>
      </c>
      <c r="P20" s="382">
        <f t="shared" si="7"/>
        <v>871576</v>
      </c>
      <c r="Q20" s="382">
        <f t="shared" si="7"/>
        <v>0</v>
      </c>
      <c r="R20" s="382">
        <f t="shared" si="7"/>
        <v>111123</v>
      </c>
      <c r="S20" s="382">
        <f t="shared" si="7"/>
        <v>111123</v>
      </c>
      <c r="T20" s="382">
        <f t="shared" si="7"/>
        <v>0</v>
      </c>
      <c r="U20" s="376">
        <f t="shared" si="0"/>
        <v>15</v>
      </c>
      <c r="V20" s="391" t="str">
        <f t="shared" si="0"/>
        <v>Békés Város mindösszesen:</v>
      </c>
      <c r="W20" s="382">
        <f aca="true" t="shared" si="8" ref="W20:AH20">SUM(W17:W19)</f>
        <v>499523</v>
      </c>
      <c r="X20" s="382">
        <f t="shared" si="8"/>
        <v>499523</v>
      </c>
      <c r="Y20" s="382">
        <f t="shared" si="8"/>
        <v>0</v>
      </c>
      <c r="Z20" s="382">
        <f t="shared" si="8"/>
        <v>123507</v>
      </c>
      <c r="AA20" s="382">
        <f t="shared" si="8"/>
        <v>123507</v>
      </c>
      <c r="AB20" s="382">
        <f t="shared" si="8"/>
        <v>0</v>
      </c>
      <c r="AC20" s="382">
        <f t="shared" si="8"/>
        <v>152125</v>
      </c>
      <c r="AD20" s="382">
        <f t="shared" si="8"/>
        <v>152125</v>
      </c>
      <c r="AE20" s="382">
        <f t="shared" si="8"/>
        <v>0</v>
      </c>
      <c r="AF20" s="382">
        <f t="shared" si="8"/>
        <v>0</v>
      </c>
      <c r="AG20" s="382">
        <f t="shared" si="8"/>
        <v>0</v>
      </c>
      <c r="AH20" s="382">
        <f t="shared" si="8"/>
        <v>0</v>
      </c>
      <c r="AI20" s="382">
        <f t="shared" si="6"/>
        <v>3943800</v>
      </c>
      <c r="AJ20" s="382">
        <f t="shared" si="6"/>
        <v>3943800</v>
      </c>
      <c r="AK20" s="382">
        <f t="shared" si="3"/>
        <v>0</v>
      </c>
      <c r="AL20" s="383"/>
    </row>
    <row r="22" spans="3:22" ht="12.75">
      <c r="C22" s="393"/>
      <c r="D22" s="393"/>
      <c r="E22" s="393"/>
      <c r="O22" s="393"/>
      <c r="P22" s="393"/>
      <c r="Q22" s="393"/>
      <c r="R22" s="393"/>
      <c r="S22" s="393"/>
      <c r="T22" s="393"/>
      <c r="U22" s="393"/>
      <c r="V22" s="393"/>
    </row>
    <row r="23" spans="26:28" ht="12.75">
      <c r="Z23" s="393"/>
      <c r="AA23" s="393"/>
      <c r="AB23" s="393"/>
    </row>
  </sheetData>
  <sheetProtection/>
  <mergeCells count="24">
    <mergeCell ref="B1:F1"/>
    <mergeCell ref="N1:T1"/>
    <mergeCell ref="AF1:AL1"/>
    <mergeCell ref="A3:T3"/>
    <mergeCell ref="U3:AL3"/>
    <mergeCell ref="AJ6:AL6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60" zoomScalePageLayoutView="0" workbookViewId="0" topLeftCell="A1">
      <selection activeCell="I2" sqref="I2:O2"/>
    </sheetView>
  </sheetViews>
  <sheetFormatPr defaultColWidth="9.140625" defaultRowHeight="12.75"/>
  <cols>
    <col min="1" max="1" width="6.00390625" style="4" customWidth="1"/>
    <col min="2" max="2" width="31.421875" style="4" customWidth="1"/>
    <col min="3" max="3" width="11.140625" style="4" customWidth="1"/>
    <col min="4" max="4" width="8.28125" style="4" customWidth="1"/>
    <col min="5" max="7" width="8.57421875" style="4" customWidth="1"/>
    <col min="8" max="8" width="8.421875" style="4" customWidth="1"/>
    <col min="9" max="9" width="8.28125" style="4" customWidth="1"/>
    <col min="10" max="10" width="9.00390625" style="4" customWidth="1"/>
    <col min="11" max="11" width="8.7109375" style="4" customWidth="1"/>
    <col min="12" max="12" width="8.57421875" style="4" customWidth="1"/>
    <col min="13" max="13" width="8.28125" style="4" customWidth="1"/>
    <col min="14" max="14" width="8.7109375" style="4" customWidth="1"/>
    <col min="15" max="15" width="8.57421875" style="4" customWidth="1"/>
    <col min="16" max="16384" width="9.140625" style="4" customWidth="1"/>
  </cols>
  <sheetData>
    <row r="1" s="336" customFormat="1" ht="12.75"/>
    <row r="2" spans="1:15" ht="12.75">
      <c r="A2" s="337"/>
      <c r="B2" s="642"/>
      <c r="C2" s="642"/>
      <c r="D2" s="643"/>
      <c r="E2" s="643"/>
      <c r="F2" s="643"/>
      <c r="I2" s="644" t="s">
        <v>499</v>
      </c>
      <c r="J2" s="644"/>
      <c r="K2" s="644"/>
      <c r="L2" s="644"/>
      <c r="M2" s="644"/>
      <c r="N2" s="644"/>
      <c r="O2" s="644"/>
    </row>
    <row r="3" ht="12.75">
      <c r="A3" s="299"/>
    </row>
    <row r="4" ht="12.75">
      <c r="A4" s="299"/>
    </row>
    <row r="5" ht="12.75">
      <c r="A5" s="299"/>
    </row>
    <row r="6" spans="1:15" ht="20.25">
      <c r="A6" s="299"/>
      <c r="B6" s="639" t="s">
        <v>412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</row>
    <row r="7" spans="1:15" ht="20.25">
      <c r="A7" s="299"/>
      <c r="B7" s="639" t="s">
        <v>242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</row>
    <row r="8" spans="1:15" ht="19.5" customHeight="1">
      <c r="A8" s="299"/>
      <c r="B8" s="639" t="s">
        <v>196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</row>
    <row r="9" spans="1:15" ht="12.75" customHeight="1">
      <c r="A9" s="299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646" t="s">
        <v>445</v>
      </c>
      <c r="N9" s="646"/>
      <c r="O9" s="646"/>
    </row>
    <row r="10" spans="1:15" ht="12.75" customHeight="1">
      <c r="A10" s="299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2.75">
      <c r="A11" s="346"/>
      <c r="B11" s="338" t="s">
        <v>0</v>
      </c>
      <c r="C11" s="338" t="s">
        <v>1</v>
      </c>
      <c r="D11" s="338" t="s">
        <v>2</v>
      </c>
      <c r="E11" s="338" t="s">
        <v>3</v>
      </c>
      <c r="F11" s="338" t="s">
        <v>4</v>
      </c>
      <c r="G11" s="338" t="s">
        <v>5</v>
      </c>
      <c r="H11" s="338" t="s">
        <v>87</v>
      </c>
      <c r="I11" s="338" t="s">
        <v>6</v>
      </c>
      <c r="J11" s="338" t="s">
        <v>7</v>
      </c>
      <c r="K11" s="338" t="s">
        <v>43</v>
      </c>
      <c r="L11" s="338" t="s">
        <v>8</v>
      </c>
      <c r="M11" s="338" t="s">
        <v>111</v>
      </c>
      <c r="N11" s="338" t="s">
        <v>44</v>
      </c>
      <c r="O11" s="338" t="s">
        <v>9</v>
      </c>
    </row>
    <row r="12" spans="1:15" ht="25.5">
      <c r="A12" s="303" t="s">
        <v>10</v>
      </c>
      <c r="B12" s="167" t="s">
        <v>243</v>
      </c>
      <c r="C12" s="167" t="s">
        <v>226</v>
      </c>
      <c r="D12" s="168" t="s">
        <v>227</v>
      </c>
      <c r="E12" s="168" t="s">
        <v>228</v>
      </c>
      <c r="F12" s="168" t="s">
        <v>229</v>
      </c>
      <c r="G12" s="168" t="s">
        <v>230</v>
      </c>
      <c r="H12" s="168" t="s">
        <v>231</v>
      </c>
      <c r="I12" s="168" t="s">
        <v>232</v>
      </c>
      <c r="J12" s="168" t="s">
        <v>233</v>
      </c>
      <c r="K12" s="168" t="s">
        <v>234</v>
      </c>
      <c r="L12" s="168" t="s">
        <v>235</v>
      </c>
      <c r="M12" s="168" t="s">
        <v>236</v>
      </c>
      <c r="N12" s="168" t="s">
        <v>237</v>
      </c>
      <c r="O12" s="168" t="s">
        <v>238</v>
      </c>
    </row>
    <row r="13" spans="1:16" ht="24" customHeight="1">
      <c r="A13" s="303" t="s">
        <v>16</v>
      </c>
      <c r="B13" s="339" t="s">
        <v>266</v>
      </c>
      <c r="C13" s="170">
        <v>997192</v>
      </c>
      <c r="D13" s="340">
        <v>83090</v>
      </c>
      <c r="E13" s="340">
        <v>83090</v>
      </c>
      <c r="F13" s="340">
        <v>83090</v>
      </c>
      <c r="G13" s="340">
        <v>83090</v>
      </c>
      <c r="H13" s="340">
        <v>83090</v>
      </c>
      <c r="I13" s="340">
        <v>83090</v>
      </c>
      <c r="J13" s="340">
        <v>83090</v>
      </c>
      <c r="K13" s="340">
        <v>83090</v>
      </c>
      <c r="L13" s="340">
        <v>83090</v>
      </c>
      <c r="M13" s="340">
        <v>83090</v>
      </c>
      <c r="N13" s="340">
        <v>83090</v>
      </c>
      <c r="O13" s="340">
        <v>83202</v>
      </c>
      <c r="P13" s="341"/>
    </row>
    <row r="14" spans="1:16" ht="24.75" customHeight="1">
      <c r="A14" s="303" t="s">
        <v>23</v>
      </c>
      <c r="B14" s="339" t="s">
        <v>244</v>
      </c>
      <c r="C14" s="170">
        <v>216670</v>
      </c>
      <c r="D14" s="340">
        <v>18045</v>
      </c>
      <c r="E14" s="340">
        <v>18045</v>
      </c>
      <c r="F14" s="340">
        <v>18045</v>
      </c>
      <c r="G14" s="340">
        <v>18045</v>
      </c>
      <c r="H14" s="340">
        <v>18045</v>
      </c>
      <c r="I14" s="340">
        <v>18045</v>
      </c>
      <c r="J14" s="340">
        <v>18045</v>
      </c>
      <c r="K14" s="340">
        <v>18045</v>
      </c>
      <c r="L14" s="340">
        <v>18045</v>
      </c>
      <c r="M14" s="340">
        <v>18045</v>
      </c>
      <c r="N14" s="340">
        <v>18045</v>
      </c>
      <c r="O14" s="340">
        <v>18175</v>
      </c>
      <c r="P14" s="341"/>
    </row>
    <row r="15" spans="1:16" s="299" customFormat="1" ht="24.75" customHeight="1">
      <c r="A15" s="303" t="s">
        <v>26</v>
      </c>
      <c r="B15" s="347" t="s">
        <v>268</v>
      </c>
      <c r="C15" s="177">
        <v>983566</v>
      </c>
      <c r="D15" s="348">
        <v>102800</v>
      </c>
      <c r="E15" s="348">
        <v>90500</v>
      </c>
      <c r="F15" s="348">
        <v>89000</v>
      </c>
      <c r="G15" s="348">
        <v>75000</v>
      </c>
      <c r="H15" s="348">
        <v>75000</v>
      </c>
      <c r="I15" s="348">
        <v>74000</v>
      </c>
      <c r="J15" s="348">
        <v>46366</v>
      </c>
      <c r="K15" s="348">
        <v>73000</v>
      </c>
      <c r="L15" s="348">
        <v>75600</v>
      </c>
      <c r="M15" s="348">
        <v>89000</v>
      </c>
      <c r="N15" s="348">
        <v>90500</v>
      </c>
      <c r="O15" s="348">
        <v>102800</v>
      </c>
      <c r="P15" s="341"/>
    </row>
    <row r="16" spans="1:16" ht="24.75" customHeight="1">
      <c r="A16" s="303" t="s">
        <v>57</v>
      </c>
      <c r="B16" s="339" t="s">
        <v>245</v>
      </c>
      <c r="C16" s="170">
        <v>706863</v>
      </c>
      <c r="D16" s="340">
        <v>50900</v>
      </c>
      <c r="E16" s="340">
        <v>55600</v>
      </c>
      <c r="F16" s="340">
        <v>58000</v>
      </c>
      <c r="G16" s="340">
        <v>60000</v>
      </c>
      <c r="H16" s="340">
        <v>58000</v>
      </c>
      <c r="I16" s="340">
        <v>58000</v>
      </c>
      <c r="J16" s="340">
        <v>63963</v>
      </c>
      <c r="K16" s="340">
        <v>65000</v>
      </c>
      <c r="L16" s="340">
        <v>58000</v>
      </c>
      <c r="M16" s="340">
        <v>57400</v>
      </c>
      <c r="N16" s="340">
        <v>57000</v>
      </c>
      <c r="O16" s="340">
        <v>65000</v>
      </c>
      <c r="P16" s="341"/>
    </row>
    <row r="17" spans="1:16" ht="24.75" customHeight="1">
      <c r="A17" s="303" t="s">
        <v>59</v>
      </c>
      <c r="B17" s="339" t="s">
        <v>267</v>
      </c>
      <c r="C17" s="170">
        <v>205693</v>
      </c>
      <c r="D17" s="340">
        <v>17140</v>
      </c>
      <c r="E17" s="340">
        <v>17140</v>
      </c>
      <c r="F17" s="340">
        <v>17140</v>
      </c>
      <c r="G17" s="340">
        <v>17140</v>
      </c>
      <c r="H17" s="340">
        <v>17140</v>
      </c>
      <c r="I17" s="340">
        <v>17140</v>
      </c>
      <c r="J17" s="340">
        <v>17140</v>
      </c>
      <c r="K17" s="340">
        <v>17140</v>
      </c>
      <c r="L17" s="340">
        <v>17153</v>
      </c>
      <c r="M17" s="340">
        <v>17140</v>
      </c>
      <c r="N17" s="340">
        <v>17140</v>
      </c>
      <c r="O17" s="340">
        <v>17140</v>
      </c>
      <c r="P17" s="341"/>
    </row>
    <row r="18" spans="1:16" ht="24.75" customHeight="1">
      <c r="A18" s="303" t="s">
        <v>52</v>
      </c>
      <c r="B18" s="339" t="s">
        <v>246</v>
      </c>
      <c r="C18" s="170">
        <f>275098+319126</f>
        <v>594224</v>
      </c>
      <c r="D18" s="340"/>
      <c r="E18" s="340">
        <v>99000</v>
      </c>
      <c r="F18" s="340"/>
      <c r="G18" s="340">
        <v>103000</v>
      </c>
      <c r="H18" s="340"/>
      <c r="I18" s="340">
        <v>95497</v>
      </c>
      <c r="J18" s="340"/>
      <c r="K18" s="340">
        <v>118000</v>
      </c>
      <c r="L18" s="340"/>
      <c r="M18" s="340">
        <v>111000</v>
      </c>
      <c r="N18" s="340"/>
      <c r="O18" s="340">
        <v>67727</v>
      </c>
      <c r="P18" s="341"/>
    </row>
    <row r="19" spans="1:16" ht="24.75" customHeight="1">
      <c r="A19" s="303" t="s">
        <v>27</v>
      </c>
      <c r="B19" s="339" t="s">
        <v>247</v>
      </c>
      <c r="C19" s="170">
        <f>45791+193801</f>
        <v>239592</v>
      </c>
      <c r="D19" s="340"/>
      <c r="E19" s="340"/>
      <c r="F19" s="340"/>
      <c r="G19" s="340"/>
      <c r="H19" s="340"/>
      <c r="I19" s="340">
        <v>79864</v>
      </c>
      <c r="J19" s="340"/>
      <c r="K19" s="340"/>
      <c r="L19" s="340">
        <v>79864</v>
      </c>
      <c r="M19" s="340"/>
      <c r="N19" s="340"/>
      <c r="O19" s="340">
        <v>79864</v>
      </c>
      <c r="P19" s="341"/>
    </row>
    <row r="20" spans="1:16" ht="24.75" customHeight="1">
      <c r="A20" s="303" t="s">
        <v>29</v>
      </c>
      <c r="B20" s="171" t="s">
        <v>248</v>
      </c>
      <c r="C20" s="170">
        <f>SUM(C13:C19)</f>
        <v>3943800</v>
      </c>
      <c r="D20" s="170">
        <f aca="true" t="shared" si="0" ref="D20:O20">SUM(D13:D19)</f>
        <v>271975</v>
      </c>
      <c r="E20" s="170">
        <f t="shared" si="0"/>
        <v>363375</v>
      </c>
      <c r="F20" s="170">
        <f t="shared" si="0"/>
        <v>265275</v>
      </c>
      <c r="G20" s="170">
        <f t="shared" si="0"/>
        <v>356275</v>
      </c>
      <c r="H20" s="170">
        <f t="shared" si="0"/>
        <v>251275</v>
      </c>
      <c r="I20" s="170">
        <f t="shared" si="0"/>
        <v>425636</v>
      </c>
      <c r="J20" s="170">
        <f t="shared" si="0"/>
        <v>228604</v>
      </c>
      <c r="K20" s="170">
        <f t="shared" si="0"/>
        <v>374275</v>
      </c>
      <c r="L20" s="170">
        <f t="shared" si="0"/>
        <v>331752</v>
      </c>
      <c r="M20" s="170">
        <f t="shared" si="0"/>
        <v>375675</v>
      </c>
      <c r="N20" s="170">
        <f t="shared" si="0"/>
        <v>265775</v>
      </c>
      <c r="O20" s="170">
        <f t="shared" si="0"/>
        <v>433908</v>
      </c>
      <c r="P20" s="341"/>
    </row>
  </sheetData>
  <sheetProtection/>
  <mergeCells count="6">
    <mergeCell ref="B8:O8"/>
    <mergeCell ref="B2:F2"/>
    <mergeCell ref="I2:O2"/>
    <mergeCell ref="B6:O6"/>
    <mergeCell ref="B7:O7"/>
    <mergeCell ref="M9:O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PageLayoutView="0" workbookViewId="0" topLeftCell="A1">
      <selection activeCell="I16" sqref="I16"/>
    </sheetView>
  </sheetViews>
  <sheetFormatPr defaultColWidth="9.140625" defaultRowHeight="12.75"/>
  <cols>
    <col min="1" max="1" width="4.8515625" style="4" customWidth="1"/>
    <col min="2" max="2" width="51.00390625" style="4" customWidth="1"/>
    <col min="3" max="3" width="17.421875" style="4" customWidth="1"/>
    <col min="4" max="4" width="17.140625" style="4" customWidth="1"/>
    <col min="5" max="5" width="18.28125" style="4" customWidth="1"/>
    <col min="6" max="6" width="19.28125" style="4" customWidth="1"/>
    <col min="7" max="16384" width="9.140625" style="4" customWidth="1"/>
  </cols>
  <sheetData>
    <row r="1" ht="12.75">
      <c r="C1" s="4" t="s">
        <v>500</v>
      </c>
    </row>
    <row r="2" spans="1:6" ht="12.75">
      <c r="A2" s="297"/>
      <c r="B2" s="297"/>
      <c r="C2" s="297"/>
      <c r="D2" s="297"/>
      <c r="E2" s="297"/>
      <c r="F2" s="298"/>
    </row>
    <row r="3" spans="1:6" ht="20.25">
      <c r="A3" s="647" t="s">
        <v>402</v>
      </c>
      <c r="B3" s="647"/>
      <c r="C3" s="647"/>
      <c r="D3" s="647"/>
      <c r="E3" s="647"/>
      <c r="F3" s="647"/>
    </row>
    <row r="4" spans="1:6" ht="20.25">
      <c r="A4" s="297"/>
      <c r="B4" s="647" t="s">
        <v>403</v>
      </c>
      <c r="C4" s="647"/>
      <c r="D4" s="647"/>
      <c r="E4" s="647"/>
      <c r="F4" s="647"/>
    </row>
    <row r="5" spans="1:9" ht="15.75">
      <c r="A5" s="299"/>
      <c r="B5" s="300" t="s">
        <v>392</v>
      </c>
      <c r="C5" s="648"/>
      <c r="D5" s="648"/>
      <c r="E5" s="300"/>
      <c r="F5" s="300"/>
      <c r="G5" s="110"/>
      <c r="H5" s="110"/>
      <c r="I5" s="110"/>
    </row>
    <row r="6" spans="1:6" ht="12.75">
      <c r="A6" s="299"/>
      <c r="B6" s="649" t="s">
        <v>394</v>
      </c>
      <c r="C6" s="649"/>
      <c r="D6" s="649"/>
      <c r="E6" s="649"/>
      <c r="F6" s="649"/>
    </row>
    <row r="7" spans="1:6" ht="15.75">
      <c r="A7" s="299"/>
      <c r="B7" s="300"/>
      <c r="C7" s="300"/>
      <c r="D7" s="300" t="s">
        <v>395</v>
      </c>
      <c r="E7" s="300"/>
      <c r="F7" s="300"/>
    </row>
    <row r="8" ht="12.75">
      <c r="A8" s="299"/>
    </row>
    <row r="9" spans="1:6" ht="12.75">
      <c r="A9" s="301"/>
      <c r="B9" s="302" t="s">
        <v>0</v>
      </c>
      <c r="C9" s="302" t="s">
        <v>1</v>
      </c>
      <c r="D9" s="302" t="s">
        <v>2</v>
      </c>
      <c r="E9" s="302" t="s">
        <v>3</v>
      </c>
      <c r="F9" s="302" t="s">
        <v>4</v>
      </c>
    </row>
    <row r="10" spans="1:6" ht="26.25" customHeight="1">
      <c r="A10" s="303" t="s">
        <v>10</v>
      </c>
      <c r="B10" s="144"/>
      <c r="C10" s="295" t="s">
        <v>198</v>
      </c>
      <c r="D10" s="295" t="s">
        <v>199</v>
      </c>
      <c r="E10" s="295" t="s">
        <v>200</v>
      </c>
      <c r="F10" s="295" t="s">
        <v>201</v>
      </c>
    </row>
    <row r="11" spans="1:6" ht="19.5" customHeight="1">
      <c r="A11" s="303" t="s">
        <v>16</v>
      </c>
      <c r="B11" s="304" t="s">
        <v>225</v>
      </c>
      <c r="C11" s="295"/>
      <c r="D11" s="295"/>
      <c r="E11" s="295"/>
      <c r="F11" s="295"/>
    </row>
    <row r="12" spans="1:6" ht="47.25" customHeight="1">
      <c r="A12" s="303" t="s">
        <v>23</v>
      </c>
      <c r="B12" s="305" t="s">
        <v>396</v>
      </c>
      <c r="C12" s="306">
        <v>1083671</v>
      </c>
      <c r="D12" s="306">
        <v>1085000</v>
      </c>
      <c r="E12" s="306">
        <v>1085000</v>
      </c>
      <c r="F12" s="306">
        <v>1090000</v>
      </c>
    </row>
    <row r="13" spans="1:6" ht="20.25" customHeight="1">
      <c r="A13" s="303" t="s">
        <v>26</v>
      </c>
      <c r="B13" s="307" t="s">
        <v>19</v>
      </c>
      <c r="C13" s="308">
        <v>1102275</v>
      </c>
      <c r="D13" s="308">
        <v>1100000</v>
      </c>
      <c r="E13" s="308">
        <v>1100000</v>
      </c>
      <c r="F13" s="308">
        <v>1105000</v>
      </c>
    </row>
    <row r="14" spans="1:6" ht="22.5" customHeight="1">
      <c r="A14" s="303" t="s">
        <v>57</v>
      </c>
      <c r="B14" s="309" t="s">
        <v>20</v>
      </c>
      <c r="C14" s="308">
        <v>871576</v>
      </c>
      <c r="D14" s="308">
        <v>870000</v>
      </c>
      <c r="E14" s="308">
        <v>880000</v>
      </c>
      <c r="F14" s="308">
        <v>880000</v>
      </c>
    </row>
    <row r="15" spans="1:6" ht="22.5" customHeight="1">
      <c r="A15" s="303" t="s">
        <v>59</v>
      </c>
      <c r="B15" s="309" t="s">
        <v>13</v>
      </c>
      <c r="C15" s="308">
        <f>499523+123507</f>
        <v>623030</v>
      </c>
      <c r="D15" s="308">
        <v>600000</v>
      </c>
      <c r="E15" s="308">
        <v>620000</v>
      </c>
      <c r="F15" s="308">
        <v>620000</v>
      </c>
    </row>
    <row r="16" spans="1:6" ht="22.5" customHeight="1">
      <c r="A16" s="303" t="s">
        <v>52</v>
      </c>
      <c r="B16" s="309" t="s">
        <v>240</v>
      </c>
      <c r="C16" s="308">
        <f>111123+152125</f>
        <v>263248</v>
      </c>
      <c r="D16" s="308">
        <v>250000</v>
      </c>
      <c r="E16" s="308">
        <v>250000</v>
      </c>
      <c r="F16" s="308">
        <v>250000</v>
      </c>
    </row>
    <row r="17" spans="1:6" ht="25.5" customHeight="1">
      <c r="A17" s="303" t="s">
        <v>27</v>
      </c>
      <c r="B17" s="310" t="s">
        <v>15</v>
      </c>
      <c r="C17" s="311">
        <f>SUM(C12:C16)</f>
        <v>3943800</v>
      </c>
      <c r="D17" s="311">
        <f>SUM(D12:D16)</f>
        <v>3905000</v>
      </c>
      <c r="E17" s="311">
        <f>SUM(E12:E16)</f>
        <v>3935000</v>
      </c>
      <c r="F17" s="311">
        <f>SUM(F12:F16)</f>
        <v>3945000</v>
      </c>
    </row>
    <row r="18" spans="2:6" s="110" customFormat="1" ht="15">
      <c r="B18" s="312"/>
      <c r="C18" s="313"/>
      <c r="D18" s="313"/>
      <c r="E18" s="313"/>
      <c r="F18" s="313"/>
    </row>
    <row r="19" spans="1:7" ht="24" customHeight="1">
      <c r="A19" s="303" t="s">
        <v>29</v>
      </c>
      <c r="B19" s="310" t="s">
        <v>243</v>
      </c>
      <c r="C19" s="295" t="s">
        <v>198</v>
      </c>
      <c r="D19" s="295" t="s">
        <v>199</v>
      </c>
      <c r="E19" s="295" t="s">
        <v>200</v>
      </c>
      <c r="F19" s="295" t="s">
        <v>201</v>
      </c>
      <c r="G19" s="4" t="s">
        <v>397</v>
      </c>
    </row>
    <row r="20" spans="1:6" ht="18.75" customHeight="1">
      <c r="A20" s="303" t="s">
        <v>31</v>
      </c>
      <c r="B20" s="309" t="s">
        <v>398</v>
      </c>
      <c r="C20" s="308">
        <v>997192</v>
      </c>
      <c r="D20" s="308">
        <v>1000000</v>
      </c>
      <c r="E20" s="308">
        <v>1000000</v>
      </c>
      <c r="F20" s="308">
        <v>1000000</v>
      </c>
    </row>
    <row r="21" spans="1:7" ht="27" customHeight="1">
      <c r="A21" s="303" t="s">
        <v>35</v>
      </c>
      <c r="B21" s="309" t="s">
        <v>244</v>
      </c>
      <c r="C21" s="308">
        <v>215670</v>
      </c>
      <c r="D21" s="308">
        <v>270000</v>
      </c>
      <c r="E21" s="308">
        <v>270000</v>
      </c>
      <c r="F21" s="308">
        <v>270000</v>
      </c>
      <c r="G21" s="4" t="s">
        <v>393</v>
      </c>
    </row>
    <row r="22" spans="1:9" ht="27" customHeight="1">
      <c r="A22" s="303" t="s">
        <v>53</v>
      </c>
      <c r="B22" s="309" t="s">
        <v>47</v>
      </c>
      <c r="C22" s="308">
        <v>983566</v>
      </c>
      <c r="D22" s="308">
        <v>895000</v>
      </c>
      <c r="E22" s="308">
        <v>935000</v>
      </c>
      <c r="F22" s="308">
        <v>935000</v>
      </c>
      <c r="I22" s="4" t="s">
        <v>399</v>
      </c>
    </row>
    <row r="23" spans="1:9" ht="21" customHeight="1">
      <c r="A23" s="303" t="s">
        <v>37</v>
      </c>
      <c r="B23" s="309" t="s">
        <v>404</v>
      </c>
      <c r="C23" s="308">
        <v>205693</v>
      </c>
      <c r="D23" s="308">
        <v>140000</v>
      </c>
      <c r="E23" s="308">
        <v>140000</v>
      </c>
      <c r="F23" s="308">
        <v>140000</v>
      </c>
      <c r="I23" s="4" t="s">
        <v>400</v>
      </c>
    </row>
    <row r="24" spans="1:6" ht="21" customHeight="1">
      <c r="A24" s="303" t="s">
        <v>39</v>
      </c>
      <c r="B24" s="309" t="s">
        <v>245</v>
      </c>
      <c r="C24" s="308">
        <v>706863</v>
      </c>
      <c r="D24" s="308">
        <v>750000</v>
      </c>
      <c r="E24" s="308">
        <v>750000</v>
      </c>
      <c r="F24" s="308">
        <v>750000</v>
      </c>
    </row>
    <row r="25" spans="1:6" ht="21" customHeight="1">
      <c r="A25" s="303" t="s">
        <v>65</v>
      </c>
      <c r="B25" s="309" t="s">
        <v>42</v>
      </c>
      <c r="C25" s="308">
        <f>275098+319126</f>
        <v>594224</v>
      </c>
      <c r="D25" s="308">
        <v>600000</v>
      </c>
      <c r="E25" s="308">
        <v>600000</v>
      </c>
      <c r="F25" s="308">
        <v>600000</v>
      </c>
    </row>
    <row r="26" spans="1:6" ht="21" customHeight="1">
      <c r="A26" s="303" t="s">
        <v>66</v>
      </c>
      <c r="B26" s="309" t="s">
        <v>247</v>
      </c>
      <c r="C26" s="308">
        <f>45791+193801</f>
        <v>239592</v>
      </c>
      <c r="D26" s="308">
        <v>250000</v>
      </c>
      <c r="E26" s="308">
        <v>250000</v>
      </c>
      <c r="F26" s="308">
        <v>250000</v>
      </c>
    </row>
    <row r="27" spans="1:7" ht="21.75" customHeight="1">
      <c r="A27" s="303" t="s">
        <v>67</v>
      </c>
      <c r="B27" s="314" t="s">
        <v>45</v>
      </c>
      <c r="C27" s="311">
        <f>SUM(C20:C26)</f>
        <v>3942800</v>
      </c>
      <c r="D27" s="311">
        <f>SUM(D20:D26)</f>
        <v>3905000</v>
      </c>
      <c r="E27" s="311">
        <f>SUM(E20:E26)</f>
        <v>3945000</v>
      </c>
      <c r="F27" s="311">
        <f>SUM(F20:F26)</f>
        <v>3945000</v>
      </c>
      <c r="G27" s="4" t="s">
        <v>401</v>
      </c>
    </row>
  </sheetData>
  <sheetProtection/>
  <mergeCells count="4">
    <mergeCell ref="A3:F3"/>
    <mergeCell ref="B4:F4"/>
    <mergeCell ref="C5:D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selection activeCell="D1" sqref="D1:F1"/>
    </sheetView>
  </sheetViews>
  <sheetFormatPr defaultColWidth="9.140625" defaultRowHeight="12.75"/>
  <cols>
    <col min="1" max="1" width="4.8515625" style="14" customWidth="1"/>
    <col min="2" max="2" width="48.8515625" style="14" customWidth="1"/>
    <col min="3" max="3" width="17.421875" style="14" customWidth="1"/>
    <col min="4" max="4" width="16.28125" style="14" customWidth="1"/>
    <col min="5" max="5" width="16.140625" style="14" customWidth="1"/>
    <col min="6" max="6" width="14.7109375" style="14" customWidth="1"/>
    <col min="7" max="16384" width="9.140625" style="14" customWidth="1"/>
  </cols>
  <sheetData>
    <row r="1" spans="4:6" ht="12.75">
      <c r="D1" s="652" t="s">
        <v>501</v>
      </c>
      <c r="E1" s="652"/>
      <c r="F1" s="652"/>
    </row>
    <row r="4" spans="1:7" s="13" customFormat="1" ht="12.75">
      <c r="A4" s="43"/>
      <c r="B4" s="43"/>
      <c r="C4" s="43"/>
      <c r="D4" s="43"/>
      <c r="E4" s="43"/>
      <c r="F4" s="50"/>
      <c r="G4" s="43"/>
    </row>
    <row r="5" spans="1:7" s="13" customFormat="1" ht="20.25">
      <c r="A5" s="647" t="s">
        <v>325</v>
      </c>
      <c r="B5" s="647"/>
      <c r="C5" s="647"/>
      <c r="D5" s="647"/>
      <c r="E5" s="647"/>
      <c r="F5" s="647"/>
      <c r="G5" s="43"/>
    </row>
    <row r="6" spans="1:7" s="13" customFormat="1" ht="12.75">
      <c r="A6" s="43"/>
      <c r="B6" s="43"/>
      <c r="C6" s="43"/>
      <c r="D6" s="43"/>
      <c r="E6" s="43"/>
      <c r="F6" s="50"/>
      <c r="G6" s="43"/>
    </row>
    <row r="7" spans="1:13" ht="18">
      <c r="A7" s="37"/>
      <c r="B7" s="650" t="s">
        <v>207</v>
      </c>
      <c r="C7" s="650"/>
      <c r="D7" s="650"/>
      <c r="E7" s="650"/>
      <c r="F7" s="650"/>
      <c r="H7" s="138"/>
      <c r="I7" s="138"/>
      <c r="J7" s="138"/>
      <c r="K7" s="138"/>
      <c r="L7" s="138"/>
      <c r="M7" s="138"/>
    </row>
    <row r="8" spans="1:13" s="140" customFormat="1" ht="15.75">
      <c r="A8" s="37"/>
      <c r="B8" s="139"/>
      <c r="C8" s="651"/>
      <c r="D8" s="651"/>
      <c r="E8" s="139"/>
      <c r="F8" s="139"/>
      <c r="H8" s="141"/>
      <c r="I8" s="141"/>
      <c r="J8" s="141"/>
      <c r="K8" s="141"/>
      <c r="L8" s="141"/>
      <c r="M8" s="141"/>
    </row>
    <row r="9" spans="1:6" ht="12.75">
      <c r="A9" s="142"/>
      <c r="B9" s="649" t="s">
        <v>391</v>
      </c>
      <c r="C9" s="649"/>
      <c r="D9" s="649"/>
      <c r="E9" s="649"/>
      <c r="F9" s="649"/>
    </row>
    <row r="10" s="140" customFormat="1" ht="12.75">
      <c r="A10" s="142"/>
    </row>
    <row r="11" spans="1:6" s="140" customFormat="1" ht="12.75">
      <c r="A11" s="42"/>
      <c r="B11" s="44" t="s">
        <v>0</v>
      </c>
      <c r="C11" s="1" t="s">
        <v>1</v>
      </c>
      <c r="D11" s="1" t="s">
        <v>2</v>
      </c>
      <c r="E11" s="1" t="s">
        <v>3</v>
      </c>
      <c r="F11" s="1" t="s">
        <v>4</v>
      </c>
    </row>
    <row r="12" spans="1:6" ht="36" customHeight="1">
      <c r="A12" s="143" t="s">
        <v>10</v>
      </c>
      <c r="B12" s="144" t="s">
        <v>208</v>
      </c>
      <c r="C12" s="145" t="s">
        <v>198</v>
      </c>
      <c r="D12" s="145" t="s">
        <v>199</v>
      </c>
      <c r="E12" s="145" t="s">
        <v>200</v>
      </c>
      <c r="F12" s="145" t="s">
        <v>201</v>
      </c>
    </row>
    <row r="13" spans="1:6" ht="12.75">
      <c r="A13" s="146" t="s">
        <v>16</v>
      </c>
      <c r="B13" s="147" t="s">
        <v>209</v>
      </c>
      <c r="C13" s="149">
        <v>502703</v>
      </c>
      <c r="D13" s="272">
        <v>505000</v>
      </c>
      <c r="E13" s="272">
        <v>510000</v>
      </c>
      <c r="F13" s="272">
        <v>510000</v>
      </c>
    </row>
    <row r="14" spans="1:6" ht="12.75">
      <c r="A14" s="146" t="s">
        <v>23</v>
      </c>
      <c r="B14" s="148" t="s">
        <v>210</v>
      </c>
      <c r="C14" s="149"/>
      <c r="D14" s="272"/>
      <c r="E14" s="272"/>
      <c r="F14" s="272"/>
    </row>
    <row r="15" spans="1:6" ht="12.75">
      <c r="A15" s="303" t="s">
        <v>26</v>
      </c>
      <c r="B15" s="150" t="s">
        <v>211</v>
      </c>
      <c r="C15" s="149">
        <v>74615</v>
      </c>
      <c r="D15" s="272">
        <v>0</v>
      </c>
      <c r="E15" s="272">
        <v>0</v>
      </c>
      <c r="F15" s="272">
        <v>0</v>
      </c>
    </row>
    <row r="16" spans="1:6" ht="12.75">
      <c r="A16" s="146"/>
      <c r="B16" s="241" t="s">
        <v>323</v>
      </c>
      <c r="C16" s="149">
        <v>48000</v>
      </c>
      <c r="D16" s="272">
        <v>80000</v>
      </c>
      <c r="E16" s="272">
        <v>80000</v>
      </c>
      <c r="F16" s="272">
        <v>80000</v>
      </c>
    </row>
    <row r="17" spans="1:6" ht="12.75">
      <c r="A17" s="146" t="s">
        <v>57</v>
      </c>
      <c r="B17" s="150" t="s">
        <v>212</v>
      </c>
      <c r="C17" s="149">
        <v>521</v>
      </c>
      <c r="D17" s="272">
        <v>600</v>
      </c>
      <c r="E17" s="272">
        <v>600</v>
      </c>
      <c r="F17" s="272">
        <v>600</v>
      </c>
    </row>
    <row r="18" spans="1:6" ht="12.75">
      <c r="A18" s="146" t="s">
        <v>59</v>
      </c>
      <c r="B18" s="150" t="s">
        <v>213</v>
      </c>
      <c r="C18" s="149">
        <v>399706</v>
      </c>
      <c r="D18" s="272">
        <v>400000</v>
      </c>
      <c r="E18" s="272">
        <v>400000</v>
      </c>
      <c r="F18" s="272">
        <v>400000</v>
      </c>
    </row>
    <row r="19" spans="1:6" ht="12.75">
      <c r="A19" s="146" t="s">
        <v>52</v>
      </c>
      <c r="B19" s="150" t="s">
        <v>214</v>
      </c>
      <c r="C19" s="2" t="s">
        <v>324</v>
      </c>
      <c r="D19" s="272">
        <v>3000</v>
      </c>
      <c r="E19" s="272">
        <v>3000</v>
      </c>
      <c r="F19" s="272">
        <v>3000</v>
      </c>
    </row>
    <row r="20" spans="1:6" ht="12.75">
      <c r="A20" s="146" t="s">
        <v>27</v>
      </c>
      <c r="B20" s="150" t="s">
        <v>215</v>
      </c>
      <c r="C20" s="149">
        <v>2000</v>
      </c>
      <c r="D20" s="272">
        <v>3000</v>
      </c>
      <c r="E20" s="272">
        <v>2000</v>
      </c>
      <c r="F20" s="272">
        <v>2000</v>
      </c>
    </row>
    <row r="21" spans="1:6" ht="12.75">
      <c r="A21" s="146" t="s">
        <v>29</v>
      </c>
      <c r="B21" s="148" t="s">
        <v>216</v>
      </c>
      <c r="C21" s="149">
        <v>2000</v>
      </c>
      <c r="D21" s="272">
        <v>2000</v>
      </c>
      <c r="E21" s="272">
        <v>2000</v>
      </c>
      <c r="F21" s="272">
        <v>2000</v>
      </c>
    </row>
    <row r="22" spans="1:6" ht="12.75">
      <c r="A22" s="146" t="s">
        <v>31</v>
      </c>
      <c r="B22" s="148" t="s">
        <v>132</v>
      </c>
      <c r="C22" s="149">
        <v>2000</v>
      </c>
      <c r="D22" s="272">
        <v>2000</v>
      </c>
      <c r="E22" s="272">
        <v>2000</v>
      </c>
      <c r="F22" s="272">
        <v>2000</v>
      </c>
    </row>
    <row r="23" spans="1:6" ht="12.75">
      <c r="A23" s="146" t="s">
        <v>35</v>
      </c>
      <c r="B23" s="148" t="s">
        <v>217</v>
      </c>
      <c r="C23" s="149">
        <v>4000</v>
      </c>
      <c r="D23" s="272">
        <v>4000</v>
      </c>
      <c r="E23" s="272">
        <v>4000</v>
      </c>
      <c r="F23" s="272">
        <v>4000</v>
      </c>
    </row>
    <row r="24" spans="1:6" ht="12.75">
      <c r="A24" s="146" t="s">
        <v>53</v>
      </c>
      <c r="B24" s="148" t="s">
        <v>131</v>
      </c>
      <c r="C24" s="149">
        <v>0</v>
      </c>
      <c r="D24" s="272">
        <v>2000</v>
      </c>
      <c r="E24" s="272">
        <v>2000</v>
      </c>
      <c r="F24" s="272">
        <v>2000</v>
      </c>
    </row>
    <row r="25" spans="1:6" ht="12.75">
      <c r="A25" s="146" t="s">
        <v>37</v>
      </c>
      <c r="B25" s="151" t="s">
        <v>218</v>
      </c>
      <c r="C25" s="12">
        <f>SUM(C13:C24)</f>
        <v>1035545</v>
      </c>
      <c r="D25" s="12">
        <f>SUM(D13:D24)</f>
        <v>1001600</v>
      </c>
      <c r="E25" s="12">
        <f>SUM(E13:E24)</f>
        <v>1005600</v>
      </c>
      <c r="F25" s="12">
        <f>SUM(F13:F24)</f>
        <v>1005600</v>
      </c>
    </row>
    <row r="26" spans="1:6" ht="12.75">
      <c r="A26" s="146" t="s">
        <v>39</v>
      </c>
      <c r="B26" s="151" t="s">
        <v>219</v>
      </c>
      <c r="C26" s="12">
        <f>C25/2</f>
        <v>517772.5</v>
      </c>
      <c r="D26" s="12">
        <f>D25/2</f>
        <v>500800</v>
      </c>
      <c r="E26" s="12">
        <f>E25/2</f>
        <v>502800</v>
      </c>
      <c r="F26" s="12">
        <f>F25/2</f>
        <v>502800</v>
      </c>
    </row>
    <row r="27" spans="1:6" ht="12.75">
      <c r="A27" s="146" t="s">
        <v>65</v>
      </c>
      <c r="B27" s="148"/>
      <c r="C27" s="149"/>
      <c r="D27" s="264"/>
      <c r="E27" s="264"/>
      <c r="F27" s="264"/>
    </row>
    <row r="28" spans="1:6" ht="25.5">
      <c r="A28" s="146" t="s">
        <v>66</v>
      </c>
      <c r="B28" s="152" t="s">
        <v>270</v>
      </c>
      <c r="C28" s="149"/>
      <c r="D28" s="264"/>
      <c r="E28" s="264"/>
      <c r="F28" s="264"/>
    </row>
    <row r="29" spans="1:6" ht="12.75">
      <c r="A29" s="146" t="s">
        <v>67</v>
      </c>
      <c r="B29" s="148" t="s">
        <v>220</v>
      </c>
      <c r="C29" s="149">
        <v>0</v>
      </c>
      <c r="D29" s="264">
        <v>0</v>
      </c>
      <c r="E29" s="264">
        <v>0</v>
      </c>
      <c r="F29" s="264">
        <v>0</v>
      </c>
    </row>
    <row r="30" spans="1:6" ht="12.75">
      <c r="A30" s="146" t="s">
        <v>68</v>
      </c>
      <c r="B30" s="148" t="s">
        <v>221</v>
      </c>
      <c r="C30" s="149">
        <v>0</v>
      </c>
      <c r="D30" s="149">
        <v>0</v>
      </c>
      <c r="E30" s="149">
        <v>0</v>
      </c>
      <c r="F30" s="149">
        <v>0</v>
      </c>
    </row>
    <row r="31" spans="1:6" ht="12.75">
      <c r="A31" s="146" t="s">
        <v>69</v>
      </c>
      <c r="B31" s="148" t="s">
        <v>222</v>
      </c>
      <c r="C31" s="149">
        <v>0</v>
      </c>
      <c r="D31" s="149">
        <v>0</v>
      </c>
      <c r="E31" s="149">
        <v>0</v>
      </c>
      <c r="F31" s="149">
        <v>0</v>
      </c>
    </row>
    <row r="32" spans="1:6" ht="12.75">
      <c r="A32" s="146" t="s">
        <v>70</v>
      </c>
      <c r="B32" s="152" t="s">
        <v>223</v>
      </c>
      <c r="C32" s="12">
        <f>SUM(C29:C31)</f>
        <v>0</v>
      </c>
      <c r="D32" s="12">
        <f>SUM(D29:D31)</f>
        <v>0</v>
      </c>
      <c r="E32" s="12">
        <f>SUM(E29:E31)</f>
        <v>0</v>
      </c>
      <c r="F32" s="12">
        <f>SUM(F29:F31)</f>
        <v>0</v>
      </c>
    </row>
    <row r="33" spans="3:6" ht="12.75">
      <c r="C33" s="153"/>
      <c r="D33" s="153"/>
      <c r="E33" s="153"/>
      <c r="F33" s="153"/>
    </row>
    <row r="34" spans="3:6" ht="12.75">
      <c r="C34" s="153"/>
      <c r="D34" s="153"/>
      <c r="E34" s="153"/>
      <c r="F34" s="153"/>
    </row>
    <row r="35" spans="3:6" ht="12.75">
      <c r="C35" s="153"/>
      <c r="D35" s="153"/>
      <c r="E35" s="153"/>
      <c r="F35" s="153"/>
    </row>
    <row r="36" ht="12.75">
      <c r="C36" s="153"/>
    </row>
    <row r="37" ht="12.75">
      <c r="C37" s="153"/>
    </row>
    <row r="38" ht="12.75">
      <c r="C38" s="153"/>
    </row>
  </sheetData>
  <sheetProtection/>
  <mergeCells count="5">
    <mergeCell ref="B7:F7"/>
    <mergeCell ref="C8:D8"/>
    <mergeCell ref="B9:F9"/>
    <mergeCell ref="A5:F5"/>
    <mergeCell ref="D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M29" sqref="M29"/>
    </sheetView>
  </sheetViews>
  <sheetFormatPr defaultColWidth="9.140625" defaultRowHeight="12.75"/>
  <cols>
    <col min="1" max="1" width="4.00390625" style="186" customWidth="1"/>
    <col min="2" max="3" width="9.140625" style="186" customWidth="1"/>
    <col min="4" max="4" width="18.140625" style="186" customWidth="1"/>
    <col min="5" max="5" width="15.8515625" style="186" customWidth="1"/>
    <col min="6" max="6" width="13.00390625" style="186" customWidth="1"/>
    <col min="7" max="7" width="14.140625" style="186" customWidth="1"/>
    <col min="8" max="8" width="12.8515625" style="186" customWidth="1"/>
    <col min="9" max="9" width="13.140625" style="186" customWidth="1"/>
    <col min="10" max="10" width="15.140625" style="186" customWidth="1"/>
    <col min="11" max="16384" width="9.140625" style="186" customWidth="1"/>
  </cols>
  <sheetData>
    <row r="1" spans="1:10" s="37" customFormat="1" ht="15.75">
      <c r="A1" s="653" t="s">
        <v>502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s="37" customFormat="1" ht="12.75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0" s="142" customFormat="1" ht="47.25" customHeight="1">
      <c r="A3" s="654" t="s">
        <v>416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s="142" customFormat="1" ht="23.25">
      <c r="A4" s="197"/>
      <c r="B4" s="179"/>
      <c r="C4" s="179"/>
      <c r="D4" s="179"/>
      <c r="E4" s="179"/>
      <c r="F4" s="179"/>
      <c r="G4" s="179"/>
      <c r="H4" s="179"/>
      <c r="I4" s="179"/>
      <c r="J4" s="179"/>
    </row>
    <row r="5" spans="1:10" s="142" customFormat="1" ht="12.75">
      <c r="A5" s="195"/>
      <c r="B5" s="196" t="s">
        <v>0</v>
      </c>
      <c r="C5" s="178" t="s">
        <v>1</v>
      </c>
      <c r="D5" s="178" t="s">
        <v>2</v>
      </c>
      <c r="E5" s="365" t="s">
        <v>3</v>
      </c>
      <c r="F5" s="365" t="s">
        <v>4</v>
      </c>
      <c r="G5" s="365" t="s">
        <v>5</v>
      </c>
      <c r="H5" s="365" t="s">
        <v>87</v>
      </c>
      <c r="I5" s="365" t="s">
        <v>6</v>
      </c>
      <c r="J5" s="365" t="s">
        <v>7</v>
      </c>
    </row>
    <row r="6" spans="1:10" s="181" customFormat="1" ht="23.25">
      <c r="A6" s="198"/>
      <c r="B6" s="179"/>
      <c r="C6" s="179"/>
      <c r="D6" s="655"/>
      <c r="E6" s="656"/>
      <c r="F6" s="656"/>
      <c r="G6" s="656"/>
      <c r="H6" s="656"/>
      <c r="I6" s="179"/>
      <c r="J6" s="180" t="s">
        <v>89</v>
      </c>
    </row>
    <row r="7" spans="1:10" s="142" customFormat="1" ht="12.75">
      <c r="A7" s="657" t="s">
        <v>10</v>
      </c>
      <c r="B7" s="659" t="s">
        <v>197</v>
      </c>
      <c r="C7" s="659"/>
      <c r="D7" s="659"/>
      <c r="E7" s="659"/>
      <c r="F7" s="659"/>
      <c r="G7" s="659"/>
      <c r="H7" s="659"/>
      <c r="I7" s="659"/>
      <c r="J7" s="660" t="s">
        <v>117</v>
      </c>
    </row>
    <row r="8" spans="1:10" s="142" customFormat="1" ht="12.75">
      <c r="A8" s="658"/>
      <c r="B8" s="659"/>
      <c r="C8" s="659"/>
      <c r="D8" s="659"/>
      <c r="E8" s="183" t="s">
        <v>198</v>
      </c>
      <c r="F8" s="183" t="s">
        <v>199</v>
      </c>
      <c r="G8" s="183" t="s">
        <v>200</v>
      </c>
      <c r="H8" s="183" t="s">
        <v>201</v>
      </c>
      <c r="I8" s="183" t="s">
        <v>202</v>
      </c>
      <c r="J8" s="660"/>
    </row>
    <row r="9" spans="1:10" s="185" customFormat="1" ht="28.5" customHeight="1">
      <c r="A9" s="182" t="s">
        <v>16</v>
      </c>
      <c r="B9" s="664" t="s">
        <v>203</v>
      </c>
      <c r="C9" s="665"/>
      <c r="D9" s="666"/>
      <c r="E9" s="239">
        <v>1225</v>
      </c>
      <c r="F9" s="239"/>
      <c r="G9" s="239"/>
      <c r="H9" s="239"/>
      <c r="I9" s="239"/>
      <c r="J9" s="184">
        <f aca="true" t="shared" si="0" ref="J9:J15">SUM(E9:I9)</f>
        <v>1225</v>
      </c>
    </row>
    <row r="10" spans="1:10" s="185" customFormat="1" ht="44.25" customHeight="1">
      <c r="A10" s="182" t="s">
        <v>23</v>
      </c>
      <c r="B10" s="664" t="s">
        <v>204</v>
      </c>
      <c r="C10" s="665"/>
      <c r="D10" s="666"/>
      <c r="E10" s="239">
        <v>280062</v>
      </c>
      <c r="F10" s="239"/>
      <c r="G10" s="239"/>
      <c r="H10" s="239"/>
      <c r="I10" s="239"/>
      <c r="J10" s="184">
        <f t="shared" si="0"/>
        <v>280062</v>
      </c>
    </row>
    <row r="11" spans="1:10" s="185" customFormat="1" ht="30" customHeight="1">
      <c r="A11" s="182" t="s">
        <v>26</v>
      </c>
      <c r="B11" s="664" t="s">
        <v>205</v>
      </c>
      <c r="C11" s="665"/>
      <c r="D11" s="666"/>
      <c r="E11" s="239">
        <v>21311</v>
      </c>
      <c r="F11" s="239"/>
      <c r="G11" s="239"/>
      <c r="H11" s="239"/>
      <c r="I11" s="239"/>
      <c r="J11" s="184">
        <f t="shared" si="0"/>
        <v>21311</v>
      </c>
    </row>
    <row r="12" spans="1:10" s="185" customFormat="1" ht="30" customHeight="1">
      <c r="A12" s="182" t="s">
        <v>57</v>
      </c>
      <c r="B12" s="664" t="s">
        <v>286</v>
      </c>
      <c r="C12" s="665"/>
      <c r="D12" s="666"/>
      <c r="E12" s="239">
        <v>34495</v>
      </c>
      <c r="F12" s="239"/>
      <c r="G12" s="239"/>
      <c r="H12" s="239"/>
      <c r="I12" s="239"/>
      <c r="J12" s="184">
        <f t="shared" si="0"/>
        <v>34495</v>
      </c>
    </row>
    <row r="13" spans="1:10" s="185" customFormat="1" ht="30" customHeight="1">
      <c r="A13" s="182" t="s">
        <v>59</v>
      </c>
      <c r="B13" s="664" t="s">
        <v>431</v>
      </c>
      <c r="C13" s="665"/>
      <c r="D13" s="666"/>
      <c r="E13" s="239">
        <v>23052</v>
      </c>
      <c r="F13" s="239"/>
      <c r="G13" s="239"/>
      <c r="H13" s="239"/>
      <c r="I13" s="239"/>
      <c r="J13" s="184">
        <f t="shared" si="0"/>
        <v>23052</v>
      </c>
    </row>
    <row r="14" spans="1:10" s="185" customFormat="1" ht="30" customHeight="1">
      <c r="A14" s="182" t="s">
        <v>52</v>
      </c>
      <c r="B14" s="664" t="s">
        <v>430</v>
      </c>
      <c r="C14" s="665"/>
      <c r="D14" s="666"/>
      <c r="E14" s="239">
        <v>4672</v>
      </c>
      <c r="F14" s="239"/>
      <c r="G14" s="239"/>
      <c r="H14" s="239"/>
      <c r="I14" s="239"/>
      <c r="J14" s="184">
        <f t="shared" si="0"/>
        <v>4672</v>
      </c>
    </row>
    <row r="15" spans="1:10" s="185" customFormat="1" ht="30" customHeight="1">
      <c r="A15" s="182" t="s">
        <v>27</v>
      </c>
      <c r="B15" s="664" t="s">
        <v>322</v>
      </c>
      <c r="C15" s="665"/>
      <c r="D15" s="666"/>
      <c r="E15" s="239">
        <v>24848</v>
      </c>
      <c r="F15" s="239"/>
      <c r="G15" s="239"/>
      <c r="H15" s="239"/>
      <c r="I15" s="239"/>
      <c r="J15" s="184">
        <f t="shared" si="0"/>
        <v>24848</v>
      </c>
    </row>
    <row r="16" spans="1:10" ht="25.5" customHeight="1">
      <c r="A16" s="182" t="s">
        <v>29</v>
      </c>
      <c r="B16" s="661" t="s">
        <v>206</v>
      </c>
      <c r="C16" s="662"/>
      <c r="D16" s="663"/>
      <c r="E16" s="353">
        <f aca="true" t="shared" si="1" ref="E16:J16">SUM(E9:E15)</f>
        <v>389665</v>
      </c>
      <c r="F16" s="353">
        <f t="shared" si="1"/>
        <v>0</v>
      </c>
      <c r="G16" s="353">
        <f t="shared" si="1"/>
        <v>0</v>
      </c>
      <c r="H16" s="353">
        <f t="shared" si="1"/>
        <v>0</v>
      </c>
      <c r="I16" s="353">
        <f t="shared" si="1"/>
        <v>0</v>
      </c>
      <c r="J16" s="354">
        <f t="shared" si="1"/>
        <v>389665</v>
      </c>
    </row>
    <row r="17" spans="5:9" ht="12.75">
      <c r="E17" s="240"/>
      <c r="F17" s="240"/>
      <c r="G17" s="240"/>
      <c r="H17" s="240"/>
      <c r="I17" s="240"/>
    </row>
  </sheetData>
  <sheetProtection/>
  <mergeCells count="15">
    <mergeCell ref="B16:D16"/>
    <mergeCell ref="B9:D9"/>
    <mergeCell ref="B10:D10"/>
    <mergeCell ref="B11:D11"/>
    <mergeCell ref="B15:D15"/>
    <mergeCell ref="B12:D12"/>
    <mergeCell ref="B14:D14"/>
    <mergeCell ref="B13:D13"/>
    <mergeCell ref="A1:J1"/>
    <mergeCell ref="A3:J3"/>
    <mergeCell ref="D6:H6"/>
    <mergeCell ref="A7:A8"/>
    <mergeCell ref="B7:D8"/>
    <mergeCell ref="E7:I7"/>
    <mergeCell ref="J7:J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E2" sqref="E2:F2"/>
    </sheetView>
  </sheetViews>
  <sheetFormatPr defaultColWidth="9.140625" defaultRowHeight="12.75"/>
  <cols>
    <col min="1" max="1" width="4.00390625" style="6" customWidth="1"/>
    <col min="2" max="2" width="3.421875" style="6" customWidth="1"/>
    <col min="3" max="3" width="53.00390625" style="6" customWidth="1"/>
    <col min="4" max="4" width="3.57421875" style="6" hidden="1" customWidth="1"/>
    <col min="5" max="5" width="18.57421875" style="6" customWidth="1"/>
    <col min="6" max="6" width="48.7109375" style="6" customWidth="1"/>
    <col min="7" max="16384" width="9.140625" style="6" customWidth="1"/>
  </cols>
  <sheetData>
    <row r="1" spans="5:6" ht="12.75">
      <c r="E1" s="201"/>
      <c r="F1" s="201"/>
    </row>
    <row r="2" spans="1:6" ht="12.75">
      <c r="A2" s="50"/>
      <c r="B2" s="107"/>
      <c r="C2" s="107"/>
      <c r="D2" s="107"/>
      <c r="E2" s="698" t="s">
        <v>503</v>
      </c>
      <c r="F2" s="668"/>
    </row>
    <row r="3" spans="1:6" ht="12.75">
      <c r="A3" s="50"/>
      <c r="B3" s="107"/>
      <c r="C3" s="107"/>
      <c r="D3" s="107"/>
      <c r="E3" s="108"/>
      <c r="F3" s="108"/>
    </row>
    <row r="4" spans="1:7" ht="33.75" customHeight="1">
      <c r="A4" s="202"/>
      <c r="B4" s="667" t="s">
        <v>415</v>
      </c>
      <c r="C4" s="667"/>
      <c r="D4" s="667"/>
      <c r="E4" s="667"/>
      <c r="F4" s="667"/>
      <c r="G4" s="202"/>
    </row>
    <row r="5" spans="1:7" ht="12.75">
      <c r="A5" s="202"/>
      <c r="B5" s="37"/>
      <c r="C5" s="37"/>
      <c r="D5" s="37"/>
      <c r="G5" s="202"/>
    </row>
    <row r="6" spans="1:7" ht="12.75">
      <c r="A6" s="202"/>
      <c r="B6" s="44" t="s">
        <v>0</v>
      </c>
      <c r="C6" s="106" t="s">
        <v>1</v>
      </c>
      <c r="D6" s="44" t="s">
        <v>87</v>
      </c>
      <c r="E6" s="1" t="s">
        <v>2</v>
      </c>
      <c r="F6" s="189" t="s">
        <v>3</v>
      </c>
      <c r="G6" s="50"/>
    </row>
    <row r="7" spans="1:7" ht="13.5" thickBot="1">
      <c r="A7" s="202"/>
      <c r="B7" s="38"/>
      <c r="C7" s="38"/>
      <c r="D7" s="38"/>
      <c r="F7" s="40" t="s">
        <v>56</v>
      </c>
      <c r="G7" s="202"/>
    </row>
    <row r="8" spans="1:7" ht="47.25" customHeight="1" thickBot="1">
      <c r="A8" s="285" t="s">
        <v>10</v>
      </c>
      <c r="B8" s="286"/>
      <c r="C8" s="275" t="s">
        <v>172</v>
      </c>
      <c r="D8" s="286"/>
      <c r="E8" s="287"/>
      <c r="F8" s="276" t="s">
        <v>258</v>
      </c>
      <c r="G8" s="202"/>
    </row>
    <row r="9" spans="1:6" ht="18" customHeight="1" thickBot="1">
      <c r="A9" s="285" t="s">
        <v>16</v>
      </c>
      <c r="B9" s="278" t="s">
        <v>10</v>
      </c>
      <c r="C9" s="280" t="s">
        <v>363</v>
      </c>
      <c r="D9" s="261"/>
      <c r="E9" s="102">
        <v>2959</v>
      </c>
      <c r="F9" s="277" t="s">
        <v>263</v>
      </c>
    </row>
    <row r="10" spans="1:6" ht="18" customHeight="1" thickBot="1">
      <c r="A10" s="285" t="s">
        <v>23</v>
      </c>
      <c r="B10" s="278" t="s">
        <v>16</v>
      </c>
      <c r="C10" s="281" t="s">
        <v>346</v>
      </c>
      <c r="D10" s="261"/>
      <c r="E10" s="102">
        <v>11000</v>
      </c>
      <c r="F10" s="277" t="s">
        <v>263</v>
      </c>
    </row>
    <row r="11" spans="1:6" ht="18" customHeight="1" thickBot="1">
      <c r="A11" s="285" t="s">
        <v>26</v>
      </c>
      <c r="B11" s="278" t="s">
        <v>23</v>
      </c>
      <c r="C11" s="280" t="s">
        <v>364</v>
      </c>
      <c r="D11" s="261"/>
      <c r="E11" s="102">
        <v>8046</v>
      </c>
      <c r="F11" s="277" t="s">
        <v>261</v>
      </c>
    </row>
    <row r="12" spans="1:6" ht="18" customHeight="1" thickBot="1">
      <c r="A12" s="285" t="s">
        <v>57</v>
      </c>
      <c r="B12" s="278" t="s">
        <v>26</v>
      </c>
      <c r="C12" s="280" t="s">
        <v>365</v>
      </c>
      <c r="D12" s="261"/>
      <c r="E12" s="102">
        <v>4565</v>
      </c>
      <c r="F12" s="277" t="s">
        <v>261</v>
      </c>
    </row>
    <row r="13" spans="1:6" ht="18" customHeight="1" thickBot="1">
      <c r="A13" s="285" t="s">
        <v>59</v>
      </c>
      <c r="B13" s="278" t="s">
        <v>57</v>
      </c>
      <c r="C13" s="280" t="s">
        <v>366</v>
      </c>
      <c r="D13" s="261"/>
      <c r="E13" s="102">
        <v>1225</v>
      </c>
      <c r="F13" s="277" t="s">
        <v>261</v>
      </c>
    </row>
    <row r="14" spans="1:6" ht="18" customHeight="1" thickBot="1">
      <c r="A14" s="285" t="s">
        <v>52</v>
      </c>
      <c r="B14" s="278" t="s">
        <v>59</v>
      </c>
      <c r="C14" s="280" t="s">
        <v>367</v>
      </c>
      <c r="D14" s="283"/>
      <c r="E14" s="102">
        <v>7108</v>
      </c>
      <c r="F14" s="277" t="s">
        <v>261</v>
      </c>
    </row>
    <row r="15" spans="1:6" ht="18" customHeight="1" thickBot="1">
      <c r="A15" s="285" t="s">
        <v>27</v>
      </c>
      <c r="B15" s="278" t="s">
        <v>52</v>
      </c>
      <c r="C15" s="280" t="s">
        <v>347</v>
      </c>
      <c r="D15" s="261"/>
      <c r="E15" s="102">
        <v>20000</v>
      </c>
      <c r="F15" s="277" t="s">
        <v>261</v>
      </c>
    </row>
    <row r="16" spans="1:6" ht="18" customHeight="1" thickBot="1">
      <c r="A16" s="285" t="s">
        <v>29</v>
      </c>
      <c r="B16" s="278" t="s">
        <v>27</v>
      </c>
      <c r="C16" s="280" t="s">
        <v>348</v>
      </c>
      <c r="D16" s="261"/>
      <c r="E16" s="102">
        <v>1026</v>
      </c>
      <c r="F16" s="277" t="s">
        <v>261</v>
      </c>
    </row>
    <row r="17" spans="1:6" ht="18" customHeight="1" thickBot="1">
      <c r="A17" s="285" t="s">
        <v>31</v>
      </c>
      <c r="B17" s="278" t="s">
        <v>29</v>
      </c>
      <c r="C17" s="280" t="s">
        <v>448</v>
      </c>
      <c r="D17" s="261"/>
      <c r="E17" s="102">
        <v>3627</v>
      </c>
      <c r="F17" s="277" t="s">
        <v>262</v>
      </c>
    </row>
    <row r="18" spans="1:6" ht="18" customHeight="1" thickBot="1">
      <c r="A18" s="285" t="s">
        <v>35</v>
      </c>
      <c r="B18" s="278" t="s">
        <v>31</v>
      </c>
      <c r="C18" s="280" t="s">
        <v>349</v>
      </c>
      <c r="D18" s="261"/>
      <c r="E18" s="102">
        <v>11557</v>
      </c>
      <c r="F18" s="277" t="s">
        <v>368</v>
      </c>
    </row>
    <row r="19" spans="1:6" ht="18" customHeight="1" thickBot="1">
      <c r="A19" s="285" t="s">
        <v>53</v>
      </c>
      <c r="B19" s="278" t="s">
        <v>35</v>
      </c>
      <c r="C19" s="281" t="s">
        <v>369</v>
      </c>
      <c r="D19" s="261"/>
      <c r="E19" s="102">
        <v>1300</v>
      </c>
      <c r="F19" s="277" t="s">
        <v>368</v>
      </c>
    </row>
    <row r="20" spans="1:6" ht="18" customHeight="1" thickBot="1">
      <c r="A20" s="285" t="s">
        <v>37</v>
      </c>
      <c r="B20" s="278" t="s">
        <v>53</v>
      </c>
      <c r="C20" s="280" t="s">
        <v>350</v>
      </c>
      <c r="D20" s="261"/>
      <c r="E20" s="102">
        <v>5000</v>
      </c>
      <c r="F20" s="277" t="s">
        <v>370</v>
      </c>
    </row>
    <row r="21" spans="1:6" ht="22.5" customHeight="1" thickBot="1">
      <c r="A21" s="285" t="s">
        <v>39</v>
      </c>
      <c r="B21" s="278" t="s">
        <v>37</v>
      </c>
      <c r="C21" s="282" t="s">
        <v>351</v>
      </c>
      <c r="D21" s="104"/>
      <c r="E21" s="103">
        <v>1000</v>
      </c>
      <c r="F21" s="288" t="s">
        <v>262</v>
      </c>
    </row>
    <row r="22" spans="1:6" ht="18" customHeight="1" thickBot="1">
      <c r="A22" s="285" t="s">
        <v>65</v>
      </c>
      <c r="B22" s="278" t="s">
        <v>39</v>
      </c>
      <c r="C22" s="280" t="s">
        <v>352</v>
      </c>
      <c r="D22" s="104"/>
      <c r="E22" s="102">
        <v>591</v>
      </c>
      <c r="F22" s="277" t="s">
        <v>262</v>
      </c>
    </row>
    <row r="23" spans="1:6" ht="18" customHeight="1" thickBot="1">
      <c r="A23" s="285" t="s">
        <v>66</v>
      </c>
      <c r="B23" s="278" t="s">
        <v>65</v>
      </c>
      <c r="C23" s="280" t="s">
        <v>353</v>
      </c>
      <c r="D23" s="104"/>
      <c r="E23" s="102">
        <v>5000</v>
      </c>
      <c r="F23" s="277" t="s">
        <v>262</v>
      </c>
    </row>
    <row r="24" spans="1:6" ht="16.5" customHeight="1" thickBot="1">
      <c r="A24" s="285" t="s">
        <v>67</v>
      </c>
      <c r="B24" s="278" t="s">
        <v>66</v>
      </c>
      <c r="C24" s="280" t="s">
        <v>354</v>
      </c>
      <c r="D24" s="105"/>
      <c r="E24" s="102">
        <v>8000</v>
      </c>
      <c r="F24" s="277" t="s">
        <v>262</v>
      </c>
    </row>
    <row r="25" spans="1:6" ht="18.75" customHeight="1" thickBot="1">
      <c r="A25" s="285" t="s">
        <v>68</v>
      </c>
      <c r="B25" s="278" t="s">
        <v>67</v>
      </c>
      <c r="C25" s="280" t="s">
        <v>355</v>
      </c>
      <c r="D25" s="105"/>
      <c r="E25" s="102">
        <v>11000</v>
      </c>
      <c r="F25" s="290" t="s">
        <v>262</v>
      </c>
    </row>
    <row r="26" spans="1:6" ht="15.75" thickBot="1">
      <c r="A26" s="285" t="s">
        <v>69</v>
      </c>
      <c r="B26" s="278" t="s">
        <v>68</v>
      </c>
      <c r="C26" s="280" t="s">
        <v>356</v>
      </c>
      <c r="D26" s="279"/>
      <c r="E26" s="102">
        <v>2540</v>
      </c>
      <c r="F26" s="290" t="s">
        <v>262</v>
      </c>
    </row>
    <row r="27" spans="1:6" ht="15.75" thickBot="1">
      <c r="A27" s="285" t="s">
        <v>70</v>
      </c>
      <c r="B27" s="278" t="s">
        <v>69</v>
      </c>
      <c r="C27" s="280" t="s">
        <v>357</v>
      </c>
      <c r="D27" s="279"/>
      <c r="E27" s="102">
        <v>1225</v>
      </c>
      <c r="F27" s="290" t="s">
        <v>262</v>
      </c>
    </row>
    <row r="28" spans="1:6" ht="15.75" thickBot="1">
      <c r="A28" s="285" t="s">
        <v>71</v>
      </c>
      <c r="B28" s="278" t="s">
        <v>70</v>
      </c>
      <c r="C28" s="280" t="s">
        <v>371</v>
      </c>
      <c r="D28" s="284"/>
      <c r="E28" s="102">
        <v>10000</v>
      </c>
      <c r="F28" s="290" t="s">
        <v>262</v>
      </c>
    </row>
    <row r="29" spans="1:6" ht="15.75" thickBot="1">
      <c r="A29" s="285" t="s">
        <v>72</v>
      </c>
      <c r="B29" s="278" t="s">
        <v>71</v>
      </c>
      <c r="C29" s="280" t="s">
        <v>358</v>
      </c>
      <c r="D29" s="279"/>
      <c r="E29" s="102">
        <v>1225</v>
      </c>
      <c r="F29" s="290" t="s">
        <v>262</v>
      </c>
    </row>
    <row r="30" spans="1:6" ht="15.75" thickBot="1">
      <c r="A30" s="285" t="s">
        <v>74</v>
      </c>
      <c r="B30" s="278" t="s">
        <v>72</v>
      </c>
      <c r="C30" s="280" t="s">
        <v>359</v>
      </c>
      <c r="D30" s="279"/>
      <c r="E30" s="102">
        <v>5499</v>
      </c>
      <c r="F30" s="290" t="s">
        <v>262</v>
      </c>
    </row>
    <row r="31" spans="1:6" ht="15.75" thickBot="1">
      <c r="A31" s="285" t="s">
        <v>77</v>
      </c>
      <c r="B31" s="278" t="s">
        <v>74</v>
      </c>
      <c r="C31" s="280" t="s">
        <v>360</v>
      </c>
      <c r="D31" s="279"/>
      <c r="E31" s="102">
        <v>2142</v>
      </c>
      <c r="F31" s="290" t="s">
        <v>262</v>
      </c>
    </row>
    <row r="32" spans="1:6" ht="15.75" thickBot="1">
      <c r="A32" s="285" t="s">
        <v>79</v>
      </c>
      <c r="B32" s="278" t="s">
        <v>77</v>
      </c>
      <c r="C32" s="280" t="s">
        <v>372</v>
      </c>
      <c r="D32" s="279"/>
      <c r="E32" s="102">
        <v>1000</v>
      </c>
      <c r="F32" s="290" t="s">
        <v>262</v>
      </c>
    </row>
    <row r="33" spans="1:6" ht="15.75" thickBot="1">
      <c r="A33" s="285" t="s">
        <v>81</v>
      </c>
      <c r="B33" s="278" t="s">
        <v>79</v>
      </c>
      <c r="C33" s="282" t="s">
        <v>361</v>
      </c>
      <c r="D33" s="279"/>
      <c r="E33" s="102">
        <v>3000</v>
      </c>
      <c r="F33" s="290" t="s">
        <v>262</v>
      </c>
    </row>
    <row r="34" spans="1:6" ht="15.75" thickBot="1">
      <c r="A34" s="285" t="s">
        <v>83</v>
      </c>
      <c r="B34" s="278" t="s">
        <v>81</v>
      </c>
      <c r="C34" s="282" t="s">
        <v>389</v>
      </c>
      <c r="D34" s="279"/>
      <c r="E34" s="102">
        <v>1842</v>
      </c>
      <c r="F34" s="290" t="s">
        <v>262</v>
      </c>
    </row>
    <row r="35" spans="1:6" ht="15">
      <c r="A35" s="285" t="s">
        <v>84</v>
      </c>
      <c r="B35" s="278" t="s">
        <v>83</v>
      </c>
      <c r="C35" s="282" t="s">
        <v>362</v>
      </c>
      <c r="D35" s="279"/>
      <c r="E35" s="102">
        <v>20000</v>
      </c>
      <c r="F35" s="290" t="s">
        <v>262</v>
      </c>
    </row>
    <row r="36" spans="1:6" ht="30.75" customHeight="1" thickBot="1">
      <c r="A36" s="289" t="s">
        <v>85</v>
      </c>
      <c r="B36" s="291"/>
      <c r="C36" s="292" t="s">
        <v>373</v>
      </c>
      <c r="D36" s="291"/>
      <c r="E36" s="293">
        <f>SUM(E9:E35)</f>
        <v>151477</v>
      </c>
      <c r="F36" s="294"/>
    </row>
    <row r="37" ht="12.75">
      <c r="C37" s="3"/>
    </row>
  </sheetData>
  <sheetProtection/>
  <mergeCells count="2">
    <mergeCell ref="B4:F4"/>
    <mergeCell ref="E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I2" sqref="I2"/>
    </sheetView>
  </sheetViews>
  <sheetFormatPr defaultColWidth="9.140625" defaultRowHeight="12.75"/>
  <cols>
    <col min="1" max="1" width="4.00390625" style="6" customWidth="1"/>
    <col min="2" max="2" width="3.421875" style="6" customWidth="1"/>
    <col min="3" max="6" width="9.140625" style="6" customWidth="1"/>
    <col min="7" max="7" width="20.8515625" style="6" customWidth="1"/>
    <col min="8" max="8" width="3.57421875" style="6" hidden="1" customWidth="1"/>
    <col min="9" max="9" width="21.140625" style="6" customWidth="1"/>
    <col min="10" max="10" width="19.00390625" style="6" customWidth="1"/>
    <col min="11" max="11" width="17.7109375" style="6" customWidth="1"/>
    <col min="12" max="16384" width="9.140625" style="6" customWidth="1"/>
  </cols>
  <sheetData>
    <row r="1" ht="12.75">
      <c r="I1" s="201"/>
    </row>
    <row r="2" spans="1:9" ht="12.75">
      <c r="A2" s="50"/>
      <c r="B2" s="107"/>
      <c r="C2" s="107"/>
      <c r="D2" s="107"/>
      <c r="E2" s="107"/>
      <c r="F2" s="107"/>
      <c r="G2" s="107"/>
      <c r="H2" s="107"/>
      <c r="I2" s="273" t="s">
        <v>504</v>
      </c>
    </row>
    <row r="3" spans="1:9" ht="12.75">
      <c r="A3" s="50"/>
      <c r="B3" s="107"/>
      <c r="C3" s="107"/>
      <c r="D3" s="107"/>
      <c r="E3" s="107"/>
      <c r="F3" s="107"/>
      <c r="G3" s="107"/>
      <c r="H3" s="107"/>
      <c r="I3" s="108"/>
    </row>
    <row r="4" spans="1:11" ht="33.75" customHeight="1">
      <c r="A4" s="667" t="s">
        <v>409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</row>
    <row r="5" spans="1:10" ht="33.75" customHeight="1">
      <c r="A5" s="202"/>
      <c r="B5" s="260"/>
      <c r="C5" s="260"/>
      <c r="D5" s="260"/>
      <c r="E5" s="260"/>
      <c r="F5" s="260"/>
      <c r="G5" s="260"/>
      <c r="H5" s="260"/>
      <c r="I5" s="260"/>
      <c r="J5" s="202"/>
    </row>
    <row r="6" spans="1:10" ht="33.75" customHeight="1">
      <c r="A6" s="202"/>
      <c r="B6" s="260"/>
      <c r="C6" s="260"/>
      <c r="D6" s="260"/>
      <c r="E6" s="260"/>
      <c r="F6" s="260"/>
      <c r="G6" s="260"/>
      <c r="H6" s="260"/>
      <c r="I6" s="260"/>
      <c r="J6" s="202"/>
    </row>
    <row r="7" spans="1:10" ht="33.75" customHeight="1">
      <c r="A7" s="202"/>
      <c r="B7" s="260"/>
      <c r="C7" s="260"/>
      <c r="D7" s="260"/>
      <c r="E7" s="260"/>
      <c r="F7" s="260"/>
      <c r="G7" s="260"/>
      <c r="H7" s="260"/>
      <c r="I7" s="260"/>
      <c r="J7" s="202"/>
    </row>
    <row r="8" spans="1:10" ht="12.75">
      <c r="A8" s="202"/>
      <c r="B8" s="37"/>
      <c r="C8" s="37"/>
      <c r="D8" s="37"/>
      <c r="E8" s="37"/>
      <c r="F8" s="37"/>
      <c r="G8" s="37"/>
      <c r="H8" s="37"/>
      <c r="J8" s="202"/>
    </row>
    <row r="9" spans="1:11" ht="12.75">
      <c r="A9" s="202"/>
      <c r="B9" s="323" t="s">
        <v>0</v>
      </c>
      <c r="C9" s="323" t="s">
        <v>1</v>
      </c>
      <c r="D9" s="323" t="s">
        <v>2</v>
      </c>
      <c r="E9" s="323" t="s">
        <v>3</v>
      </c>
      <c r="F9" s="323" t="s">
        <v>4</v>
      </c>
      <c r="G9" s="323" t="s">
        <v>5</v>
      </c>
      <c r="H9" s="323" t="s">
        <v>87</v>
      </c>
      <c r="I9" s="323" t="s">
        <v>87</v>
      </c>
      <c r="J9" s="324" t="s">
        <v>6</v>
      </c>
      <c r="K9" s="324" t="s">
        <v>7</v>
      </c>
    </row>
    <row r="10" spans="1:11" ht="13.5" thickBot="1">
      <c r="A10" s="202"/>
      <c r="B10" s="50"/>
      <c r="C10" s="50"/>
      <c r="D10" s="50"/>
      <c r="E10" s="50"/>
      <c r="F10" s="50"/>
      <c r="G10" s="50"/>
      <c r="H10" s="50"/>
      <c r="I10" s="50"/>
      <c r="J10" s="50"/>
      <c r="K10" s="322"/>
    </row>
    <row r="11" spans="1:11" ht="28.5" customHeight="1">
      <c r="A11" s="673" t="s">
        <v>10</v>
      </c>
      <c r="B11" s="675" t="s">
        <v>418</v>
      </c>
      <c r="C11" s="676"/>
      <c r="D11" s="676"/>
      <c r="E11" s="676"/>
      <c r="F11" s="676"/>
      <c r="G11" s="677"/>
      <c r="H11" s="325"/>
      <c r="I11" s="669" t="s">
        <v>407</v>
      </c>
      <c r="J11" s="670"/>
      <c r="K11" s="671" t="s">
        <v>406</v>
      </c>
    </row>
    <row r="12" spans="1:11" ht="33.75" customHeight="1">
      <c r="A12" s="674"/>
      <c r="B12" s="678"/>
      <c r="C12" s="679"/>
      <c r="D12" s="679"/>
      <c r="E12" s="679"/>
      <c r="F12" s="679"/>
      <c r="G12" s="680"/>
      <c r="H12" s="320"/>
      <c r="I12" s="321" t="s">
        <v>345</v>
      </c>
      <c r="J12" s="327" t="s">
        <v>417</v>
      </c>
      <c r="K12" s="672"/>
    </row>
    <row r="13" spans="1:11" ht="18" customHeight="1">
      <c r="A13" s="274" t="s">
        <v>16</v>
      </c>
      <c r="B13" s="317" t="s">
        <v>10</v>
      </c>
      <c r="C13" s="683" t="s">
        <v>413</v>
      </c>
      <c r="D13" s="684"/>
      <c r="E13" s="684"/>
      <c r="F13" s="684"/>
      <c r="G13" s="684"/>
      <c r="H13" s="684"/>
      <c r="I13" s="102">
        <v>13821</v>
      </c>
      <c r="J13" s="102">
        <v>8490</v>
      </c>
      <c r="K13" s="277">
        <f>SUM(I13:J13)</f>
        <v>22311</v>
      </c>
    </row>
    <row r="14" spans="1:11" ht="18" customHeight="1">
      <c r="A14" s="274" t="s">
        <v>23</v>
      </c>
      <c r="B14" s="317" t="s">
        <v>23</v>
      </c>
      <c r="C14" s="684" t="s">
        <v>387</v>
      </c>
      <c r="D14" s="684"/>
      <c r="E14" s="684"/>
      <c r="F14" s="684"/>
      <c r="G14" s="684"/>
      <c r="H14" s="684"/>
      <c r="I14" s="102">
        <v>19595</v>
      </c>
      <c r="J14" s="102">
        <v>3536</v>
      </c>
      <c r="K14" s="277">
        <f aca="true" t="shared" si="0" ref="K14:K19">SUM(I14:J14)</f>
        <v>23131</v>
      </c>
    </row>
    <row r="15" spans="1:11" ht="18" customHeight="1">
      <c r="A15" s="274" t="s">
        <v>26</v>
      </c>
      <c r="B15" s="317" t="s">
        <v>26</v>
      </c>
      <c r="C15" s="685" t="s">
        <v>343</v>
      </c>
      <c r="D15" s="685"/>
      <c r="E15" s="685"/>
      <c r="F15" s="685"/>
      <c r="G15" s="685"/>
      <c r="H15" s="685"/>
      <c r="I15" s="102">
        <v>280062</v>
      </c>
      <c r="J15" s="102">
        <v>0</v>
      </c>
      <c r="K15" s="277">
        <f t="shared" si="0"/>
        <v>280062</v>
      </c>
    </row>
    <row r="16" spans="1:11" ht="18" customHeight="1">
      <c r="A16" s="274" t="s">
        <v>57</v>
      </c>
      <c r="B16" s="317" t="s">
        <v>57</v>
      </c>
      <c r="C16" s="684" t="s">
        <v>344</v>
      </c>
      <c r="D16" s="684"/>
      <c r="E16" s="684"/>
      <c r="F16" s="684"/>
      <c r="G16" s="684"/>
      <c r="H16" s="684"/>
      <c r="I16" s="102">
        <v>34496</v>
      </c>
      <c r="J16" s="102">
        <v>0</v>
      </c>
      <c r="K16" s="277">
        <f t="shared" si="0"/>
        <v>34496</v>
      </c>
    </row>
    <row r="17" spans="1:11" ht="18" customHeight="1">
      <c r="A17" s="274" t="s">
        <v>59</v>
      </c>
      <c r="B17" s="317" t="s">
        <v>52</v>
      </c>
      <c r="C17" s="683" t="s">
        <v>405</v>
      </c>
      <c r="D17" s="684"/>
      <c r="E17" s="684"/>
      <c r="F17" s="684"/>
      <c r="G17" s="684"/>
      <c r="H17" s="684"/>
      <c r="I17" s="102">
        <v>10951</v>
      </c>
      <c r="J17" s="102">
        <v>0</v>
      </c>
      <c r="K17" s="277">
        <f t="shared" si="0"/>
        <v>10951</v>
      </c>
    </row>
    <row r="18" spans="1:11" ht="18" customHeight="1">
      <c r="A18" s="274" t="s">
        <v>52</v>
      </c>
      <c r="B18" s="317" t="s">
        <v>27</v>
      </c>
      <c r="C18" s="685" t="s">
        <v>388</v>
      </c>
      <c r="D18" s="685"/>
      <c r="E18" s="685"/>
      <c r="F18" s="685"/>
      <c r="G18" s="685"/>
      <c r="H18" s="261"/>
      <c r="I18" s="102">
        <v>17060</v>
      </c>
      <c r="J18" s="102">
        <v>0</v>
      </c>
      <c r="K18" s="277">
        <f t="shared" si="0"/>
        <v>17060</v>
      </c>
    </row>
    <row r="19" spans="1:11" ht="18" customHeight="1" thickBot="1">
      <c r="A19" s="274" t="s">
        <v>27</v>
      </c>
      <c r="B19" s="318"/>
      <c r="C19" s="681" t="s">
        <v>408</v>
      </c>
      <c r="D19" s="682"/>
      <c r="E19" s="682"/>
      <c r="F19" s="682"/>
      <c r="G19" s="682"/>
      <c r="H19" s="682"/>
      <c r="I19" s="319">
        <f>SUM(I13:I18)</f>
        <v>375985</v>
      </c>
      <c r="J19" s="319">
        <f>SUM(J13:J18)</f>
        <v>12026</v>
      </c>
      <c r="K19" s="326">
        <f t="shared" si="0"/>
        <v>388011</v>
      </c>
    </row>
    <row r="20" ht="12.75">
      <c r="I20" s="91"/>
    </row>
    <row r="21" spans="3:9" ht="12.75">
      <c r="C21" s="13"/>
      <c r="D21" s="13"/>
      <c r="E21" s="13"/>
      <c r="F21" s="13"/>
      <c r="G21" s="13"/>
      <c r="H21" s="13"/>
      <c r="I21" s="92"/>
    </row>
    <row r="22" ht="12.75">
      <c r="I22" s="9"/>
    </row>
  </sheetData>
  <sheetProtection/>
  <mergeCells count="12">
    <mergeCell ref="C16:H16"/>
    <mergeCell ref="C17:H17"/>
    <mergeCell ref="I11:J11"/>
    <mergeCell ref="K11:K12"/>
    <mergeCell ref="A11:A12"/>
    <mergeCell ref="B11:G12"/>
    <mergeCell ref="A4:K4"/>
    <mergeCell ref="C19:H19"/>
    <mergeCell ref="C13:H13"/>
    <mergeCell ref="C14:H14"/>
    <mergeCell ref="C18:G18"/>
    <mergeCell ref="C15:H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155" customWidth="1"/>
    <col min="2" max="2" width="58.57421875" style="155" customWidth="1"/>
    <col min="3" max="3" width="15.7109375" style="155" customWidth="1"/>
    <col min="4" max="4" width="14.57421875" style="155" customWidth="1"/>
    <col min="5" max="5" width="14.28125" style="155" customWidth="1"/>
    <col min="6" max="6" width="9.140625" style="155" customWidth="1"/>
    <col min="7" max="7" width="9.57421875" style="155" bestFit="1" customWidth="1"/>
    <col min="8" max="16384" width="9.140625" style="155" customWidth="1"/>
  </cols>
  <sheetData>
    <row r="1" spans="2:5" s="154" customFormat="1" ht="12.75">
      <c r="B1" s="638" t="s">
        <v>505</v>
      </c>
      <c r="C1" s="695"/>
      <c r="D1" s="695"/>
      <c r="E1" s="695"/>
    </row>
    <row r="2" spans="2:5" s="154" customFormat="1" ht="12.75">
      <c r="B2" s="109"/>
      <c r="C2" s="109"/>
      <c r="D2" s="109"/>
      <c r="E2" s="109"/>
    </row>
    <row r="3" spans="1:5" s="154" customFormat="1" ht="20.25">
      <c r="A3" s="11"/>
      <c r="B3" s="696" t="s">
        <v>428</v>
      </c>
      <c r="C3" s="696"/>
      <c r="D3" s="696"/>
      <c r="E3" s="696"/>
    </row>
    <row r="4" spans="2:11" ht="12.75">
      <c r="B4" s="697" t="s">
        <v>196</v>
      </c>
      <c r="C4" s="697"/>
      <c r="D4" s="697"/>
      <c r="E4" s="697"/>
      <c r="F4" s="156"/>
      <c r="G4" s="156"/>
      <c r="H4" s="156"/>
      <c r="I4" s="156"/>
      <c r="J4" s="156"/>
      <c r="K4" s="156"/>
    </row>
    <row r="5" spans="2:11" ht="12.75">
      <c r="B5" s="330"/>
      <c r="C5" s="330"/>
      <c r="D5" s="330"/>
      <c r="E5" s="330"/>
      <c r="F5" s="156"/>
      <c r="G5" s="156"/>
      <c r="H5" s="156"/>
      <c r="I5" s="156"/>
      <c r="J5" s="156"/>
      <c r="K5" s="156"/>
    </row>
    <row r="6" spans="1:5" ht="38.25" customHeight="1">
      <c r="A6" s="693" t="s">
        <v>419</v>
      </c>
      <c r="B6" s="693"/>
      <c r="C6" s="693"/>
      <c r="D6" s="693"/>
      <c r="E6" s="693"/>
    </row>
    <row r="7" spans="1:5" ht="12.75">
      <c r="A7" s="5"/>
      <c r="B7" s="1" t="s">
        <v>0</v>
      </c>
      <c r="C7" s="1" t="s">
        <v>1</v>
      </c>
      <c r="D7" s="1" t="s">
        <v>2</v>
      </c>
      <c r="E7" s="1" t="s">
        <v>3</v>
      </c>
    </row>
    <row r="8" spans="1:7" ht="18.75" customHeight="1">
      <c r="A8" s="690" t="s">
        <v>10</v>
      </c>
      <c r="B8" s="691" t="s">
        <v>249</v>
      </c>
      <c r="C8" s="692" t="s">
        <v>250</v>
      </c>
      <c r="D8" s="692"/>
      <c r="E8" s="692"/>
      <c r="G8" s="157"/>
    </row>
    <row r="9" spans="1:7" ht="28.5" customHeight="1">
      <c r="A9" s="690"/>
      <c r="B9" s="691"/>
      <c r="C9" s="158" t="s">
        <v>251</v>
      </c>
      <c r="D9" s="158" t="s">
        <v>417</v>
      </c>
      <c r="E9" s="159" t="s">
        <v>117</v>
      </c>
      <c r="G9" s="157"/>
    </row>
    <row r="10" spans="1:7" ht="21" customHeight="1">
      <c r="A10" s="251" t="s">
        <v>16</v>
      </c>
      <c r="B10" s="253" t="s">
        <v>422</v>
      </c>
      <c r="C10" s="253"/>
      <c r="D10" s="253"/>
      <c r="E10" s="253"/>
      <c r="G10" s="157"/>
    </row>
    <row r="11" spans="1:5" s="162" customFormat="1" ht="19.5" customHeight="1">
      <c r="A11" s="252" t="s">
        <v>23</v>
      </c>
      <c r="B11" s="246" t="s">
        <v>252</v>
      </c>
      <c r="C11" s="247">
        <v>8100</v>
      </c>
      <c r="D11" s="160">
        <v>900</v>
      </c>
      <c r="E11" s="161">
        <f>SUM(C11:D11)</f>
        <v>9000</v>
      </c>
    </row>
    <row r="12" spans="1:5" s="162" customFormat="1" ht="34.5" customHeight="1">
      <c r="A12" s="252" t="s">
        <v>26</v>
      </c>
      <c r="B12" s="246" t="s">
        <v>253</v>
      </c>
      <c r="C12" s="247">
        <v>2700</v>
      </c>
      <c r="D12" s="247">
        <v>300</v>
      </c>
      <c r="E12" s="242">
        <f>SUM(C12:D12)</f>
        <v>3000</v>
      </c>
    </row>
    <row r="13" spans="1:6" s="162" customFormat="1" ht="19.5" customHeight="1">
      <c r="A13" s="252" t="s">
        <v>57</v>
      </c>
      <c r="B13" s="246" t="s">
        <v>254</v>
      </c>
      <c r="C13" s="247">
        <v>35568</v>
      </c>
      <c r="D13" s="160">
        <v>8892</v>
      </c>
      <c r="E13" s="161">
        <f>SUM(C13:D13)</f>
        <v>44460</v>
      </c>
      <c r="F13" s="243"/>
    </row>
    <row r="14" spans="1:5" s="162" customFormat="1" ht="19.5" customHeight="1">
      <c r="A14" s="252" t="s">
        <v>59</v>
      </c>
      <c r="B14" s="245" t="s">
        <v>255</v>
      </c>
      <c r="C14" s="160">
        <v>16200</v>
      </c>
      <c r="D14" s="160">
        <v>1800</v>
      </c>
      <c r="E14" s="161">
        <f>SUM(C14:D14)</f>
        <v>18000</v>
      </c>
    </row>
    <row r="15" spans="1:5" s="162" customFormat="1" ht="27" customHeight="1">
      <c r="A15" s="252" t="s">
        <v>52</v>
      </c>
      <c r="B15" s="248" t="s">
        <v>256</v>
      </c>
      <c r="C15" s="254">
        <f>SUM(C11:C14)</f>
        <v>62568</v>
      </c>
      <c r="D15" s="254">
        <f>SUM(D11:D14)</f>
        <v>11892</v>
      </c>
      <c r="E15" s="255">
        <f>SUM(C15:D15)</f>
        <v>74460</v>
      </c>
    </row>
    <row r="16" spans="1:5" s="162" customFormat="1" ht="21.75" customHeight="1">
      <c r="A16" s="252" t="s">
        <v>27</v>
      </c>
      <c r="B16" s="249" t="s">
        <v>423</v>
      </c>
      <c r="C16" s="254"/>
      <c r="D16" s="254"/>
      <c r="E16" s="255"/>
    </row>
    <row r="17" spans="1:5" s="162" customFormat="1" ht="27" customHeight="1">
      <c r="A17" s="252" t="s">
        <v>29</v>
      </c>
      <c r="B17" s="250" t="s">
        <v>390</v>
      </c>
      <c r="C17" s="256">
        <v>3150</v>
      </c>
      <c r="D17" s="256">
        <v>350</v>
      </c>
      <c r="E17" s="257">
        <f>SUM(C17:D17)</f>
        <v>3500</v>
      </c>
    </row>
    <row r="18" spans="1:5" s="162" customFormat="1" ht="27" customHeight="1">
      <c r="A18" s="252" t="s">
        <v>31</v>
      </c>
      <c r="B18" s="248" t="s">
        <v>424</v>
      </c>
      <c r="C18" s="254">
        <f>C15+C17</f>
        <v>65718</v>
      </c>
      <c r="D18" s="254">
        <f>D15+D17</f>
        <v>12242</v>
      </c>
      <c r="E18" s="254">
        <f>E15+E17</f>
        <v>77960</v>
      </c>
    </row>
    <row r="19" spans="1:5" s="162" customFormat="1" ht="19.5" customHeight="1">
      <c r="A19" s="335"/>
      <c r="B19" s="163"/>
      <c r="C19" s="163"/>
      <c r="D19" s="164"/>
      <c r="E19" s="244"/>
    </row>
    <row r="20" spans="1:5" s="162" customFormat="1" ht="39.75" customHeight="1">
      <c r="A20" s="694" t="s">
        <v>429</v>
      </c>
      <c r="B20" s="694"/>
      <c r="C20" s="694"/>
      <c r="D20" s="694"/>
      <c r="E20" s="694"/>
    </row>
    <row r="21" spans="1:5" s="162" customFormat="1" ht="15" customHeight="1">
      <c r="A21" s="686" t="s">
        <v>35</v>
      </c>
      <c r="B21" s="688" t="s">
        <v>249</v>
      </c>
      <c r="C21" s="689" t="s">
        <v>257</v>
      </c>
      <c r="D21" s="689"/>
      <c r="E21" s="689"/>
    </row>
    <row r="22" spans="1:5" s="162" customFormat="1" ht="24" customHeight="1">
      <c r="A22" s="687"/>
      <c r="B22" s="688"/>
      <c r="C22" s="158" t="s">
        <v>251</v>
      </c>
      <c r="D22" s="158" t="s">
        <v>417</v>
      </c>
      <c r="E22" s="159" t="s">
        <v>117</v>
      </c>
    </row>
    <row r="23" spans="1:5" s="162" customFormat="1" ht="19.5" customHeight="1">
      <c r="A23" s="334" t="s">
        <v>53</v>
      </c>
      <c r="B23" s="262" t="s">
        <v>425</v>
      </c>
      <c r="C23" s="160"/>
      <c r="D23" s="160"/>
      <c r="E23" s="161"/>
    </row>
    <row r="24" spans="1:5" s="162" customFormat="1" ht="19.5" customHeight="1">
      <c r="A24" s="334" t="s">
        <v>37</v>
      </c>
      <c r="B24" s="271" t="s">
        <v>341</v>
      </c>
      <c r="C24" s="160">
        <v>3220</v>
      </c>
      <c r="D24" s="160"/>
      <c r="E24" s="161">
        <f aca="true" t="shared" si="0" ref="E24:E44">SUM(C24:D24)</f>
        <v>3220</v>
      </c>
    </row>
    <row r="25" spans="1:5" s="162" customFormat="1" ht="19.5" customHeight="1">
      <c r="A25" s="334" t="s">
        <v>39</v>
      </c>
      <c r="B25" s="271" t="s">
        <v>342</v>
      </c>
      <c r="C25" s="160">
        <v>15000</v>
      </c>
      <c r="D25" s="160"/>
      <c r="E25" s="161">
        <v>15000</v>
      </c>
    </row>
    <row r="26" spans="1:5" s="162" customFormat="1" ht="19.5" customHeight="1">
      <c r="A26" s="334" t="s">
        <v>65</v>
      </c>
      <c r="B26" s="265" t="s">
        <v>328</v>
      </c>
      <c r="C26" s="160">
        <v>9300</v>
      </c>
      <c r="D26" s="160"/>
      <c r="E26" s="161">
        <f t="shared" si="0"/>
        <v>9300</v>
      </c>
    </row>
    <row r="27" spans="1:5" s="244" customFormat="1" ht="19.5" customHeight="1">
      <c r="A27" s="334" t="s">
        <v>66</v>
      </c>
      <c r="B27" s="265" t="s">
        <v>329</v>
      </c>
      <c r="C27" s="160">
        <v>4913</v>
      </c>
      <c r="D27" s="160"/>
      <c r="E27" s="161">
        <f t="shared" si="0"/>
        <v>4913</v>
      </c>
    </row>
    <row r="28" spans="1:5" s="162" customFormat="1" ht="19.5" customHeight="1">
      <c r="A28" s="334" t="s">
        <v>67</v>
      </c>
      <c r="B28" s="265" t="s">
        <v>330</v>
      </c>
      <c r="C28" s="160">
        <v>1050</v>
      </c>
      <c r="D28" s="160"/>
      <c r="E28" s="161">
        <f t="shared" si="0"/>
        <v>1050</v>
      </c>
    </row>
    <row r="29" spans="1:5" s="162" customFormat="1" ht="19.5" customHeight="1">
      <c r="A29" s="334" t="s">
        <v>68</v>
      </c>
      <c r="B29" s="266" t="s">
        <v>331</v>
      </c>
      <c r="C29" s="160">
        <v>4370</v>
      </c>
      <c r="D29" s="160"/>
      <c r="E29" s="161">
        <f t="shared" si="0"/>
        <v>4370</v>
      </c>
    </row>
    <row r="30" spans="1:5" s="162" customFormat="1" ht="19.5" customHeight="1">
      <c r="A30" s="334" t="s">
        <v>69</v>
      </c>
      <c r="B30" s="266" t="s">
        <v>332</v>
      </c>
      <c r="C30" s="160">
        <v>1000</v>
      </c>
      <c r="D30" s="160"/>
      <c r="E30" s="161">
        <f t="shared" si="0"/>
        <v>1000</v>
      </c>
    </row>
    <row r="31" spans="1:5" s="162" customFormat="1" ht="19.5" customHeight="1">
      <c r="A31" s="334" t="s">
        <v>70</v>
      </c>
      <c r="B31" s="265" t="s">
        <v>333</v>
      </c>
      <c r="C31" s="160">
        <v>30</v>
      </c>
      <c r="D31" s="160"/>
      <c r="E31" s="161">
        <f t="shared" si="0"/>
        <v>30</v>
      </c>
    </row>
    <row r="32" spans="1:5" s="162" customFormat="1" ht="19.5" customHeight="1">
      <c r="A32" s="334" t="s">
        <v>71</v>
      </c>
      <c r="B32" s="267" t="s">
        <v>334</v>
      </c>
      <c r="C32" s="247">
        <v>50</v>
      </c>
      <c r="D32" s="160"/>
      <c r="E32" s="161">
        <f t="shared" si="0"/>
        <v>50</v>
      </c>
    </row>
    <row r="33" spans="1:5" s="162" customFormat="1" ht="19.5" customHeight="1">
      <c r="A33" s="334" t="s">
        <v>72</v>
      </c>
      <c r="B33" s="265" t="s">
        <v>335</v>
      </c>
      <c r="C33" s="160">
        <v>300</v>
      </c>
      <c r="D33" s="160"/>
      <c r="E33" s="161">
        <f t="shared" si="0"/>
        <v>300</v>
      </c>
    </row>
    <row r="34" spans="1:5" s="162" customFormat="1" ht="19.5" customHeight="1">
      <c r="A34" s="334" t="s">
        <v>74</v>
      </c>
      <c r="B34" s="265" t="s">
        <v>336</v>
      </c>
      <c r="C34" s="160">
        <v>500</v>
      </c>
      <c r="D34" s="160"/>
      <c r="E34" s="161">
        <f t="shared" si="0"/>
        <v>500</v>
      </c>
    </row>
    <row r="35" spans="1:5" s="162" customFormat="1" ht="19.5" customHeight="1">
      <c r="A35" s="334" t="s">
        <v>77</v>
      </c>
      <c r="B35" s="265" t="s">
        <v>337</v>
      </c>
      <c r="C35" s="160">
        <v>5000</v>
      </c>
      <c r="D35" s="160"/>
      <c r="E35" s="161">
        <f t="shared" si="0"/>
        <v>5000</v>
      </c>
    </row>
    <row r="36" spans="1:5" s="162" customFormat="1" ht="19.5" customHeight="1">
      <c r="A36" s="334" t="s">
        <v>79</v>
      </c>
      <c r="B36" s="265" t="s">
        <v>338</v>
      </c>
      <c r="C36" s="160">
        <v>65000</v>
      </c>
      <c r="D36" s="160"/>
      <c r="E36" s="161">
        <v>65000</v>
      </c>
    </row>
    <row r="37" spans="1:5" s="162" customFormat="1" ht="19.5" customHeight="1">
      <c r="A37" s="334" t="s">
        <v>81</v>
      </c>
      <c r="B37" s="265" t="s">
        <v>340</v>
      </c>
      <c r="C37" s="160">
        <v>15000</v>
      </c>
      <c r="D37" s="160"/>
      <c r="E37" s="161">
        <v>15000</v>
      </c>
    </row>
    <row r="38" spans="1:5" s="162" customFormat="1" ht="19.5" customHeight="1" thickBot="1">
      <c r="A38" s="334" t="s">
        <v>83</v>
      </c>
      <c r="B38" s="269" t="s">
        <v>339</v>
      </c>
      <c r="C38" s="258">
        <v>3000</v>
      </c>
      <c r="D38" s="258"/>
      <c r="E38" s="259">
        <f t="shared" si="0"/>
        <v>3000</v>
      </c>
    </row>
    <row r="39" spans="1:5" s="162" customFormat="1" ht="19.5" customHeight="1">
      <c r="A39" s="334" t="s">
        <v>84</v>
      </c>
      <c r="B39" s="268" t="s">
        <v>420</v>
      </c>
      <c r="C39" s="332">
        <f>SUM(C24:C38)</f>
        <v>127733</v>
      </c>
      <c r="D39" s="332">
        <f>SUM(D24:D38)</f>
        <v>0</v>
      </c>
      <c r="E39" s="332">
        <f>SUM(E24:E38)</f>
        <v>127733</v>
      </c>
    </row>
    <row r="40" spans="1:5" s="162" customFormat="1" ht="19.5" customHeight="1">
      <c r="A40" s="334" t="s">
        <v>85</v>
      </c>
      <c r="B40" s="268"/>
      <c r="C40" s="332"/>
      <c r="D40" s="332"/>
      <c r="E40" s="332"/>
    </row>
    <row r="41" spans="1:5" s="162" customFormat="1" ht="19.5" customHeight="1">
      <c r="A41" s="334" t="s">
        <v>86</v>
      </c>
      <c r="B41" s="262" t="s">
        <v>426</v>
      </c>
      <c r="C41" s="160"/>
      <c r="D41" s="160"/>
      <c r="E41" s="161">
        <f t="shared" si="0"/>
        <v>0</v>
      </c>
    </row>
    <row r="42" spans="1:5" s="162" customFormat="1" ht="19.5" customHeight="1">
      <c r="A42" s="334" t="s">
        <v>103</v>
      </c>
      <c r="B42" s="245" t="s">
        <v>326</v>
      </c>
      <c r="C42" s="160"/>
      <c r="D42" s="160">
        <v>4850</v>
      </c>
      <c r="E42" s="161">
        <f t="shared" si="0"/>
        <v>4850</v>
      </c>
    </row>
    <row r="43" spans="1:5" s="162" customFormat="1" ht="19.5" customHeight="1">
      <c r="A43" s="334" t="s">
        <v>152</v>
      </c>
      <c r="B43" s="245" t="s">
        <v>327</v>
      </c>
      <c r="C43" s="160"/>
      <c r="D43" s="160">
        <v>1100</v>
      </c>
      <c r="E43" s="161">
        <f t="shared" si="0"/>
        <v>1100</v>
      </c>
    </row>
    <row r="44" spans="1:5" s="162" customFormat="1" ht="19.5" customHeight="1">
      <c r="A44" s="334" t="s">
        <v>153</v>
      </c>
      <c r="B44" s="332" t="s">
        <v>421</v>
      </c>
      <c r="C44" s="332"/>
      <c r="D44" s="332">
        <f>SUM(D42:D43)</f>
        <v>5950</v>
      </c>
      <c r="E44" s="333">
        <f t="shared" si="0"/>
        <v>5950</v>
      </c>
    </row>
    <row r="45" spans="1:5" s="162" customFormat="1" ht="19.5" customHeight="1">
      <c r="A45" s="334"/>
      <c r="B45" s="332"/>
      <c r="C45" s="332"/>
      <c r="D45" s="332"/>
      <c r="E45" s="333"/>
    </row>
    <row r="46" spans="1:7" s="162" customFormat="1" ht="33.75" customHeight="1">
      <c r="A46" s="334" t="s">
        <v>154</v>
      </c>
      <c r="B46" s="263" t="s">
        <v>427</v>
      </c>
      <c r="C46" s="331">
        <f>C39+C44</f>
        <v>127733</v>
      </c>
      <c r="D46" s="331">
        <f>D39+D44</f>
        <v>5950</v>
      </c>
      <c r="E46" s="331">
        <f>E39+E44</f>
        <v>133683</v>
      </c>
      <c r="G46" s="243"/>
    </row>
    <row r="50" ht="12.75">
      <c r="D50" s="270"/>
    </row>
  </sheetData>
  <sheetProtection/>
  <mergeCells count="11">
    <mergeCell ref="A6:E6"/>
    <mergeCell ref="A20:E20"/>
    <mergeCell ref="B1:E1"/>
    <mergeCell ref="B3:E3"/>
    <mergeCell ref="B4:E4"/>
    <mergeCell ref="A21:A22"/>
    <mergeCell ref="B21:B22"/>
    <mergeCell ref="C21:E21"/>
    <mergeCell ref="A8:A9"/>
    <mergeCell ref="B8:B9"/>
    <mergeCell ref="C8:E8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view="pageBreakPreview" zoomScale="60" zoomScalePageLayoutView="0" workbookViewId="0" topLeftCell="A1">
      <selection activeCell="R29" sqref="R29"/>
    </sheetView>
  </sheetViews>
  <sheetFormatPr defaultColWidth="9.140625" defaultRowHeight="12.75"/>
  <cols>
    <col min="1" max="1" width="3.28125" style="369" customWidth="1"/>
    <col min="2" max="2" width="28.140625" style="369" customWidth="1"/>
    <col min="3" max="3" width="10.8515625" style="369" customWidth="1"/>
    <col min="4" max="4" width="9.8515625" style="369" customWidth="1"/>
    <col min="5" max="5" width="9.7109375" style="369" customWidth="1"/>
    <col min="6" max="6" width="9.421875" style="369" customWidth="1"/>
    <col min="7" max="7" width="10.7109375" style="369" customWidth="1"/>
    <col min="8" max="8" width="10.00390625" style="369" customWidth="1"/>
    <col min="9" max="10" width="11.140625" style="369" customWidth="1"/>
    <col min="11" max="11" width="10.57421875" style="369" customWidth="1"/>
    <col min="12" max="12" width="9.7109375" style="369" customWidth="1"/>
    <col min="13" max="13" width="9.57421875" style="369" customWidth="1"/>
    <col min="14" max="15" width="9.421875" style="369" customWidth="1"/>
    <col min="16" max="16" width="10.28125" style="369" customWidth="1"/>
    <col min="17" max="17" width="8.8515625" style="369" customWidth="1"/>
    <col min="18" max="19" width="9.57421875" style="369" customWidth="1"/>
    <col min="20" max="20" width="8.7109375" style="369" customWidth="1"/>
    <col min="21" max="21" width="3.140625" style="369" customWidth="1"/>
    <col min="22" max="22" width="26.00390625" style="369" customWidth="1"/>
    <col min="23" max="23" width="9.7109375" style="369" customWidth="1"/>
    <col min="24" max="24" width="10.00390625" style="369" customWidth="1"/>
    <col min="25" max="25" width="8.57421875" style="369" customWidth="1"/>
    <col min="26" max="26" width="10.28125" style="369" customWidth="1"/>
    <col min="27" max="27" width="9.421875" style="369" customWidth="1"/>
    <col min="28" max="28" width="8.7109375" style="369" customWidth="1"/>
    <col min="29" max="29" width="9.8515625" style="369" customWidth="1"/>
    <col min="30" max="30" width="9.7109375" style="369" customWidth="1"/>
    <col min="31" max="32" width="8.7109375" style="369" customWidth="1"/>
    <col min="33" max="33" width="8.8515625" style="369" customWidth="1"/>
    <col min="34" max="34" width="7.57421875" style="369" customWidth="1"/>
    <col min="35" max="35" width="10.7109375" style="369" customWidth="1"/>
    <col min="36" max="36" width="11.421875" style="369" customWidth="1"/>
    <col min="37" max="37" width="10.00390625" style="369" customWidth="1"/>
    <col min="38" max="38" width="10.28125" style="369" customWidth="1"/>
    <col min="39" max="16384" width="9.140625" style="369" customWidth="1"/>
  </cols>
  <sheetData>
    <row r="1" spans="1:38" s="367" customFormat="1" ht="23.25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473" t="s">
        <v>492</v>
      </c>
      <c r="O1" s="474"/>
      <c r="P1" s="474"/>
      <c r="Q1" s="474"/>
      <c r="R1" s="474"/>
      <c r="S1" s="474"/>
      <c r="T1" s="475"/>
      <c r="U1" s="394"/>
      <c r="V1" s="394"/>
      <c r="W1" s="394"/>
      <c r="X1" s="394"/>
      <c r="Y1" s="394"/>
      <c r="Z1" s="394"/>
      <c r="AA1" s="394"/>
      <c r="AB1" s="394"/>
      <c r="AC1" s="394"/>
      <c r="AE1" s="394"/>
      <c r="AG1" s="395"/>
      <c r="AH1" s="396"/>
      <c r="AI1" s="396"/>
      <c r="AJ1" s="396"/>
      <c r="AK1" s="395"/>
      <c r="AL1" s="396" t="str">
        <f>N1</f>
        <v>2. melléklet a 8/2015. (II.26) önkormányzati rendelethez</v>
      </c>
    </row>
    <row r="2" spans="1:35" s="397" customFormat="1" ht="28.5" customHeight="1">
      <c r="A2" s="367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</row>
    <row r="3" spans="1:38" ht="20.25">
      <c r="A3" s="480" t="s">
        <v>480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76" t="str">
        <f>A3</f>
        <v>Békés Város Önkormányzata és intézményei 2015. évi  kiemelt kiadási előirányzatai</v>
      </c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</row>
    <row r="4" spans="1:38" ht="23.25" customHeight="1">
      <c r="A4" s="398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  <c r="AK4" s="400"/>
      <c r="AL4" s="400"/>
    </row>
    <row r="5" spans="1:38" ht="25.5" customHeight="1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400"/>
      <c r="AK5" s="400"/>
      <c r="AL5" s="400"/>
    </row>
    <row r="6" spans="1:38" ht="17.25" customHeight="1">
      <c r="A6" s="401"/>
      <c r="B6" s="402" t="s">
        <v>0</v>
      </c>
      <c r="C6" s="402" t="s">
        <v>1</v>
      </c>
      <c r="D6" s="402" t="s">
        <v>2</v>
      </c>
      <c r="E6" s="402" t="s">
        <v>3</v>
      </c>
      <c r="F6" s="402" t="s">
        <v>4</v>
      </c>
      <c r="G6" s="402" t="s">
        <v>5</v>
      </c>
      <c r="H6" s="402" t="s">
        <v>87</v>
      </c>
      <c r="I6" s="402" t="s">
        <v>6</v>
      </c>
      <c r="J6" s="402" t="s">
        <v>7</v>
      </c>
      <c r="K6" s="402" t="s">
        <v>43</v>
      </c>
      <c r="L6" s="402" t="s">
        <v>8</v>
      </c>
      <c r="M6" s="402" t="s">
        <v>111</v>
      </c>
      <c r="N6" s="402" t="s">
        <v>44</v>
      </c>
      <c r="O6" s="402" t="s">
        <v>9</v>
      </c>
      <c r="P6" s="402" t="s">
        <v>112</v>
      </c>
      <c r="Q6" s="402" t="s">
        <v>450</v>
      </c>
      <c r="R6" s="402" t="s">
        <v>451</v>
      </c>
      <c r="S6" s="402" t="s">
        <v>452</v>
      </c>
      <c r="T6" s="402" t="s">
        <v>453</v>
      </c>
      <c r="U6" s="401"/>
      <c r="V6" s="403" t="s">
        <v>454</v>
      </c>
      <c r="W6" s="404" t="s">
        <v>455</v>
      </c>
      <c r="X6" s="404" t="s">
        <v>456</v>
      </c>
      <c r="Y6" s="404" t="s">
        <v>481</v>
      </c>
      <c r="Z6" s="404" t="s">
        <v>457</v>
      </c>
      <c r="AA6" s="404" t="s">
        <v>458</v>
      </c>
      <c r="AB6" s="404" t="s">
        <v>459</v>
      </c>
      <c r="AC6" s="404" t="s">
        <v>460</v>
      </c>
      <c r="AD6" s="404" t="s">
        <v>461</v>
      </c>
      <c r="AE6" s="404" t="s">
        <v>462</v>
      </c>
      <c r="AF6" s="404" t="s">
        <v>463</v>
      </c>
      <c r="AG6" s="404" t="s">
        <v>464</v>
      </c>
      <c r="AH6" s="404" t="s">
        <v>465</v>
      </c>
      <c r="AI6" s="404" t="s">
        <v>466</v>
      </c>
      <c r="AJ6" s="404" t="s">
        <v>467</v>
      </c>
      <c r="AK6" s="404" t="s">
        <v>468</v>
      </c>
      <c r="AL6" s="404" t="s">
        <v>469</v>
      </c>
    </row>
    <row r="7" spans="1:38" ht="21" customHeight="1">
      <c r="A7" s="373">
        <v>1</v>
      </c>
      <c r="B7" s="405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 t="s">
        <v>89</v>
      </c>
      <c r="U7" s="407">
        <f aca="true" t="shared" si="0" ref="U7:V20">A7</f>
        <v>1</v>
      </c>
      <c r="V7" s="408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83" t="str">
        <f>T7</f>
        <v>ezer Ft-ban</v>
      </c>
      <c r="AK7" s="483"/>
      <c r="AL7" s="410"/>
    </row>
    <row r="8" spans="1:38" ht="24.75" customHeight="1">
      <c r="A8" s="375">
        <f aca="true" t="shared" si="1" ref="A8:A20">A7+1</f>
        <v>2</v>
      </c>
      <c r="B8" s="458" t="s">
        <v>11</v>
      </c>
      <c r="C8" s="448" t="s">
        <v>41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376">
        <f t="shared" si="0"/>
        <v>2</v>
      </c>
      <c r="V8" s="484" t="s">
        <v>11</v>
      </c>
      <c r="W8" s="485" t="s">
        <v>42</v>
      </c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 t="s">
        <v>45</v>
      </c>
      <c r="AJ8" s="485"/>
      <c r="AK8" s="485"/>
      <c r="AL8" s="485"/>
    </row>
    <row r="9" spans="1:38" ht="39.75" customHeight="1">
      <c r="A9" s="375">
        <f t="shared" si="1"/>
        <v>3</v>
      </c>
      <c r="B9" s="458"/>
      <c r="C9" s="448" t="s">
        <v>46</v>
      </c>
      <c r="D9" s="448"/>
      <c r="E9" s="448"/>
      <c r="F9" s="448" t="s">
        <v>482</v>
      </c>
      <c r="G9" s="448"/>
      <c r="H9" s="448"/>
      <c r="I9" s="448" t="s">
        <v>259</v>
      </c>
      <c r="J9" s="448"/>
      <c r="K9" s="448"/>
      <c r="L9" s="448" t="s">
        <v>483</v>
      </c>
      <c r="M9" s="448"/>
      <c r="N9" s="448"/>
      <c r="O9" s="448" t="s">
        <v>245</v>
      </c>
      <c r="P9" s="448"/>
      <c r="Q9" s="448"/>
      <c r="R9" s="448" t="s">
        <v>49</v>
      </c>
      <c r="S9" s="448"/>
      <c r="T9" s="448"/>
      <c r="U9" s="376">
        <f t="shared" si="0"/>
        <v>3</v>
      </c>
      <c r="V9" s="458"/>
      <c r="W9" s="448" t="s">
        <v>50</v>
      </c>
      <c r="X9" s="448"/>
      <c r="Y9" s="448"/>
      <c r="Z9" s="448" t="s">
        <v>128</v>
      </c>
      <c r="AA9" s="448"/>
      <c r="AB9" s="448"/>
      <c r="AC9" s="448" t="s">
        <v>484</v>
      </c>
      <c r="AD9" s="448"/>
      <c r="AE9" s="448"/>
      <c r="AF9" s="448" t="s">
        <v>51</v>
      </c>
      <c r="AG9" s="448"/>
      <c r="AH9" s="448"/>
      <c r="AI9" s="448"/>
      <c r="AJ9" s="448"/>
      <c r="AK9" s="448"/>
      <c r="AL9" s="448"/>
    </row>
    <row r="10" spans="1:38" ht="67.5" customHeight="1">
      <c r="A10" s="375">
        <f t="shared" si="1"/>
        <v>4</v>
      </c>
      <c r="B10" s="458"/>
      <c r="C10" s="377" t="s">
        <v>485</v>
      </c>
      <c r="D10" s="377" t="s">
        <v>486</v>
      </c>
      <c r="E10" s="377" t="s">
        <v>114</v>
      </c>
      <c r="F10" s="377" t="s">
        <v>485</v>
      </c>
      <c r="G10" s="377" t="s">
        <v>486</v>
      </c>
      <c r="H10" s="377" t="s">
        <v>114</v>
      </c>
      <c r="I10" s="377" t="s">
        <v>485</v>
      </c>
      <c r="J10" s="377" t="s">
        <v>486</v>
      </c>
      <c r="K10" s="377" t="s">
        <v>114</v>
      </c>
      <c r="L10" s="377" t="s">
        <v>485</v>
      </c>
      <c r="M10" s="377" t="s">
        <v>486</v>
      </c>
      <c r="N10" s="377" t="s">
        <v>114</v>
      </c>
      <c r="O10" s="377" t="s">
        <v>485</v>
      </c>
      <c r="P10" s="377" t="s">
        <v>486</v>
      </c>
      <c r="Q10" s="377" t="s">
        <v>114</v>
      </c>
      <c r="R10" s="377" t="s">
        <v>485</v>
      </c>
      <c r="S10" s="377" t="s">
        <v>486</v>
      </c>
      <c r="T10" s="377" t="s">
        <v>114</v>
      </c>
      <c r="U10" s="376">
        <f t="shared" si="0"/>
        <v>4</v>
      </c>
      <c r="V10" s="458"/>
      <c r="W10" s="377" t="s">
        <v>485</v>
      </c>
      <c r="X10" s="377" t="s">
        <v>486</v>
      </c>
      <c r="Y10" s="377" t="s">
        <v>114</v>
      </c>
      <c r="Z10" s="377" t="s">
        <v>485</v>
      </c>
      <c r="AA10" s="377" t="s">
        <v>486</v>
      </c>
      <c r="AB10" s="377" t="s">
        <v>114</v>
      </c>
      <c r="AC10" s="377" t="s">
        <v>485</v>
      </c>
      <c r="AD10" s="377" t="s">
        <v>486</v>
      </c>
      <c r="AE10" s="377" t="s">
        <v>114</v>
      </c>
      <c r="AF10" s="377" t="s">
        <v>485</v>
      </c>
      <c r="AG10" s="377" t="s">
        <v>486</v>
      </c>
      <c r="AH10" s="377" t="s">
        <v>114</v>
      </c>
      <c r="AI10" s="377" t="s">
        <v>485</v>
      </c>
      <c r="AJ10" s="377" t="s">
        <v>486</v>
      </c>
      <c r="AK10" s="377" t="s">
        <v>114</v>
      </c>
      <c r="AL10" s="377" t="s">
        <v>477</v>
      </c>
    </row>
    <row r="11" spans="1:38" ht="45" customHeight="1">
      <c r="A11" s="375">
        <f t="shared" si="1"/>
        <v>5</v>
      </c>
      <c r="B11" s="385" t="s">
        <v>386</v>
      </c>
      <c r="C11" s="411">
        <v>176263</v>
      </c>
      <c r="D11" s="411">
        <v>175347</v>
      </c>
      <c r="E11" s="411"/>
      <c r="F11" s="411">
        <v>47425</v>
      </c>
      <c r="G11" s="411">
        <v>47200</v>
      </c>
      <c r="H11" s="411"/>
      <c r="I11" s="411">
        <v>156380</v>
      </c>
      <c r="J11" s="411">
        <v>155667</v>
      </c>
      <c r="K11" s="411"/>
      <c r="L11" s="411"/>
      <c r="M11" s="411"/>
      <c r="N11" s="411"/>
      <c r="O11" s="411">
        <v>3500</v>
      </c>
      <c r="P11" s="411">
        <v>3500</v>
      </c>
      <c r="Q11" s="411"/>
      <c r="R11" s="411"/>
      <c r="S11" s="411"/>
      <c r="T11" s="411"/>
      <c r="U11" s="376">
        <f t="shared" si="0"/>
        <v>5</v>
      </c>
      <c r="V11" s="378" t="str">
        <f t="shared" si="0"/>
        <v>Gyógyászati Központ és Gyógyfürdő</v>
      </c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2">
        <f aca="true" t="shared" si="2" ref="AI11:AK20">SUM(C11+F11+I11+L11+O11+R11+W11+Z11+AC11+AF11)</f>
        <v>383568</v>
      </c>
      <c r="AJ11" s="412">
        <f t="shared" si="2"/>
        <v>381714</v>
      </c>
      <c r="AK11" s="412">
        <f t="shared" si="2"/>
        <v>0</v>
      </c>
      <c r="AL11" s="383"/>
    </row>
    <row r="12" spans="1:38" ht="45" customHeight="1">
      <c r="A12" s="375">
        <f t="shared" si="1"/>
        <v>6</v>
      </c>
      <c r="B12" s="378" t="s">
        <v>478</v>
      </c>
      <c r="C12" s="411">
        <v>96012</v>
      </c>
      <c r="D12" s="411">
        <v>94198</v>
      </c>
      <c r="E12" s="411"/>
      <c r="F12" s="411">
        <v>25820</v>
      </c>
      <c r="G12" s="411">
        <v>25353</v>
      </c>
      <c r="H12" s="411"/>
      <c r="I12" s="411">
        <v>249743</v>
      </c>
      <c r="J12" s="411">
        <v>249340</v>
      </c>
      <c r="K12" s="411"/>
      <c r="L12" s="411"/>
      <c r="M12" s="411"/>
      <c r="N12" s="411"/>
      <c r="O12" s="411">
        <v>1813</v>
      </c>
      <c r="P12" s="411">
        <v>1813</v>
      </c>
      <c r="Q12" s="411"/>
      <c r="R12" s="411"/>
      <c r="S12" s="411"/>
      <c r="T12" s="411"/>
      <c r="U12" s="376">
        <f t="shared" si="0"/>
        <v>6</v>
      </c>
      <c r="V12" s="378" t="str">
        <f t="shared" si="0"/>
        <v>Békési Városgondnokság</v>
      </c>
      <c r="W12" s="411"/>
      <c r="X12" s="411"/>
      <c r="Y12" s="411"/>
      <c r="Z12" s="411">
        <v>1064</v>
      </c>
      <c r="AA12" s="411">
        <v>1064</v>
      </c>
      <c r="AB12" s="411"/>
      <c r="AC12" s="411"/>
      <c r="AD12" s="411"/>
      <c r="AE12" s="411"/>
      <c r="AF12" s="411"/>
      <c r="AG12" s="411"/>
      <c r="AH12" s="411"/>
      <c r="AI12" s="412">
        <f t="shared" si="2"/>
        <v>374452</v>
      </c>
      <c r="AJ12" s="412">
        <f t="shared" si="2"/>
        <v>371768</v>
      </c>
      <c r="AK12" s="412">
        <f t="shared" si="2"/>
        <v>0</v>
      </c>
      <c r="AL12" s="383"/>
    </row>
    <row r="13" spans="1:38" ht="34.5" customHeight="1">
      <c r="A13" s="375">
        <f t="shared" si="1"/>
        <v>7</v>
      </c>
      <c r="B13" s="378" t="s">
        <v>28</v>
      </c>
      <c r="C13" s="411">
        <v>65929</v>
      </c>
      <c r="D13" s="411">
        <v>61942</v>
      </c>
      <c r="E13" s="411"/>
      <c r="F13" s="411">
        <v>17695</v>
      </c>
      <c r="G13" s="411">
        <v>16641</v>
      </c>
      <c r="H13" s="411"/>
      <c r="I13" s="411">
        <v>87322</v>
      </c>
      <c r="J13" s="411">
        <v>87138</v>
      </c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376">
        <f t="shared" si="0"/>
        <v>7</v>
      </c>
      <c r="V13" s="378" t="str">
        <f t="shared" si="0"/>
        <v>Kecskeméti Gábor Kulturális Központ</v>
      </c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2">
        <f t="shared" si="2"/>
        <v>170946</v>
      </c>
      <c r="AJ13" s="412">
        <f t="shared" si="2"/>
        <v>165721</v>
      </c>
      <c r="AK13" s="412">
        <f t="shared" si="2"/>
        <v>0</v>
      </c>
      <c r="AL13" s="383"/>
    </row>
    <row r="14" spans="1:38" ht="34.5" customHeight="1">
      <c r="A14" s="375">
        <f t="shared" si="1"/>
        <v>8</v>
      </c>
      <c r="B14" s="384" t="s">
        <v>30</v>
      </c>
      <c r="C14" s="411">
        <v>10946</v>
      </c>
      <c r="D14" s="411">
        <v>10946</v>
      </c>
      <c r="E14" s="411"/>
      <c r="F14" s="411">
        <v>2920</v>
      </c>
      <c r="G14" s="411">
        <v>2920</v>
      </c>
      <c r="H14" s="411"/>
      <c r="I14" s="411">
        <v>5399</v>
      </c>
      <c r="J14" s="411">
        <v>5399</v>
      </c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376">
        <f t="shared" si="0"/>
        <v>8</v>
      </c>
      <c r="V14" s="378" t="str">
        <f t="shared" si="0"/>
        <v>Jantyik Mátyás Múzeum</v>
      </c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2">
        <f t="shared" si="2"/>
        <v>19265</v>
      </c>
      <c r="AJ14" s="412">
        <f t="shared" si="2"/>
        <v>19265</v>
      </c>
      <c r="AK14" s="412">
        <f t="shared" si="2"/>
        <v>0</v>
      </c>
      <c r="AL14" s="383"/>
    </row>
    <row r="15" spans="1:38" ht="34.5" customHeight="1">
      <c r="A15" s="375">
        <f t="shared" si="1"/>
        <v>9</v>
      </c>
      <c r="B15" s="378" t="s">
        <v>32</v>
      </c>
      <c r="C15" s="411">
        <v>21397</v>
      </c>
      <c r="D15" s="411">
        <v>21397</v>
      </c>
      <c r="E15" s="411"/>
      <c r="F15" s="411">
        <v>5600</v>
      </c>
      <c r="G15" s="411">
        <v>5600</v>
      </c>
      <c r="H15" s="411"/>
      <c r="I15" s="411">
        <v>6500</v>
      </c>
      <c r="J15" s="411">
        <v>6500</v>
      </c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376">
        <f t="shared" si="0"/>
        <v>9</v>
      </c>
      <c r="V15" s="378" t="str">
        <f t="shared" si="0"/>
        <v>Püski Sándor Könyvtár</v>
      </c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2">
        <f t="shared" si="2"/>
        <v>33497</v>
      </c>
      <c r="AJ15" s="412">
        <f t="shared" si="2"/>
        <v>33497</v>
      </c>
      <c r="AK15" s="412">
        <f t="shared" si="2"/>
        <v>0</v>
      </c>
      <c r="AL15" s="383"/>
    </row>
    <row r="16" spans="1:38" ht="34.5" customHeight="1">
      <c r="A16" s="375">
        <f t="shared" si="1"/>
        <v>10</v>
      </c>
      <c r="B16" s="378" t="s">
        <v>479</v>
      </c>
      <c r="C16" s="411">
        <v>0</v>
      </c>
      <c r="D16" s="411">
        <v>6717</v>
      </c>
      <c r="E16" s="411"/>
      <c r="F16" s="411">
        <v>0</v>
      </c>
      <c r="G16" s="411">
        <v>1746</v>
      </c>
      <c r="H16" s="411"/>
      <c r="I16" s="411">
        <v>0</v>
      </c>
      <c r="J16" s="411">
        <v>1000</v>
      </c>
      <c r="K16" s="411"/>
      <c r="L16" s="411"/>
      <c r="M16" s="411"/>
      <c r="N16" s="411"/>
      <c r="O16" s="411"/>
      <c r="P16" s="411"/>
      <c r="Q16" s="387"/>
      <c r="R16" s="387"/>
      <c r="S16" s="387"/>
      <c r="T16" s="413"/>
      <c r="U16" s="376">
        <f t="shared" si="0"/>
        <v>10</v>
      </c>
      <c r="V16" s="378" t="s">
        <v>479</v>
      </c>
      <c r="W16" s="387"/>
      <c r="X16" s="387">
        <v>300</v>
      </c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8">
        <f t="shared" si="2"/>
        <v>0</v>
      </c>
      <c r="AJ16" s="412">
        <f t="shared" si="2"/>
        <v>9763</v>
      </c>
      <c r="AK16" s="388"/>
      <c r="AL16" s="389"/>
    </row>
    <row r="17" spans="1:38" ht="34.5" customHeight="1">
      <c r="A17" s="375">
        <f t="shared" si="1"/>
        <v>11</v>
      </c>
      <c r="B17" s="390" t="s">
        <v>34</v>
      </c>
      <c r="C17" s="412">
        <f>SUM(C11:C16)</f>
        <v>370547</v>
      </c>
      <c r="D17" s="412">
        <f>SUM(D11:D16)</f>
        <v>370547</v>
      </c>
      <c r="E17" s="412">
        <f aca="true" t="shared" si="3" ref="E17:T17">SUM(E11:E15)</f>
        <v>0</v>
      </c>
      <c r="F17" s="412">
        <f>SUM(F11:F16)</f>
        <v>99460</v>
      </c>
      <c r="G17" s="412">
        <f>SUM(G11:G16)</f>
        <v>99460</v>
      </c>
      <c r="H17" s="412">
        <f t="shared" si="3"/>
        <v>0</v>
      </c>
      <c r="I17" s="412">
        <f>SUM(I11:I16)</f>
        <v>505344</v>
      </c>
      <c r="J17" s="412">
        <f>SUM(J11:J16)</f>
        <v>505044</v>
      </c>
      <c r="K17" s="412">
        <f t="shared" si="3"/>
        <v>0</v>
      </c>
      <c r="L17" s="412">
        <f t="shared" si="3"/>
        <v>0</v>
      </c>
      <c r="M17" s="412">
        <f t="shared" si="3"/>
        <v>0</v>
      </c>
      <c r="N17" s="412">
        <f t="shared" si="3"/>
        <v>0</v>
      </c>
      <c r="O17" s="412">
        <f t="shared" si="3"/>
        <v>5313</v>
      </c>
      <c r="P17" s="412">
        <f t="shared" si="3"/>
        <v>5313</v>
      </c>
      <c r="Q17" s="412">
        <f t="shared" si="3"/>
        <v>0</v>
      </c>
      <c r="R17" s="412">
        <f t="shared" si="3"/>
        <v>0</v>
      </c>
      <c r="S17" s="412">
        <f t="shared" si="3"/>
        <v>0</v>
      </c>
      <c r="T17" s="412">
        <f t="shared" si="3"/>
        <v>0</v>
      </c>
      <c r="U17" s="376">
        <f t="shared" si="0"/>
        <v>11</v>
      </c>
      <c r="V17" s="390" t="str">
        <f t="shared" si="0"/>
        <v>Költségvetési szervek összesen:</v>
      </c>
      <c r="W17" s="412">
        <f>SUM(W11:W16)</f>
        <v>0</v>
      </c>
      <c r="X17" s="412">
        <f aca="true" t="shared" si="4" ref="X17:AH17">SUM(X11:X16)</f>
        <v>300</v>
      </c>
      <c r="Y17" s="412">
        <f t="shared" si="4"/>
        <v>0</v>
      </c>
      <c r="Z17" s="412">
        <f t="shared" si="4"/>
        <v>1064</v>
      </c>
      <c r="AA17" s="412">
        <f t="shared" si="4"/>
        <v>1064</v>
      </c>
      <c r="AB17" s="412">
        <f t="shared" si="4"/>
        <v>0</v>
      </c>
      <c r="AC17" s="412">
        <f t="shared" si="4"/>
        <v>0</v>
      </c>
      <c r="AD17" s="412">
        <f t="shared" si="4"/>
        <v>0</v>
      </c>
      <c r="AE17" s="412">
        <f t="shared" si="4"/>
        <v>0</v>
      </c>
      <c r="AF17" s="412">
        <f t="shared" si="4"/>
        <v>0</v>
      </c>
      <c r="AG17" s="412">
        <f t="shared" si="4"/>
        <v>0</v>
      </c>
      <c r="AH17" s="412">
        <f t="shared" si="4"/>
        <v>0</v>
      </c>
      <c r="AI17" s="412">
        <f t="shared" si="2"/>
        <v>981728</v>
      </c>
      <c r="AJ17" s="412">
        <f t="shared" si="2"/>
        <v>981728</v>
      </c>
      <c r="AK17" s="412">
        <f t="shared" si="2"/>
        <v>0</v>
      </c>
      <c r="AL17" s="383"/>
    </row>
    <row r="18" spans="1:38" ht="34.5" customHeight="1">
      <c r="A18" s="375">
        <f t="shared" si="1"/>
        <v>12</v>
      </c>
      <c r="B18" s="392" t="s">
        <v>36</v>
      </c>
      <c r="C18" s="411">
        <v>208086</v>
      </c>
      <c r="D18" s="411">
        <v>208086</v>
      </c>
      <c r="E18" s="411"/>
      <c r="F18" s="411">
        <v>57119</v>
      </c>
      <c r="G18" s="411">
        <v>57119</v>
      </c>
      <c r="H18" s="411"/>
      <c r="I18" s="411">
        <v>134929</v>
      </c>
      <c r="J18" s="411">
        <v>134929</v>
      </c>
      <c r="K18" s="411"/>
      <c r="L18" s="411">
        <v>74460</v>
      </c>
      <c r="M18" s="411">
        <v>74460</v>
      </c>
      <c r="N18" s="411"/>
      <c r="O18" s="411"/>
      <c r="P18" s="411"/>
      <c r="Q18" s="411"/>
      <c r="R18" s="411"/>
      <c r="S18" s="411"/>
      <c r="T18" s="411"/>
      <c r="U18" s="376">
        <f t="shared" si="0"/>
        <v>12</v>
      </c>
      <c r="V18" s="378" t="str">
        <f t="shared" si="0"/>
        <v>Polgármesteri Hivatal</v>
      </c>
      <c r="W18" s="411">
        <v>21342</v>
      </c>
      <c r="X18" s="411">
        <v>21342</v>
      </c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2">
        <f t="shared" si="2"/>
        <v>495936</v>
      </c>
      <c r="AJ18" s="412">
        <f t="shared" si="2"/>
        <v>495936</v>
      </c>
      <c r="AK18" s="412">
        <f t="shared" si="2"/>
        <v>0</v>
      </c>
      <c r="AL18" s="383"/>
    </row>
    <row r="19" spans="1:38" ht="34.5" customHeight="1">
      <c r="A19" s="375">
        <f t="shared" si="1"/>
        <v>13</v>
      </c>
      <c r="B19" s="392" t="s">
        <v>54</v>
      </c>
      <c r="C19" s="411">
        <v>418559</v>
      </c>
      <c r="D19" s="411">
        <v>418559</v>
      </c>
      <c r="E19" s="411"/>
      <c r="F19" s="411">
        <v>60091</v>
      </c>
      <c r="G19" s="411">
        <v>60091</v>
      </c>
      <c r="H19" s="411"/>
      <c r="I19" s="411">
        <v>343293</v>
      </c>
      <c r="J19" s="411">
        <v>343293</v>
      </c>
      <c r="K19" s="411"/>
      <c r="L19" s="411">
        <v>131233</v>
      </c>
      <c r="M19" s="411">
        <v>131233</v>
      </c>
      <c r="N19" s="411"/>
      <c r="O19" s="411">
        <v>701550</v>
      </c>
      <c r="P19" s="411">
        <v>701550</v>
      </c>
      <c r="Q19" s="411"/>
      <c r="R19" s="411">
        <v>45791</v>
      </c>
      <c r="S19" s="411">
        <v>45791</v>
      </c>
      <c r="T19" s="411"/>
      <c r="U19" s="376">
        <f t="shared" si="0"/>
        <v>13</v>
      </c>
      <c r="V19" s="378" t="str">
        <f t="shared" si="0"/>
        <v> Önkormányzat </v>
      </c>
      <c r="W19" s="411">
        <v>253756</v>
      </c>
      <c r="X19" s="411">
        <v>253756</v>
      </c>
      <c r="Y19" s="411"/>
      <c r="Z19" s="411">
        <v>318062</v>
      </c>
      <c r="AA19" s="411">
        <v>318062</v>
      </c>
      <c r="AB19" s="411"/>
      <c r="AC19" s="411"/>
      <c r="AD19" s="411"/>
      <c r="AE19" s="411"/>
      <c r="AF19" s="411">
        <v>193801</v>
      </c>
      <c r="AG19" s="411">
        <v>193801</v>
      </c>
      <c r="AH19" s="411"/>
      <c r="AI19" s="412">
        <f t="shared" si="2"/>
        <v>2466136</v>
      </c>
      <c r="AJ19" s="412">
        <f t="shared" si="2"/>
        <v>2466136</v>
      </c>
      <c r="AK19" s="412">
        <f t="shared" si="2"/>
        <v>0</v>
      </c>
      <c r="AL19" s="383"/>
    </row>
    <row r="20" spans="1:38" ht="34.5" customHeight="1">
      <c r="A20" s="375">
        <f t="shared" si="1"/>
        <v>14</v>
      </c>
      <c r="B20" s="390" t="s">
        <v>40</v>
      </c>
      <c r="C20" s="412">
        <f aca="true" t="shared" si="5" ref="C20:T20">SUM(C17:C19)</f>
        <v>997192</v>
      </c>
      <c r="D20" s="412">
        <f t="shared" si="5"/>
        <v>997192</v>
      </c>
      <c r="E20" s="412">
        <f t="shared" si="5"/>
        <v>0</v>
      </c>
      <c r="F20" s="412">
        <f t="shared" si="5"/>
        <v>216670</v>
      </c>
      <c r="G20" s="412">
        <f t="shared" si="5"/>
        <v>216670</v>
      </c>
      <c r="H20" s="412">
        <f t="shared" si="5"/>
        <v>0</v>
      </c>
      <c r="I20" s="412">
        <f t="shared" si="5"/>
        <v>983566</v>
      </c>
      <c r="J20" s="412">
        <f t="shared" si="5"/>
        <v>983266</v>
      </c>
      <c r="K20" s="412">
        <f t="shared" si="5"/>
        <v>0</v>
      </c>
      <c r="L20" s="412">
        <f t="shared" si="5"/>
        <v>205693</v>
      </c>
      <c r="M20" s="412">
        <f t="shared" si="5"/>
        <v>205693</v>
      </c>
      <c r="N20" s="412">
        <f t="shared" si="5"/>
        <v>0</v>
      </c>
      <c r="O20" s="412">
        <f t="shared" si="5"/>
        <v>706863</v>
      </c>
      <c r="P20" s="412">
        <f t="shared" si="5"/>
        <v>706863</v>
      </c>
      <c r="Q20" s="412">
        <f t="shared" si="5"/>
        <v>0</v>
      </c>
      <c r="R20" s="412">
        <f t="shared" si="5"/>
        <v>45791</v>
      </c>
      <c r="S20" s="412">
        <f t="shared" si="5"/>
        <v>45791</v>
      </c>
      <c r="T20" s="412">
        <f t="shared" si="5"/>
        <v>0</v>
      </c>
      <c r="U20" s="376">
        <f t="shared" si="0"/>
        <v>14</v>
      </c>
      <c r="V20" s="390" t="str">
        <f t="shared" si="0"/>
        <v>Békés Város mindösszesen:</v>
      </c>
      <c r="W20" s="412">
        <f aca="true" t="shared" si="6" ref="W20:AH20">SUM(W17:W19)</f>
        <v>275098</v>
      </c>
      <c r="X20" s="412">
        <f t="shared" si="6"/>
        <v>275398</v>
      </c>
      <c r="Y20" s="412">
        <f t="shared" si="6"/>
        <v>0</v>
      </c>
      <c r="Z20" s="412">
        <f t="shared" si="6"/>
        <v>319126</v>
      </c>
      <c r="AA20" s="412">
        <f t="shared" si="6"/>
        <v>319126</v>
      </c>
      <c r="AB20" s="412">
        <f t="shared" si="6"/>
        <v>0</v>
      </c>
      <c r="AC20" s="412">
        <f t="shared" si="6"/>
        <v>0</v>
      </c>
      <c r="AD20" s="412">
        <f t="shared" si="6"/>
        <v>0</v>
      </c>
      <c r="AE20" s="412">
        <f t="shared" si="6"/>
        <v>0</v>
      </c>
      <c r="AF20" s="412">
        <f t="shared" si="6"/>
        <v>193801</v>
      </c>
      <c r="AG20" s="412">
        <f t="shared" si="6"/>
        <v>193801</v>
      </c>
      <c r="AH20" s="412">
        <f t="shared" si="6"/>
        <v>0</v>
      </c>
      <c r="AI20" s="412">
        <f t="shared" si="2"/>
        <v>3943800</v>
      </c>
      <c r="AJ20" s="412">
        <f t="shared" si="2"/>
        <v>3943800</v>
      </c>
      <c r="AK20" s="412">
        <f t="shared" si="2"/>
        <v>0</v>
      </c>
      <c r="AL20" s="383"/>
    </row>
    <row r="22" spans="15:34" ht="12.75">
      <c r="O22" s="393"/>
      <c r="P22" s="393"/>
      <c r="Q22" s="393"/>
      <c r="R22" s="393"/>
      <c r="S22" s="393"/>
      <c r="T22" s="393"/>
      <c r="U22" s="393"/>
      <c r="Z22" s="393"/>
      <c r="AA22" s="393"/>
      <c r="AB22" s="393"/>
      <c r="AF22" s="393"/>
      <c r="AG22" s="393"/>
      <c r="AH22" s="393"/>
    </row>
  </sheetData>
  <sheetProtection/>
  <mergeCells count="19">
    <mergeCell ref="I9:K9"/>
    <mergeCell ref="F9:H9"/>
    <mergeCell ref="L9:N9"/>
    <mergeCell ref="N1:T1"/>
    <mergeCell ref="A3:T3"/>
    <mergeCell ref="U3:AL3"/>
    <mergeCell ref="AJ7:AK7"/>
    <mergeCell ref="B8:B10"/>
    <mergeCell ref="C8:T8"/>
    <mergeCell ref="V8:V10"/>
    <mergeCell ref="W8:AH8"/>
    <mergeCell ref="AI8:AL9"/>
    <mergeCell ref="C9:E9"/>
    <mergeCell ref="O9:Q9"/>
    <mergeCell ref="R9:T9"/>
    <mergeCell ref="W9:Y9"/>
    <mergeCell ref="Z9:AB9"/>
    <mergeCell ref="AC9:AE9"/>
    <mergeCell ref="AF9:AH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zoomScalePageLayoutView="0" workbookViewId="0" topLeftCell="A1">
      <selection activeCell="O36" sqref="O36"/>
    </sheetView>
  </sheetViews>
  <sheetFormatPr defaultColWidth="9.140625" defaultRowHeight="12.75"/>
  <cols>
    <col min="1" max="1" width="4.421875" style="13" customWidth="1"/>
    <col min="2" max="2" width="35.28125" style="6" customWidth="1"/>
    <col min="3" max="3" width="14.421875" style="6" customWidth="1"/>
    <col min="4" max="4" width="30.8515625" style="6" customWidth="1"/>
    <col min="5" max="5" width="15.8515625" style="6" customWidth="1"/>
    <col min="6" max="6" width="9.140625" style="6" customWidth="1"/>
    <col min="7" max="7" width="15.28125" style="6" bestFit="1" customWidth="1"/>
    <col min="8" max="16384" width="9.140625" style="6" customWidth="1"/>
  </cols>
  <sheetData>
    <row r="1" spans="1:5" ht="12.75">
      <c r="A1" s="50"/>
      <c r="B1" s="50"/>
      <c r="C1" s="50"/>
      <c r="D1" s="50"/>
      <c r="E1" s="50"/>
    </row>
    <row r="2" spans="1:5" ht="12.75">
      <c r="A2" s="43"/>
      <c r="B2" s="43"/>
      <c r="C2" s="43"/>
      <c r="D2" s="43"/>
      <c r="E2" s="43"/>
    </row>
    <row r="3" spans="1:5" ht="15">
      <c r="A3" s="43"/>
      <c r="B3" s="497" t="s">
        <v>493</v>
      </c>
      <c r="C3" s="497"/>
      <c r="D3" s="497"/>
      <c r="E3" s="498"/>
    </row>
    <row r="4" spans="1:5" ht="12.75">
      <c r="A4" s="43"/>
      <c r="B4" s="14"/>
      <c r="C4" s="14"/>
      <c r="D4" s="14"/>
      <c r="E4" s="14"/>
    </row>
    <row r="5" spans="1:5" ht="12.75">
      <c r="A5" s="43"/>
      <c r="B5" s="14"/>
      <c r="C5" s="14"/>
      <c r="D5" s="14"/>
      <c r="E5" s="14"/>
    </row>
    <row r="6" spans="1:5" ht="42.75" customHeight="1">
      <c r="A6" s="43"/>
      <c r="B6" s="499" t="s">
        <v>410</v>
      </c>
      <c r="C6" s="500"/>
      <c r="D6" s="500"/>
      <c r="E6" s="500"/>
    </row>
    <row r="7" spans="1:5" ht="12.75">
      <c r="A7" s="43"/>
      <c r="B7" s="15"/>
      <c r="C7" s="15"/>
      <c r="D7" s="15"/>
      <c r="E7" s="15"/>
    </row>
    <row r="8" spans="1:5" ht="12.75">
      <c r="A8" s="366"/>
      <c r="B8" s="190" t="s">
        <v>0</v>
      </c>
      <c r="C8" s="16" t="s">
        <v>1</v>
      </c>
      <c r="D8" s="16" t="s">
        <v>2</v>
      </c>
      <c r="E8" s="16" t="s">
        <v>3</v>
      </c>
    </row>
    <row r="9" spans="1:5" ht="15.75">
      <c r="A9" s="188" t="s">
        <v>10</v>
      </c>
      <c r="B9" s="501" t="s">
        <v>126</v>
      </c>
      <c r="C9" s="501"/>
      <c r="D9" s="501"/>
      <c r="E9" s="501"/>
    </row>
    <row r="10" spans="1:5" ht="15">
      <c r="A10" s="100" t="s">
        <v>16</v>
      </c>
      <c r="B10" s="492" t="s">
        <v>12</v>
      </c>
      <c r="C10" s="492"/>
      <c r="D10" s="492" t="s">
        <v>41</v>
      </c>
      <c r="E10" s="492"/>
    </row>
    <row r="11" spans="1:5" ht="25.5" customHeight="1">
      <c r="A11" s="100" t="s">
        <v>23</v>
      </c>
      <c r="B11" s="18" t="s">
        <v>55</v>
      </c>
      <c r="C11" s="17" t="s">
        <v>56</v>
      </c>
      <c r="D11" s="17" t="s">
        <v>55</v>
      </c>
      <c r="E11" s="17" t="s">
        <v>56</v>
      </c>
    </row>
    <row r="12" spans="1:5" ht="12.75">
      <c r="A12" s="100" t="s">
        <v>26</v>
      </c>
      <c r="B12" s="19" t="s">
        <v>17</v>
      </c>
      <c r="C12" s="20">
        <v>502703</v>
      </c>
      <c r="D12" s="19" t="s">
        <v>46</v>
      </c>
      <c r="E12" s="20">
        <v>997192</v>
      </c>
    </row>
    <row r="13" spans="1:5" ht="12.75">
      <c r="A13" s="100" t="s">
        <v>57</v>
      </c>
      <c r="B13" s="19" t="s">
        <v>18</v>
      </c>
      <c r="C13" s="20">
        <v>580968</v>
      </c>
      <c r="D13" s="19" t="s">
        <v>58</v>
      </c>
      <c r="E13" s="20">
        <v>216670</v>
      </c>
    </row>
    <row r="14" spans="1:5" ht="12.75">
      <c r="A14" s="100" t="s">
        <v>59</v>
      </c>
      <c r="B14" s="19" t="s">
        <v>19</v>
      </c>
      <c r="C14" s="20">
        <v>1102275</v>
      </c>
      <c r="D14" s="19" t="s">
        <v>47</v>
      </c>
      <c r="E14" s="20">
        <v>983566</v>
      </c>
    </row>
    <row r="15" spans="1:5" ht="25.5" customHeight="1">
      <c r="A15" s="100" t="s">
        <v>52</v>
      </c>
      <c r="B15" s="19" t="s">
        <v>20</v>
      </c>
      <c r="C15" s="20">
        <v>871576</v>
      </c>
      <c r="D15" s="493" t="s">
        <v>48</v>
      </c>
      <c r="E15" s="495">
        <v>205693</v>
      </c>
    </row>
    <row r="16" spans="1:5" ht="36" customHeight="1">
      <c r="A16" s="100" t="s">
        <v>27</v>
      </c>
      <c r="B16" s="21"/>
      <c r="C16" s="22"/>
      <c r="D16" s="494"/>
      <c r="E16" s="496"/>
    </row>
    <row r="17" spans="1:5" ht="25.5">
      <c r="A17" s="100" t="s">
        <v>29</v>
      </c>
      <c r="B17" s="23"/>
      <c r="C17" s="24"/>
      <c r="D17" s="23" t="s">
        <v>125</v>
      </c>
      <c r="E17" s="24">
        <v>706863</v>
      </c>
    </row>
    <row r="18" spans="1:5" ht="12.75">
      <c r="A18" s="100" t="s">
        <v>31</v>
      </c>
      <c r="B18" s="23"/>
      <c r="C18" s="24"/>
      <c r="D18" s="23" t="s">
        <v>60</v>
      </c>
      <c r="E18" s="24">
        <v>45791</v>
      </c>
    </row>
    <row r="19" spans="1:5" ht="12.75">
      <c r="A19" s="100" t="s">
        <v>35</v>
      </c>
      <c r="B19" s="21" t="s">
        <v>316</v>
      </c>
      <c r="C19" s="22">
        <f>SUM(C12:C18)</f>
        <v>3057522</v>
      </c>
      <c r="D19" s="21" t="s">
        <v>61</v>
      </c>
      <c r="E19" s="22">
        <f>SUM(E12:E18)</f>
        <v>3155775</v>
      </c>
    </row>
    <row r="20" spans="1:5" ht="12.75">
      <c r="A20" s="100" t="s">
        <v>53</v>
      </c>
      <c r="B20" s="486" t="s">
        <v>62</v>
      </c>
      <c r="C20" s="486"/>
      <c r="D20" s="486"/>
      <c r="E20" s="25">
        <f>C19-E19</f>
        <v>-98253</v>
      </c>
    </row>
    <row r="21" spans="1:5" ht="12.75">
      <c r="A21" s="100" t="s">
        <v>37</v>
      </c>
      <c r="B21" s="487" t="s">
        <v>63</v>
      </c>
      <c r="C21" s="487"/>
      <c r="D21" s="487"/>
      <c r="E21" s="25">
        <v>111123</v>
      </c>
    </row>
    <row r="22" spans="1:5" ht="21" customHeight="1">
      <c r="A22" s="100" t="s">
        <v>39</v>
      </c>
      <c r="B22" s="486" t="s">
        <v>64</v>
      </c>
      <c r="C22" s="486"/>
      <c r="D22" s="486"/>
      <c r="E22" s="25">
        <f>E21+E20</f>
        <v>12870</v>
      </c>
    </row>
    <row r="23" spans="1:5" ht="15.75">
      <c r="A23" s="101"/>
      <c r="B23" s="7"/>
      <c r="C23" s="7"/>
      <c r="D23" s="7"/>
      <c r="E23" s="8"/>
    </row>
    <row r="24" spans="1:5" ht="15.75">
      <c r="A24" s="100" t="s">
        <v>65</v>
      </c>
      <c r="B24" s="491" t="s">
        <v>127</v>
      </c>
      <c r="C24" s="491"/>
      <c r="D24" s="491"/>
      <c r="E24" s="491"/>
    </row>
    <row r="25" spans="1:5" ht="15">
      <c r="A25" s="100" t="s">
        <v>66</v>
      </c>
      <c r="B25" s="492" t="s">
        <v>13</v>
      </c>
      <c r="C25" s="492"/>
      <c r="D25" s="492" t="s">
        <v>42</v>
      </c>
      <c r="E25" s="492"/>
    </row>
    <row r="26" spans="1:5" ht="15">
      <c r="A26" s="100" t="s">
        <v>67</v>
      </c>
      <c r="B26" s="18" t="s">
        <v>55</v>
      </c>
      <c r="C26" s="17" t="s">
        <v>56</v>
      </c>
      <c r="D26" s="17" t="s">
        <v>55</v>
      </c>
      <c r="E26" s="17" t="s">
        <v>56</v>
      </c>
    </row>
    <row r="27" spans="1:5" ht="27.75" customHeight="1">
      <c r="A27" s="100" t="s">
        <v>68</v>
      </c>
      <c r="B27" s="19" t="s">
        <v>21</v>
      </c>
      <c r="C27" s="20">
        <v>499523</v>
      </c>
      <c r="D27" s="19" t="s">
        <v>50</v>
      </c>
      <c r="E27" s="20">
        <v>275098</v>
      </c>
    </row>
    <row r="28" spans="1:5" ht="12.75">
      <c r="A28" s="100" t="s">
        <v>69</v>
      </c>
      <c r="B28" s="19" t="s">
        <v>22</v>
      </c>
      <c r="C28" s="20">
        <v>123507</v>
      </c>
      <c r="D28" s="19" t="s">
        <v>128</v>
      </c>
      <c r="E28" s="20">
        <v>319126</v>
      </c>
    </row>
    <row r="29" spans="1:5" ht="12.75">
      <c r="A29" s="100" t="s">
        <v>70</v>
      </c>
      <c r="B29" s="19"/>
      <c r="C29" s="20"/>
      <c r="D29" s="19" t="s">
        <v>73</v>
      </c>
      <c r="E29" s="20">
        <v>193801</v>
      </c>
    </row>
    <row r="30" spans="1:5" ht="25.5">
      <c r="A30" s="100" t="s">
        <v>71</v>
      </c>
      <c r="B30" s="21" t="s">
        <v>75</v>
      </c>
      <c r="C30" s="25">
        <f>SUM(C27:C29)</f>
        <v>623030</v>
      </c>
      <c r="D30" s="21" t="s">
        <v>76</v>
      </c>
      <c r="E30" s="25">
        <f>SUM(E27:E29)</f>
        <v>788025</v>
      </c>
    </row>
    <row r="31" spans="1:7" ht="19.5" customHeight="1">
      <c r="A31" s="100" t="s">
        <v>72</v>
      </c>
      <c r="B31" s="486" t="s">
        <v>78</v>
      </c>
      <c r="C31" s="486"/>
      <c r="D31" s="486"/>
      <c r="E31" s="25">
        <f>C30-E30</f>
        <v>-164995</v>
      </c>
      <c r="G31" s="9"/>
    </row>
    <row r="32" spans="1:7" ht="19.5" customHeight="1">
      <c r="A32" s="100" t="s">
        <v>74</v>
      </c>
      <c r="B32" s="487" t="s">
        <v>80</v>
      </c>
      <c r="C32" s="487"/>
      <c r="D32" s="487"/>
      <c r="E32" s="25">
        <v>152125</v>
      </c>
      <c r="G32" s="9"/>
    </row>
    <row r="33" spans="1:7" ht="19.5" customHeight="1">
      <c r="A33" s="100" t="s">
        <v>77</v>
      </c>
      <c r="B33" s="486" t="s">
        <v>82</v>
      </c>
      <c r="C33" s="486"/>
      <c r="D33" s="486"/>
      <c r="E33" s="25">
        <f>E32+E31</f>
        <v>-12870</v>
      </c>
      <c r="G33" s="9"/>
    </row>
    <row r="34" spans="1:7" ht="35.25" customHeight="1">
      <c r="A34" s="100" t="s">
        <v>79</v>
      </c>
      <c r="B34" s="488" t="s">
        <v>129</v>
      </c>
      <c r="C34" s="489"/>
      <c r="D34" s="490"/>
      <c r="E34" s="25">
        <f>E22</f>
        <v>12870</v>
      </c>
      <c r="G34" s="9"/>
    </row>
    <row r="35" spans="1:7" ht="19.5" customHeight="1">
      <c r="A35" s="100" t="s">
        <v>81</v>
      </c>
      <c r="B35" s="486" t="s">
        <v>130</v>
      </c>
      <c r="C35" s="486"/>
      <c r="D35" s="486"/>
      <c r="E35" s="26">
        <f>E33+E34</f>
        <v>0</v>
      </c>
      <c r="G35" s="10"/>
    </row>
    <row r="36" spans="2:5" ht="12.75">
      <c r="B36" s="27"/>
      <c r="C36" s="27"/>
      <c r="D36" s="27"/>
      <c r="E36" s="27"/>
    </row>
    <row r="37" ht="12.75">
      <c r="G37" s="9"/>
    </row>
    <row r="39" ht="12.75">
      <c r="G39" s="9"/>
    </row>
  </sheetData>
  <sheetProtection/>
  <mergeCells count="18">
    <mergeCell ref="D15:D16"/>
    <mergeCell ref="E15:E16"/>
    <mergeCell ref="B20:D20"/>
    <mergeCell ref="B21:D21"/>
    <mergeCell ref="B3:E3"/>
    <mergeCell ref="B6:E6"/>
    <mergeCell ref="B9:E9"/>
    <mergeCell ref="B10:C10"/>
    <mergeCell ref="D10:E10"/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00390625" style="363" customWidth="1"/>
    <col min="2" max="2" width="4.421875" style="6" customWidth="1"/>
    <col min="3" max="8" width="9.140625" style="6" customWidth="1"/>
    <col min="9" max="9" width="15.140625" style="6" customWidth="1"/>
    <col min="10" max="10" width="16.57421875" style="6" customWidth="1"/>
    <col min="11" max="16384" width="9.140625" style="6" customWidth="1"/>
  </cols>
  <sheetData>
    <row r="1" spans="1:10" ht="15.75">
      <c r="A1" s="107"/>
      <c r="B1" s="543" t="s">
        <v>494</v>
      </c>
      <c r="C1" s="543"/>
      <c r="D1" s="543"/>
      <c r="E1" s="543"/>
      <c r="F1" s="543"/>
      <c r="G1" s="543"/>
      <c r="H1" s="543"/>
      <c r="I1" s="543"/>
      <c r="J1" s="543"/>
    </row>
    <row r="2" spans="1:10" ht="15.75">
      <c r="A2" s="107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107"/>
      <c r="B3" s="37"/>
      <c r="C3" s="37"/>
      <c r="D3" s="37"/>
      <c r="E3" s="37"/>
      <c r="F3" s="37"/>
      <c r="G3" s="37"/>
      <c r="H3" s="37"/>
      <c r="I3" s="37"/>
      <c r="J3" s="37"/>
    </row>
    <row r="4" spans="1:10" ht="23.25">
      <c r="A4" s="107"/>
      <c r="B4" s="544" t="s">
        <v>134</v>
      </c>
      <c r="C4" s="544"/>
      <c r="D4" s="544"/>
      <c r="E4" s="544"/>
      <c r="F4" s="544"/>
      <c r="G4" s="544"/>
      <c r="H4" s="544"/>
      <c r="I4" s="544"/>
      <c r="J4" s="545"/>
    </row>
    <row r="5" spans="1:10" ht="23.25">
      <c r="A5" s="107"/>
      <c r="B5" s="544" t="s">
        <v>285</v>
      </c>
      <c r="C5" s="544"/>
      <c r="D5" s="544"/>
      <c r="E5" s="544"/>
      <c r="F5" s="544"/>
      <c r="G5" s="544"/>
      <c r="H5" s="544"/>
      <c r="I5" s="544"/>
      <c r="J5" s="545"/>
    </row>
    <row r="6" spans="1:10" ht="23.25">
      <c r="A6" s="107"/>
      <c r="B6" s="544" t="s">
        <v>88</v>
      </c>
      <c r="C6" s="544"/>
      <c r="D6" s="544"/>
      <c r="E6" s="544"/>
      <c r="F6" s="544"/>
      <c r="G6" s="544"/>
      <c r="H6" s="544"/>
      <c r="I6" s="544"/>
      <c r="J6" s="545"/>
    </row>
    <row r="7" spans="1:10" ht="23.25">
      <c r="A7" s="50"/>
      <c r="B7" s="555"/>
      <c r="C7" s="555"/>
      <c r="D7" s="555"/>
      <c r="E7" s="555"/>
      <c r="F7" s="555"/>
      <c r="G7" s="555"/>
      <c r="H7" s="555"/>
      <c r="I7" s="555"/>
      <c r="J7" s="556"/>
    </row>
    <row r="8" spans="1:10" ht="14.25" customHeight="1">
      <c r="A8" s="323"/>
      <c r="B8" s="106" t="s">
        <v>0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87</v>
      </c>
      <c r="I8" s="44" t="s">
        <v>6</v>
      </c>
      <c r="J8" s="44" t="s">
        <v>7</v>
      </c>
    </row>
    <row r="9" spans="1:10" ht="13.5" thickBot="1">
      <c r="A9" s="323"/>
      <c r="B9" s="39"/>
      <c r="C9" s="38"/>
      <c r="D9" s="38"/>
      <c r="E9" s="38"/>
      <c r="F9" s="38"/>
      <c r="G9" s="38"/>
      <c r="H9" s="38"/>
      <c r="I9" s="38"/>
      <c r="J9" s="40" t="s">
        <v>89</v>
      </c>
    </row>
    <row r="10" spans="1:10" ht="12.75">
      <c r="A10" s="547" t="s">
        <v>10</v>
      </c>
      <c r="B10" s="549" t="s">
        <v>11</v>
      </c>
      <c r="C10" s="550"/>
      <c r="D10" s="550"/>
      <c r="E10" s="550"/>
      <c r="F10" s="550"/>
      <c r="G10" s="550"/>
      <c r="H10" s="550"/>
      <c r="I10" s="550"/>
      <c r="J10" s="553" t="s">
        <v>90</v>
      </c>
    </row>
    <row r="11" spans="1:10" ht="22.5" customHeight="1">
      <c r="A11" s="548"/>
      <c r="B11" s="551"/>
      <c r="C11" s="552"/>
      <c r="D11" s="552"/>
      <c r="E11" s="552"/>
      <c r="F11" s="552"/>
      <c r="G11" s="552"/>
      <c r="H11" s="552"/>
      <c r="I11" s="552"/>
      <c r="J11" s="554"/>
    </row>
    <row r="12" spans="1:10" ht="29.25" customHeight="1">
      <c r="A12" s="200" t="s">
        <v>16</v>
      </c>
      <c r="B12" s="214" t="s">
        <v>91</v>
      </c>
      <c r="C12" s="523" t="s">
        <v>92</v>
      </c>
      <c r="D12" s="523"/>
      <c r="E12" s="523"/>
      <c r="F12" s="523"/>
      <c r="G12" s="523"/>
      <c r="H12" s="523"/>
      <c r="I12" s="524"/>
      <c r="J12" s="215"/>
    </row>
    <row r="13" spans="1:10" ht="18" customHeight="1">
      <c r="A13" s="200" t="s">
        <v>23</v>
      </c>
      <c r="B13" s="216"/>
      <c r="C13" s="41" t="s">
        <v>10</v>
      </c>
      <c r="D13" s="517" t="s">
        <v>135</v>
      </c>
      <c r="E13" s="517"/>
      <c r="F13" s="517"/>
      <c r="G13" s="517"/>
      <c r="H13" s="517"/>
      <c r="I13" s="517"/>
      <c r="J13" s="217">
        <v>21311</v>
      </c>
    </row>
    <row r="14" spans="1:10" ht="18" customHeight="1">
      <c r="A14" s="200" t="s">
        <v>26</v>
      </c>
      <c r="B14" s="216"/>
      <c r="C14" s="41" t="s">
        <v>16</v>
      </c>
      <c r="D14" s="517" t="s">
        <v>136</v>
      </c>
      <c r="E14" s="517"/>
      <c r="F14" s="517"/>
      <c r="G14" s="517"/>
      <c r="H14" s="517"/>
      <c r="I14" s="517"/>
      <c r="J14" s="218">
        <v>23131</v>
      </c>
    </row>
    <row r="15" spans="1:10" ht="18" customHeight="1">
      <c r="A15" s="200" t="s">
        <v>57</v>
      </c>
      <c r="B15" s="219"/>
      <c r="C15" s="41" t="s">
        <v>23</v>
      </c>
      <c r="D15" s="546" t="s">
        <v>137</v>
      </c>
      <c r="E15" s="546"/>
      <c r="F15" s="546"/>
      <c r="G15" s="546"/>
      <c r="H15" s="546"/>
      <c r="I15" s="546"/>
      <c r="J15" s="220">
        <v>280062</v>
      </c>
    </row>
    <row r="16" spans="1:10" ht="18" customHeight="1">
      <c r="A16" s="200" t="s">
        <v>59</v>
      </c>
      <c r="B16" s="219"/>
      <c r="C16" s="41" t="s">
        <v>26</v>
      </c>
      <c r="D16" s="516" t="s">
        <v>286</v>
      </c>
      <c r="E16" s="546"/>
      <c r="F16" s="546"/>
      <c r="G16" s="546"/>
      <c r="H16" s="546"/>
      <c r="I16" s="546"/>
      <c r="J16" s="220">
        <v>34495</v>
      </c>
    </row>
    <row r="17" spans="1:10" ht="18" customHeight="1">
      <c r="A17" s="200" t="s">
        <v>52</v>
      </c>
      <c r="B17" s="219"/>
      <c r="C17" s="41" t="s">
        <v>57</v>
      </c>
      <c r="D17" s="546" t="s">
        <v>93</v>
      </c>
      <c r="E17" s="546"/>
      <c r="F17" s="546"/>
      <c r="G17" s="546"/>
      <c r="H17" s="546"/>
      <c r="I17" s="546"/>
      <c r="J17" s="220">
        <v>1225</v>
      </c>
    </row>
    <row r="18" spans="1:10" ht="18" customHeight="1">
      <c r="A18" s="200" t="s">
        <v>27</v>
      </c>
      <c r="B18" s="219"/>
      <c r="C18" s="41" t="s">
        <v>59</v>
      </c>
      <c r="D18" s="510" t="s">
        <v>288</v>
      </c>
      <c r="E18" s="563"/>
      <c r="F18" s="563"/>
      <c r="G18" s="563"/>
      <c r="H18" s="563"/>
      <c r="I18" s="564"/>
      <c r="J18" s="220">
        <v>1778</v>
      </c>
    </row>
    <row r="19" spans="1:10" ht="18" customHeight="1">
      <c r="A19" s="200" t="s">
        <v>29</v>
      </c>
      <c r="B19" s="219"/>
      <c r="C19" s="41" t="s">
        <v>52</v>
      </c>
      <c r="D19" s="560" t="s">
        <v>287</v>
      </c>
      <c r="E19" s="573"/>
      <c r="F19" s="573"/>
      <c r="G19" s="573"/>
      <c r="H19" s="573"/>
      <c r="I19" s="574"/>
      <c r="J19" s="220">
        <v>7108</v>
      </c>
    </row>
    <row r="20" spans="1:10" ht="18" customHeight="1">
      <c r="A20" s="200" t="s">
        <v>31</v>
      </c>
      <c r="B20" s="219"/>
      <c r="C20" s="41" t="s">
        <v>27</v>
      </c>
      <c r="D20" s="510" t="s">
        <v>289</v>
      </c>
      <c r="E20" s="563"/>
      <c r="F20" s="563"/>
      <c r="G20" s="563"/>
      <c r="H20" s="563"/>
      <c r="I20" s="564"/>
      <c r="J20" s="220">
        <v>24848</v>
      </c>
    </row>
    <row r="21" spans="1:10" ht="18" customHeight="1">
      <c r="A21" s="200" t="s">
        <v>35</v>
      </c>
      <c r="B21" s="219"/>
      <c r="C21" s="41" t="s">
        <v>29</v>
      </c>
      <c r="D21" s="565" t="s">
        <v>298</v>
      </c>
      <c r="E21" s="566"/>
      <c r="F21" s="566"/>
      <c r="G21" s="566"/>
      <c r="H21" s="566"/>
      <c r="I21" s="567"/>
      <c r="J21" s="220">
        <v>17060</v>
      </c>
    </row>
    <row r="22" spans="1:10" ht="18" customHeight="1">
      <c r="A22" s="200" t="s">
        <v>53</v>
      </c>
      <c r="B22" s="219"/>
      <c r="C22" s="41" t="s">
        <v>31</v>
      </c>
      <c r="D22" s="560" t="s">
        <v>290</v>
      </c>
      <c r="E22" s="561"/>
      <c r="F22" s="561"/>
      <c r="G22" s="561"/>
      <c r="H22" s="561"/>
      <c r="I22" s="562"/>
      <c r="J22" s="220">
        <v>9138</v>
      </c>
    </row>
    <row r="23" spans="1:10" ht="27.75" customHeight="1">
      <c r="A23" s="200" t="s">
        <v>37</v>
      </c>
      <c r="B23" s="221" t="s">
        <v>91</v>
      </c>
      <c r="C23" s="571" t="s">
        <v>94</v>
      </c>
      <c r="D23" s="572"/>
      <c r="E23" s="572"/>
      <c r="F23" s="572"/>
      <c r="G23" s="572"/>
      <c r="H23" s="572"/>
      <c r="I23" s="572"/>
      <c r="J23" s="222">
        <f>SUM(J13:J22)</f>
        <v>420156</v>
      </c>
    </row>
    <row r="24" spans="1:10" ht="18" customHeight="1">
      <c r="A24" s="200" t="s">
        <v>39</v>
      </c>
      <c r="B24" s="223" t="s">
        <v>95</v>
      </c>
      <c r="C24" s="536" t="s">
        <v>138</v>
      </c>
      <c r="D24" s="537"/>
      <c r="E24" s="537"/>
      <c r="F24" s="537"/>
      <c r="G24" s="537"/>
      <c r="H24" s="537"/>
      <c r="I24" s="538"/>
      <c r="J24" s="215"/>
    </row>
    <row r="25" spans="1:10" ht="18" customHeight="1">
      <c r="A25" s="200" t="s">
        <v>65</v>
      </c>
      <c r="B25" s="223"/>
      <c r="C25" s="536" t="s">
        <v>96</v>
      </c>
      <c r="D25" s="537"/>
      <c r="E25" s="537"/>
      <c r="F25" s="537"/>
      <c r="G25" s="537"/>
      <c r="H25" s="537"/>
      <c r="I25" s="538"/>
      <c r="J25" s="215"/>
    </row>
    <row r="26" spans="1:10" ht="18" customHeight="1">
      <c r="A26" s="200" t="s">
        <v>66</v>
      </c>
      <c r="B26" s="216"/>
      <c r="C26" s="41" t="s">
        <v>10</v>
      </c>
      <c r="D26" s="516" t="s">
        <v>291</v>
      </c>
      <c r="E26" s="517"/>
      <c r="F26" s="517"/>
      <c r="G26" s="517"/>
      <c r="H26" s="517"/>
      <c r="I26" s="517"/>
      <c r="J26" s="296">
        <v>8001</v>
      </c>
    </row>
    <row r="27" spans="1:10" ht="18" customHeight="1">
      <c r="A27" s="200" t="s">
        <v>67</v>
      </c>
      <c r="B27" s="216"/>
      <c r="C27" s="41" t="s">
        <v>16</v>
      </c>
      <c r="D27" s="516" t="s">
        <v>292</v>
      </c>
      <c r="E27" s="517"/>
      <c r="F27" s="517"/>
      <c r="G27" s="517"/>
      <c r="H27" s="517"/>
      <c r="I27" s="517"/>
      <c r="J27" s="218">
        <v>5000</v>
      </c>
    </row>
    <row r="28" spans="1:10" ht="18" customHeight="1">
      <c r="A28" s="200" t="s">
        <v>68</v>
      </c>
      <c r="B28" s="216"/>
      <c r="C28" s="41" t="s">
        <v>23</v>
      </c>
      <c r="D28" s="516" t="s">
        <v>293</v>
      </c>
      <c r="E28" s="517"/>
      <c r="F28" s="517"/>
      <c r="G28" s="517"/>
      <c r="H28" s="517"/>
      <c r="I28" s="517"/>
      <c r="J28" s="218">
        <v>2540</v>
      </c>
    </row>
    <row r="29" spans="1:10" ht="18" customHeight="1">
      <c r="A29" s="200" t="s">
        <v>69</v>
      </c>
      <c r="B29" s="216"/>
      <c r="C29" s="41" t="s">
        <v>26</v>
      </c>
      <c r="D29" s="510" t="s">
        <v>294</v>
      </c>
      <c r="E29" s="511"/>
      <c r="F29" s="511"/>
      <c r="G29" s="511"/>
      <c r="H29" s="511"/>
      <c r="I29" s="512"/>
      <c r="J29" s="218">
        <v>11557</v>
      </c>
    </row>
    <row r="30" spans="1:10" ht="18" customHeight="1">
      <c r="A30" s="200" t="s">
        <v>70</v>
      </c>
      <c r="B30" s="216"/>
      <c r="C30" s="41" t="s">
        <v>57</v>
      </c>
      <c r="D30" s="510" t="s">
        <v>384</v>
      </c>
      <c r="E30" s="511"/>
      <c r="F30" s="511"/>
      <c r="G30" s="511"/>
      <c r="H30" s="511"/>
      <c r="I30" s="512"/>
      <c r="J30" s="218">
        <v>1300</v>
      </c>
    </row>
    <row r="31" spans="1:10" ht="18" customHeight="1">
      <c r="A31" s="200" t="s">
        <v>71</v>
      </c>
      <c r="B31" s="216"/>
      <c r="C31" s="41" t="s">
        <v>59</v>
      </c>
      <c r="D31" s="510" t="s">
        <v>295</v>
      </c>
      <c r="E31" s="511"/>
      <c r="F31" s="511"/>
      <c r="G31" s="511"/>
      <c r="H31" s="511"/>
      <c r="I31" s="512"/>
      <c r="J31" s="218">
        <v>464</v>
      </c>
    </row>
    <row r="32" spans="1:10" ht="18" customHeight="1">
      <c r="A32" s="200" t="s">
        <v>72</v>
      </c>
      <c r="B32" s="216"/>
      <c r="C32" s="41" t="s">
        <v>52</v>
      </c>
      <c r="D32" s="510" t="s">
        <v>296</v>
      </c>
      <c r="E32" s="511"/>
      <c r="F32" s="511"/>
      <c r="G32" s="511"/>
      <c r="H32" s="511"/>
      <c r="I32" s="512"/>
      <c r="J32" s="218">
        <v>2540</v>
      </c>
    </row>
    <row r="33" spans="1:10" ht="18" customHeight="1">
      <c r="A33" s="200" t="s">
        <v>74</v>
      </c>
      <c r="B33" s="216"/>
      <c r="C33" s="41" t="s">
        <v>27</v>
      </c>
      <c r="D33" s="510" t="s">
        <v>297</v>
      </c>
      <c r="E33" s="511"/>
      <c r="F33" s="511"/>
      <c r="G33" s="511"/>
      <c r="H33" s="511"/>
      <c r="I33" s="512"/>
      <c r="J33" s="218">
        <v>13970</v>
      </c>
    </row>
    <row r="34" spans="1:10" ht="18" customHeight="1">
      <c r="A34" s="200" t="s">
        <v>77</v>
      </c>
      <c r="B34" s="216"/>
      <c r="C34" s="41" t="s">
        <v>29</v>
      </c>
      <c r="D34" s="510" t="s">
        <v>382</v>
      </c>
      <c r="E34" s="511"/>
      <c r="F34" s="511"/>
      <c r="G34" s="511"/>
      <c r="H34" s="511"/>
      <c r="I34" s="512"/>
      <c r="J34" s="218">
        <v>1225</v>
      </c>
    </row>
    <row r="35" spans="1:10" ht="18" customHeight="1">
      <c r="A35" s="200" t="s">
        <v>79</v>
      </c>
      <c r="B35" s="216"/>
      <c r="C35" s="41" t="s">
        <v>31</v>
      </c>
      <c r="D35" s="510" t="s">
        <v>381</v>
      </c>
      <c r="E35" s="511"/>
      <c r="F35" s="511"/>
      <c r="G35" s="511"/>
      <c r="H35" s="511"/>
      <c r="I35" s="512"/>
      <c r="J35" s="218">
        <v>10000</v>
      </c>
    </row>
    <row r="36" spans="1:10" ht="18" customHeight="1">
      <c r="A36" s="200" t="s">
        <v>81</v>
      </c>
      <c r="B36" s="216"/>
      <c r="C36" s="41" t="s">
        <v>35</v>
      </c>
      <c r="D36" s="510" t="s">
        <v>299</v>
      </c>
      <c r="E36" s="511"/>
      <c r="F36" s="511"/>
      <c r="G36" s="511"/>
      <c r="H36" s="511"/>
      <c r="I36" s="512"/>
      <c r="J36" s="218">
        <v>1500</v>
      </c>
    </row>
    <row r="37" spans="1:10" ht="18" customHeight="1">
      <c r="A37" s="200" t="s">
        <v>83</v>
      </c>
      <c r="B37" s="216"/>
      <c r="C37" s="41" t="s">
        <v>53</v>
      </c>
      <c r="D37" s="510" t="s">
        <v>374</v>
      </c>
      <c r="E37" s="541"/>
      <c r="F37" s="541"/>
      <c r="G37" s="541"/>
      <c r="H37" s="541"/>
      <c r="I37" s="542"/>
      <c r="J37" s="218">
        <v>1842</v>
      </c>
    </row>
    <row r="38" spans="1:10" ht="18" customHeight="1">
      <c r="A38" s="200" t="s">
        <v>84</v>
      </c>
      <c r="B38" s="216"/>
      <c r="C38" s="41" t="s">
        <v>37</v>
      </c>
      <c r="D38" s="565" t="s">
        <v>300</v>
      </c>
      <c r="E38" s="566"/>
      <c r="F38" s="566"/>
      <c r="G38" s="566"/>
      <c r="H38" s="566"/>
      <c r="I38" s="567"/>
      <c r="J38" s="218">
        <v>1000</v>
      </c>
    </row>
    <row r="39" spans="1:11" ht="18" customHeight="1">
      <c r="A39" s="200" t="s">
        <v>85</v>
      </c>
      <c r="B39" s="216"/>
      <c r="C39" s="513" t="s">
        <v>139</v>
      </c>
      <c r="D39" s="514"/>
      <c r="E39" s="514"/>
      <c r="F39" s="514"/>
      <c r="G39" s="514"/>
      <c r="H39" s="514"/>
      <c r="I39" s="515"/>
      <c r="J39" s="224">
        <f>SUM(J26:J38)</f>
        <v>60939</v>
      </c>
      <c r="K39" s="212"/>
    </row>
    <row r="40" spans="1:10" ht="18" customHeight="1">
      <c r="A40" s="200" t="s">
        <v>86</v>
      </c>
      <c r="B40" s="225"/>
      <c r="C40" s="536" t="s">
        <v>97</v>
      </c>
      <c r="D40" s="537"/>
      <c r="E40" s="537"/>
      <c r="F40" s="537"/>
      <c r="G40" s="537"/>
      <c r="H40" s="537"/>
      <c r="I40" s="538"/>
      <c r="J40" s="215"/>
    </row>
    <row r="41" spans="1:10" ht="18" customHeight="1">
      <c r="A41" s="200" t="s">
        <v>103</v>
      </c>
      <c r="B41" s="219"/>
      <c r="C41" s="213" t="s">
        <v>10</v>
      </c>
      <c r="D41" s="517" t="s">
        <v>98</v>
      </c>
      <c r="E41" s="517"/>
      <c r="F41" s="517"/>
      <c r="G41" s="517"/>
      <c r="H41" s="517"/>
      <c r="I41" s="517"/>
      <c r="J41" s="218">
        <v>1000</v>
      </c>
    </row>
    <row r="42" spans="1:10" ht="18" customHeight="1">
      <c r="A42" s="200" t="s">
        <v>152</v>
      </c>
      <c r="B42" s="219"/>
      <c r="C42" s="213" t="s">
        <v>16</v>
      </c>
      <c r="D42" s="510" t="s">
        <v>301</v>
      </c>
      <c r="E42" s="511"/>
      <c r="F42" s="511"/>
      <c r="G42" s="511"/>
      <c r="H42" s="511"/>
      <c r="I42" s="512"/>
      <c r="J42" s="218">
        <v>635</v>
      </c>
    </row>
    <row r="43" spans="1:10" ht="18" customHeight="1">
      <c r="A43" s="200" t="s">
        <v>153</v>
      </c>
      <c r="B43" s="219"/>
      <c r="C43" s="213" t="s">
        <v>23</v>
      </c>
      <c r="D43" s="211" t="s">
        <v>302</v>
      </c>
      <c r="E43" s="205"/>
      <c r="F43" s="205"/>
      <c r="G43" s="205"/>
      <c r="H43" s="205"/>
      <c r="I43" s="206"/>
      <c r="J43" s="218">
        <v>3500</v>
      </c>
    </row>
    <row r="44" spans="1:10" ht="18" customHeight="1">
      <c r="A44" s="200" t="s">
        <v>154</v>
      </c>
      <c r="B44" s="219"/>
      <c r="C44" s="213" t="s">
        <v>26</v>
      </c>
      <c r="D44" s="211" t="s">
        <v>303</v>
      </c>
      <c r="E44" s="205"/>
      <c r="F44" s="205"/>
      <c r="G44" s="205"/>
      <c r="H44" s="205"/>
      <c r="I44" s="206"/>
      <c r="J44" s="218">
        <v>1000</v>
      </c>
    </row>
    <row r="45" spans="1:10" ht="18" customHeight="1">
      <c r="A45" s="200" t="s">
        <v>155</v>
      </c>
      <c r="B45" s="219"/>
      <c r="C45" s="213" t="s">
        <v>57</v>
      </c>
      <c r="D45" s="211" t="s">
        <v>304</v>
      </c>
      <c r="E45" s="205"/>
      <c r="F45" s="205"/>
      <c r="G45" s="205"/>
      <c r="H45" s="205"/>
      <c r="I45" s="206"/>
      <c r="J45" s="218">
        <v>3810</v>
      </c>
    </row>
    <row r="46" spans="1:10" ht="18" customHeight="1">
      <c r="A46" s="200" t="s">
        <v>156</v>
      </c>
      <c r="B46" s="219"/>
      <c r="C46" s="213" t="s">
        <v>59</v>
      </c>
      <c r="D46" s="211" t="s">
        <v>305</v>
      </c>
      <c r="E46" s="205"/>
      <c r="F46" s="205"/>
      <c r="G46" s="205"/>
      <c r="H46" s="205"/>
      <c r="I46" s="206"/>
      <c r="J46" s="218">
        <v>1029</v>
      </c>
    </row>
    <row r="47" spans="1:10" ht="18" customHeight="1">
      <c r="A47" s="200" t="s">
        <v>157</v>
      </c>
      <c r="B47" s="219"/>
      <c r="C47" s="213" t="s">
        <v>52</v>
      </c>
      <c r="D47" s="211" t="s">
        <v>306</v>
      </c>
      <c r="E47" s="205"/>
      <c r="F47" s="205"/>
      <c r="G47" s="205"/>
      <c r="H47" s="205"/>
      <c r="I47" s="206"/>
      <c r="J47" s="218">
        <v>6032</v>
      </c>
    </row>
    <row r="48" spans="1:10" ht="18" customHeight="1">
      <c r="A48" s="200" t="s">
        <v>158</v>
      </c>
      <c r="B48" s="219"/>
      <c r="C48" s="213" t="s">
        <v>27</v>
      </c>
      <c r="D48" s="211" t="s">
        <v>307</v>
      </c>
      <c r="E48" s="205"/>
      <c r="F48" s="205"/>
      <c r="G48" s="205"/>
      <c r="H48" s="205"/>
      <c r="I48" s="206"/>
      <c r="J48" s="218">
        <v>1450</v>
      </c>
    </row>
    <row r="49" spans="1:10" ht="18" customHeight="1">
      <c r="A49" s="200" t="s">
        <v>159</v>
      </c>
      <c r="B49" s="219"/>
      <c r="C49" s="213" t="s">
        <v>29</v>
      </c>
      <c r="D49" s="211" t="s">
        <v>308</v>
      </c>
      <c r="E49" s="205"/>
      <c r="F49" s="205"/>
      <c r="G49" s="205"/>
      <c r="H49" s="205"/>
      <c r="I49" s="206"/>
      <c r="J49" s="218">
        <v>635</v>
      </c>
    </row>
    <row r="50" spans="1:10" ht="18" customHeight="1">
      <c r="A50" s="200" t="s">
        <v>160</v>
      </c>
      <c r="B50" s="219"/>
      <c r="C50" s="213" t="s">
        <v>31</v>
      </c>
      <c r="D50" s="516" t="s">
        <v>309</v>
      </c>
      <c r="E50" s="517"/>
      <c r="F50" s="517"/>
      <c r="G50" s="517"/>
      <c r="H50" s="517"/>
      <c r="I50" s="517"/>
      <c r="J50" s="218">
        <v>127</v>
      </c>
    </row>
    <row r="51" spans="1:10" ht="18" customHeight="1">
      <c r="A51" s="200" t="s">
        <v>161</v>
      </c>
      <c r="B51" s="219"/>
      <c r="C51" s="513" t="s">
        <v>140</v>
      </c>
      <c r="D51" s="514"/>
      <c r="E51" s="514"/>
      <c r="F51" s="514"/>
      <c r="G51" s="514"/>
      <c r="H51" s="514"/>
      <c r="I51" s="515"/>
      <c r="J51" s="226">
        <f>SUM(J41:J50)</f>
        <v>19218</v>
      </c>
    </row>
    <row r="52" spans="1:10" ht="15" customHeight="1" thickBot="1">
      <c r="A52" s="200" t="s">
        <v>162</v>
      </c>
      <c r="B52" s="227" t="s">
        <v>95</v>
      </c>
      <c r="C52" s="539" t="s">
        <v>141</v>
      </c>
      <c r="D52" s="540"/>
      <c r="E52" s="540"/>
      <c r="F52" s="540"/>
      <c r="G52" s="540"/>
      <c r="H52" s="540"/>
      <c r="I52" s="540"/>
      <c r="J52" s="228">
        <f>J39+J51</f>
        <v>80157</v>
      </c>
    </row>
    <row r="53" spans="1:10" ht="18" customHeight="1">
      <c r="A53" s="50"/>
      <c r="B53" s="47"/>
      <c r="C53" s="48"/>
      <c r="D53" s="48"/>
      <c r="E53" s="48"/>
      <c r="F53" s="48"/>
      <c r="G53" s="48"/>
      <c r="H53" s="48"/>
      <c r="I53" s="48"/>
      <c r="J53" s="49"/>
    </row>
    <row r="54" spans="1:10" ht="18" customHeight="1" thickBot="1">
      <c r="A54" s="50"/>
      <c r="B54" s="47"/>
      <c r="C54" s="48"/>
      <c r="D54" s="48"/>
      <c r="E54" s="48"/>
      <c r="F54" s="48"/>
      <c r="G54" s="48"/>
      <c r="H54" s="48"/>
      <c r="I54" s="48"/>
      <c r="J54" s="51" t="s">
        <v>89</v>
      </c>
    </row>
    <row r="55" spans="1:10" ht="12.75" customHeight="1">
      <c r="A55" s="502" t="s">
        <v>375</v>
      </c>
      <c r="B55" s="531" t="s">
        <v>11</v>
      </c>
      <c r="C55" s="531"/>
      <c r="D55" s="531"/>
      <c r="E55" s="531"/>
      <c r="F55" s="531"/>
      <c r="G55" s="531"/>
      <c r="H55" s="531"/>
      <c r="I55" s="532"/>
      <c r="J55" s="520" t="s">
        <v>90</v>
      </c>
    </row>
    <row r="56" spans="1:10" ht="22.5" customHeight="1">
      <c r="A56" s="503"/>
      <c r="B56" s="533"/>
      <c r="C56" s="533"/>
      <c r="D56" s="533"/>
      <c r="E56" s="533"/>
      <c r="F56" s="533"/>
      <c r="G56" s="533"/>
      <c r="H56" s="533"/>
      <c r="I56" s="534"/>
      <c r="J56" s="521"/>
    </row>
    <row r="57" spans="1:10" ht="36.75" customHeight="1">
      <c r="A57" s="334" t="s">
        <v>376</v>
      </c>
      <c r="B57" s="47" t="s">
        <v>99</v>
      </c>
      <c r="C57" s="522" t="s">
        <v>151</v>
      </c>
      <c r="D57" s="523"/>
      <c r="E57" s="523"/>
      <c r="F57" s="523"/>
      <c r="G57" s="523"/>
      <c r="H57" s="523"/>
      <c r="I57" s="524"/>
      <c r="J57" s="229"/>
    </row>
    <row r="58" spans="1:10" ht="18" customHeight="1">
      <c r="A58" s="302" t="s">
        <v>163</v>
      </c>
      <c r="B58" s="355"/>
      <c r="C58" s="41" t="s">
        <v>10</v>
      </c>
      <c r="D58" s="525" t="s">
        <v>100</v>
      </c>
      <c r="E58" s="526"/>
      <c r="F58" s="526"/>
      <c r="G58" s="526"/>
      <c r="H58" s="526"/>
      <c r="I58" s="527"/>
      <c r="J58" s="218">
        <v>12000</v>
      </c>
    </row>
    <row r="59" spans="1:10" ht="18" customHeight="1">
      <c r="A59" s="302" t="s">
        <v>164</v>
      </c>
      <c r="B59" s="355"/>
      <c r="C59" s="41" t="s">
        <v>16</v>
      </c>
      <c r="D59" s="507" t="s">
        <v>101</v>
      </c>
      <c r="E59" s="508"/>
      <c r="F59" s="508"/>
      <c r="G59" s="508"/>
      <c r="H59" s="508"/>
      <c r="I59" s="509"/>
      <c r="J59" s="218">
        <v>1000</v>
      </c>
    </row>
    <row r="60" spans="1:10" ht="18" customHeight="1">
      <c r="A60" s="302" t="s">
        <v>165</v>
      </c>
      <c r="B60" s="355"/>
      <c r="C60" s="41" t="s">
        <v>23</v>
      </c>
      <c r="D60" s="507" t="s">
        <v>102</v>
      </c>
      <c r="E60" s="508"/>
      <c r="F60" s="508"/>
      <c r="G60" s="508"/>
      <c r="H60" s="508"/>
      <c r="I60" s="509"/>
      <c r="J60" s="218">
        <v>5000</v>
      </c>
    </row>
    <row r="61" spans="1:10" ht="18" customHeight="1">
      <c r="A61" s="302" t="s">
        <v>166</v>
      </c>
      <c r="B61" s="355"/>
      <c r="C61" s="41" t="s">
        <v>26</v>
      </c>
      <c r="D61" s="568" t="s">
        <v>383</v>
      </c>
      <c r="E61" s="569"/>
      <c r="F61" s="569"/>
      <c r="G61" s="569"/>
      <c r="H61" s="569"/>
      <c r="I61" s="570"/>
      <c r="J61" s="218">
        <v>20000</v>
      </c>
    </row>
    <row r="62" spans="1:10" ht="27" customHeight="1">
      <c r="A62" s="302" t="s">
        <v>377</v>
      </c>
      <c r="B62" s="356" t="s">
        <v>99</v>
      </c>
      <c r="C62" s="535" t="s">
        <v>142</v>
      </c>
      <c r="D62" s="518"/>
      <c r="E62" s="518"/>
      <c r="F62" s="518"/>
      <c r="G62" s="518"/>
      <c r="H62" s="518"/>
      <c r="I62" s="519"/>
      <c r="J62" s="222">
        <f>SUM(J58:J61)</f>
        <v>38000</v>
      </c>
    </row>
    <row r="63" spans="1:10" ht="27.75" customHeight="1">
      <c r="A63" s="302" t="s">
        <v>378</v>
      </c>
      <c r="B63" s="357" t="s">
        <v>143</v>
      </c>
      <c r="C63" s="518" t="s">
        <v>144</v>
      </c>
      <c r="D63" s="518"/>
      <c r="E63" s="518"/>
      <c r="F63" s="518"/>
      <c r="G63" s="518"/>
      <c r="H63" s="518"/>
      <c r="I63" s="519"/>
      <c r="J63" s="222"/>
    </row>
    <row r="64" spans="1:10" ht="15.75" customHeight="1">
      <c r="A64" s="302" t="s">
        <v>379</v>
      </c>
      <c r="B64" s="357"/>
      <c r="C64" s="207" t="s">
        <v>96</v>
      </c>
      <c r="D64" s="207"/>
      <c r="E64" s="207"/>
      <c r="F64" s="207"/>
      <c r="G64" s="207"/>
      <c r="H64" s="207"/>
      <c r="I64" s="208"/>
      <c r="J64" s="222"/>
    </row>
    <row r="65" spans="1:10" ht="18" customHeight="1">
      <c r="A65" s="302" t="s">
        <v>380</v>
      </c>
      <c r="B65" s="358"/>
      <c r="C65" s="46" t="s">
        <v>10</v>
      </c>
      <c r="D65" s="504" t="s">
        <v>145</v>
      </c>
      <c r="E65" s="505"/>
      <c r="F65" s="505"/>
      <c r="G65" s="505"/>
      <c r="H65" s="505"/>
      <c r="I65" s="506"/>
      <c r="J65" s="230">
        <v>3000</v>
      </c>
    </row>
    <row r="66" spans="1:10" ht="18" customHeight="1">
      <c r="A66" s="302" t="s">
        <v>432</v>
      </c>
      <c r="B66" s="359"/>
      <c r="C66" s="46" t="s">
        <v>16</v>
      </c>
      <c r="D66" s="504" t="s">
        <v>147</v>
      </c>
      <c r="E66" s="505"/>
      <c r="F66" s="505"/>
      <c r="G66" s="505"/>
      <c r="H66" s="505"/>
      <c r="I66" s="506"/>
      <c r="J66" s="230">
        <v>999</v>
      </c>
    </row>
    <row r="67" spans="1:10" ht="18" customHeight="1">
      <c r="A67" s="302" t="s">
        <v>433</v>
      </c>
      <c r="B67" s="359"/>
      <c r="C67" s="46" t="s">
        <v>23</v>
      </c>
      <c r="D67" s="504" t="s">
        <v>310</v>
      </c>
      <c r="E67" s="505"/>
      <c r="F67" s="505"/>
      <c r="G67" s="505"/>
      <c r="H67" s="505"/>
      <c r="I67" s="506"/>
      <c r="J67" s="230">
        <v>4672</v>
      </c>
    </row>
    <row r="68" spans="1:10" ht="18" customHeight="1">
      <c r="A68" s="302" t="s">
        <v>434</v>
      </c>
      <c r="B68" s="359"/>
      <c r="C68" s="46" t="s">
        <v>26</v>
      </c>
      <c r="D68" s="504" t="s">
        <v>385</v>
      </c>
      <c r="E68" s="505"/>
      <c r="F68" s="505"/>
      <c r="G68" s="505"/>
      <c r="H68" s="505"/>
      <c r="I68" s="506"/>
      <c r="J68" s="230">
        <v>1225</v>
      </c>
    </row>
    <row r="69" spans="1:10" ht="18" customHeight="1">
      <c r="A69" s="302" t="s">
        <v>435</v>
      </c>
      <c r="B69" s="360"/>
      <c r="C69" s="46" t="s">
        <v>57</v>
      </c>
      <c r="D69" s="504" t="s">
        <v>146</v>
      </c>
      <c r="E69" s="505"/>
      <c r="F69" s="505"/>
      <c r="G69" s="505"/>
      <c r="H69" s="505"/>
      <c r="I69" s="506"/>
      <c r="J69" s="230">
        <v>42827</v>
      </c>
    </row>
    <row r="70" spans="1:10" ht="18" customHeight="1">
      <c r="A70" s="302" t="s">
        <v>436</v>
      </c>
      <c r="B70" s="361"/>
      <c r="C70" s="529" t="s">
        <v>139</v>
      </c>
      <c r="D70" s="529"/>
      <c r="E70" s="529"/>
      <c r="F70" s="529"/>
      <c r="G70" s="529"/>
      <c r="H70" s="529"/>
      <c r="I70" s="530"/>
      <c r="J70" s="231">
        <f>SUM(J65:J69)</f>
        <v>52723</v>
      </c>
    </row>
    <row r="71" spans="1:10" ht="18" customHeight="1">
      <c r="A71" s="302" t="s">
        <v>437</v>
      </c>
      <c r="B71" s="557"/>
      <c r="C71" s="528" t="s">
        <v>97</v>
      </c>
      <c r="D71" s="529"/>
      <c r="E71" s="529"/>
      <c r="F71" s="529"/>
      <c r="G71" s="529"/>
      <c r="H71" s="529"/>
      <c r="I71" s="530"/>
      <c r="J71" s="230"/>
    </row>
    <row r="72" spans="1:10" ht="18" customHeight="1">
      <c r="A72" s="302" t="s">
        <v>438</v>
      </c>
      <c r="B72" s="558"/>
      <c r="C72" s="45" t="s">
        <v>10</v>
      </c>
      <c r="D72" s="505" t="s">
        <v>311</v>
      </c>
      <c r="E72" s="505"/>
      <c r="F72" s="505"/>
      <c r="G72" s="505"/>
      <c r="H72" s="505"/>
      <c r="I72" s="506"/>
      <c r="J72" s="230">
        <v>75</v>
      </c>
    </row>
    <row r="73" spans="1:10" ht="27.75" customHeight="1">
      <c r="A73" s="302" t="s">
        <v>439</v>
      </c>
      <c r="B73" s="558"/>
      <c r="C73" s="45" t="s">
        <v>16</v>
      </c>
      <c r="D73" s="575" t="s">
        <v>447</v>
      </c>
      <c r="E73" s="575"/>
      <c r="F73" s="575"/>
      <c r="G73" s="575"/>
      <c r="H73" s="575"/>
      <c r="I73" s="576"/>
      <c r="J73" s="230">
        <v>1979</v>
      </c>
    </row>
    <row r="74" spans="1:10" ht="18" customHeight="1">
      <c r="A74" s="302" t="s">
        <v>440</v>
      </c>
      <c r="B74" s="559"/>
      <c r="C74" s="45" t="s">
        <v>23</v>
      </c>
      <c r="D74" s="505" t="s">
        <v>312</v>
      </c>
      <c r="E74" s="505"/>
      <c r="F74" s="505"/>
      <c r="G74" s="505"/>
      <c r="H74" s="505"/>
      <c r="I74" s="506"/>
      <c r="J74" s="230">
        <v>70</v>
      </c>
    </row>
    <row r="75" spans="1:10" ht="18" customHeight="1">
      <c r="A75" s="302" t="s">
        <v>441</v>
      </c>
      <c r="B75" s="361"/>
      <c r="C75" s="577" t="s">
        <v>313</v>
      </c>
      <c r="D75" s="577"/>
      <c r="E75" s="577"/>
      <c r="F75" s="577"/>
      <c r="G75" s="577"/>
      <c r="H75" s="577"/>
      <c r="I75" s="536"/>
      <c r="J75" s="231">
        <f>SUM(J72:J74)</f>
        <v>2124</v>
      </c>
    </row>
    <row r="76" spans="1:10" ht="25.5" customHeight="1">
      <c r="A76" s="302" t="s">
        <v>442</v>
      </c>
      <c r="B76" s="356" t="s">
        <v>143</v>
      </c>
      <c r="C76" s="528" t="s">
        <v>148</v>
      </c>
      <c r="D76" s="529"/>
      <c r="E76" s="529"/>
      <c r="F76" s="529"/>
      <c r="G76" s="529"/>
      <c r="H76" s="529"/>
      <c r="I76" s="530"/>
      <c r="J76" s="231">
        <f>J70+J75</f>
        <v>54847</v>
      </c>
    </row>
    <row r="77" spans="1:10" ht="23.25" customHeight="1">
      <c r="A77" s="302" t="s">
        <v>443</v>
      </c>
      <c r="B77" s="356" t="s">
        <v>133</v>
      </c>
      <c r="C77" s="45" t="s">
        <v>10</v>
      </c>
      <c r="D77" s="528" t="s">
        <v>149</v>
      </c>
      <c r="E77" s="529"/>
      <c r="F77" s="529"/>
      <c r="G77" s="529"/>
      <c r="H77" s="529"/>
      <c r="I77" s="530"/>
      <c r="J77" s="231">
        <v>1064</v>
      </c>
    </row>
    <row r="78" spans="1:10" ht="31.5" customHeight="1" thickBot="1">
      <c r="A78" s="364" t="s">
        <v>444</v>
      </c>
      <c r="B78" s="362"/>
      <c r="C78" s="232" t="s">
        <v>150</v>
      </c>
      <c r="D78" s="233"/>
      <c r="E78" s="233"/>
      <c r="F78" s="233"/>
      <c r="G78" s="233"/>
      <c r="H78" s="233"/>
      <c r="I78" s="234"/>
      <c r="J78" s="235">
        <f>J23+J52+J62+J76+J77</f>
        <v>594224</v>
      </c>
    </row>
    <row r="79" ht="12.75">
      <c r="A79" s="108"/>
    </row>
    <row r="80" ht="12.75">
      <c r="A80" s="108"/>
    </row>
    <row r="81" ht="15" customHeight="1">
      <c r="A81" s="108"/>
    </row>
    <row r="82" ht="12.75">
      <c r="A82" s="108"/>
    </row>
  </sheetData>
  <sheetProtection/>
  <mergeCells count="66">
    <mergeCell ref="C71:I71"/>
    <mergeCell ref="D72:I72"/>
    <mergeCell ref="D73:I73"/>
    <mergeCell ref="D74:I74"/>
    <mergeCell ref="C75:I75"/>
    <mergeCell ref="C70:I70"/>
    <mergeCell ref="B71:B74"/>
    <mergeCell ref="D22:I22"/>
    <mergeCell ref="D18:I18"/>
    <mergeCell ref="D20:I20"/>
    <mergeCell ref="D38:I38"/>
    <mergeCell ref="D21:I21"/>
    <mergeCell ref="D61:I61"/>
    <mergeCell ref="C23:I23"/>
    <mergeCell ref="C24:I24"/>
    <mergeCell ref="D19:I19"/>
    <mergeCell ref="A10:A11"/>
    <mergeCell ref="B10:I11"/>
    <mergeCell ref="J10:J11"/>
    <mergeCell ref="C12:I12"/>
    <mergeCell ref="B7:J7"/>
    <mergeCell ref="D13:I13"/>
    <mergeCell ref="B1:J1"/>
    <mergeCell ref="B4:J4"/>
    <mergeCell ref="B5:J5"/>
    <mergeCell ref="B6:J6"/>
    <mergeCell ref="D14:I14"/>
    <mergeCell ref="C25:I25"/>
    <mergeCell ref="D15:I15"/>
    <mergeCell ref="D16:I16"/>
    <mergeCell ref="D17:I17"/>
    <mergeCell ref="D26:I26"/>
    <mergeCell ref="D27:I27"/>
    <mergeCell ref="D28:I28"/>
    <mergeCell ref="D33:I33"/>
    <mergeCell ref="D34:I34"/>
    <mergeCell ref="D35:I35"/>
    <mergeCell ref="D29:I29"/>
    <mergeCell ref="D30:I30"/>
    <mergeCell ref="C40:I40"/>
    <mergeCell ref="D41:I41"/>
    <mergeCell ref="D31:I31"/>
    <mergeCell ref="D32:I32"/>
    <mergeCell ref="C39:I39"/>
    <mergeCell ref="C52:I52"/>
    <mergeCell ref="D36:I36"/>
    <mergeCell ref="D37:I37"/>
    <mergeCell ref="J55:J56"/>
    <mergeCell ref="C57:I57"/>
    <mergeCell ref="D58:I58"/>
    <mergeCell ref="D59:I59"/>
    <mergeCell ref="D77:I77"/>
    <mergeCell ref="D69:I69"/>
    <mergeCell ref="C76:I76"/>
    <mergeCell ref="B55:I56"/>
    <mergeCell ref="C62:I62"/>
    <mergeCell ref="D68:I68"/>
    <mergeCell ref="A55:A56"/>
    <mergeCell ref="D65:I65"/>
    <mergeCell ref="D66:I66"/>
    <mergeCell ref="D67:I67"/>
    <mergeCell ref="D60:I60"/>
    <mergeCell ref="D42:I42"/>
    <mergeCell ref="C51:I51"/>
    <mergeCell ref="D50:I50"/>
    <mergeCell ref="C63:I6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="60" zoomScalePageLayoutView="0" workbookViewId="0" topLeftCell="A1">
      <selection activeCell="B2" sqref="B2:E2"/>
    </sheetView>
  </sheetViews>
  <sheetFormatPr defaultColWidth="8.8515625" defaultRowHeight="12.75"/>
  <cols>
    <col min="1" max="1" width="3.00390625" style="52" customWidth="1"/>
    <col min="2" max="2" width="4.28125" style="52" customWidth="1"/>
    <col min="3" max="3" width="7.140625" style="89" customWidth="1"/>
    <col min="4" max="4" width="79.7109375" style="87" customWidth="1"/>
    <col min="5" max="5" width="14.00390625" style="61" customWidth="1"/>
    <col min="6" max="6" width="8.8515625" style="52" customWidth="1"/>
    <col min="7" max="7" width="9.57421875" style="52" bestFit="1" customWidth="1"/>
    <col min="8" max="16384" width="8.8515625" style="52" customWidth="1"/>
  </cols>
  <sheetData>
    <row r="1" spans="1:5" ht="15">
      <c r="A1" s="191"/>
      <c r="B1" s="191"/>
      <c r="C1" s="191"/>
      <c r="D1" s="192"/>
      <c r="E1" s="193"/>
    </row>
    <row r="2" spans="2:6" ht="18.75" customHeight="1">
      <c r="B2" s="623" t="s">
        <v>495</v>
      </c>
      <c r="C2" s="579"/>
      <c r="D2" s="579"/>
      <c r="E2" s="579"/>
      <c r="F2" s="79"/>
    </row>
    <row r="3" spans="2:6" ht="6" customHeight="1">
      <c r="B3" s="28"/>
      <c r="C3" s="28"/>
      <c r="D3" s="28"/>
      <c r="E3" s="53"/>
      <c r="F3" s="79"/>
    </row>
    <row r="4" spans="1:5" ht="6" customHeight="1">
      <c r="A4" s="54"/>
      <c r="B4" s="28"/>
      <c r="C4" s="55"/>
      <c r="D4" s="56"/>
      <c r="E4" s="57"/>
    </row>
    <row r="5" spans="1:5" ht="18">
      <c r="A5" s="583"/>
      <c r="B5" s="28"/>
      <c r="C5" s="584" t="s">
        <v>134</v>
      </c>
      <c r="D5" s="584"/>
      <c r="E5" s="584"/>
    </row>
    <row r="6" spans="1:5" ht="24.75" customHeight="1">
      <c r="A6" s="583"/>
      <c r="B6" s="28"/>
      <c r="C6" s="584" t="s">
        <v>411</v>
      </c>
      <c r="D6" s="585"/>
      <c r="E6" s="585"/>
    </row>
    <row r="7" spans="1:5" ht="24.75" customHeight="1">
      <c r="A7" s="583"/>
      <c r="B7" s="28"/>
      <c r="C7" s="584" t="s">
        <v>88</v>
      </c>
      <c r="D7" s="585"/>
      <c r="E7" s="585"/>
    </row>
    <row r="8" spans="1:5" ht="12" customHeight="1">
      <c r="A8" s="58"/>
      <c r="C8" s="59"/>
      <c r="D8" s="60"/>
      <c r="E8" s="60"/>
    </row>
    <row r="9" spans="1:5" ht="12" customHeight="1">
      <c r="A9" s="58"/>
      <c r="C9" s="59"/>
      <c r="D9" s="60"/>
      <c r="E9" s="60"/>
    </row>
    <row r="10" spans="1:5" ht="12" customHeight="1">
      <c r="A10" s="58"/>
      <c r="C10" s="59"/>
      <c r="D10" s="60"/>
      <c r="E10" s="60"/>
    </row>
    <row r="11" spans="1:5" ht="12" customHeight="1">
      <c r="A11" s="58"/>
      <c r="C11" s="59"/>
      <c r="D11" s="60"/>
      <c r="E11" s="60"/>
    </row>
    <row r="12" spans="1:5" ht="24.75" customHeight="1">
      <c r="A12" s="58"/>
      <c r="C12" s="59"/>
      <c r="D12" s="60"/>
      <c r="E12" s="61" t="s">
        <v>89</v>
      </c>
    </row>
    <row r="13" spans="1:5" ht="18.75" customHeight="1">
      <c r="A13" s="66"/>
      <c r="B13" s="66" t="s">
        <v>0</v>
      </c>
      <c r="C13" s="66" t="s">
        <v>1</v>
      </c>
      <c r="D13" s="66" t="s">
        <v>2</v>
      </c>
      <c r="E13" s="67" t="s">
        <v>3</v>
      </c>
    </row>
    <row r="14" spans="1:5" s="81" customFormat="1" ht="18.75" customHeight="1">
      <c r="A14" s="80" t="s">
        <v>10</v>
      </c>
      <c r="B14" s="580" t="s">
        <v>104</v>
      </c>
      <c r="C14" s="581"/>
      <c r="D14" s="582"/>
      <c r="E14" s="63" t="s">
        <v>105</v>
      </c>
    </row>
    <row r="15" spans="1:5" s="81" customFormat="1" ht="26.25" customHeight="1">
      <c r="A15" s="66" t="s">
        <v>16</v>
      </c>
      <c r="B15" s="580" t="s">
        <v>106</v>
      </c>
      <c r="C15" s="581"/>
      <c r="D15" s="581"/>
      <c r="E15" s="64"/>
    </row>
    <row r="16" spans="1:5" s="81" customFormat="1" ht="18.75" customHeight="1">
      <c r="A16" s="66" t="s">
        <v>23</v>
      </c>
      <c r="B16" s="590" t="s">
        <v>107</v>
      </c>
      <c r="C16" s="591"/>
      <c r="D16" s="591"/>
      <c r="E16" s="65"/>
    </row>
    <row r="17" spans="1:5" ht="18.75" customHeight="1">
      <c r="A17" s="66" t="s">
        <v>26</v>
      </c>
      <c r="B17" s="75"/>
      <c r="C17" s="82" t="s">
        <v>10</v>
      </c>
      <c r="D17" s="209" t="s">
        <v>272</v>
      </c>
      <c r="E17" s="62">
        <v>3730</v>
      </c>
    </row>
    <row r="18" spans="1:5" ht="18.75" customHeight="1">
      <c r="A18" s="66" t="s">
        <v>57</v>
      </c>
      <c r="B18" s="75"/>
      <c r="C18" s="76" t="s">
        <v>16</v>
      </c>
      <c r="D18" s="210" t="s">
        <v>167</v>
      </c>
      <c r="E18" s="62">
        <v>500</v>
      </c>
    </row>
    <row r="19" spans="1:5" ht="18.75" customHeight="1">
      <c r="A19" s="66" t="s">
        <v>59</v>
      </c>
      <c r="B19" s="75"/>
      <c r="C19" s="76" t="s">
        <v>23</v>
      </c>
      <c r="D19" s="210" t="s">
        <v>414</v>
      </c>
      <c r="E19" s="62">
        <v>6461</v>
      </c>
    </row>
    <row r="20" spans="1:5" ht="18.75" customHeight="1">
      <c r="A20" s="66" t="s">
        <v>52</v>
      </c>
      <c r="B20" s="75"/>
      <c r="C20" s="76" t="s">
        <v>26</v>
      </c>
      <c r="D20" s="77" t="s">
        <v>315</v>
      </c>
      <c r="E20" s="62">
        <v>100</v>
      </c>
    </row>
    <row r="21" spans="1:5" ht="18.75" customHeight="1">
      <c r="A21" s="66" t="s">
        <v>27</v>
      </c>
      <c r="B21" s="75"/>
      <c r="C21" s="76" t="s">
        <v>57</v>
      </c>
      <c r="D21" s="77" t="s">
        <v>273</v>
      </c>
      <c r="E21" s="62">
        <v>20000</v>
      </c>
    </row>
    <row r="22" spans="1:5" ht="18.75" customHeight="1">
      <c r="A22" s="66" t="s">
        <v>29</v>
      </c>
      <c r="B22" s="75"/>
      <c r="C22" s="76" t="s">
        <v>59</v>
      </c>
      <c r="D22" s="77" t="s">
        <v>274</v>
      </c>
      <c r="E22" s="62">
        <v>5000</v>
      </c>
    </row>
    <row r="23" spans="1:5" ht="18.75" customHeight="1">
      <c r="A23" s="66" t="s">
        <v>31</v>
      </c>
      <c r="B23" s="75"/>
      <c r="C23" s="76" t="s">
        <v>52</v>
      </c>
      <c r="D23" s="77" t="s">
        <v>275</v>
      </c>
      <c r="E23" s="62">
        <v>1000</v>
      </c>
    </row>
    <row r="24" spans="1:5" ht="18.75" customHeight="1">
      <c r="A24" s="66" t="s">
        <v>35</v>
      </c>
      <c r="B24" s="75"/>
      <c r="C24" s="83" t="s">
        <v>27</v>
      </c>
      <c r="D24" s="84" t="s">
        <v>276</v>
      </c>
      <c r="E24" s="62">
        <v>9000</v>
      </c>
    </row>
    <row r="25" spans="1:5" ht="23.25" customHeight="1">
      <c r="A25" s="66" t="s">
        <v>53</v>
      </c>
      <c r="B25" s="592" t="s">
        <v>168</v>
      </c>
      <c r="C25" s="592"/>
      <c r="D25" s="592"/>
      <c r="E25" s="68">
        <f>SUM(E17:E24)</f>
        <v>45791</v>
      </c>
    </row>
    <row r="26" spans="1:5" s="81" customFormat="1" ht="26.25" customHeight="1">
      <c r="A26" s="66" t="s">
        <v>37</v>
      </c>
      <c r="B26" s="593" t="s">
        <v>108</v>
      </c>
      <c r="C26" s="581"/>
      <c r="D26" s="581"/>
      <c r="E26" s="69"/>
    </row>
    <row r="27" spans="1:5" s="81" customFormat="1" ht="29.25" customHeight="1">
      <c r="A27" s="66" t="s">
        <v>39</v>
      </c>
      <c r="B27" s="590" t="s">
        <v>107</v>
      </c>
      <c r="C27" s="591"/>
      <c r="D27" s="591"/>
      <c r="E27" s="70"/>
    </row>
    <row r="28" spans="1:5" s="81" customFormat="1" ht="18.75" customHeight="1">
      <c r="A28" s="66" t="s">
        <v>65</v>
      </c>
      <c r="B28" s="71"/>
      <c r="C28" s="72" t="s">
        <v>10</v>
      </c>
      <c r="D28" s="73" t="s">
        <v>170</v>
      </c>
      <c r="E28" s="74">
        <v>20000</v>
      </c>
    </row>
    <row r="29" spans="1:5" ht="18.75" customHeight="1">
      <c r="A29" s="66" t="s">
        <v>66</v>
      </c>
      <c r="B29" s="75"/>
      <c r="C29" s="90" t="s">
        <v>16</v>
      </c>
      <c r="D29" s="77" t="s">
        <v>277</v>
      </c>
      <c r="E29" s="78">
        <v>5000</v>
      </c>
    </row>
    <row r="30" spans="1:5" ht="18.75" customHeight="1">
      <c r="A30" s="66" t="s">
        <v>67</v>
      </c>
      <c r="B30" s="75"/>
      <c r="C30" s="90" t="s">
        <v>23</v>
      </c>
      <c r="D30" s="77" t="s">
        <v>278</v>
      </c>
      <c r="E30" s="62">
        <v>80000</v>
      </c>
    </row>
    <row r="31" spans="1:5" ht="30.75" customHeight="1">
      <c r="A31" s="66" t="s">
        <v>68</v>
      </c>
      <c r="B31" s="75"/>
      <c r="C31" s="90" t="s">
        <v>26</v>
      </c>
      <c r="D31" s="210" t="s">
        <v>283</v>
      </c>
      <c r="E31" s="62">
        <v>27664</v>
      </c>
    </row>
    <row r="32" spans="1:5" ht="18.75" customHeight="1">
      <c r="A32" s="66" t="s">
        <v>69</v>
      </c>
      <c r="B32" s="75"/>
      <c r="C32" s="90" t="s">
        <v>57</v>
      </c>
      <c r="D32" s="77" t="s">
        <v>279</v>
      </c>
      <c r="E32" s="62">
        <v>11000</v>
      </c>
    </row>
    <row r="33" spans="1:5" ht="18.75" customHeight="1">
      <c r="A33" s="66" t="s">
        <v>70</v>
      </c>
      <c r="B33" s="75"/>
      <c r="C33" s="90" t="s">
        <v>59</v>
      </c>
      <c r="D33" s="77" t="s">
        <v>280</v>
      </c>
      <c r="E33" s="62">
        <v>2300</v>
      </c>
    </row>
    <row r="34" spans="1:5" ht="18.75" customHeight="1">
      <c r="A34" s="66" t="s">
        <v>71</v>
      </c>
      <c r="B34" s="75"/>
      <c r="C34" s="90" t="s">
        <v>52</v>
      </c>
      <c r="D34" s="77" t="s">
        <v>281</v>
      </c>
      <c r="E34" s="62">
        <v>1000</v>
      </c>
    </row>
    <row r="35" spans="1:5" ht="35.25" customHeight="1">
      <c r="A35" s="66" t="s">
        <v>72</v>
      </c>
      <c r="B35" s="75"/>
      <c r="C35" s="90" t="s">
        <v>27</v>
      </c>
      <c r="D35" s="210" t="s">
        <v>282</v>
      </c>
      <c r="E35" s="62">
        <v>10949</v>
      </c>
    </row>
    <row r="36" spans="1:5" ht="33" customHeight="1">
      <c r="A36" s="66" t="s">
        <v>74</v>
      </c>
      <c r="B36" s="75"/>
      <c r="C36" s="90" t="s">
        <v>29</v>
      </c>
      <c r="D36" s="210" t="s">
        <v>284</v>
      </c>
      <c r="E36" s="62">
        <v>32888</v>
      </c>
    </row>
    <row r="37" spans="1:5" ht="18.75" customHeight="1">
      <c r="A37" s="66" t="s">
        <v>77</v>
      </c>
      <c r="B37" s="75"/>
      <c r="C37" s="90" t="s">
        <v>31</v>
      </c>
      <c r="D37" s="77" t="s">
        <v>314</v>
      </c>
      <c r="E37" s="62">
        <v>3000</v>
      </c>
    </row>
    <row r="38" spans="1:5" s="81" customFormat="1" ht="24.75" customHeight="1">
      <c r="A38" s="66" t="s">
        <v>79</v>
      </c>
      <c r="B38" s="85" t="s">
        <v>95</v>
      </c>
      <c r="C38" s="588" t="s">
        <v>169</v>
      </c>
      <c r="D38" s="589"/>
      <c r="E38" s="86">
        <f>SUM(E28:E37)</f>
        <v>193801</v>
      </c>
    </row>
    <row r="39" spans="1:5" s="81" customFormat="1" ht="27.75" customHeight="1">
      <c r="A39" s="66" t="s">
        <v>81</v>
      </c>
      <c r="B39" s="85" t="s">
        <v>99</v>
      </c>
      <c r="C39" s="586" t="s">
        <v>109</v>
      </c>
      <c r="D39" s="587"/>
      <c r="E39" s="86">
        <f>E25+E38</f>
        <v>239592</v>
      </c>
    </row>
    <row r="40" spans="3:5" ht="18.75" customHeight="1">
      <c r="C40" s="52"/>
      <c r="D40" s="52"/>
      <c r="E40" s="52"/>
    </row>
    <row r="41" spans="3:5" ht="18.75" customHeight="1">
      <c r="C41" s="52"/>
      <c r="D41" s="52"/>
      <c r="E41" s="52"/>
    </row>
    <row r="42" spans="3:5" ht="18.75" customHeight="1">
      <c r="C42" s="52"/>
      <c r="D42" s="52"/>
      <c r="E42" s="52"/>
    </row>
    <row r="43" spans="3:5" ht="18.75" customHeight="1">
      <c r="C43" s="52"/>
      <c r="D43" s="52"/>
      <c r="E43" s="52"/>
    </row>
    <row r="44" spans="3:5" ht="18.75" customHeight="1">
      <c r="C44" s="52"/>
      <c r="D44" s="52"/>
      <c r="E44" s="52"/>
    </row>
    <row r="45" spans="3:5" ht="18.75" customHeight="1">
      <c r="C45" s="52"/>
      <c r="D45" s="52"/>
      <c r="E45" s="52"/>
    </row>
    <row r="46" spans="3:5" ht="18.75" customHeight="1">
      <c r="C46" s="52"/>
      <c r="D46" s="52"/>
      <c r="E46" s="52"/>
    </row>
    <row r="47" spans="3:5" ht="38.25" customHeight="1">
      <c r="C47" s="87"/>
      <c r="D47" s="52"/>
      <c r="E47" s="52"/>
    </row>
    <row r="48" spans="3:5" ht="18.75" customHeight="1">
      <c r="C48" s="52"/>
      <c r="D48" s="52"/>
      <c r="E48" s="52"/>
    </row>
    <row r="49" spans="3:5" ht="18.75" customHeight="1">
      <c r="C49" s="52"/>
      <c r="D49" s="88"/>
      <c r="E49" s="52"/>
    </row>
    <row r="50" spans="3:5" ht="18.75" customHeight="1">
      <c r="C50" s="52"/>
      <c r="D50" s="88"/>
      <c r="E50" s="52"/>
    </row>
    <row r="51" spans="3:5" ht="18.75" customHeight="1">
      <c r="C51" s="52"/>
      <c r="D51" s="52"/>
      <c r="E51" s="52"/>
    </row>
    <row r="52" spans="3:5" ht="18.75" customHeight="1">
      <c r="C52" s="52"/>
      <c r="D52" s="52"/>
      <c r="E52" s="52"/>
    </row>
    <row r="53" spans="3:5" ht="18.75" customHeight="1">
      <c r="C53" s="52"/>
      <c r="D53" s="52"/>
      <c r="E53" s="52"/>
    </row>
    <row r="54" spans="3:5" ht="18.75" customHeight="1">
      <c r="C54" s="52"/>
      <c r="D54" s="52"/>
      <c r="E54" s="52"/>
    </row>
    <row r="55" spans="3:5" ht="18.75" customHeight="1">
      <c r="C55" s="52"/>
      <c r="D55" s="52"/>
      <c r="E55" s="52"/>
    </row>
    <row r="56" spans="3:5" ht="18.75" customHeight="1">
      <c r="C56" s="52"/>
      <c r="D56" s="52"/>
      <c r="E56" s="52"/>
    </row>
    <row r="57" spans="3:5" ht="18.75" customHeight="1">
      <c r="C57" s="52"/>
      <c r="D57" s="52"/>
      <c r="E57" s="52"/>
    </row>
    <row r="58" spans="3:5" ht="18.75" customHeight="1">
      <c r="C58" s="52"/>
      <c r="D58" s="52"/>
      <c r="E58" s="52"/>
    </row>
    <row r="59" spans="3:5" ht="18.75" customHeight="1">
      <c r="C59" s="52"/>
      <c r="D59" s="52"/>
      <c r="E59" s="52"/>
    </row>
    <row r="60" spans="3:5" ht="18.75" customHeight="1">
      <c r="C60" s="52"/>
      <c r="D60" s="52"/>
      <c r="E60" s="52"/>
    </row>
    <row r="61" spans="3:5" ht="18.75" customHeight="1">
      <c r="C61" s="52"/>
      <c r="D61" s="52"/>
      <c r="E61" s="52"/>
    </row>
    <row r="62" spans="3:5" ht="18.75" customHeight="1">
      <c r="C62" s="52"/>
      <c r="D62" s="52"/>
      <c r="E62" s="52"/>
    </row>
    <row r="63" spans="3:5" ht="18.75" customHeight="1">
      <c r="C63" s="52"/>
      <c r="D63" s="52"/>
      <c r="E63" s="52"/>
    </row>
    <row r="64" spans="3:5" ht="18.75" customHeight="1">
      <c r="C64" s="52"/>
      <c r="D64" s="52"/>
      <c r="E64" s="52"/>
    </row>
    <row r="65" spans="3:5" ht="18.75" customHeight="1">
      <c r="C65" s="52"/>
      <c r="D65" s="52"/>
      <c r="E65" s="52"/>
    </row>
    <row r="66" spans="3:5" ht="18.75" customHeight="1">
      <c r="C66" s="52"/>
      <c r="D66" s="52"/>
      <c r="E66" s="52"/>
    </row>
    <row r="67" spans="3:5" ht="18.75" customHeight="1">
      <c r="C67" s="52"/>
      <c r="D67" s="52"/>
      <c r="E67" s="52"/>
    </row>
    <row r="68" spans="3:5" ht="18.75" customHeight="1">
      <c r="C68" s="52"/>
      <c r="D68" s="52"/>
      <c r="E68" s="52"/>
    </row>
    <row r="69" spans="3:5" ht="18.75" customHeight="1">
      <c r="C69" s="52"/>
      <c r="D69" s="52"/>
      <c r="E69" s="52"/>
    </row>
    <row r="70" spans="3:5" ht="18.75" customHeight="1">
      <c r="C70" s="52"/>
      <c r="D70" s="52"/>
      <c r="E70" s="52"/>
    </row>
    <row r="71" spans="3:5" ht="18.75" customHeight="1">
      <c r="C71" s="52"/>
      <c r="D71" s="52"/>
      <c r="E71" s="52"/>
    </row>
    <row r="72" spans="3:5" ht="18.75" customHeight="1">
      <c r="C72" s="52"/>
      <c r="D72" s="52"/>
      <c r="E72" s="52"/>
    </row>
    <row r="73" spans="3:5" ht="18.75" customHeight="1">
      <c r="C73" s="52"/>
      <c r="D73" s="52"/>
      <c r="E73" s="52"/>
    </row>
    <row r="74" spans="3:5" ht="18.75" customHeight="1">
      <c r="C74" s="52"/>
      <c r="D74" s="52"/>
      <c r="E74" s="52"/>
    </row>
    <row r="75" spans="3:5" ht="18.75" customHeight="1">
      <c r="C75" s="52"/>
      <c r="D75" s="52"/>
      <c r="E75" s="52"/>
    </row>
    <row r="76" spans="3:5" ht="18.75" customHeight="1">
      <c r="C76" s="52"/>
      <c r="D76" s="52"/>
      <c r="E76" s="52"/>
    </row>
  </sheetData>
  <sheetProtection/>
  <mergeCells count="13">
    <mergeCell ref="C39:D39"/>
    <mergeCell ref="C38:D38"/>
    <mergeCell ref="B15:D15"/>
    <mergeCell ref="B16:D16"/>
    <mergeCell ref="B25:D25"/>
    <mergeCell ref="B26:D26"/>
    <mergeCell ref="B27:D27"/>
    <mergeCell ref="B2:E2"/>
    <mergeCell ref="B14:D14"/>
    <mergeCell ref="A5:A7"/>
    <mergeCell ref="C5:E5"/>
    <mergeCell ref="C6:E6"/>
    <mergeCell ref="C7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I1" sqref="I1:N1"/>
    </sheetView>
  </sheetViews>
  <sheetFormatPr defaultColWidth="9.140625" defaultRowHeight="12.75"/>
  <cols>
    <col min="1" max="1" width="4.00390625" style="414" customWidth="1"/>
    <col min="2" max="2" width="31.8515625" style="414" customWidth="1"/>
    <col min="3" max="3" width="9.57421875" style="414" customWidth="1"/>
    <col min="4" max="4" width="9.00390625" style="414" customWidth="1"/>
    <col min="5" max="5" width="10.57421875" style="414" customWidth="1"/>
    <col min="6" max="6" width="8.7109375" style="414" customWidth="1"/>
    <col min="7" max="7" width="10.28125" style="414" customWidth="1"/>
    <col min="8" max="8" width="8.7109375" style="414" customWidth="1"/>
    <col min="9" max="9" width="7.8515625" style="414" customWidth="1"/>
    <col min="10" max="10" width="9.140625" style="414" customWidth="1"/>
    <col min="11" max="11" width="10.421875" style="414" customWidth="1"/>
    <col min="12" max="12" width="8.28125" style="414" customWidth="1"/>
    <col min="13" max="13" width="7.421875" style="414" customWidth="1"/>
    <col min="14" max="14" width="13.00390625" style="414" customWidth="1"/>
    <col min="15" max="16384" width="9.140625" style="414" customWidth="1"/>
  </cols>
  <sheetData>
    <row r="1" spans="9:20" ht="12.75">
      <c r="I1" s="602" t="s">
        <v>490</v>
      </c>
      <c r="J1" s="602"/>
      <c r="K1" s="602"/>
      <c r="L1" s="602"/>
      <c r="M1" s="602"/>
      <c r="N1" s="602"/>
      <c r="O1" s="415"/>
      <c r="P1" s="415"/>
      <c r="Q1" s="415"/>
      <c r="R1" s="415"/>
      <c r="S1" s="415"/>
      <c r="T1" s="415"/>
    </row>
    <row r="3" spans="1:14" ht="23.25" customHeight="1">
      <c r="A3" s="416"/>
      <c r="B3" s="603" t="s">
        <v>487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spans="1:14" ht="6" customHeight="1">
      <c r="A4" s="416"/>
      <c r="B4" s="417"/>
      <c r="C4" s="417"/>
      <c r="D4" s="417"/>
      <c r="E4" s="417"/>
      <c r="F4" s="418"/>
      <c r="G4" s="418"/>
      <c r="H4" s="418"/>
      <c r="I4" s="418"/>
      <c r="J4" s="418"/>
      <c r="K4" s="418"/>
      <c r="L4" s="418"/>
      <c r="M4" s="419"/>
      <c r="N4" s="419"/>
    </row>
    <row r="5" ht="6" customHeight="1">
      <c r="A5" s="420"/>
    </row>
    <row r="6" ht="22.5" customHeight="1">
      <c r="A6" s="420"/>
    </row>
    <row r="7" spans="1:15" ht="21.75" customHeight="1">
      <c r="A7" s="420"/>
      <c r="B7" s="595" t="s">
        <v>269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5"/>
      <c r="O7" s="345"/>
    </row>
    <row r="8" spans="1:15" ht="16.5" customHeight="1">
      <c r="A8" s="421"/>
      <c r="B8" s="421" t="s">
        <v>0</v>
      </c>
      <c r="C8" s="421" t="s">
        <v>1</v>
      </c>
      <c r="D8" s="421" t="s">
        <v>2</v>
      </c>
      <c r="E8" s="421" t="s">
        <v>3</v>
      </c>
      <c r="F8" s="421" t="s">
        <v>4</v>
      </c>
      <c r="G8" s="421" t="s">
        <v>5</v>
      </c>
      <c r="H8" s="421" t="s">
        <v>87</v>
      </c>
      <c r="I8" s="421" t="s">
        <v>6</v>
      </c>
      <c r="J8" s="421" t="s">
        <v>7</v>
      </c>
      <c r="K8" s="421" t="s">
        <v>43</v>
      </c>
      <c r="L8" s="421" t="s">
        <v>8</v>
      </c>
      <c r="M8" s="421" t="s">
        <v>111</v>
      </c>
      <c r="N8" s="421" t="s">
        <v>44</v>
      </c>
      <c r="O8" s="420"/>
    </row>
    <row r="9" spans="1:15" ht="11.25" customHeight="1">
      <c r="A9" s="421" t="s">
        <v>10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416"/>
    </row>
    <row r="10" spans="1:15" ht="15.75" customHeight="1">
      <c r="A10" s="421" t="s">
        <v>16</v>
      </c>
      <c r="B10" s="600" t="s">
        <v>11</v>
      </c>
      <c r="C10" s="594" t="s">
        <v>271</v>
      </c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416"/>
    </row>
    <row r="11" spans="1:14" ht="19.5" customHeight="1">
      <c r="A11" s="421" t="s">
        <v>23</v>
      </c>
      <c r="B11" s="600"/>
      <c r="C11" s="594" t="s">
        <v>110</v>
      </c>
      <c r="D11" s="594"/>
      <c r="E11" s="594"/>
      <c r="F11" s="594"/>
      <c r="G11" s="594" t="s">
        <v>113</v>
      </c>
      <c r="H11" s="594"/>
      <c r="I11" s="594"/>
      <c r="J11" s="594"/>
      <c r="K11" s="594" t="s">
        <v>114</v>
      </c>
      <c r="L11" s="594"/>
      <c r="M11" s="594"/>
      <c r="N11" s="594"/>
    </row>
    <row r="12" spans="1:14" ht="120.75" customHeight="1">
      <c r="A12" s="421" t="s">
        <v>26</v>
      </c>
      <c r="B12" s="601"/>
      <c r="C12" s="422" t="s">
        <v>115</v>
      </c>
      <c r="D12" s="422" t="s">
        <v>116</v>
      </c>
      <c r="E12" s="423" t="s">
        <v>117</v>
      </c>
      <c r="F12" s="422" t="s">
        <v>488</v>
      </c>
      <c r="G12" s="422" t="s">
        <v>115</v>
      </c>
      <c r="H12" s="422" t="s">
        <v>116</v>
      </c>
      <c r="I12" s="423" t="s">
        <v>117</v>
      </c>
      <c r="J12" s="422" t="s">
        <v>118</v>
      </c>
      <c r="K12" s="422" t="s">
        <v>119</v>
      </c>
      <c r="L12" s="422" t="s">
        <v>116</v>
      </c>
      <c r="M12" s="423" t="s">
        <v>117</v>
      </c>
      <c r="N12" s="422" t="s">
        <v>488</v>
      </c>
    </row>
    <row r="13" spans="1:14" ht="30" customHeight="1">
      <c r="A13" s="421" t="s">
        <v>57</v>
      </c>
      <c r="B13" s="424" t="s">
        <v>386</v>
      </c>
      <c r="C13" s="425">
        <v>84</v>
      </c>
      <c r="D13" s="425">
        <v>8</v>
      </c>
      <c r="E13" s="426">
        <f>SUM(C13:D13)</f>
        <v>92</v>
      </c>
      <c r="F13" s="425">
        <v>88</v>
      </c>
      <c r="G13" s="425">
        <v>84</v>
      </c>
      <c r="H13" s="425">
        <v>8</v>
      </c>
      <c r="I13" s="426">
        <f aca="true" t="shared" si="0" ref="I13:I18">SUM(G13:H13)</f>
        <v>92</v>
      </c>
      <c r="J13" s="425">
        <v>88</v>
      </c>
      <c r="K13" s="427"/>
      <c r="L13" s="427"/>
      <c r="M13" s="427"/>
      <c r="N13" s="427"/>
    </row>
    <row r="14" spans="1:14" ht="21" customHeight="1">
      <c r="A14" s="421" t="s">
        <v>59</v>
      </c>
      <c r="B14" s="428" t="s">
        <v>120</v>
      </c>
      <c r="C14" s="429">
        <v>33</v>
      </c>
      <c r="D14" s="429">
        <v>1</v>
      </c>
      <c r="E14" s="426">
        <f aca="true" t="shared" si="1" ref="E14:E21">SUM(C14:D14)</f>
        <v>34</v>
      </c>
      <c r="F14" s="425">
        <v>33</v>
      </c>
      <c r="G14" s="429">
        <v>30</v>
      </c>
      <c r="H14" s="429">
        <v>1</v>
      </c>
      <c r="I14" s="426">
        <f t="shared" si="0"/>
        <v>31</v>
      </c>
      <c r="J14" s="425">
        <v>30</v>
      </c>
      <c r="K14" s="430"/>
      <c r="L14" s="430"/>
      <c r="M14" s="431"/>
      <c r="N14" s="431"/>
    </row>
    <row r="15" spans="1:14" ht="21.75" customHeight="1">
      <c r="A15" s="421" t="s">
        <v>52</v>
      </c>
      <c r="B15" s="428" t="s">
        <v>30</v>
      </c>
      <c r="C15" s="425">
        <v>3</v>
      </c>
      <c r="D15" s="425">
        <v>6</v>
      </c>
      <c r="E15" s="426">
        <f t="shared" si="1"/>
        <v>9</v>
      </c>
      <c r="F15" s="425">
        <v>6</v>
      </c>
      <c r="G15" s="425">
        <v>3</v>
      </c>
      <c r="H15" s="425">
        <v>6</v>
      </c>
      <c r="I15" s="426">
        <f t="shared" si="0"/>
        <v>9</v>
      </c>
      <c r="J15" s="425">
        <v>6</v>
      </c>
      <c r="K15" s="431"/>
      <c r="L15" s="431"/>
      <c r="M15" s="431"/>
      <c r="N15" s="431"/>
    </row>
    <row r="16" spans="1:14" ht="21.75" customHeight="1">
      <c r="A16" s="421" t="s">
        <v>27</v>
      </c>
      <c r="B16" s="428" t="s">
        <v>32</v>
      </c>
      <c r="C16" s="425">
        <v>9</v>
      </c>
      <c r="D16" s="425">
        <v>2</v>
      </c>
      <c r="E16" s="426">
        <f t="shared" si="1"/>
        <v>11</v>
      </c>
      <c r="F16" s="425">
        <v>10</v>
      </c>
      <c r="G16" s="425">
        <v>9</v>
      </c>
      <c r="H16" s="425">
        <v>2</v>
      </c>
      <c r="I16" s="426">
        <f t="shared" si="0"/>
        <v>11</v>
      </c>
      <c r="J16" s="425">
        <v>10</v>
      </c>
      <c r="K16" s="431"/>
      <c r="L16" s="431"/>
      <c r="M16" s="431"/>
      <c r="N16" s="431"/>
    </row>
    <row r="17" spans="1:14" s="436" customFormat="1" ht="25.5" customHeight="1">
      <c r="A17" s="421" t="s">
        <v>29</v>
      </c>
      <c r="B17" s="432" t="s">
        <v>33</v>
      </c>
      <c r="C17" s="433">
        <v>52</v>
      </c>
      <c r="D17" s="433">
        <v>1</v>
      </c>
      <c r="E17" s="434">
        <f t="shared" si="1"/>
        <v>53</v>
      </c>
      <c r="F17" s="433">
        <v>52</v>
      </c>
      <c r="G17" s="433">
        <v>50</v>
      </c>
      <c r="H17" s="433">
        <v>1</v>
      </c>
      <c r="I17" s="434">
        <f t="shared" si="0"/>
        <v>51</v>
      </c>
      <c r="J17" s="433">
        <v>51</v>
      </c>
      <c r="K17" s="435"/>
      <c r="L17" s="435"/>
      <c r="M17" s="435"/>
      <c r="N17" s="435"/>
    </row>
    <row r="18" spans="1:14" ht="25.5" customHeight="1">
      <c r="A18" s="421" t="s">
        <v>31</v>
      </c>
      <c r="B18" s="428" t="s">
        <v>489</v>
      </c>
      <c r="C18" s="437"/>
      <c r="D18" s="437"/>
      <c r="E18" s="438"/>
      <c r="F18" s="437"/>
      <c r="G18" s="439">
        <v>6</v>
      </c>
      <c r="H18" s="439">
        <v>0</v>
      </c>
      <c r="I18" s="440">
        <f t="shared" si="0"/>
        <v>6</v>
      </c>
      <c r="J18" s="439">
        <v>6</v>
      </c>
      <c r="K18" s="437"/>
      <c r="L18" s="437"/>
      <c r="M18" s="437"/>
      <c r="N18" s="437"/>
    </row>
    <row r="19" spans="1:14" ht="20.25" customHeight="1">
      <c r="A19" s="421" t="s">
        <v>35</v>
      </c>
      <c r="B19" s="441" t="s">
        <v>121</v>
      </c>
      <c r="C19" s="426">
        <f>SUM(C13:C18)</f>
        <v>181</v>
      </c>
      <c r="D19" s="426">
        <f>8+1+6+2+1</f>
        <v>18</v>
      </c>
      <c r="E19" s="426">
        <f>92+34+9+11+53</f>
        <v>199</v>
      </c>
      <c r="F19" s="426">
        <f>SUM(F13:F18)</f>
        <v>189</v>
      </c>
      <c r="G19" s="426">
        <f>SUM(G13:G18)</f>
        <v>182</v>
      </c>
      <c r="H19" s="426">
        <f>8+1+6+2+1</f>
        <v>18</v>
      </c>
      <c r="I19" s="426">
        <f>SUM(I13:I18)</f>
        <v>200</v>
      </c>
      <c r="J19" s="426">
        <f>SUM(J13:J18)</f>
        <v>191</v>
      </c>
      <c r="K19" s="431"/>
      <c r="L19" s="431"/>
      <c r="M19" s="431"/>
      <c r="N19" s="431"/>
    </row>
    <row r="20" spans="1:14" ht="23.25" customHeight="1">
      <c r="A20" s="421" t="s">
        <v>53</v>
      </c>
      <c r="B20" s="428" t="s">
        <v>36</v>
      </c>
      <c r="C20" s="425">
        <v>64</v>
      </c>
      <c r="D20" s="425">
        <v>1</v>
      </c>
      <c r="E20" s="426">
        <f>SUM(C20:D20)</f>
        <v>65</v>
      </c>
      <c r="F20" s="425">
        <v>65</v>
      </c>
      <c r="G20" s="425">
        <v>64</v>
      </c>
      <c r="H20" s="425">
        <v>1</v>
      </c>
      <c r="I20" s="426">
        <f>SUM(G20:H20)</f>
        <v>65</v>
      </c>
      <c r="J20" s="425">
        <v>65</v>
      </c>
      <c r="K20" s="431"/>
      <c r="L20" s="431"/>
      <c r="M20" s="431"/>
      <c r="N20" s="431"/>
    </row>
    <row r="21" spans="1:14" ht="24" customHeight="1">
      <c r="A21" s="421" t="s">
        <v>37</v>
      </c>
      <c r="B21" s="428" t="s">
        <v>122</v>
      </c>
      <c r="C21" s="425">
        <v>8</v>
      </c>
      <c r="D21" s="425">
        <v>0</v>
      </c>
      <c r="E21" s="426">
        <f t="shared" si="1"/>
        <v>8</v>
      </c>
      <c r="F21" s="425">
        <v>8</v>
      </c>
      <c r="G21" s="425">
        <v>8</v>
      </c>
      <c r="H21" s="425">
        <v>0</v>
      </c>
      <c r="I21" s="426">
        <f>SUM(G21:H21)</f>
        <v>8</v>
      </c>
      <c r="J21" s="425">
        <v>8</v>
      </c>
      <c r="K21" s="431"/>
      <c r="L21" s="431"/>
      <c r="M21" s="431"/>
      <c r="N21" s="426"/>
    </row>
    <row r="22" spans="1:14" ht="31.5">
      <c r="A22" s="421" t="s">
        <v>39</v>
      </c>
      <c r="B22" s="441" t="s">
        <v>123</v>
      </c>
      <c r="C22" s="442">
        <f>181+64+8</f>
        <v>253</v>
      </c>
      <c r="D22" s="426">
        <f>18+1</f>
        <v>19</v>
      </c>
      <c r="E22" s="426">
        <f>199+65+8</f>
        <v>272</v>
      </c>
      <c r="F22" s="426">
        <f>189+65+8</f>
        <v>262</v>
      </c>
      <c r="G22" s="442">
        <f>SUM(G19:G21)</f>
        <v>254</v>
      </c>
      <c r="H22" s="426">
        <f>18+1</f>
        <v>19</v>
      </c>
      <c r="I22" s="426">
        <f>SUM(I19:I21)</f>
        <v>273</v>
      </c>
      <c r="J22" s="426">
        <f>SUM(J19:J21)</f>
        <v>264</v>
      </c>
      <c r="K22" s="431"/>
      <c r="L22" s="431"/>
      <c r="M22" s="431"/>
      <c r="N22" s="426"/>
    </row>
    <row r="23" spans="1:14" ht="16.5" customHeight="1">
      <c r="A23" s="420"/>
      <c r="B23" s="443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N23" s="444"/>
    </row>
    <row r="24" spans="1:15" ht="16.5" customHeight="1">
      <c r="A24" s="595" t="s">
        <v>124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7"/>
      <c r="O24" s="111"/>
    </row>
    <row r="25" spans="1:14" ht="16.5" customHeight="1">
      <c r="A25" s="421">
        <v>15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</row>
    <row r="26" spans="1:14" ht="15.75">
      <c r="A26" s="421">
        <v>16</v>
      </c>
      <c r="B26" s="439" t="s">
        <v>38</v>
      </c>
      <c r="C26" s="439">
        <v>391</v>
      </c>
      <c r="D26" s="433">
        <v>0</v>
      </c>
      <c r="E26" s="440">
        <f>SUM(C26:D26)</f>
        <v>391</v>
      </c>
      <c r="F26" s="439">
        <v>391</v>
      </c>
      <c r="G26" s="439">
        <v>391</v>
      </c>
      <c r="H26" s="433">
        <v>0</v>
      </c>
      <c r="I26" s="440">
        <f>SUM(G26:H26)</f>
        <v>391</v>
      </c>
      <c r="J26" s="439">
        <v>391</v>
      </c>
      <c r="K26" s="437"/>
      <c r="L26" s="437"/>
      <c r="M26" s="437"/>
      <c r="N26" s="437"/>
    </row>
    <row r="29" ht="16.5" customHeight="1"/>
    <row r="30" ht="15" customHeight="1"/>
  </sheetData>
  <sheetProtection/>
  <mergeCells count="11">
    <mergeCell ref="I1:N1"/>
    <mergeCell ref="B3:N3"/>
    <mergeCell ref="B7:N7"/>
    <mergeCell ref="G11:J11"/>
    <mergeCell ref="K11:N11"/>
    <mergeCell ref="A24:N24"/>
    <mergeCell ref="B25:N25"/>
    <mergeCell ref="B9:N9"/>
    <mergeCell ref="B10:B12"/>
    <mergeCell ref="C10:N10"/>
    <mergeCell ref="C11:F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zoomScalePageLayoutView="0" workbookViewId="0" topLeftCell="A1">
      <selection activeCell="B2" sqref="B2:G2"/>
    </sheetView>
  </sheetViews>
  <sheetFormatPr defaultColWidth="9.140625" defaultRowHeight="12.75"/>
  <cols>
    <col min="1" max="1" width="3.57421875" style="137" customWidth="1"/>
    <col min="2" max="2" width="23.28125" style="117" customWidth="1"/>
    <col min="3" max="3" width="21.7109375" style="117" customWidth="1"/>
    <col min="4" max="4" width="16.421875" style="117" customWidth="1"/>
    <col min="5" max="5" width="23.28125" style="117" customWidth="1"/>
    <col min="6" max="6" width="16.421875" style="117" customWidth="1"/>
    <col min="7" max="7" width="18.421875" style="117" customWidth="1"/>
    <col min="8" max="8" width="11.57421875" style="117" customWidth="1"/>
    <col min="9" max="9" width="16.8515625" style="117" customWidth="1"/>
    <col min="10" max="10" width="11.140625" style="117" customWidth="1"/>
    <col min="11" max="11" width="11.57421875" style="117" customWidth="1"/>
    <col min="12" max="16384" width="9.140625" style="117" customWidth="1"/>
  </cols>
  <sheetData>
    <row r="2" spans="1:7" s="114" customFormat="1" ht="17.25" customHeight="1">
      <c r="A2" s="113"/>
      <c r="B2" s="623" t="s">
        <v>496</v>
      </c>
      <c r="C2" s="578"/>
      <c r="D2" s="578"/>
      <c r="E2" s="579"/>
      <c r="F2" s="579"/>
      <c r="G2" s="579"/>
    </row>
    <row r="3" spans="1:7" s="114" customFormat="1" ht="17.25" customHeight="1">
      <c r="A3" s="113"/>
      <c r="B3" s="349"/>
      <c r="C3" s="349"/>
      <c r="D3" s="349"/>
      <c r="E3" s="329"/>
      <c r="F3" s="329"/>
      <c r="G3" s="329"/>
    </row>
    <row r="4" spans="1:13" ht="21" customHeight="1">
      <c r="A4" s="115"/>
      <c r="B4" s="608" t="s">
        <v>321</v>
      </c>
      <c r="C4" s="608"/>
      <c r="D4" s="608"/>
      <c r="E4" s="608"/>
      <c r="F4" s="608"/>
      <c r="G4" s="608"/>
      <c r="H4" s="114"/>
      <c r="I4" s="114"/>
      <c r="J4" s="116"/>
      <c r="K4" s="116"/>
      <c r="L4" s="116"/>
      <c r="M4" s="116"/>
    </row>
    <row r="5" spans="1:13" ht="6" customHeight="1">
      <c r="A5" s="115"/>
      <c r="B5" s="118"/>
      <c r="C5" s="118"/>
      <c r="D5" s="118"/>
      <c r="E5" s="118"/>
      <c r="F5" s="118"/>
      <c r="G5" s="118"/>
      <c r="H5" s="118"/>
      <c r="I5" s="118"/>
      <c r="J5" s="116"/>
      <c r="K5" s="116"/>
      <c r="L5" s="116"/>
      <c r="M5" s="116"/>
    </row>
    <row r="6" spans="1:13" ht="16.5" customHeight="1">
      <c r="A6" s="115"/>
      <c r="B6" s="118"/>
      <c r="C6" s="118"/>
      <c r="D6" s="118"/>
      <c r="E6" s="118"/>
      <c r="F6" s="118"/>
      <c r="G6" s="119" t="s">
        <v>89</v>
      </c>
      <c r="H6" s="118"/>
      <c r="I6" s="118"/>
      <c r="J6" s="116"/>
      <c r="K6" s="116"/>
      <c r="L6" s="116"/>
      <c r="M6" s="116"/>
    </row>
    <row r="7" spans="1:7" s="118" customFormat="1" ht="19.5" customHeight="1">
      <c r="A7" s="120"/>
      <c r="B7" s="121" t="s">
        <v>0</v>
      </c>
      <c r="C7" s="120" t="s">
        <v>1</v>
      </c>
      <c r="D7" s="120" t="s">
        <v>2</v>
      </c>
      <c r="E7" s="120" t="s">
        <v>3</v>
      </c>
      <c r="F7" s="120" t="s">
        <v>4</v>
      </c>
      <c r="G7" s="120" t="s">
        <v>5</v>
      </c>
    </row>
    <row r="8" spans="1:7" ht="18.75" customHeight="1">
      <c r="A8" s="120" t="s">
        <v>10</v>
      </c>
      <c r="B8" s="609" t="s">
        <v>179</v>
      </c>
      <c r="C8" s="611" t="s">
        <v>180</v>
      </c>
      <c r="D8" s="611"/>
      <c r="E8" s="611" t="s">
        <v>181</v>
      </c>
      <c r="F8" s="611"/>
      <c r="G8" s="612" t="s">
        <v>117</v>
      </c>
    </row>
    <row r="9" spans="1:7" ht="31.5" customHeight="1">
      <c r="A9" s="120" t="s">
        <v>16</v>
      </c>
      <c r="B9" s="610"/>
      <c r="C9" s="122" t="s">
        <v>182</v>
      </c>
      <c r="D9" s="122" t="s">
        <v>171</v>
      </c>
      <c r="E9" s="122" t="s">
        <v>182</v>
      </c>
      <c r="F9" s="122" t="s">
        <v>171</v>
      </c>
      <c r="G9" s="612"/>
    </row>
    <row r="10" spans="1:7" ht="23.25" customHeight="1">
      <c r="A10" s="120" t="s">
        <v>23</v>
      </c>
      <c r="B10" s="617" t="s">
        <v>183</v>
      </c>
      <c r="C10" s="123"/>
      <c r="D10" s="124"/>
      <c r="E10" s="125" t="s">
        <v>184</v>
      </c>
      <c r="F10" s="126">
        <v>16541</v>
      </c>
      <c r="G10" s="127">
        <f aca="true" t="shared" si="0" ref="G10:G15">D10+F10</f>
        <v>16541</v>
      </c>
    </row>
    <row r="11" spans="1:7" ht="22.5" customHeight="1">
      <c r="A11" s="120" t="s">
        <v>26</v>
      </c>
      <c r="B11" s="618"/>
      <c r="C11" s="128"/>
      <c r="D11" s="126"/>
      <c r="E11" s="125" t="s">
        <v>185</v>
      </c>
      <c r="F11" s="126">
        <v>25</v>
      </c>
      <c r="G11" s="127">
        <f t="shared" si="0"/>
        <v>25</v>
      </c>
    </row>
    <row r="12" spans="1:7" ht="23.25" customHeight="1">
      <c r="A12" s="120" t="s">
        <v>57</v>
      </c>
      <c r="B12" s="129" t="s">
        <v>186</v>
      </c>
      <c r="C12" s="236" t="s">
        <v>317</v>
      </c>
      <c r="D12" s="126">
        <v>2738</v>
      </c>
      <c r="E12" s="125" t="s">
        <v>260</v>
      </c>
      <c r="F12" s="126">
        <v>593</v>
      </c>
      <c r="G12" s="127">
        <f t="shared" si="0"/>
        <v>3331</v>
      </c>
    </row>
    <row r="13" spans="1:7" ht="23.25" customHeight="1">
      <c r="A13" s="120" t="s">
        <v>59</v>
      </c>
      <c r="B13" s="237" t="s">
        <v>318</v>
      </c>
      <c r="C13" s="236"/>
      <c r="D13" s="126"/>
      <c r="E13" s="238" t="s">
        <v>319</v>
      </c>
      <c r="F13" s="126">
        <v>7500</v>
      </c>
      <c r="G13" s="127">
        <f t="shared" si="0"/>
        <v>7500</v>
      </c>
    </row>
    <row r="14" spans="1:7" ht="23.25" customHeight="1">
      <c r="A14" s="120" t="s">
        <v>52</v>
      </c>
      <c r="B14" s="128"/>
      <c r="C14" s="128"/>
      <c r="D14" s="126"/>
      <c r="E14" s="238" t="s">
        <v>320</v>
      </c>
      <c r="F14" s="126">
        <v>2850</v>
      </c>
      <c r="G14" s="127">
        <f t="shared" si="0"/>
        <v>2850</v>
      </c>
    </row>
    <row r="15" spans="1:7" ht="23.25" customHeight="1">
      <c r="A15" s="120" t="s">
        <v>27</v>
      </c>
      <c r="B15" s="130" t="s">
        <v>187</v>
      </c>
      <c r="C15" s="128"/>
      <c r="D15" s="126"/>
      <c r="E15" s="125" t="s">
        <v>188</v>
      </c>
      <c r="F15" s="126">
        <v>24</v>
      </c>
      <c r="G15" s="127">
        <f t="shared" si="0"/>
        <v>24</v>
      </c>
    </row>
    <row r="16" spans="1:7" s="133" customFormat="1" ht="23.25" customHeight="1">
      <c r="A16" s="120" t="s">
        <v>29</v>
      </c>
      <c r="B16" s="131" t="s">
        <v>189</v>
      </c>
      <c r="C16" s="132"/>
      <c r="D16" s="127">
        <f>SUM(D11:D15)</f>
        <v>2738</v>
      </c>
      <c r="E16" s="132"/>
      <c r="F16" s="127">
        <f>SUM(F10:F15)</f>
        <v>27533</v>
      </c>
      <c r="G16" s="127">
        <f>SUM(G10:G15)</f>
        <v>30271</v>
      </c>
    </row>
    <row r="17" s="118" customFormat="1" ht="12.75">
      <c r="A17" s="606" t="s">
        <v>31</v>
      </c>
    </row>
    <row r="18" spans="1:7" s="118" customFormat="1" ht="12.75">
      <c r="A18" s="607"/>
      <c r="G18" s="119" t="s">
        <v>89</v>
      </c>
    </row>
    <row r="19" spans="1:7" ht="21.75" customHeight="1">
      <c r="A19" s="120" t="s">
        <v>35</v>
      </c>
      <c r="B19" s="619" t="s">
        <v>190</v>
      </c>
      <c r="C19" s="619"/>
      <c r="D19" s="619"/>
      <c r="E19" s="619"/>
      <c r="F19" s="620"/>
      <c r="G19" s="134" t="s">
        <v>117</v>
      </c>
    </row>
    <row r="20" spans="1:7" s="135" customFormat="1" ht="22.5" customHeight="1">
      <c r="A20" s="120" t="s">
        <v>53</v>
      </c>
      <c r="B20" s="621" t="s">
        <v>191</v>
      </c>
      <c r="C20" s="621"/>
      <c r="D20" s="621"/>
      <c r="E20" s="621"/>
      <c r="F20" s="622"/>
      <c r="G20" s="350">
        <v>0</v>
      </c>
    </row>
    <row r="21" spans="1:7" s="135" customFormat="1" ht="22.5" customHeight="1">
      <c r="A21" s="120" t="s">
        <v>37</v>
      </c>
      <c r="B21" s="613" t="s">
        <v>192</v>
      </c>
      <c r="C21" s="613"/>
      <c r="D21" s="613"/>
      <c r="E21" s="613"/>
      <c r="F21" s="614"/>
      <c r="G21" s="350">
        <v>0</v>
      </c>
    </row>
    <row r="22" spans="1:7" s="135" customFormat="1" ht="23.25" customHeight="1">
      <c r="A22" s="120" t="s">
        <v>39</v>
      </c>
      <c r="B22" s="613" t="s">
        <v>193</v>
      </c>
      <c r="C22" s="613"/>
      <c r="D22" s="613"/>
      <c r="E22" s="613"/>
      <c r="F22" s="614"/>
      <c r="G22" s="350">
        <v>0</v>
      </c>
    </row>
    <row r="23" spans="1:7" s="135" customFormat="1" ht="22.5" customHeight="1">
      <c r="A23" s="120" t="s">
        <v>65</v>
      </c>
      <c r="B23" s="613" t="s">
        <v>194</v>
      </c>
      <c r="C23" s="613"/>
      <c r="D23" s="613"/>
      <c r="E23" s="613"/>
      <c r="F23" s="614"/>
      <c r="G23" s="351">
        <v>11152</v>
      </c>
    </row>
    <row r="24" spans="1:7" s="135" customFormat="1" ht="23.25" customHeight="1">
      <c r="A24" s="120" t="s">
        <v>66</v>
      </c>
      <c r="B24" s="613" t="s">
        <v>195</v>
      </c>
      <c r="C24" s="613"/>
      <c r="D24" s="613"/>
      <c r="E24" s="613"/>
      <c r="F24" s="614"/>
      <c r="G24" s="351">
        <v>0</v>
      </c>
    </row>
    <row r="25" spans="1:7" s="136" customFormat="1" ht="22.5" customHeight="1">
      <c r="A25" s="120" t="s">
        <v>67</v>
      </c>
      <c r="B25" s="615" t="s">
        <v>189</v>
      </c>
      <c r="C25" s="615"/>
      <c r="D25" s="615"/>
      <c r="E25" s="615"/>
      <c r="F25" s="616"/>
      <c r="G25" s="352">
        <f>SUM(G20:G24)</f>
        <v>11152</v>
      </c>
    </row>
    <row r="40" ht="12" customHeight="1"/>
    <row r="44" ht="12" customHeight="1"/>
  </sheetData>
  <sheetProtection/>
  <mergeCells count="15">
    <mergeCell ref="B24:F24"/>
    <mergeCell ref="B25:F25"/>
    <mergeCell ref="B10:B11"/>
    <mergeCell ref="B19:F19"/>
    <mergeCell ref="B20:F20"/>
    <mergeCell ref="B21:F21"/>
    <mergeCell ref="B22:F22"/>
    <mergeCell ref="B23:F23"/>
    <mergeCell ref="A17:A18"/>
    <mergeCell ref="B2:G2"/>
    <mergeCell ref="B4:G4"/>
    <mergeCell ref="B8:B9"/>
    <mergeCell ref="C8:D8"/>
    <mergeCell ref="E8:F8"/>
    <mergeCell ref="G8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2.75"/>
  <cols>
    <col min="1" max="1" width="4.00390625" style="94" customWidth="1"/>
    <col min="2" max="2" width="31.8515625" style="94" customWidth="1"/>
    <col min="3" max="3" width="15.140625" style="94" customWidth="1"/>
    <col min="4" max="4" width="13.8515625" style="94" customWidth="1"/>
    <col min="5" max="5" width="15.140625" style="94" customWidth="1"/>
    <col min="6" max="6" width="15.28125" style="94" customWidth="1"/>
    <col min="7" max="16384" width="9.140625" style="94" customWidth="1"/>
  </cols>
  <sheetData>
    <row r="1" spans="1:6" ht="23.25" customHeight="1">
      <c r="A1" s="93"/>
      <c r="B1" s="623" t="s">
        <v>497</v>
      </c>
      <c r="C1" s="578"/>
      <c r="D1" s="578"/>
      <c r="E1" s="578"/>
      <c r="F1" s="624"/>
    </row>
    <row r="2" spans="1:6" ht="21.75" customHeight="1">
      <c r="A2" s="93"/>
      <c r="B2" s="28"/>
      <c r="C2" s="28"/>
      <c r="D2" s="28"/>
      <c r="E2" s="28"/>
      <c r="F2" s="29"/>
    </row>
    <row r="3" spans="1:6" ht="42" customHeight="1">
      <c r="A3" s="636" t="s">
        <v>446</v>
      </c>
      <c r="B3" s="637"/>
      <c r="C3" s="637"/>
      <c r="D3" s="637"/>
      <c r="E3" s="637"/>
      <c r="F3" s="637"/>
    </row>
    <row r="4" spans="1:6" ht="35.25" customHeight="1">
      <c r="A4" s="95"/>
      <c r="B4" s="625"/>
      <c r="C4" s="625"/>
      <c r="D4" s="625"/>
      <c r="E4" s="625"/>
      <c r="F4" s="625"/>
    </row>
    <row r="5" spans="1:7" ht="21.75" customHeight="1">
      <c r="A5" s="95"/>
      <c r="B5" s="626"/>
      <c r="C5" s="626"/>
      <c r="D5" s="626"/>
      <c r="E5" s="626"/>
      <c r="F5" s="626"/>
      <c r="G5" s="93"/>
    </row>
    <row r="6" spans="1:7" ht="16.5" customHeight="1">
      <c r="A6" s="199"/>
      <c r="B6" s="31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95"/>
    </row>
    <row r="7" spans="1:7" ht="16.5" customHeight="1">
      <c r="A7" s="30"/>
      <c r="B7" s="627"/>
      <c r="C7" s="627"/>
      <c r="D7" s="627"/>
      <c r="E7" s="627"/>
      <c r="F7" s="627"/>
      <c r="G7" s="93"/>
    </row>
    <row r="8" spans="1:7" ht="15.75" customHeight="1">
      <c r="A8" s="194" t="s">
        <v>10</v>
      </c>
      <c r="B8" s="628" t="s">
        <v>11</v>
      </c>
      <c r="C8" s="630" t="s">
        <v>173</v>
      </c>
      <c r="D8" s="631"/>
      <c r="E8" s="631"/>
      <c r="F8" s="632"/>
      <c r="G8" s="93"/>
    </row>
    <row r="9" spans="1:6" ht="19.5" customHeight="1">
      <c r="A9" s="31" t="s">
        <v>16</v>
      </c>
      <c r="B9" s="628"/>
      <c r="C9" s="633"/>
      <c r="D9" s="634"/>
      <c r="E9" s="634"/>
      <c r="F9" s="635"/>
    </row>
    <row r="10" spans="1:6" ht="75" customHeight="1">
      <c r="A10" s="31" t="s">
        <v>23</v>
      </c>
      <c r="B10" s="629"/>
      <c r="C10" s="112" t="s">
        <v>174</v>
      </c>
      <c r="D10" s="112" t="s">
        <v>175</v>
      </c>
      <c r="E10" s="112" t="s">
        <v>176</v>
      </c>
      <c r="F10" s="112" t="s">
        <v>177</v>
      </c>
    </row>
    <row r="11" spans="1:6" ht="30" customHeight="1">
      <c r="A11" s="31" t="s">
        <v>26</v>
      </c>
      <c r="B11" s="316" t="s">
        <v>386</v>
      </c>
      <c r="C11" s="315">
        <v>0</v>
      </c>
      <c r="D11" s="33">
        <v>325970</v>
      </c>
      <c r="E11" s="33">
        <v>57598</v>
      </c>
      <c r="F11" s="33">
        <f aca="true" t="shared" si="0" ref="F11:F16">SUM(C11:E11)</f>
        <v>383568</v>
      </c>
    </row>
    <row r="12" spans="1:6" ht="21" customHeight="1">
      <c r="A12" s="31" t="s">
        <v>57</v>
      </c>
      <c r="B12" s="32" t="s">
        <v>120</v>
      </c>
      <c r="C12" s="34">
        <v>0</v>
      </c>
      <c r="D12" s="34">
        <v>61261</v>
      </c>
      <c r="E12" s="33">
        <v>109685</v>
      </c>
      <c r="F12" s="33">
        <f t="shared" si="0"/>
        <v>170946</v>
      </c>
    </row>
    <row r="13" spans="1:6" ht="21.75" customHeight="1">
      <c r="A13" s="31" t="s">
        <v>59</v>
      </c>
      <c r="B13" s="32" t="s">
        <v>30</v>
      </c>
      <c r="C13" s="33">
        <v>0</v>
      </c>
      <c r="D13" s="33">
        <v>14757</v>
      </c>
      <c r="E13" s="33">
        <v>4508</v>
      </c>
      <c r="F13" s="33">
        <f t="shared" si="0"/>
        <v>19265</v>
      </c>
    </row>
    <row r="14" spans="1:6" ht="21.75" customHeight="1">
      <c r="A14" s="31" t="s">
        <v>52</v>
      </c>
      <c r="B14" s="32" t="s">
        <v>32</v>
      </c>
      <c r="C14" s="33">
        <v>0</v>
      </c>
      <c r="D14" s="33">
        <v>29485</v>
      </c>
      <c r="E14" s="33">
        <v>4012</v>
      </c>
      <c r="F14" s="33">
        <f t="shared" si="0"/>
        <v>33497</v>
      </c>
    </row>
    <row r="15" spans="1:6" ht="21.75" customHeight="1">
      <c r="A15" s="31" t="s">
        <v>27</v>
      </c>
      <c r="B15" s="32" t="s">
        <v>33</v>
      </c>
      <c r="C15" s="33">
        <v>0</v>
      </c>
      <c r="D15" s="33">
        <v>325920</v>
      </c>
      <c r="E15" s="33">
        <v>48532</v>
      </c>
      <c r="F15" s="33">
        <f t="shared" si="0"/>
        <v>374452</v>
      </c>
    </row>
    <row r="16" spans="1:6" ht="23.25" customHeight="1">
      <c r="A16" s="31" t="s">
        <v>29</v>
      </c>
      <c r="B16" s="32" t="s">
        <v>36</v>
      </c>
      <c r="C16" s="33">
        <v>96340</v>
      </c>
      <c r="D16" s="33">
        <v>338109</v>
      </c>
      <c r="E16" s="33">
        <v>61487</v>
      </c>
      <c r="F16" s="33">
        <f t="shared" si="0"/>
        <v>495936</v>
      </c>
    </row>
    <row r="17" spans="1:6" ht="20.25" customHeight="1">
      <c r="A17" s="31" t="s">
        <v>31</v>
      </c>
      <c r="B17" s="36" t="s">
        <v>121</v>
      </c>
      <c r="C17" s="35">
        <f>SUM(C11:C16)</f>
        <v>96340</v>
      </c>
      <c r="D17" s="35">
        <f>SUM(D11:D16)</f>
        <v>1095502</v>
      </c>
      <c r="E17" s="35">
        <f>SUM(E11:E16)</f>
        <v>285822</v>
      </c>
      <c r="F17" s="35">
        <f>SUM(F11:F16)</f>
        <v>1477664</v>
      </c>
    </row>
    <row r="18" spans="1:6" ht="24" customHeight="1">
      <c r="A18" s="31" t="s">
        <v>35</v>
      </c>
      <c r="B18" s="32" t="s">
        <v>122</v>
      </c>
      <c r="C18" s="33">
        <v>0</v>
      </c>
      <c r="D18" s="187">
        <v>1875018</v>
      </c>
      <c r="E18" s="187">
        <v>591118</v>
      </c>
      <c r="F18" s="187">
        <f>SUM(C18:E18)</f>
        <v>2466136</v>
      </c>
    </row>
    <row r="19" spans="1:6" ht="25.5" customHeight="1">
      <c r="A19" s="31" t="s">
        <v>53</v>
      </c>
      <c r="B19" s="36" t="s">
        <v>178</v>
      </c>
      <c r="C19" s="35">
        <f>C17+C18</f>
        <v>96340</v>
      </c>
      <c r="D19" s="35">
        <f>SUM(D17:D18)</f>
        <v>2970520</v>
      </c>
      <c r="E19" s="35">
        <f>E17+E18</f>
        <v>876940</v>
      </c>
      <c r="F19" s="35">
        <f>F17+F18</f>
        <v>3943800</v>
      </c>
    </row>
    <row r="20" spans="1:6" ht="16.5" customHeight="1">
      <c r="A20" s="95"/>
      <c r="B20" s="96"/>
      <c r="C20" s="97"/>
      <c r="D20" s="97"/>
      <c r="E20" s="97"/>
      <c r="F20" s="97"/>
    </row>
    <row r="21" spans="1:6" ht="16.5" customHeight="1">
      <c r="A21" s="95"/>
      <c r="B21" s="98"/>
      <c r="C21" s="99"/>
      <c r="D21" s="99"/>
      <c r="E21" s="99"/>
      <c r="F21" s="203"/>
    </row>
    <row r="24" ht="16.5" customHeight="1"/>
    <row r="25" ht="15" customHeight="1"/>
  </sheetData>
  <sheetProtection/>
  <mergeCells count="7">
    <mergeCell ref="B1:F1"/>
    <mergeCell ref="B4:F4"/>
    <mergeCell ref="B5:F5"/>
    <mergeCell ref="B7:F7"/>
    <mergeCell ref="B8:B10"/>
    <mergeCell ref="C8:F9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4"/>
  <sheetViews>
    <sheetView view="pageBreakPreview" zoomScale="60" zoomScalePageLayoutView="0" workbookViewId="0" topLeftCell="A1">
      <selection activeCell="I2" sqref="I2:O2"/>
    </sheetView>
  </sheetViews>
  <sheetFormatPr defaultColWidth="9.140625" defaultRowHeight="12.75"/>
  <cols>
    <col min="1" max="1" width="5.140625" style="4" customWidth="1"/>
    <col min="2" max="2" width="29.28125" style="4" customWidth="1"/>
    <col min="3" max="3" width="11.421875" style="4" customWidth="1"/>
    <col min="4" max="4" width="8.7109375" style="4" customWidth="1"/>
    <col min="5" max="5" width="9.421875" style="4" customWidth="1"/>
    <col min="6" max="6" width="8.28125" style="4" customWidth="1"/>
    <col min="7" max="8" width="8.57421875" style="4" customWidth="1"/>
    <col min="9" max="9" width="9.140625" style="4" customWidth="1"/>
    <col min="10" max="10" width="8.7109375" style="4" customWidth="1"/>
    <col min="11" max="11" width="8.8515625" style="4" customWidth="1"/>
    <col min="12" max="12" width="8.28125" style="4" customWidth="1"/>
    <col min="13" max="13" width="8.57421875" style="4" customWidth="1"/>
    <col min="14" max="15" width="8.7109375" style="4" customWidth="1"/>
    <col min="16" max="16384" width="9.140625" style="4" customWidth="1"/>
  </cols>
  <sheetData>
    <row r="1" s="336" customFormat="1" ht="12.75"/>
    <row r="2" spans="1:15" ht="12.75">
      <c r="A2" s="337"/>
      <c r="B2" s="642"/>
      <c r="C2" s="642"/>
      <c r="D2" s="643"/>
      <c r="E2" s="643"/>
      <c r="F2" s="643"/>
      <c r="I2" s="644" t="s">
        <v>498</v>
      </c>
      <c r="J2" s="644"/>
      <c r="K2" s="644"/>
      <c r="L2" s="644"/>
      <c r="M2" s="644"/>
      <c r="N2" s="644"/>
      <c r="O2" s="644"/>
    </row>
    <row r="3" spans="1:15" ht="12.75">
      <c r="A3" s="299"/>
      <c r="N3" s="329"/>
      <c r="O3" s="329"/>
    </row>
    <row r="4" spans="1:15" ht="12.75">
      <c r="A4" s="299"/>
      <c r="N4" s="329"/>
      <c r="O4" s="329"/>
    </row>
    <row r="5" ht="12.75">
      <c r="A5" s="299"/>
    </row>
    <row r="6" spans="1:15" ht="20.25">
      <c r="A6" s="299"/>
      <c r="B6" s="639" t="s">
        <v>412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</row>
    <row r="7" spans="1:15" ht="20.25">
      <c r="A7" s="299"/>
      <c r="B7" s="639" t="s">
        <v>224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</row>
    <row r="8" spans="1:15" ht="20.25">
      <c r="A8" s="299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9.5" customHeight="1">
      <c r="A9" s="299"/>
      <c r="B9" s="639" t="s">
        <v>196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</row>
    <row r="10" spans="1:15" ht="12.75" customHeight="1">
      <c r="A10" s="299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559" t="s">
        <v>445</v>
      </c>
      <c r="O10" s="559"/>
    </row>
    <row r="11" spans="1:15" ht="12" customHeight="1">
      <c r="A11" s="338"/>
      <c r="B11" s="338" t="s">
        <v>0</v>
      </c>
      <c r="C11" s="338" t="s">
        <v>1</v>
      </c>
      <c r="D11" s="338" t="s">
        <v>2</v>
      </c>
      <c r="E11" s="338" t="s">
        <v>3</v>
      </c>
      <c r="F11" s="338" t="s">
        <v>4</v>
      </c>
      <c r="G11" s="338" t="s">
        <v>5</v>
      </c>
      <c r="H11" s="338" t="s">
        <v>87</v>
      </c>
      <c r="I11" s="338" t="s">
        <v>6</v>
      </c>
      <c r="J11" s="338" t="s">
        <v>7</v>
      </c>
      <c r="K11" s="338" t="s">
        <v>43</v>
      </c>
      <c r="L11" s="338" t="s">
        <v>8</v>
      </c>
      <c r="M11" s="338" t="s">
        <v>111</v>
      </c>
      <c r="N11" s="338" t="s">
        <v>44</v>
      </c>
      <c r="O11" s="338" t="s">
        <v>9</v>
      </c>
    </row>
    <row r="12" spans="1:15" s="169" customFormat="1" ht="31.5" customHeight="1">
      <c r="A12" s="166" t="s">
        <v>10</v>
      </c>
      <c r="B12" s="167" t="s">
        <v>225</v>
      </c>
      <c r="C12" s="167" t="s">
        <v>226</v>
      </c>
      <c r="D12" s="168" t="s">
        <v>227</v>
      </c>
      <c r="E12" s="168" t="s">
        <v>228</v>
      </c>
      <c r="F12" s="168" t="s">
        <v>229</v>
      </c>
      <c r="G12" s="168" t="s">
        <v>230</v>
      </c>
      <c r="H12" s="168" t="s">
        <v>231</v>
      </c>
      <c r="I12" s="168" t="s">
        <v>232</v>
      </c>
      <c r="J12" s="168" t="s">
        <v>233</v>
      </c>
      <c r="K12" s="168" t="s">
        <v>234</v>
      </c>
      <c r="L12" s="168" t="s">
        <v>235</v>
      </c>
      <c r="M12" s="168" t="s">
        <v>236</v>
      </c>
      <c r="N12" s="168" t="s">
        <v>237</v>
      </c>
      <c r="O12" s="168" t="s">
        <v>238</v>
      </c>
    </row>
    <row r="13" spans="1:16" ht="24.75" customHeight="1">
      <c r="A13" s="166" t="s">
        <v>16</v>
      </c>
      <c r="B13" s="339" t="s">
        <v>17</v>
      </c>
      <c r="C13" s="170">
        <v>502703</v>
      </c>
      <c r="D13" s="340">
        <v>52460</v>
      </c>
      <c r="E13" s="340">
        <v>52460</v>
      </c>
      <c r="F13" s="340">
        <v>52460</v>
      </c>
      <c r="G13" s="340">
        <v>52460</v>
      </c>
      <c r="H13" s="340">
        <v>25000</v>
      </c>
      <c r="I13" s="340">
        <v>20000</v>
      </c>
      <c r="J13" s="340">
        <v>20000</v>
      </c>
      <c r="K13" s="340">
        <v>18000</v>
      </c>
      <c r="L13" s="340">
        <v>52460</v>
      </c>
      <c r="M13" s="340">
        <v>52460</v>
      </c>
      <c r="N13" s="340">
        <v>52483</v>
      </c>
      <c r="O13" s="340">
        <v>52460</v>
      </c>
      <c r="P13" s="341"/>
    </row>
    <row r="14" spans="1:16" ht="24" customHeight="1">
      <c r="A14" s="166" t="s">
        <v>23</v>
      </c>
      <c r="B14" s="339" t="s">
        <v>18</v>
      </c>
      <c r="C14" s="170">
        <v>580968</v>
      </c>
      <c r="D14" s="340">
        <v>5000</v>
      </c>
      <c r="E14" s="340">
        <v>10000</v>
      </c>
      <c r="F14" s="340">
        <v>230000</v>
      </c>
      <c r="G14" s="340">
        <v>10000</v>
      </c>
      <c r="H14" s="340">
        <v>5000</v>
      </c>
      <c r="I14" s="340">
        <v>5000</v>
      </c>
      <c r="J14" s="340">
        <v>5000</v>
      </c>
      <c r="K14" s="340">
        <v>5000</v>
      </c>
      <c r="L14" s="340">
        <v>230000</v>
      </c>
      <c r="M14" s="340">
        <v>2500</v>
      </c>
      <c r="N14" s="340">
        <v>3468</v>
      </c>
      <c r="O14" s="340">
        <v>70000</v>
      </c>
      <c r="P14" s="341"/>
    </row>
    <row r="15" spans="1:16" ht="24.75" customHeight="1">
      <c r="A15" s="166" t="s">
        <v>26</v>
      </c>
      <c r="B15" s="339" t="s">
        <v>239</v>
      </c>
      <c r="C15" s="170">
        <v>1102275</v>
      </c>
      <c r="D15" s="340">
        <v>91856</v>
      </c>
      <c r="E15" s="340">
        <v>91856</v>
      </c>
      <c r="F15" s="340">
        <v>91856</v>
      </c>
      <c r="G15" s="340">
        <v>91856</v>
      </c>
      <c r="H15" s="340">
        <v>91856</v>
      </c>
      <c r="I15" s="340">
        <v>91856</v>
      </c>
      <c r="J15" s="340">
        <v>91856</v>
      </c>
      <c r="K15" s="340">
        <v>91856</v>
      </c>
      <c r="L15" s="340">
        <v>91856</v>
      </c>
      <c r="M15" s="340">
        <v>91856</v>
      </c>
      <c r="N15" s="340">
        <v>91856</v>
      </c>
      <c r="O15" s="340">
        <v>91859</v>
      </c>
      <c r="P15" s="341"/>
    </row>
    <row r="16" spans="1:16" ht="24.75" customHeight="1">
      <c r="A16" s="166" t="s">
        <v>57</v>
      </c>
      <c r="B16" s="339" t="s">
        <v>22</v>
      </c>
      <c r="C16" s="170">
        <v>123507</v>
      </c>
      <c r="D16" s="340"/>
      <c r="E16" s="340">
        <v>2300</v>
      </c>
      <c r="F16" s="340"/>
      <c r="G16" s="340">
        <v>20000</v>
      </c>
      <c r="H16" s="340"/>
      <c r="I16" s="340"/>
      <c r="J16" s="340"/>
      <c r="K16" s="340">
        <v>80000</v>
      </c>
      <c r="L16" s="340"/>
      <c r="M16" s="340"/>
      <c r="N16" s="340">
        <v>20000</v>
      </c>
      <c r="O16" s="340">
        <v>1207</v>
      </c>
      <c r="P16" s="341"/>
    </row>
    <row r="17" spans="1:16" ht="24.75" customHeight="1">
      <c r="A17" s="166" t="s">
        <v>59</v>
      </c>
      <c r="B17" s="339" t="s">
        <v>264</v>
      </c>
      <c r="C17" s="170">
        <v>871576</v>
      </c>
      <c r="D17" s="340">
        <v>52000</v>
      </c>
      <c r="E17" s="340">
        <v>60500</v>
      </c>
      <c r="F17" s="340">
        <v>62000</v>
      </c>
      <c r="G17" s="340">
        <v>73000</v>
      </c>
      <c r="H17" s="340">
        <v>72500</v>
      </c>
      <c r="I17" s="340">
        <v>65000</v>
      </c>
      <c r="J17" s="340">
        <v>70000</v>
      </c>
      <c r="K17" s="340">
        <v>70000</v>
      </c>
      <c r="L17" s="340">
        <v>80000</v>
      </c>
      <c r="M17" s="340">
        <v>95000</v>
      </c>
      <c r="N17" s="340">
        <v>98000</v>
      </c>
      <c r="O17" s="340">
        <v>73576</v>
      </c>
      <c r="P17" s="341"/>
    </row>
    <row r="18" spans="1:16" ht="33.75" customHeight="1">
      <c r="A18" s="166" t="s">
        <v>52</v>
      </c>
      <c r="B18" s="339" t="s">
        <v>265</v>
      </c>
      <c r="C18" s="170">
        <v>499523</v>
      </c>
      <c r="D18" s="340">
        <v>40000</v>
      </c>
      <c r="E18" s="340">
        <v>40000</v>
      </c>
      <c r="F18" s="340">
        <v>30000</v>
      </c>
      <c r="G18" s="340">
        <v>45000</v>
      </c>
      <c r="H18" s="340">
        <v>35000</v>
      </c>
      <c r="I18" s="340">
        <v>40000</v>
      </c>
      <c r="J18" s="340">
        <v>40000</v>
      </c>
      <c r="K18" s="340">
        <v>40000</v>
      </c>
      <c r="L18" s="340">
        <v>43523</v>
      </c>
      <c r="M18" s="340">
        <v>46000</v>
      </c>
      <c r="N18" s="340">
        <v>45000</v>
      </c>
      <c r="O18" s="340">
        <v>55000</v>
      </c>
      <c r="P18" s="341"/>
    </row>
    <row r="19" spans="1:16" ht="24.75" customHeight="1">
      <c r="A19" s="166" t="s">
        <v>27</v>
      </c>
      <c r="B19" s="339" t="s">
        <v>240</v>
      </c>
      <c r="C19" s="170">
        <f>111123+152125</f>
        <v>263248</v>
      </c>
      <c r="D19" s="340">
        <v>30659</v>
      </c>
      <c r="E19" s="340">
        <v>106259</v>
      </c>
      <c r="F19" s="340">
        <v>0</v>
      </c>
      <c r="G19" s="340">
        <v>0</v>
      </c>
      <c r="H19" s="340">
        <v>0</v>
      </c>
      <c r="I19" s="340"/>
      <c r="J19" s="340">
        <v>0</v>
      </c>
      <c r="K19" s="340">
        <v>69419</v>
      </c>
      <c r="L19" s="340">
        <v>0</v>
      </c>
      <c r="M19" s="340">
        <v>0</v>
      </c>
      <c r="N19" s="340">
        <v>0</v>
      </c>
      <c r="O19" s="340">
        <v>56911</v>
      </c>
      <c r="P19" s="341"/>
    </row>
    <row r="20" spans="1:16" s="169" customFormat="1" ht="24.75" customHeight="1">
      <c r="A20" s="166" t="s">
        <v>29</v>
      </c>
      <c r="B20" s="171" t="s">
        <v>241</v>
      </c>
      <c r="C20" s="170">
        <f>SUM(C13:C19)</f>
        <v>3943800</v>
      </c>
      <c r="D20" s="170">
        <f aca="true" t="shared" si="0" ref="D20:O20">SUM(D13:D19)</f>
        <v>271975</v>
      </c>
      <c r="E20" s="170">
        <f t="shared" si="0"/>
        <v>363375</v>
      </c>
      <c r="F20" s="170">
        <f t="shared" si="0"/>
        <v>466316</v>
      </c>
      <c r="G20" s="170">
        <f t="shared" si="0"/>
        <v>292316</v>
      </c>
      <c r="H20" s="170">
        <f t="shared" si="0"/>
        <v>229356</v>
      </c>
      <c r="I20" s="170">
        <f t="shared" si="0"/>
        <v>221856</v>
      </c>
      <c r="J20" s="170">
        <f t="shared" si="0"/>
        <v>226856</v>
      </c>
      <c r="K20" s="170">
        <f t="shared" si="0"/>
        <v>374275</v>
      </c>
      <c r="L20" s="170">
        <f t="shared" si="0"/>
        <v>497839</v>
      </c>
      <c r="M20" s="170">
        <f t="shared" si="0"/>
        <v>287816</v>
      </c>
      <c r="N20" s="170">
        <f t="shared" si="0"/>
        <v>310807</v>
      </c>
      <c r="O20" s="170">
        <f t="shared" si="0"/>
        <v>401013</v>
      </c>
      <c r="P20" s="341"/>
    </row>
    <row r="22" spans="4:15" ht="12.75"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4:15" ht="12.75"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4:15" ht="12.75"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4:15" ht="12.75"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4:15" ht="12.75"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</row>
    <row r="27" spans="4:15" ht="12.75"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9" spans="10:23" ht="20.25"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</row>
    <row r="35" spans="2:15" ht="12.7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638"/>
      <c r="N35" s="640"/>
      <c r="O35" s="640"/>
    </row>
    <row r="36" spans="2:15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328"/>
      <c r="O36" s="328"/>
    </row>
    <row r="37" spans="2:15" ht="12.7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328"/>
      <c r="O37" s="328"/>
    </row>
    <row r="38" spans="2:15" ht="12.7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2:15" ht="23.25"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</row>
    <row r="40" spans="2:15" ht="20.25"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</row>
    <row r="41" spans="2:15" ht="20.25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2:15" ht="20.25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</row>
    <row r="43" spans="2:15" ht="20.25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</row>
    <row r="44" spans="2:15" ht="12.7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638"/>
      <c r="O44" s="638"/>
    </row>
    <row r="45" spans="2:15" ht="12.75">
      <c r="B45" s="173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2:15" ht="24.75" customHeight="1">
      <c r="B46" s="343"/>
      <c r="C46" s="175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2:15" ht="24.75" customHeight="1">
      <c r="B47" s="343"/>
      <c r="C47" s="175"/>
      <c r="D47" s="345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</row>
    <row r="48" spans="2:15" ht="24.75" customHeight="1">
      <c r="B48" s="343"/>
      <c r="C48" s="175"/>
      <c r="D48" s="345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</row>
    <row r="49" spans="2:15" ht="24.75" customHeight="1">
      <c r="B49" s="343"/>
      <c r="C49" s="175"/>
      <c r="D49" s="345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</row>
    <row r="50" spans="2:15" ht="24.75" customHeight="1">
      <c r="B50" s="343"/>
      <c r="C50" s="175"/>
      <c r="D50" s="345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  <row r="51" spans="2:15" ht="24.75" customHeight="1">
      <c r="B51" s="343"/>
      <c r="C51" s="175"/>
      <c r="D51" s="345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</row>
    <row r="52" spans="2:15" ht="24.75" customHeight="1">
      <c r="B52" s="343"/>
      <c r="C52" s="175"/>
      <c r="D52" s="345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</row>
    <row r="53" spans="2:15" ht="24.75" customHeight="1">
      <c r="B53" s="343"/>
      <c r="C53" s="175"/>
      <c r="D53" s="345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</row>
    <row r="54" spans="2:15" ht="24.75" customHeight="1">
      <c r="B54" s="176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</sheetData>
  <sheetProtection/>
  <mergeCells count="11">
    <mergeCell ref="B2:F2"/>
    <mergeCell ref="I2:O2"/>
    <mergeCell ref="B6:O6"/>
    <mergeCell ref="B7:O7"/>
    <mergeCell ref="B40:O40"/>
    <mergeCell ref="N44:O44"/>
    <mergeCell ref="B9:O9"/>
    <mergeCell ref="J29:W29"/>
    <mergeCell ref="M35:O35"/>
    <mergeCell ref="B39:O39"/>
    <mergeCell ref="N10:O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Váczi Julianna</cp:lastModifiedBy>
  <cp:lastPrinted>2015-05-29T14:26:09Z</cp:lastPrinted>
  <dcterms:created xsi:type="dcterms:W3CDTF">2014-02-02T08:05:39Z</dcterms:created>
  <dcterms:modified xsi:type="dcterms:W3CDTF">2015-05-31T07:53:33Z</dcterms:modified>
  <cp:category/>
  <cp:version/>
  <cp:contentType/>
  <cp:contentStatus/>
</cp:coreProperties>
</file>