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Polgármesteres döntés Öskü 2020. május 13\Rendelet mellékletek\"/>
    </mc:Choice>
  </mc:AlternateContent>
  <bookViews>
    <workbookView xWindow="0" yWindow="0" windowWidth="20490" windowHeight="7755"/>
  </bookViews>
  <sheets>
    <sheet name="Összevont_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9" i="1" l="1"/>
  <c r="R39" i="1"/>
  <c r="R37" i="1" s="1"/>
  <c r="I39" i="1"/>
  <c r="H39" i="1"/>
  <c r="H38" i="1"/>
  <c r="S37" i="1"/>
  <c r="Q37" i="1"/>
  <c r="Q55" i="1" s="1"/>
  <c r="P37" i="1"/>
  <c r="P55" i="1" s="1"/>
  <c r="O37" i="1"/>
  <c r="O55" i="1" s="1"/>
  <c r="N37" i="1"/>
  <c r="N55" i="1" s="1"/>
  <c r="M37" i="1"/>
  <c r="M55" i="1" s="1"/>
  <c r="S55" i="1" s="1"/>
  <c r="L37" i="1"/>
  <c r="L55" i="1" s="1"/>
  <c r="R55" i="1" s="1"/>
  <c r="I37" i="1"/>
  <c r="G37" i="1"/>
  <c r="G55" i="1" s="1"/>
  <c r="F37" i="1"/>
  <c r="F55" i="1" s="1"/>
  <c r="E37" i="1"/>
  <c r="E55" i="1" s="1"/>
  <c r="D37" i="1"/>
  <c r="D55" i="1" s="1"/>
  <c r="C37" i="1"/>
  <c r="C55" i="1" s="1"/>
  <c r="I55" i="1" s="1"/>
  <c r="B37" i="1"/>
  <c r="B55" i="1" s="1"/>
  <c r="H55" i="1" s="1"/>
  <c r="H36" i="1"/>
  <c r="I35" i="1"/>
  <c r="H35" i="1"/>
  <c r="H34" i="1"/>
  <c r="H33" i="1"/>
  <c r="H32" i="1"/>
  <c r="S31" i="1"/>
  <c r="R31" i="1"/>
  <c r="H31" i="1"/>
  <c r="H30" i="1"/>
  <c r="S29" i="1"/>
  <c r="R29" i="1"/>
  <c r="H29" i="1"/>
  <c r="H28" i="1" s="1"/>
  <c r="F29" i="1"/>
  <c r="Q28" i="1"/>
  <c r="P28" i="1"/>
  <c r="P40" i="1" s="1"/>
  <c r="O28" i="1"/>
  <c r="N28" i="1"/>
  <c r="N40" i="1" s="1"/>
  <c r="M28" i="1"/>
  <c r="L28" i="1"/>
  <c r="L40" i="1" s="1"/>
  <c r="I28" i="1"/>
  <c r="I40" i="1" s="1"/>
  <c r="G28" i="1"/>
  <c r="F28" i="1"/>
  <c r="F40" i="1" s="1"/>
  <c r="E28" i="1"/>
  <c r="D28" i="1"/>
  <c r="D40" i="1" s="1"/>
  <c r="C28" i="1"/>
  <c r="B28" i="1"/>
  <c r="B40" i="1" s="1"/>
  <c r="C26" i="1"/>
  <c r="S25" i="1"/>
  <c r="R25" i="1"/>
  <c r="I24" i="1"/>
  <c r="H24" i="1"/>
  <c r="S23" i="1"/>
  <c r="R23" i="1"/>
  <c r="I23" i="1"/>
  <c r="H23" i="1"/>
  <c r="S21" i="1"/>
  <c r="R21" i="1"/>
  <c r="Q20" i="1"/>
  <c r="Q54" i="1" s="1"/>
  <c r="Q53" i="1" s="1"/>
  <c r="P20" i="1"/>
  <c r="P54" i="1" s="1"/>
  <c r="P53" i="1" s="1"/>
  <c r="O20" i="1"/>
  <c r="O54" i="1" s="1"/>
  <c r="O53" i="1" s="1"/>
  <c r="N20" i="1"/>
  <c r="N54" i="1" s="1"/>
  <c r="N53" i="1" s="1"/>
  <c r="M20" i="1"/>
  <c r="M54" i="1" s="1"/>
  <c r="L20" i="1"/>
  <c r="L54" i="1" s="1"/>
  <c r="I20" i="1"/>
  <c r="G20" i="1"/>
  <c r="G54" i="1" s="1"/>
  <c r="G53" i="1" s="1"/>
  <c r="F20" i="1"/>
  <c r="F54" i="1" s="1"/>
  <c r="F53" i="1" s="1"/>
  <c r="E20" i="1"/>
  <c r="E54" i="1" s="1"/>
  <c r="E53" i="1" s="1"/>
  <c r="D20" i="1"/>
  <c r="D54" i="1" s="1"/>
  <c r="D53" i="1" s="1"/>
  <c r="C20" i="1"/>
  <c r="C54" i="1" s="1"/>
  <c r="B20" i="1"/>
  <c r="B54" i="1" s="1"/>
  <c r="I19" i="1"/>
  <c r="H19" i="1"/>
  <c r="I18" i="1"/>
  <c r="H18" i="1"/>
  <c r="S17" i="1"/>
  <c r="R17" i="1"/>
  <c r="I17" i="1"/>
  <c r="H17" i="1"/>
  <c r="S14" i="1"/>
  <c r="R14" i="1"/>
  <c r="I14" i="1"/>
  <c r="H14" i="1"/>
  <c r="S13" i="1"/>
  <c r="R13" i="1"/>
  <c r="I13" i="1"/>
  <c r="H13" i="1"/>
  <c r="S12" i="1"/>
  <c r="R12" i="1"/>
  <c r="I12" i="1"/>
  <c r="H12" i="1"/>
  <c r="S11" i="1"/>
  <c r="R11" i="1"/>
  <c r="I11" i="1"/>
  <c r="H11" i="1"/>
  <c r="S10" i="1"/>
  <c r="R10" i="1"/>
  <c r="I10" i="1"/>
  <c r="H10" i="1"/>
  <c r="S9" i="1"/>
  <c r="R9" i="1"/>
  <c r="G9" i="1"/>
  <c r="I9" i="1" s="1"/>
  <c r="F9" i="1"/>
  <c r="D9" i="1"/>
  <c r="D8" i="1" s="1"/>
  <c r="B9" i="1"/>
  <c r="S8" i="1"/>
  <c r="Q8" i="1"/>
  <c r="P8" i="1"/>
  <c r="P47" i="1" s="1"/>
  <c r="O8" i="1"/>
  <c r="N8" i="1"/>
  <c r="N47" i="1" s="1"/>
  <c r="M8" i="1"/>
  <c r="L8" i="1"/>
  <c r="L47" i="1" s="1"/>
  <c r="R47" i="1" s="1"/>
  <c r="G8" i="1"/>
  <c r="G47" i="1" s="1"/>
  <c r="F8" i="1"/>
  <c r="F47" i="1" s="1"/>
  <c r="E8" i="1"/>
  <c r="E47" i="1" s="1"/>
  <c r="C8" i="1"/>
  <c r="C47" i="1" s="1"/>
  <c r="B8" i="1"/>
  <c r="B47" i="1" l="1"/>
  <c r="B26" i="1"/>
  <c r="B42" i="1" s="1"/>
  <c r="H8" i="1"/>
  <c r="E48" i="1"/>
  <c r="D47" i="1"/>
  <c r="D48" i="1" s="1"/>
  <c r="D26" i="1"/>
  <c r="D42" i="1" s="1"/>
  <c r="H54" i="1"/>
  <c r="H53" i="1" s="1"/>
  <c r="B53" i="1"/>
  <c r="S54" i="1"/>
  <c r="S53" i="1" s="1"/>
  <c r="M53" i="1"/>
  <c r="G26" i="1"/>
  <c r="M26" i="1"/>
  <c r="Q26" i="1"/>
  <c r="Q42" i="1" s="1"/>
  <c r="M50" i="1"/>
  <c r="M40" i="1"/>
  <c r="O50" i="1"/>
  <c r="O40" i="1"/>
  <c r="Q50" i="1"/>
  <c r="Q40" i="1"/>
  <c r="I47" i="1"/>
  <c r="F48" i="1"/>
  <c r="I8" i="1"/>
  <c r="I26" i="1" s="1"/>
  <c r="I42" i="1" s="1"/>
  <c r="M47" i="1"/>
  <c r="O47" i="1"/>
  <c r="Q47" i="1"/>
  <c r="G48" i="1" s="1"/>
  <c r="H9" i="1"/>
  <c r="I54" i="1"/>
  <c r="I53" i="1" s="1"/>
  <c r="C53" i="1"/>
  <c r="R54" i="1"/>
  <c r="R53" i="1" s="1"/>
  <c r="L53" i="1"/>
  <c r="S20" i="1"/>
  <c r="S26" i="1" s="1"/>
  <c r="S42" i="1" s="1"/>
  <c r="E26" i="1"/>
  <c r="O26" i="1"/>
  <c r="O42" i="1" s="1"/>
  <c r="C50" i="1"/>
  <c r="C40" i="1"/>
  <c r="C42" i="1" s="1"/>
  <c r="E50" i="1"/>
  <c r="E40" i="1"/>
  <c r="G50" i="1"/>
  <c r="G40" i="1"/>
  <c r="S28" i="1"/>
  <c r="S40" i="1" s="1"/>
  <c r="H40" i="1"/>
  <c r="R8" i="1"/>
  <c r="H20" i="1"/>
  <c r="R20" i="1"/>
  <c r="F26" i="1"/>
  <c r="F42" i="1" s="1"/>
  <c r="L26" i="1"/>
  <c r="L42" i="1" s="1"/>
  <c r="N26" i="1"/>
  <c r="N42" i="1" s="1"/>
  <c r="P26" i="1"/>
  <c r="P42" i="1" s="1"/>
  <c r="R28" i="1"/>
  <c r="R40" i="1" s="1"/>
  <c r="H37" i="1"/>
  <c r="B50" i="1"/>
  <c r="D50" i="1"/>
  <c r="F50" i="1"/>
  <c r="F51" i="1" s="1"/>
  <c r="L50" i="1"/>
  <c r="N50" i="1"/>
  <c r="P50" i="1"/>
  <c r="B51" i="1" l="1"/>
  <c r="H50" i="1"/>
  <c r="P43" i="1"/>
  <c r="S47" i="1"/>
  <c r="C48" i="1"/>
  <c r="S50" i="1"/>
  <c r="G42" i="1"/>
  <c r="R50" i="1"/>
  <c r="R58" i="1" s="1"/>
  <c r="D51" i="1"/>
  <c r="R26" i="1"/>
  <c r="R42" i="1" s="1"/>
  <c r="G51" i="1"/>
  <c r="E51" i="1"/>
  <c r="C51" i="1"/>
  <c r="I50" i="1"/>
  <c r="I51" i="1" s="1"/>
  <c r="E42" i="1"/>
  <c r="I58" i="1"/>
  <c r="M42" i="1"/>
  <c r="H26" i="1"/>
  <c r="B48" i="1"/>
  <c r="H47" i="1"/>
  <c r="S58" i="1" l="1"/>
  <c r="H58" i="1"/>
  <c r="H48" i="1"/>
  <c r="P44" i="1"/>
  <c r="P45" i="1" s="1"/>
  <c r="I48" i="1"/>
  <c r="H42" i="1"/>
  <c r="H51" i="1"/>
</calcChain>
</file>

<file path=xl/sharedStrings.xml><?xml version="1.0" encoding="utf-8"?>
<sst xmlns="http://schemas.openxmlformats.org/spreadsheetml/2006/main" count="111" uniqueCount="82">
  <si>
    <t>Öskü Község Önkormányzatának összevont mérlege</t>
  </si>
  <si>
    <t>Működési bevételek</t>
  </si>
  <si>
    <t>Napsugár Óvoda és Bölcsőde</t>
  </si>
  <si>
    <t>Ösküi Közös Önk. Hiv.</t>
  </si>
  <si>
    <t>Öskü Község Önk.</t>
  </si>
  <si>
    <t>Eredeti összesen</t>
  </si>
  <si>
    <t>Módosított összesen</t>
  </si>
  <si>
    <t>Működési kiadások</t>
  </si>
  <si>
    <t>Eredeti Ei.</t>
  </si>
  <si>
    <t>Módosított Ei.</t>
  </si>
  <si>
    <t>Működési célú támogatás ÁHT-n belülről</t>
  </si>
  <si>
    <t>Személyi juttatások</t>
  </si>
  <si>
    <t>- Önkormányzat működési támogatása</t>
  </si>
  <si>
    <t>Munkaadókat terhelő járulékok</t>
  </si>
  <si>
    <t>- Elkülönített állami pénzalapból átvett tám.</t>
  </si>
  <si>
    <t>Dologi kiadások</t>
  </si>
  <si>
    <t>- Helyi önkormányzatoktól és költségvet. szerveitől</t>
  </si>
  <si>
    <t>Ellátottak pénzbeli juttatásai</t>
  </si>
  <si>
    <t>- Egyéb fejezeti kezelésű ei.</t>
  </si>
  <si>
    <t>Működési célú támogatások ÁHT-n belülre</t>
  </si>
  <si>
    <t>- Tb pénzügyi alapjai</t>
  </si>
  <si>
    <t>Működési célú támogatások ÁHT-n kívülre</t>
  </si>
  <si>
    <t>- Fejezeti kezelésű előirányzatoktól</t>
  </si>
  <si>
    <t>Előző évről származó visszafizetés</t>
  </si>
  <si>
    <t>- Egyéb működési célú támogatás</t>
  </si>
  <si>
    <t>Közhatalmi bevételek</t>
  </si>
  <si>
    <t>Működési tartalék</t>
  </si>
  <si>
    <t>Működési célú átvett pénzeszköz</t>
  </si>
  <si>
    <t>Működési célú finanszírozási bevételek</t>
  </si>
  <si>
    <t>Működési célú finanszírozási kiadások</t>
  </si>
  <si>
    <t>- Likviditási célú hitel felvétel</t>
  </si>
  <si>
    <t>Likviditási célú hitel törlesztés</t>
  </si>
  <si>
    <t>- Értékpapír értékesítés bevételei</t>
  </si>
  <si>
    <t>Forgatási célú értékpapír vásárlás</t>
  </si>
  <si>
    <t>- Előző évi maradvány igénybevétele</t>
  </si>
  <si>
    <t>Intézményfinanszírozás</t>
  </si>
  <si>
    <t>- Intézményfinanszírozás</t>
  </si>
  <si>
    <t>ÁHT-n belüli megelőlegezések</t>
  </si>
  <si>
    <t>ÁHT-n belüli megelőlegezések visszafiz.</t>
  </si>
  <si>
    <t>Összesen működési bevételek</t>
  </si>
  <si>
    <t>Összesen működési kiadások</t>
  </si>
  <si>
    <t>Felhalmozási bevételek</t>
  </si>
  <si>
    <t>Felhalmozási kiadások</t>
  </si>
  <si>
    <t>Felhalmozási célú támogatások államháztartáson ÁHT-n belülről</t>
  </si>
  <si>
    <t>Beruházások</t>
  </si>
  <si>
    <t>- Elkülönített állami pénzalaptól</t>
  </si>
  <si>
    <t>Felújítások</t>
  </si>
  <si>
    <t>- Társulások és költségvetési szerveiktől</t>
  </si>
  <si>
    <t>- Nemzetiségi önk. és költségvet. szerveiktől</t>
  </si>
  <si>
    <t>Felhalmozási célú támogatások ÁHT-n belülre</t>
  </si>
  <si>
    <t>- Fejezeti kez. elői. EU-s progr. és azok társfin.</t>
  </si>
  <si>
    <t>Felhalmozási célú támogatások  ÁHT-n kívülre</t>
  </si>
  <si>
    <t>Immat. javak, ingatlanok egyé t. eszközök ért. bev.</t>
  </si>
  <si>
    <t>Felhalmozási célú átvett pénzeszközök</t>
  </si>
  <si>
    <t>Felhalmozási finanszírozási kiadások</t>
  </si>
  <si>
    <t>Felhalmozási célú finanszírozási bevételek</t>
  </si>
  <si>
    <t>Felhalmozási célú finanszírozási kiadások</t>
  </si>
  <si>
    <t>- Hosszú lejáratú hitelek, kölcsönök felvétele pénzügyi vállalkozástól</t>
  </si>
  <si>
    <t>Előző évi felhalmozási pénzmaradvány igénybevétele</t>
  </si>
  <si>
    <t>Fejlesztési tartalék</t>
  </si>
  <si>
    <t>Összesen felhalmozási bevételek</t>
  </si>
  <si>
    <t>Összesen:</t>
  </si>
  <si>
    <t>Bevételek összesen:</t>
  </si>
  <si>
    <t>Kiadások összesen:</t>
  </si>
  <si>
    <t>Felhalmozási hiány/többlet</t>
  </si>
  <si>
    <t>Működési hiány/többlet</t>
  </si>
  <si>
    <t>Összes hiány/többlet</t>
  </si>
  <si>
    <t>Napsugár Óvoda</t>
  </si>
  <si>
    <t>KÖH</t>
  </si>
  <si>
    <t>Önkormányzat</t>
  </si>
  <si>
    <t>Összesen</t>
  </si>
  <si>
    <t>Működési bevételek összesen:</t>
  </si>
  <si>
    <t>Működési kiadások összesen:</t>
  </si>
  <si>
    <t>Működési egyenleg</t>
  </si>
  <si>
    <t>Felhalmozási bevételek összesen:</t>
  </si>
  <si>
    <t>Felhalmozási kiadások összesen:</t>
  </si>
  <si>
    <t xml:space="preserve">Felhalmozási egyenleg </t>
  </si>
  <si>
    <t>Finanszírozási bevételek összesen:</t>
  </si>
  <si>
    <t>Finanszírozási kiadások összesen:</t>
  </si>
  <si>
    <t xml:space="preserve"> - működési célú</t>
  </si>
  <si>
    <t xml:space="preserve"> - felhalmozási célú</t>
  </si>
  <si>
    <t>1. sz. mellékelt a 2/2020. (V.14.)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</si>
</sst>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5" xfId="0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10" fontId="2" fillId="0" borderId="0" xfId="0" applyNumberFormat="1" applyFont="1"/>
    <xf numFmtId="0" fontId="2" fillId="0" borderId="7" xfId="0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0" fontId="8" fillId="0" borderId="7" xfId="0" applyFont="1" applyBorder="1" applyAlignment="1">
      <alignment horizontal="left"/>
    </xf>
    <xf numFmtId="3" fontId="9" fillId="0" borderId="9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7" xfId="0" quotePrefix="1" applyFont="1" applyBorder="1"/>
    <xf numFmtId="3" fontId="9" fillId="0" borderId="7" xfId="0" applyNumberFormat="1" applyFont="1" applyBorder="1"/>
    <xf numFmtId="3" fontId="2" fillId="0" borderId="0" xfId="0" applyNumberFormat="1" applyFont="1"/>
    <xf numFmtId="0" fontId="10" fillId="0" borderId="7" xfId="0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10" fillId="0" borderId="7" xfId="0" applyNumberFormat="1" applyFont="1" applyBorder="1"/>
    <xf numFmtId="0" fontId="2" fillId="0" borderId="7" xfId="0" quotePrefix="1" applyFont="1" applyBorder="1" applyAlignment="1">
      <alignment wrapText="1"/>
    </xf>
    <xf numFmtId="3" fontId="2" fillId="0" borderId="11" xfId="0" applyNumberFormat="1" applyFont="1" applyBorder="1"/>
    <xf numFmtId="3" fontId="2" fillId="0" borderId="7" xfId="0" quotePrefix="1" applyNumberFormat="1" applyFont="1" applyBorder="1"/>
    <xf numFmtId="3" fontId="9" fillId="0" borderId="7" xfId="0" applyNumberFormat="1" applyFont="1" applyBorder="1" applyAlignment="1">
      <alignment horizontal="right" vertical="center" wrapText="1"/>
    </xf>
    <xf numFmtId="0" fontId="2" fillId="0" borderId="12" xfId="0" quotePrefix="1" applyFont="1" applyBorder="1"/>
    <xf numFmtId="3" fontId="2" fillId="0" borderId="12" xfId="0" applyNumberFormat="1" applyFont="1" applyBorder="1"/>
    <xf numFmtId="3" fontId="2" fillId="0" borderId="12" xfId="0" quotePrefix="1" applyNumberFormat="1" applyFont="1" applyBorder="1"/>
    <xf numFmtId="3" fontId="2" fillId="0" borderId="13" xfId="0" applyNumberFormat="1" applyFont="1" applyBorder="1"/>
    <xf numFmtId="0" fontId="2" fillId="0" borderId="14" xfId="0" quotePrefix="1" applyFont="1" applyBorder="1"/>
    <xf numFmtId="3" fontId="2" fillId="0" borderId="14" xfId="0" applyNumberFormat="1" applyFont="1" applyBorder="1"/>
    <xf numFmtId="0" fontId="2" fillId="0" borderId="14" xfId="0" applyFont="1" applyBorder="1"/>
    <xf numFmtId="0" fontId="2" fillId="0" borderId="12" xfId="0" applyFont="1" applyBorder="1"/>
    <xf numFmtId="0" fontId="10" fillId="2" borderId="4" xfId="0" applyFont="1" applyFill="1" applyBorder="1"/>
    <xf numFmtId="3" fontId="10" fillId="2" borderId="15" xfId="0" applyNumberFormat="1" applyFont="1" applyFill="1" applyBorder="1"/>
    <xf numFmtId="3" fontId="10" fillId="2" borderId="2" xfId="0" applyNumberFormat="1" applyFont="1" applyFill="1" applyBorder="1"/>
    <xf numFmtId="3" fontId="10" fillId="2" borderId="15" xfId="0" quotePrefix="1" applyNumberFormat="1" applyFont="1" applyFill="1" applyBorder="1"/>
    <xf numFmtId="0" fontId="11" fillId="0" borderId="0" xfId="0" applyFont="1"/>
    <xf numFmtId="3" fontId="2" fillId="0" borderId="16" xfId="0" applyNumberFormat="1" applyFont="1" applyBorder="1"/>
    <xf numFmtId="3" fontId="2" fillId="0" borderId="0" xfId="0" applyNumberFormat="1" applyFont="1" applyBorder="1"/>
    <xf numFmtId="0" fontId="10" fillId="2" borderId="2" xfId="0" applyFont="1" applyFill="1" applyBorder="1"/>
    <xf numFmtId="3" fontId="4" fillId="2" borderId="1" xfId="0" applyNumberFormat="1" applyFont="1" applyFill="1" applyBorder="1"/>
    <xf numFmtId="3" fontId="4" fillId="2" borderId="15" xfId="0" applyNumberFormat="1" applyFont="1" applyFill="1" applyBorder="1"/>
    <xf numFmtId="0" fontId="10" fillId="2" borderId="15" xfId="0" applyFont="1" applyFill="1" applyBorder="1"/>
    <xf numFmtId="3" fontId="7" fillId="2" borderId="15" xfId="0" applyNumberFormat="1" applyFont="1" applyFill="1" applyBorder="1"/>
    <xf numFmtId="0" fontId="10" fillId="0" borderId="10" xfId="0" applyFont="1" applyBorder="1" applyAlignment="1">
      <alignment wrapText="1"/>
    </xf>
    <xf numFmtId="3" fontId="4" fillId="0" borderId="5" xfId="0" applyNumberFormat="1" applyFont="1" applyBorder="1"/>
    <xf numFmtId="3" fontId="7" fillId="0" borderId="17" xfId="0" applyNumberFormat="1" applyFont="1" applyBorder="1"/>
    <xf numFmtId="3" fontId="7" fillId="0" borderId="9" xfId="0" applyNumberFormat="1" applyFont="1" applyBorder="1"/>
    <xf numFmtId="0" fontId="2" fillId="0" borderId="9" xfId="0" applyFont="1" applyBorder="1"/>
    <xf numFmtId="3" fontId="2" fillId="0" borderId="5" xfId="0" applyNumberFormat="1" applyFont="1" applyBorder="1"/>
    <xf numFmtId="0" fontId="2" fillId="0" borderId="8" xfId="0" quotePrefix="1" applyFont="1" applyBorder="1"/>
    <xf numFmtId="3" fontId="2" fillId="0" borderId="18" xfId="0" applyNumberFormat="1" applyFont="1" applyBorder="1"/>
    <xf numFmtId="0" fontId="2" fillId="0" borderId="9" xfId="0" quotePrefix="1" applyFont="1" applyBorder="1"/>
    <xf numFmtId="0" fontId="9" fillId="0" borderId="8" xfId="0" applyFont="1" applyBorder="1"/>
    <xf numFmtId="0" fontId="10" fillId="0" borderId="13" xfId="0" applyFont="1" applyBorder="1"/>
    <xf numFmtId="3" fontId="7" fillId="0" borderId="18" xfId="0" applyNumberFormat="1" applyFont="1" applyBorder="1"/>
    <xf numFmtId="0" fontId="7" fillId="0" borderId="9" xfId="0" applyFont="1" applyBorder="1"/>
    <xf numFmtId="3" fontId="7" fillId="0" borderId="12" xfId="0" applyNumberFormat="1" applyFont="1" applyBorder="1"/>
    <xf numFmtId="0" fontId="9" fillId="0" borderId="13" xfId="0" applyFont="1" applyBorder="1" applyAlignment="1">
      <alignment wrapText="1"/>
    </xf>
    <xf numFmtId="3" fontId="10" fillId="2" borderId="19" xfId="0" applyNumberFormat="1" applyFont="1" applyFill="1" applyBorder="1"/>
    <xf numFmtId="0" fontId="10" fillId="2" borderId="0" xfId="0" applyFont="1" applyFill="1"/>
    <xf numFmtId="3" fontId="10" fillId="2" borderId="0" xfId="0" applyNumberFormat="1" applyFont="1" applyFill="1"/>
    <xf numFmtId="0" fontId="10" fillId="0" borderId="0" xfId="0" applyFont="1"/>
    <xf numFmtId="3" fontId="7" fillId="0" borderId="0" xfId="0" applyNumberFormat="1" applyFont="1"/>
    <xf numFmtId="0" fontId="7" fillId="3" borderId="20" xfId="0" applyFont="1" applyFill="1" applyBorder="1"/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27" xfId="0" applyFont="1" applyFill="1" applyBorder="1"/>
    <xf numFmtId="3" fontId="7" fillId="2" borderId="28" xfId="0" applyNumberFormat="1" applyFont="1" applyFill="1" applyBorder="1"/>
    <xf numFmtId="3" fontId="7" fillId="2" borderId="29" xfId="0" applyNumberFormat="1" applyFont="1" applyFill="1" applyBorder="1"/>
    <xf numFmtId="3" fontId="7" fillId="2" borderId="9" xfId="0" applyNumberFormat="1" applyFont="1" applyFill="1" applyBorder="1"/>
    <xf numFmtId="0" fontId="7" fillId="2" borderId="30" xfId="0" applyFont="1" applyFill="1" applyBorder="1"/>
    <xf numFmtId="3" fontId="7" fillId="2" borderId="31" xfId="0" applyNumberFormat="1" applyFont="1" applyFill="1" applyBorder="1"/>
    <xf numFmtId="3" fontId="7" fillId="2" borderId="32" xfId="0" applyNumberFormat="1" applyFont="1" applyFill="1" applyBorder="1"/>
    <xf numFmtId="3" fontId="7" fillId="2" borderId="5" xfId="0" applyNumberFormat="1" applyFont="1" applyFill="1" applyBorder="1"/>
    <xf numFmtId="0" fontId="7" fillId="0" borderId="33" xfId="0" applyFont="1" applyBorder="1"/>
    <xf numFmtId="3" fontId="12" fillId="0" borderId="34" xfId="0" applyNumberFormat="1" applyFont="1" applyBorder="1"/>
    <xf numFmtId="3" fontId="12" fillId="0" borderId="35" xfId="0" applyNumberFormat="1" applyFont="1" applyBorder="1"/>
    <xf numFmtId="3" fontId="12" fillId="0" borderId="7" xfId="0" applyNumberFormat="1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7" fillId="2" borderId="33" xfId="0" applyFont="1" applyFill="1" applyBorder="1"/>
    <xf numFmtId="3" fontId="7" fillId="2" borderId="34" xfId="0" applyNumberFormat="1" applyFont="1" applyFill="1" applyBorder="1"/>
    <xf numFmtId="3" fontId="7" fillId="2" borderId="35" xfId="0" applyNumberFormat="1" applyFont="1" applyFill="1" applyBorder="1"/>
    <xf numFmtId="3" fontId="7" fillId="2" borderId="7" xfId="0" applyNumberFormat="1" applyFont="1" applyFill="1" applyBorder="1"/>
    <xf numFmtId="3" fontId="7" fillId="2" borderId="37" xfId="0" applyNumberFormat="1" applyFont="1" applyFill="1" applyBorder="1"/>
    <xf numFmtId="0" fontId="7" fillId="2" borderId="34" xfId="0" applyFont="1" applyFill="1" applyBorder="1"/>
    <xf numFmtId="3" fontId="7" fillId="2" borderId="36" xfId="0" applyNumberFormat="1" applyFont="1" applyFill="1" applyBorder="1"/>
    <xf numFmtId="3" fontId="2" fillId="0" borderId="34" xfId="0" applyNumberFormat="1" applyFont="1" applyBorder="1"/>
    <xf numFmtId="3" fontId="2" fillId="0" borderId="35" xfId="0" applyNumberFormat="1" applyFont="1" applyBorder="1"/>
    <xf numFmtId="3" fontId="2" fillId="0" borderId="36" xfId="0" applyNumberFormat="1" applyFont="1" applyBorder="1"/>
    <xf numFmtId="0" fontId="2" fillId="0" borderId="38" xfId="0" applyFont="1" applyBorder="1"/>
    <xf numFmtId="3" fontId="2" fillId="0" borderId="39" xfId="0" applyNumberFormat="1" applyFont="1" applyBorder="1"/>
    <xf numFmtId="3" fontId="2" fillId="0" borderId="40" xfId="0" applyNumberFormat="1" applyFont="1" applyBorder="1"/>
    <xf numFmtId="0" fontId="7" fillId="2" borderId="0" xfId="0" applyFont="1" applyFill="1"/>
    <xf numFmtId="0" fontId="2" fillId="2" borderId="0" xfId="0" applyFont="1" applyFill="1"/>
    <xf numFmtId="3" fontId="7" fillId="2" borderId="0" xfId="0" applyNumberFormat="1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abSelected="1" workbookViewId="0">
      <selection activeCell="D2" sqref="D2"/>
    </sheetView>
  </sheetViews>
  <sheetFormatPr defaultColWidth="9.140625" defaultRowHeight="15" x14ac:dyDescent="0.25"/>
  <cols>
    <col min="1" max="1" width="43.7109375" style="2" customWidth="1"/>
    <col min="2" max="2" width="11.28515625" style="2" bestFit="1" customWidth="1"/>
    <col min="3" max="3" width="11.28515625" style="2" customWidth="1"/>
    <col min="4" max="4" width="11.28515625" style="2" bestFit="1" customWidth="1"/>
    <col min="5" max="5" width="11.28515625" style="2" customWidth="1"/>
    <col min="6" max="7" width="14.28515625" style="2" customWidth="1"/>
    <col min="8" max="8" width="14.28515625" style="2" bestFit="1" customWidth="1"/>
    <col min="9" max="9" width="14.28515625" style="2" customWidth="1"/>
    <col min="10" max="10" width="2.42578125" style="2" customWidth="1"/>
    <col min="11" max="11" width="39.7109375" style="2" customWidth="1"/>
    <col min="12" max="12" width="11.28515625" style="2" bestFit="1" customWidth="1"/>
    <col min="13" max="13" width="11.28515625" style="2" customWidth="1"/>
    <col min="14" max="14" width="11.28515625" style="2" bestFit="1" customWidth="1"/>
    <col min="15" max="15" width="11.28515625" style="2" customWidth="1"/>
    <col min="16" max="17" width="14.5703125" style="2" customWidth="1"/>
    <col min="18" max="18" width="14.28515625" style="2" bestFit="1" customWidth="1"/>
    <col min="19" max="19" width="12.42578125" style="2" bestFit="1" customWidth="1"/>
    <col min="20" max="16384" width="9.140625" style="2"/>
  </cols>
  <sheetData>
    <row r="1" spans="1:19" x14ac:dyDescent="0.25">
      <c r="A1" s="1" t="s">
        <v>81</v>
      </c>
    </row>
    <row r="3" spans="1:19" ht="15.75" x14ac:dyDescent="0.25">
      <c r="A3" s="3" t="s">
        <v>0</v>
      </c>
    </row>
    <row r="5" spans="1:19" ht="16.5" thickBot="1" x14ac:dyDescent="0.3">
      <c r="A5" s="3"/>
      <c r="K5" s="3"/>
    </row>
    <row r="6" spans="1:19" s="8" customFormat="1" ht="39" customHeight="1" thickBot="1" x14ac:dyDescent="0.25">
      <c r="A6" s="4" t="s">
        <v>1</v>
      </c>
      <c r="B6" s="5" t="s">
        <v>2</v>
      </c>
      <c r="C6" s="6"/>
      <c r="D6" s="5" t="s">
        <v>3</v>
      </c>
      <c r="E6" s="6"/>
      <c r="F6" s="5" t="s">
        <v>4</v>
      </c>
      <c r="G6" s="6"/>
      <c r="H6" s="7" t="s">
        <v>5</v>
      </c>
      <c r="I6" s="7" t="s">
        <v>6</v>
      </c>
      <c r="K6" s="4" t="s">
        <v>7</v>
      </c>
      <c r="L6" s="5" t="s">
        <v>2</v>
      </c>
      <c r="M6" s="6"/>
      <c r="N6" s="5" t="s">
        <v>3</v>
      </c>
      <c r="O6" s="6"/>
      <c r="P6" s="5" t="s">
        <v>4</v>
      </c>
      <c r="Q6" s="6"/>
      <c r="R6" s="7" t="s">
        <v>5</v>
      </c>
      <c r="S6" s="7" t="s">
        <v>6</v>
      </c>
    </row>
    <row r="7" spans="1:19" s="8" customFormat="1" ht="26.25" thickBot="1" x14ac:dyDescent="0.25">
      <c r="A7" s="9"/>
      <c r="B7" s="10" t="s">
        <v>8</v>
      </c>
      <c r="C7" s="10" t="s">
        <v>9</v>
      </c>
      <c r="D7" s="10" t="s">
        <v>8</v>
      </c>
      <c r="E7" s="10" t="s">
        <v>9</v>
      </c>
      <c r="F7" s="10" t="s">
        <v>8</v>
      </c>
      <c r="G7" s="10" t="s">
        <v>9</v>
      </c>
      <c r="H7" s="11"/>
      <c r="I7" s="11"/>
      <c r="K7" s="9"/>
      <c r="L7" s="10" t="s">
        <v>8</v>
      </c>
      <c r="M7" s="10" t="s">
        <v>9</v>
      </c>
      <c r="N7" s="10" t="s">
        <v>8</v>
      </c>
      <c r="O7" s="10" t="s">
        <v>9</v>
      </c>
      <c r="P7" s="10" t="s">
        <v>8</v>
      </c>
      <c r="Q7" s="10" t="s">
        <v>9</v>
      </c>
      <c r="R7" s="11"/>
      <c r="S7" s="11"/>
    </row>
    <row r="8" spans="1:19" x14ac:dyDescent="0.25">
      <c r="A8" s="12" t="s">
        <v>1</v>
      </c>
      <c r="B8" s="13">
        <f>B9+B17+B18+B19</f>
        <v>16695005</v>
      </c>
      <c r="C8" s="13">
        <f>C9+C17+C18+C19</f>
        <v>16695005</v>
      </c>
      <c r="D8" s="13">
        <f t="shared" ref="D8:E8" si="0">D9+D17+D18+D19</f>
        <v>220005</v>
      </c>
      <c r="E8" s="13">
        <f t="shared" si="0"/>
        <v>220005</v>
      </c>
      <c r="F8" s="13">
        <f>F9+F17+F18+F19</f>
        <v>261316523</v>
      </c>
      <c r="G8" s="13">
        <f>G9+G17+G18+G19</f>
        <v>274350015</v>
      </c>
      <c r="H8" s="14">
        <f>B8+D8+F8</f>
        <v>278231533</v>
      </c>
      <c r="I8" s="13">
        <f>C8+E8+G8</f>
        <v>291265025</v>
      </c>
      <c r="J8" s="15"/>
      <c r="K8" s="12" t="s">
        <v>7</v>
      </c>
      <c r="L8" s="13">
        <f t="shared" ref="L8:Q8" si="1">SUM(L9:L17)</f>
        <v>97118597</v>
      </c>
      <c r="M8" s="13">
        <f t="shared" si="1"/>
        <v>97118597</v>
      </c>
      <c r="N8" s="13">
        <f t="shared" si="1"/>
        <v>58826108</v>
      </c>
      <c r="O8" s="13">
        <f t="shared" si="1"/>
        <v>71859600</v>
      </c>
      <c r="P8" s="13">
        <f t="shared" si="1"/>
        <v>116336179</v>
      </c>
      <c r="Q8" s="13">
        <f t="shared" si="1"/>
        <v>116336179</v>
      </c>
      <c r="R8" s="13">
        <f>L8+N8+P8</f>
        <v>272280884</v>
      </c>
      <c r="S8" s="13">
        <f>M8+O8+Q8</f>
        <v>285314376</v>
      </c>
    </row>
    <row r="9" spans="1:19" x14ac:dyDescent="0.25">
      <c r="A9" s="16" t="s">
        <v>10</v>
      </c>
      <c r="B9" s="17">
        <f t="shared" ref="B9" si="2">SUM(B10:B16)</f>
        <v>0</v>
      </c>
      <c r="C9" s="17">
        <v>0</v>
      </c>
      <c r="D9" s="17">
        <f>SUM(D10:D16)</f>
        <v>0</v>
      </c>
      <c r="E9" s="17">
        <v>0</v>
      </c>
      <c r="F9" s="17">
        <f>SUM(F10:F16)</f>
        <v>210827473</v>
      </c>
      <c r="G9" s="17">
        <f>SUM(G10:G16)</f>
        <v>223860965</v>
      </c>
      <c r="H9" s="18">
        <f>B9+D9+F9</f>
        <v>210827473</v>
      </c>
      <c r="I9" s="17">
        <f>C9+E9+G9</f>
        <v>223860965</v>
      </c>
      <c r="K9" s="19" t="s">
        <v>11</v>
      </c>
      <c r="L9" s="20">
        <v>61048496</v>
      </c>
      <c r="M9" s="20">
        <v>61048496</v>
      </c>
      <c r="N9" s="21">
        <v>45574624</v>
      </c>
      <c r="O9" s="22">
        <v>52261116</v>
      </c>
      <c r="P9" s="22">
        <v>33294743</v>
      </c>
      <c r="Q9" s="22">
        <v>33294743</v>
      </c>
      <c r="R9" s="17">
        <f>L9+N9+P9</f>
        <v>139917863</v>
      </c>
      <c r="S9" s="17">
        <f>M9+O9+Q9</f>
        <v>146604355</v>
      </c>
    </row>
    <row r="10" spans="1:19" x14ac:dyDescent="0.25">
      <c r="A10" s="23" t="s">
        <v>12</v>
      </c>
      <c r="B10" s="17"/>
      <c r="C10" s="17"/>
      <c r="D10" s="17"/>
      <c r="E10" s="17"/>
      <c r="F10" s="17">
        <v>204032863</v>
      </c>
      <c r="G10" s="17">
        <v>218460965</v>
      </c>
      <c r="H10" s="18">
        <f t="shared" ref="H10:I19" si="3">B10+D10+F10</f>
        <v>204032863</v>
      </c>
      <c r="I10" s="17">
        <f t="shared" si="3"/>
        <v>218460965</v>
      </c>
      <c r="K10" s="19" t="s">
        <v>13</v>
      </c>
      <c r="L10" s="24">
        <v>10795120</v>
      </c>
      <c r="M10" s="24">
        <v>10795120</v>
      </c>
      <c r="N10" s="17">
        <v>8051484</v>
      </c>
      <c r="O10" s="18">
        <v>9418484</v>
      </c>
      <c r="P10" s="18">
        <v>5968007</v>
      </c>
      <c r="Q10" s="18">
        <v>5968007</v>
      </c>
      <c r="R10" s="17">
        <f t="shared" ref="R10:S14" si="4">L10+N10+P10</f>
        <v>24814611</v>
      </c>
      <c r="S10" s="17">
        <f t="shared" si="4"/>
        <v>26181611</v>
      </c>
    </row>
    <row r="11" spans="1:19" x14ac:dyDescent="0.25">
      <c r="A11" s="23" t="s">
        <v>14</v>
      </c>
      <c r="B11" s="17"/>
      <c r="C11" s="17"/>
      <c r="D11" s="17"/>
      <c r="E11" s="17"/>
      <c r="F11" s="17">
        <v>1500000</v>
      </c>
      <c r="G11" s="17">
        <v>1500000</v>
      </c>
      <c r="H11" s="18">
        <f t="shared" si="3"/>
        <v>1500000</v>
      </c>
      <c r="I11" s="17">
        <f t="shared" si="3"/>
        <v>1500000</v>
      </c>
      <c r="K11" s="19" t="s">
        <v>15</v>
      </c>
      <c r="L11" s="24">
        <v>25274981</v>
      </c>
      <c r="M11" s="24">
        <v>25274981</v>
      </c>
      <c r="N11" s="17">
        <v>5200000</v>
      </c>
      <c r="O11" s="18">
        <v>10180000</v>
      </c>
      <c r="P11" s="18">
        <v>59792409</v>
      </c>
      <c r="Q11" s="18">
        <v>59792409</v>
      </c>
      <c r="R11" s="17">
        <f t="shared" si="4"/>
        <v>90267390</v>
      </c>
      <c r="S11" s="17">
        <f>M11+O11+Q11</f>
        <v>95247390</v>
      </c>
    </row>
    <row r="12" spans="1:19" x14ac:dyDescent="0.25">
      <c r="A12" s="23" t="s">
        <v>16</v>
      </c>
      <c r="B12" s="17"/>
      <c r="C12" s="17"/>
      <c r="D12" s="17"/>
      <c r="E12" s="17"/>
      <c r="F12" s="17">
        <v>1394610</v>
      </c>
      <c r="G12" s="17">
        <v>0</v>
      </c>
      <c r="H12" s="18">
        <f t="shared" si="3"/>
        <v>1394610</v>
      </c>
      <c r="I12" s="17">
        <f t="shared" si="3"/>
        <v>0</v>
      </c>
      <c r="J12" s="25"/>
      <c r="K12" s="19" t="s">
        <v>17</v>
      </c>
      <c r="L12" s="24"/>
      <c r="M12" s="24"/>
      <c r="N12" s="17"/>
      <c r="O12" s="18"/>
      <c r="P12" s="18">
        <v>10825000</v>
      </c>
      <c r="Q12" s="18">
        <v>10825000</v>
      </c>
      <c r="R12" s="17">
        <f t="shared" si="4"/>
        <v>10825000</v>
      </c>
      <c r="S12" s="17">
        <f t="shared" si="4"/>
        <v>10825000</v>
      </c>
    </row>
    <row r="13" spans="1:19" x14ac:dyDescent="0.25">
      <c r="A13" s="23" t="s">
        <v>18</v>
      </c>
      <c r="B13" s="17"/>
      <c r="C13" s="17"/>
      <c r="D13" s="17"/>
      <c r="E13" s="17"/>
      <c r="F13" s="17">
        <v>300000</v>
      </c>
      <c r="G13" s="17">
        <v>300000</v>
      </c>
      <c r="H13" s="18">
        <f t="shared" si="3"/>
        <v>300000</v>
      </c>
      <c r="I13" s="17">
        <f t="shared" si="3"/>
        <v>300000</v>
      </c>
      <c r="J13" s="25"/>
      <c r="K13" s="17" t="s">
        <v>19</v>
      </c>
      <c r="L13" s="17"/>
      <c r="M13" s="17"/>
      <c r="N13" s="17"/>
      <c r="O13" s="18"/>
      <c r="P13" s="18">
        <v>3256020</v>
      </c>
      <c r="Q13" s="18">
        <v>3256020</v>
      </c>
      <c r="R13" s="17">
        <f t="shared" si="4"/>
        <v>3256020</v>
      </c>
      <c r="S13" s="17">
        <f>M13+O13+Q13</f>
        <v>3256020</v>
      </c>
    </row>
    <row r="14" spans="1:19" x14ac:dyDescent="0.25">
      <c r="A14" s="23" t="s">
        <v>20</v>
      </c>
      <c r="B14" s="17"/>
      <c r="C14" s="17"/>
      <c r="D14" s="17"/>
      <c r="E14" s="17"/>
      <c r="F14" s="17">
        <v>3600000</v>
      </c>
      <c r="G14" s="17">
        <v>3600000</v>
      </c>
      <c r="H14" s="18">
        <f t="shared" si="3"/>
        <v>3600000</v>
      </c>
      <c r="I14" s="17">
        <f t="shared" si="3"/>
        <v>3600000</v>
      </c>
      <c r="J14" s="25"/>
      <c r="K14" s="17" t="s">
        <v>21</v>
      </c>
      <c r="L14" s="17"/>
      <c r="M14" s="17"/>
      <c r="N14" s="17"/>
      <c r="O14" s="18"/>
      <c r="P14" s="18">
        <v>3200000</v>
      </c>
      <c r="Q14" s="18">
        <v>3200000</v>
      </c>
      <c r="R14" s="17">
        <f t="shared" si="4"/>
        <v>3200000</v>
      </c>
      <c r="S14" s="17">
        <f>M14+O14+Q14</f>
        <v>3200000</v>
      </c>
    </row>
    <row r="15" spans="1:19" x14ac:dyDescent="0.25">
      <c r="A15" s="23" t="s">
        <v>22</v>
      </c>
      <c r="B15" s="17"/>
      <c r="C15" s="17"/>
      <c r="D15" s="17"/>
      <c r="E15" s="17"/>
      <c r="F15" s="17"/>
      <c r="G15" s="17"/>
      <c r="H15" s="18"/>
      <c r="I15" s="17"/>
      <c r="J15" s="25"/>
      <c r="K15" s="17" t="s">
        <v>23</v>
      </c>
      <c r="L15" s="17"/>
      <c r="M15" s="17"/>
      <c r="N15" s="17"/>
      <c r="O15" s="18"/>
      <c r="P15" s="18"/>
      <c r="Q15" s="18"/>
      <c r="R15" s="17"/>
      <c r="S15" s="17"/>
    </row>
    <row r="16" spans="1:19" x14ac:dyDescent="0.25">
      <c r="A16" s="23" t="s">
        <v>24</v>
      </c>
      <c r="B16" s="17"/>
      <c r="C16" s="17"/>
      <c r="D16" s="17"/>
      <c r="E16" s="17"/>
      <c r="F16" s="17"/>
      <c r="G16" s="17"/>
      <c r="H16" s="18"/>
      <c r="I16" s="17"/>
      <c r="J16" s="25"/>
      <c r="K16" s="17"/>
      <c r="L16" s="17"/>
      <c r="M16" s="17"/>
      <c r="N16" s="17"/>
      <c r="O16" s="18"/>
      <c r="P16" s="18"/>
      <c r="Q16" s="18"/>
      <c r="R16" s="17"/>
      <c r="S16" s="17"/>
    </row>
    <row r="17" spans="1:19" x14ac:dyDescent="0.25">
      <c r="A17" s="16" t="s">
        <v>25</v>
      </c>
      <c r="B17" s="17"/>
      <c r="C17" s="17"/>
      <c r="D17" s="17">
        <v>5000</v>
      </c>
      <c r="E17" s="17">
        <v>5000</v>
      </c>
      <c r="F17" s="17">
        <v>32250000</v>
      </c>
      <c r="G17" s="17">
        <v>32250000</v>
      </c>
      <c r="H17" s="18">
        <f t="shared" si="3"/>
        <v>32255000</v>
      </c>
      <c r="I17" s="17">
        <f t="shared" si="3"/>
        <v>32255000</v>
      </c>
      <c r="J17" s="25"/>
      <c r="K17" s="17" t="s">
        <v>26</v>
      </c>
      <c r="L17" s="17"/>
      <c r="M17" s="17"/>
      <c r="N17" s="17"/>
      <c r="O17" s="18"/>
      <c r="P17" s="18"/>
      <c r="Q17" s="18"/>
      <c r="R17" s="17">
        <f>SUM(L17:P17)</f>
        <v>0</v>
      </c>
      <c r="S17" s="17">
        <f>SUM(M17:Q17)</f>
        <v>0</v>
      </c>
    </row>
    <row r="18" spans="1:19" x14ac:dyDescent="0.25">
      <c r="A18" s="16" t="s">
        <v>1</v>
      </c>
      <c r="B18" s="17">
        <v>16695005</v>
      </c>
      <c r="C18" s="17">
        <v>16695005</v>
      </c>
      <c r="D18" s="17">
        <v>215005</v>
      </c>
      <c r="E18" s="17">
        <v>215005</v>
      </c>
      <c r="F18" s="17">
        <v>17889050</v>
      </c>
      <c r="G18" s="17">
        <v>17889050</v>
      </c>
      <c r="H18" s="18">
        <f>B18+D18+F18</f>
        <v>34799060</v>
      </c>
      <c r="I18" s="17">
        <f t="shared" si="3"/>
        <v>34799060</v>
      </c>
      <c r="J18" s="25"/>
      <c r="K18" s="17"/>
      <c r="L18" s="17"/>
      <c r="M18" s="17"/>
      <c r="N18" s="17"/>
      <c r="O18" s="18"/>
      <c r="P18" s="18"/>
      <c r="Q18" s="18"/>
      <c r="R18" s="17"/>
      <c r="S18" s="17"/>
    </row>
    <row r="19" spans="1:19" x14ac:dyDescent="0.25">
      <c r="A19" s="16" t="s">
        <v>27</v>
      </c>
      <c r="B19" s="17"/>
      <c r="C19" s="17"/>
      <c r="D19" s="17"/>
      <c r="E19" s="17"/>
      <c r="F19" s="17">
        <v>350000</v>
      </c>
      <c r="G19" s="17">
        <v>350000</v>
      </c>
      <c r="H19" s="18">
        <f t="shared" si="3"/>
        <v>350000</v>
      </c>
      <c r="I19" s="17">
        <f t="shared" si="3"/>
        <v>350000</v>
      </c>
      <c r="J19" s="25"/>
      <c r="K19" s="17"/>
      <c r="L19" s="17"/>
      <c r="M19" s="17"/>
      <c r="N19" s="17"/>
      <c r="O19" s="18"/>
      <c r="P19" s="18"/>
      <c r="Q19" s="18"/>
      <c r="R19" s="17"/>
      <c r="S19" s="17"/>
    </row>
    <row r="20" spans="1:19" x14ac:dyDescent="0.25">
      <c r="A20" s="26" t="s">
        <v>28</v>
      </c>
      <c r="B20" s="27">
        <f t="shared" ref="B20:F20" si="5">SUM(B21:B25)</f>
        <v>80423592</v>
      </c>
      <c r="C20" s="27">
        <f t="shared" si="5"/>
        <v>80423592</v>
      </c>
      <c r="D20" s="27">
        <f>SUM(D21:D25)</f>
        <v>58606103</v>
      </c>
      <c r="E20" s="27">
        <f t="shared" si="5"/>
        <v>71639595</v>
      </c>
      <c r="F20" s="27">
        <f t="shared" si="5"/>
        <v>1990970</v>
      </c>
      <c r="G20" s="27">
        <f>SUM(G21:G25)</f>
        <v>1990970</v>
      </c>
      <c r="H20" s="28">
        <f>B20+D20+F20</f>
        <v>141020665</v>
      </c>
      <c r="I20" s="27">
        <f>C20+E20+G20</f>
        <v>154054157</v>
      </c>
      <c r="J20" s="25"/>
      <c r="K20" s="29" t="s">
        <v>29</v>
      </c>
      <c r="L20" s="28">
        <f>SUM(L21:L25)</f>
        <v>0</v>
      </c>
      <c r="M20" s="28">
        <f>SUM(M21:M25)</f>
        <v>0</v>
      </c>
      <c r="N20" s="28">
        <f t="shared" ref="N20:O20" si="6">SUM(N21:N25)</f>
        <v>0</v>
      </c>
      <c r="O20" s="28">
        <f t="shared" si="6"/>
        <v>0</v>
      </c>
      <c r="P20" s="28">
        <f>SUM(P21:P25)</f>
        <v>146971314</v>
      </c>
      <c r="Q20" s="28">
        <f>SUM(Q21:Q25)</f>
        <v>160004806</v>
      </c>
      <c r="R20" s="27">
        <f>L20+N20+P20</f>
        <v>146971314</v>
      </c>
      <c r="S20" s="27">
        <f>M20+O20+Q20</f>
        <v>160004806</v>
      </c>
    </row>
    <row r="21" spans="1:19" x14ac:dyDescent="0.25">
      <c r="A21" s="30" t="s">
        <v>30</v>
      </c>
      <c r="B21" s="17"/>
      <c r="C21" s="17"/>
      <c r="D21" s="17"/>
      <c r="E21" s="17"/>
      <c r="F21" s="17"/>
      <c r="G21" s="17"/>
      <c r="H21" s="18"/>
      <c r="I21" s="31"/>
      <c r="J21" s="25"/>
      <c r="K21" s="32" t="s">
        <v>31</v>
      </c>
      <c r="L21" s="17"/>
      <c r="M21" s="17"/>
      <c r="N21" s="17"/>
      <c r="O21" s="18"/>
      <c r="P21" s="18">
        <v>3720000</v>
      </c>
      <c r="Q21" s="18">
        <v>3720000</v>
      </c>
      <c r="R21" s="18">
        <f>L21+N21+P21</f>
        <v>3720000</v>
      </c>
      <c r="S21" s="17">
        <f>M21+O21+Q21</f>
        <v>3720000</v>
      </c>
    </row>
    <row r="22" spans="1:19" x14ac:dyDescent="0.25">
      <c r="A22" s="23" t="s">
        <v>32</v>
      </c>
      <c r="B22" s="33"/>
      <c r="C22" s="33"/>
      <c r="D22" s="17"/>
      <c r="E22" s="17"/>
      <c r="F22" s="17"/>
      <c r="G22" s="17"/>
      <c r="H22" s="18"/>
      <c r="I22" s="17"/>
      <c r="J22" s="25"/>
      <c r="K22" s="32" t="s">
        <v>33</v>
      </c>
      <c r="L22" s="17"/>
      <c r="M22" s="17"/>
      <c r="N22" s="17"/>
      <c r="O22" s="18"/>
      <c r="P22" s="18"/>
      <c r="Q22" s="18"/>
      <c r="R22" s="17"/>
      <c r="S22" s="17"/>
    </row>
    <row r="23" spans="1:19" x14ac:dyDescent="0.25">
      <c r="A23" s="23" t="s">
        <v>34</v>
      </c>
      <c r="B23" s="17">
        <v>951968</v>
      </c>
      <c r="C23" s="17">
        <v>951968</v>
      </c>
      <c r="D23" s="17">
        <v>2987728</v>
      </c>
      <c r="E23" s="17">
        <v>2987728</v>
      </c>
      <c r="F23" s="17">
        <v>1990970</v>
      </c>
      <c r="G23" s="17">
        <v>1990970</v>
      </c>
      <c r="H23" s="18">
        <f>B23+D23+F23</f>
        <v>5930666</v>
      </c>
      <c r="I23" s="17">
        <f>C23+E23+G23</f>
        <v>5930666</v>
      </c>
      <c r="J23" s="25"/>
      <c r="K23" s="32" t="s">
        <v>35</v>
      </c>
      <c r="L23" s="17"/>
      <c r="M23" s="17"/>
      <c r="N23" s="17"/>
      <c r="O23" s="18"/>
      <c r="P23" s="18">
        <v>135089999</v>
      </c>
      <c r="Q23" s="18">
        <v>148123491</v>
      </c>
      <c r="R23" s="17">
        <f>L23+N23+P23</f>
        <v>135089999</v>
      </c>
      <c r="S23" s="17">
        <f>M23+O23+Q23</f>
        <v>148123491</v>
      </c>
    </row>
    <row r="24" spans="1:19" x14ac:dyDescent="0.25">
      <c r="A24" s="34" t="s">
        <v>36</v>
      </c>
      <c r="B24" s="35">
        <v>79471624</v>
      </c>
      <c r="C24" s="35">
        <v>79471624</v>
      </c>
      <c r="D24" s="35">
        <v>55618375</v>
      </c>
      <c r="E24" s="35">
        <v>68651867</v>
      </c>
      <c r="F24" s="35"/>
      <c r="G24" s="35"/>
      <c r="H24" s="18">
        <f>B24+D24+F24</f>
        <v>135089999</v>
      </c>
      <c r="I24" s="17">
        <f>C24+E24+G24</f>
        <v>148123491</v>
      </c>
      <c r="J24" s="25"/>
      <c r="K24" s="36"/>
      <c r="L24" s="35"/>
      <c r="M24" s="35"/>
      <c r="N24" s="35"/>
      <c r="O24" s="37"/>
      <c r="P24" s="37"/>
      <c r="Q24" s="37"/>
      <c r="R24" s="35"/>
      <c r="S24" s="35"/>
    </row>
    <row r="25" spans="1:19" ht="15.75" thickBot="1" x14ac:dyDescent="0.3">
      <c r="A25" s="38" t="s">
        <v>37</v>
      </c>
      <c r="B25" s="39"/>
      <c r="C25" s="39"/>
      <c r="D25" s="39"/>
      <c r="E25" s="39"/>
      <c r="F25" s="40"/>
      <c r="G25" s="41"/>
      <c r="H25" s="18"/>
      <c r="I25" s="31"/>
      <c r="K25" s="36" t="s">
        <v>38</v>
      </c>
      <c r="L25" s="39"/>
      <c r="M25" s="39"/>
      <c r="N25" s="39"/>
      <c r="O25" s="37"/>
      <c r="P25" s="37">
        <v>8161315</v>
      </c>
      <c r="Q25" s="37">
        <v>8161315</v>
      </c>
      <c r="R25" s="35">
        <f>L25+N25+P25</f>
        <v>8161315</v>
      </c>
      <c r="S25" s="39">
        <f>M25+O25+Q25</f>
        <v>8161315</v>
      </c>
    </row>
    <row r="26" spans="1:19" ht="15.75" thickBot="1" x14ac:dyDescent="0.3">
      <c r="A26" s="42" t="s">
        <v>39</v>
      </c>
      <c r="B26" s="43">
        <f t="shared" ref="B26:H26" si="7">B8+B20</f>
        <v>97118597</v>
      </c>
      <c r="C26" s="43">
        <f t="shared" si="7"/>
        <v>97118597</v>
      </c>
      <c r="D26" s="43">
        <f t="shared" si="7"/>
        <v>58826108</v>
      </c>
      <c r="E26" s="43">
        <f t="shared" si="7"/>
        <v>71859600</v>
      </c>
      <c r="F26" s="43">
        <f t="shared" si="7"/>
        <v>263307493</v>
      </c>
      <c r="G26" s="43">
        <f t="shared" si="7"/>
        <v>276340985</v>
      </c>
      <c r="H26" s="44">
        <f t="shared" si="7"/>
        <v>419252198</v>
      </c>
      <c r="I26" s="43">
        <f>I8+I20</f>
        <v>445319182</v>
      </c>
      <c r="J26" s="15"/>
      <c r="K26" s="45" t="s">
        <v>40</v>
      </c>
      <c r="L26" s="43">
        <f t="shared" ref="L26:S26" si="8">L8+L20</f>
        <v>97118597</v>
      </c>
      <c r="M26" s="43">
        <f t="shared" si="8"/>
        <v>97118597</v>
      </c>
      <c r="N26" s="43">
        <f t="shared" si="8"/>
        <v>58826108</v>
      </c>
      <c r="O26" s="43">
        <f t="shared" si="8"/>
        <v>71859600</v>
      </c>
      <c r="P26" s="43">
        <f>P8+P20</f>
        <v>263307493</v>
      </c>
      <c r="Q26" s="43">
        <f t="shared" si="8"/>
        <v>276340985</v>
      </c>
      <c r="R26" s="43">
        <f t="shared" si="8"/>
        <v>419252198</v>
      </c>
      <c r="S26" s="43">
        <f t="shared" si="8"/>
        <v>445319182</v>
      </c>
    </row>
    <row r="27" spans="1:19" ht="15.75" thickBot="1" x14ac:dyDescent="0.3">
      <c r="B27" s="46"/>
      <c r="C27" s="46"/>
      <c r="H27" s="47"/>
      <c r="I27" s="48"/>
      <c r="K27" s="25"/>
      <c r="L27" s="25"/>
      <c r="M27" s="25"/>
      <c r="N27" s="25"/>
      <c r="O27" s="25"/>
      <c r="P27" s="25"/>
      <c r="Q27" s="25"/>
    </row>
    <row r="28" spans="1:19" ht="15.75" thickBot="1" x14ac:dyDescent="0.3">
      <c r="A28" s="49" t="s">
        <v>41</v>
      </c>
      <c r="B28" s="50">
        <f>B29+B35+B36</f>
        <v>0</v>
      </c>
      <c r="C28" s="50">
        <f>C29+C35+C36</f>
        <v>0</v>
      </c>
      <c r="D28" s="51">
        <f>D29+D35+D36+D39</f>
        <v>0</v>
      </c>
      <c r="E28" s="51">
        <f>E29+E35+E36+E39</f>
        <v>0</v>
      </c>
      <c r="F28" s="51">
        <f>F29+F35+F36</f>
        <v>5343000</v>
      </c>
      <c r="G28" s="51">
        <f>G29+G35+G36</f>
        <v>5343000</v>
      </c>
      <c r="H28" s="51">
        <f>H29+H35+H36</f>
        <v>5343000</v>
      </c>
      <c r="I28" s="51">
        <f>I29+I35+I36</f>
        <v>5343000</v>
      </c>
      <c r="K28" s="52" t="s">
        <v>42</v>
      </c>
      <c r="L28" s="53">
        <f t="shared" ref="L28:O28" si="9">L29+L31+L33+L34</f>
        <v>1040500</v>
      </c>
      <c r="M28" s="53">
        <f t="shared" si="9"/>
        <v>1040500</v>
      </c>
      <c r="N28" s="53">
        <f t="shared" si="9"/>
        <v>0</v>
      </c>
      <c r="O28" s="53">
        <f t="shared" si="9"/>
        <v>0</v>
      </c>
      <c r="P28" s="53">
        <f>P29+P31+P33+P34</f>
        <v>217510918</v>
      </c>
      <c r="Q28" s="53">
        <f>Q29+Q31+Q33+Q34</f>
        <v>217510918</v>
      </c>
      <c r="R28" s="53">
        <f>L28+N28+P28</f>
        <v>218551418</v>
      </c>
      <c r="S28" s="53">
        <f>M28+O28+Q28</f>
        <v>218551418</v>
      </c>
    </row>
    <row r="29" spans="1:19" ht="29.25" x14ac:dyDescent="0.25">
      <c r="A29" s="54" t="s">
        <v>43</v>
      </c>
      <c r="B29" s="55"/>
      <c r="C29" s="55"/>
      <c r="D29" s="56"/>
      <c r="E29" s="56"/>
      <c r="F29" s="56">
        <f>F30+F31+F32+F33+F34</f>
        <v>0</v>
      </c>
      <c r="G29" s="56"/>
      <c r="H29" s="57">
        <f>SUM(B29:F29)</f>
        <v>0</v>
      </c>
      <c r="I29" s="57"/>
      <c r="K29" s="58" t="s">
        <v>44</v>
      </c>
      <c r="L29" s="59">
        <v>1040500</v>
      </c>
      <c r="M29" s="59">
        <v>1040500</v>
      </c>
      <c r="N29" s="59">
        <v>0</v>
      </c>
      <c r="O29" s="59">
        <v>0</v>
      </c>
      <c r="P29" s="59">
        <v>217510918</v>
      </c>
      <c r="Q29" s="59">
        <v>217510918</v>
      </c>
      <c r="R29" s="59">
        <f>L29+N29+P29</f>
        <v>218551418</v>
      </c>
      <c r="S29" s="59">
        <f>M29+O29+Q29</f>
        <v>218551418</v>
      </c>
    </row>
    <row r="30" spans="1:19" x14ac:dyDescent="0.25">
      <c r="A30" s="60" t="s">
        <v>45</v>
      </c>
      <c r="B30" s="17"/>
      <c r="C30" s="17"/>
      <c r="D30" s="61"/>
      <c r="E30" s="61"/>
      <c r="F30" s="61"/>
      <c r="G30" s="61"/>
      <c r="H30" s="17">
        <f>SUM(B30:F30)</f>
        <v>0</v>
      </c>
      <c r="I30" s="17"/>
      <c r="K30" s="23"/>
      <c r="L30" s="17"/>
      <c r="M30" s="17"/>
      <c r="N30" s="17"/>
      <c r="O30" s="17"/>
      <c r="P30" s="17"/>
      <c r="Q30" s="17"/>
      <c r="R30" s="17"/>
      <c r="S30" s="17"/>
    </row>
    <row r="31" spans="1:19" x14ac:dyDescent="0.25">
      <c r="A31" s="60" t="s">
        <v>16</v>
      </c>
      <c r="B31" s="17"/>
      <c r="C31" s="17"/>
      <c r="D31" s="61"/>
      <c r="E31" s="61"/>
      <c r="F31" s="61"/>
      <c r="G31" s="61"/>
      <c r="H31" s="17">
        <f t="shared" ref="H31:H36" si="10">SUM(B31:F31)</f>
        <v>0</v>
      </c>
      <c r="I31" s="17"/>
      <c r="K31" s="23" t="s">
        <v>46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f>P31+N31+L31</f>
        <v>0</v>
      </c>
      <c r="S31" s="17">
        <f>Q31+O31+M31</f>
        <v>0</v>
      </c>
    </row>
    <row r="32" spans="1:19" x14ac:dyDescent="0.25">
      <c r="A32" s="60" t="s">
        <v>47</v>
      </c>
      <c r="B32" s="17"/>
      <c r="C32" s="17"/>
      <c r="D32" s="61"/>
      <c r="E32" s="61"/>
      <c r="F32" s="61"/>
      <c r="G32" s="61"/>
      <c r="H32" s="17">
        <f t="shared" si="10"/>
        <v>0</v>
      </c>
      <c r="I32" s="17"/>
      <c r="K32" s="23"/>
      <c r="L32" s="17"/>
      <c r="M32" s="17"/>
      <c r="N32" s="17"/>
      <c r="O32" s="17"/>
      <c r="P32" s="17"/>
      <c r="Q32" s="17"/>
      <c r="R32" s="17"/>
      <c r="S32" s="17"/>
    </row>
    <row r="33" spans="1:19" x14ac:dyDescent="0.25">
      <c r="A33" s="60" t="s">
        <v>48</v>
      </c>
      <c r="B33" s="17"/>
      <c r="C33" s="17"/>
      <c r="D33" s="61"/>
      <c r="E33" s="61"/>
      <c r="F33" s="61"/>
      <c r="G33" s="61"/>
      <c r="H33" s="17">
        <f t="shared" si="10"/>
        <v>0</v>
      </c>
      <c r="I33" s="17"/>
      <c r="K33" s="23" t="s">
        <v>49</v>
      </c>
      <c r="L33" s="17"/>
      <c r="M33" s="17"/>
      <c r="N33" s="17"/>
      <c r="O33" s="17"/>
      <c r="P33" s="17"/>
      <c r="Q33" s="17"/>
      <c r="R33" s="17"/>
      <c r="S33" s="17"/>
    </row>
    <row r="34" spans="1:19" x14ac:dyDescent="0.25">
      <c r="A34" s="60" t="s">
        <v>50</v>
      </c>
      <c r="B34" s="17"/>
      <c r="C34" s="17"/>
      <c r="D34" s="61"/>
      <c r="E34" s="61"/>
      <c r="F34" s="61"/>
      <c r="G34" s="61"/>
      <c r="H34" s="17">
        <f t="shared" si="10"/>
        <v>0</v>
      </c>
      <c r="I34" s="17"/>
      <c r="K34" s="23" t="s">
        <v>51</v>
      </c>
      <c r="L34" s="17"/>
      <c r="M34" s="17"/>
      <c r="N34" s="17"/>
      <c r="O34" s="17"/>
      <c r="P34" s="17"/>
      <c r="Q34" s="17"/>
      <c r="R34" s="17"/>
      <c r="S34" s="17"/>
    </row>
    <row r="35" spans="1:19" x14ac:dyDescent="0.25">
      <c r="A35" s="60" t="s">
        <v>52</v>
      </c>
      <c r="B35" s="17"/>
      <c r="C35" s="17"/>
      <c r="D35" s="61"/>
      <c r="E35" s="61"/>
      <c r="F35" s="61">
        <v>5343000</v>
      </c>
      <c r="G35" s="61">
        <v>5343000</v>
      </c>
      <c r="H35" s="17">
        <f>B35+D35+F35</f>
        <v>5343000</v>
      </c>
      <c r="I35" s="17">
        <f>C35+E35+G35</f>
        <v>5343000</v>
      </c>
      <c r="K35" s="62"/>
      <c r="L35" s="17"/>
      <c r="M35" s="17"/>
      <c r="N35" s="17"/>
      <c r="O35" s="17"/>
      <c r="P35" s="17"/>
      <c r="Q35" s="17"/>
      <c r="R35" s="17"/>
      <c r="S35" s="17"/>
    </row>
    <row r="36" spans="1:19" x14ac:dyDescent="0.25">
      <c r="A36" s="63" t="s">
        <v>53</v>
      </c>
      <c r="B36" s="17"/>
      <c r="C36" s="17"/>
      <c r="D36" s="61"/>
      <c r="E36" s="61"/>
      <c r="F36" s="61"/>
      <c r="G36" s="61"/>
      <c r="H36" s="17">
        <f t="shared" si="10"/>
        <v>0</v>
      </c>
      <c r="I36" s="17"/>
      <c r="K36" s="58" t="s">
        <v>54</v>
      </c>
      <c r="L36" s="17"/>
      <c r="M36" s="17"/>
      <c r="N36" s="17"/>
      <c r="O36" s="17"/>
      <c r="P36" s="17"/>
      <c r="Q36" s="17"/>
      <c r="R36" s="17"/>
      <c r="S36" s="17"/>
    </row>
    <row r="37" spans="1:19" x14ac:dyDescent="0.25">
      <c r="A37" s="64" t="s">
        <v>55</v>
      </c>
      <c r="B37" s="27">
        <f>SUM(B39)</f>
        <v>1040500</v>
      </c>
      <c r="C37" s="27">
        <f>SUM(C39)</f>
        <v>1040500</v>
      </c>
      <c r="D37" s="65">
        <f t="shared" ref="D37:E37" si="11">SUM(D39)</f>
        <v>0</v>
      </c>
      <c r="E37" s="65">
        <f t="shared" si="11"/>
        <v>0</v>
      </c>
      <c r="F37" s="65">
        <f>SUM(F38:F39)</f>
        <v>254544337</v>
      </c>
      <c r="G37" s="65">
        <f>SUM(G38:G39)</f>
        <v>254544337</v>
      </c>
      <c r="H37" s="27">
        <f>B37+D37+F37</f>
        <v>255584837</v>
      </c>
      <c r="I37" s="27">
        <f>C37+E37+G37</f>
        <v>255584837</v>
      </c>
      <c r="K37" s="66" t="s">
        <v>56</v>
      </c>
      <c r="L37" s="27">
        <f>SUM(L39)</f>
        <v>0</v>
      </c>
      <c r="M37" s="27">
        <f>SUM(M39)</f>
        <v>0</v>
      </c>
      <c r="N37" s="27">
        <f t="shared" ref="N37:O37" si="12">SUM(N39)</f>
        <v>0</v>
      </c>
      <c r="O37" s="27">
        <f t="shared" si="12"/>
        <v>0</v>
      </c>
      <c r="P37" s="27">
        <f>SUM(P39)</f>
        <v>42376419</v>
      </c>
      <c r="Q37" s="27">
        <f>SUM(Q39)</f>
        <v>42376419</v>
      </c>
      <c r="R37" s="27">
        <f>SUM(R39)</f>
        <v>42376419</v>
      </c>
      <c r="S37" s="27">
        <f>SUM(S39)</f>
        <v>42376419</v>
      </c>
    </row>
    <row r="38" spans="1:19" ht="30" x14ac:dyDescent="0.25">
      <c r="A38" s="30" t="s">
        <v>57</v>
      </c>
      <c r="B38" s="17"/>
      <c r="C38" s="17"/>
      <c r="D38" s="17"/>
      <c r="E38" s="17"/>
      <c r="F38" s="17"/>
      <c r="G38" s="17"/>
      <c r="H38" s="17">
        <f t="shared" ref="H38" si="13">SUM(B38:F38)</f>
        <v>0</v>
      </c>
      <c r="I38" s="17"/>
      <c r="K38" s="66"/>
      <c r="L38" s="67"/>
      <c r="M38" s="67"/>
      <c r="N38" s="67"/>
      <c r="O38" s="67"/>
      <c r="P38" s="67"/>
      <c r="Q38" s="67"/>
      <c r="R38" s="67"/>
      <c r="S38" s="67"/>
    </row>
    <row r="39" spans="1:19" ht="30.75" thickBot="1" x14ac:dyDescent="0.3">
      <c r="A39" s="68" t="s">
        <v>58</v>
      </c>
      <c r="B39" s="39">
        <v>1040500</v>
      </c>
      <c r="C39" s="39">
        <v>1040500</v>
      </c>
      <c r="D39" s="61"/>
      <c r="E39" s="61"/>
      <c r="F39" s="61">
        <v>254544337</v>
      </c>
      <c r="G39" s="61">
        <v>254544337</v>
      </c>
      <c r="H39" s="17">
        <f>B39+D39+F39</f>
        <v>255584837</v>
      </c>
      <c r="I39" s="17">
        <f>C39+E39+G39</f>
        <v>255584837</v>
      </c>
      <c r="K39" s="16" t="s">
        <v>59</v>
      </c>
      <c r="L39" s="39"/>
      <c r="M39" s="39"/>
      <c r="N39" s="39"/>
      <c r="O39" s="39"/>
      <c r="P39" s="39">
        <v>42376419</v>
      </c>
      <c r="Q39" s="39">
        <v>42376419</v>
      </c>
      <c r="R39" s="39">
        <f>L39+N39+P39</f>
        <v>42376419</v>
      </c>
      <c r="S39" s="39">
        <f>M39+O39+Q39</f>
        <v>42376419</v>
      </c>
    </row>
    <row r="40" spans="1:19" ht="15.75" thickBot="1" x14ac:dyDescent="0.3">
      <c r="A40" s="52" t="s">
        <v>60</v>
      </c>
      <c r="B40" s="69">
        <f>B28+B37</f>
        <v>1040500</v>
      </c>
      <c r="C40" s="69">
        <f>C28+C37</f>
        <v>1040500</v>
      </c>
      <c r="D40" s="44">
        <f t="shared" ref="D40:E40" si="14">D28+D37</f>
        <v>0</v>
      </c>
      <c r="E40" s="44">
        <f t="shared" si="14"/>
        <v>0</v>
      </c>
      <c r="F40" s="44">
        <f>F28+F37</f>
        <v>259887337</v>
      </c>
      <c r="G40" s="44">
        <f>G28+G37</f>
        <v>259887337</v>
      </c>
      <c r="H40" s="43">
        <f>H28+H37</f>
        <v>260927837</v>
      </c>
      <c r="I40" s="43">
        <f>I28+I37</f>
        <v>260927837</v>
      </c>
      <c r="K40" s="52" t="s">
        <v>61</v>
      </c>
      <c r="L40" s="43">
        <f>L28+L37</f>
        <v>1040500</v>
      </c>
      <c r="M40" s="43">
        <f>M28+M37</f>
        <v>1040500</v>
      </c>
      <c r="N40" s="43">
        <f t="shared" ref="N40:S40" si="15">N28+N37</f>
        <v>0</v>
      </c>
      <c r="O40" s="43">
        <f t="shared" si="15"/>
        <v>0</v>
      </c>
      <c r="P40" s="43">
        <f>P28+P37</f>
        <v>259887337</v>
      </c>
      <c r="Q40" s="43">
        <f>Q28+Q37</f>
        <v>259887337</v>
      </c>
      <c r="R40" s="43">
        <f t="shared" si="15"/>
        <v>260927837</v>
      </c>
      <c r="S40" s="43">
        <f t="shared" si="15"/>
        <v>260927837</v>
      </c>
    </row>
    <row r="41" spans="1:19" x14ac:dyDescent="0.25">
      <c r="B41" s="25"/>
      <c r="C41" s="25"/>
      <c r="D41" s="25"/>
      <c r="E41" s="25"/>
      <c r="F41" s="25"/>
      <c r="G41" s="25"/>
      <c r="H41" s="25"/>
      <c r="I41" s="25"/>
    </row>
    <row r="42" spans="1:19" x14ac:dyDescent="0.25">
      <c r="A42" s="70" t="s">
        <v>62</v>
      </c>
      <c r="B42" s="71">
        <f t="shared" ref="B42:G42" si="16">B26+B40</f>
        <v>98159097</v>
      </c>
      <c r="C42" s="71">
        <f t="shared" si="16"/>
        <v>98159097</v>
      </c>
      <c r="D42" s="71">
        <f t="shared" si="16"/>
        <v>58826108</v>
      </c>
      <c r="E42" s="71">
        <f t="shared" si="16"/>
        <v>71859600</v>
      </c>
      <c r="F42" s="71">
        <f t="shared" si="16"/>
        <v>523194830</v>
      </c>
      <c r="G42" s="71">
        <f t="shared" si="16"/>
        <v>536228322</v>
      </c>
      <c r="H42" s="71">
        <f>H40+H26</f>
        <v>680180035</v>
      </c>
      <c r="I42" s="71">
        <f>I40+I26</f>
        <v>706247019</v>
      </c>
      <c r="K42" s="70" t="s">
        <v>63</v>
      </c>
      <c r="L42" s="71">
        <f t="shared" ref="L42:S42" si="17">L26+L40</f>
        <v>98159097</v>
      </c>
      <c r="M42" s="71">
        <f t="shared" si="17"/>
        <v>98159097</v>
      </c>
      <c r="N42" s="71">
        <f t="shared" si="17"/>
        <v>58826108</v>
      </c>
      <c r="O42" s="71">
        <f t="shared" si="17"/>
        <v>71859600</v>
      </c>
      <c r="P42" s="71">
        <f t="shared" si="17"/>
        <v>523194830</v>
      </c>
      <c r="Q42" s="71">
        <f t="shared" si="17"/>
        <v>536228322</v>
      </c>
      <c r="R42" s="71">
        <f t="shared" si="17"/>
        <v>680180035</v>
      </c>
      <c r="S42" s="71">
        <f t="shared" si="17"/>
        <v>706247019</v>
      </c>
    </row>
    <row r="43" spans="1:19" x14ac:dyDescent="0.25">
      <c r="K43" s="72" t="s">
        <v>64</v>
      </c>
      <c r="P43" s="73">
        <f>H40-R40</f>
        <v>0</v>
      </c>
      <c r="Q43" s="73"/>
    </row>
    <row r="44" spans="1:19" x14ac:dyDescent="0.25">
      <c r="K44" s="72" t="s">
        <v>65</v>
      </c>
      <c r="P44" s="73">
        <f>H26-R26</f>
        <v>0</v>
      </c>
      <c r="Q44" s="73"/>
    </row>
    <row r="45" spans="1:19" ht="15.75" thickBot="1" x14ac:dyDescent="0.3">
      <c r="K45" s="72" t="s">
        <v>66</v>
      </c>
      <c r="P45" s="73">
        <f>SUM(P43:P44)</f>
        <v>0</v>
      </c>
      <c r="Q45" s="73"/>
    </row>
    <row r="46" spans="1:19" ht="29.25" customHeight="1" thickBot="1" x14ac:dyDescent="0.3">
      <c r="A46" s="74"/>
      <c r="B46" s="75" t="s">
        <v>67</v>
      </c>
      <c r="C46" s="76"/>
      <c r="D46" s="77" t="s">
        <v>68</v>
      </c>
      <c r="E46" s="78"/>
      <c r="F46" s="75" t="s">
        <v>69</v>
      </c>
      <c r="G46" s="79"/>
      <c r="H46" s="80" t="s">
        <v>70</v>
      </c>
      <c r="I46" s="80" t="s">
        <v>70</v>
      </c>
      <c r="K46" s="81"/>
      <c r="L46" s="82" t="s">
        <v>67</v>
      </c>
      <c r="M46" s="83"/>
      <c r="N46" s="82" t="s">
        <v>68</v>
      </c>
      <c r="O46" s="84"/>
      <c r="P46" s="85" t="s">
        <v>69</v>
      </c>
      <c r="Q46" s="86"/>
      <c r="R46" s="87" t="s">
        <v>70</v>
      </c>
      <c r="S46" s="87" t="s">
        <v>70</v>
      </c>
    </row>
    <row r="47" spans="1:19" x14ac:dyDescent="0.25">
      <c r="A47" s="88" t="s">
        <v>71</v>
      </c>
      <c r="B47" s="89">
        <f>B8+B20</f>
        <v>97118597</v>
      </c>
      <c r="C47" s="89">
        <f>C8+C20</f>
        <v>97118597</v>
      </c>
      <c r="D47" s="89">
        <f t="shared" ref="D47:G47" si="18">D8+D20</f>
        <v>58826108</v>
      </c>
      <c r="E47" s="89">
        <f t="shared" si="18"/>
        <v>71859600</v>
      </c>
      <c r="F47" s="89">
        <f t="shared" si="18"/>
        <v>263307493</v>
      </c>
      <c r="G47" s="90">
        <f t="shared" si="18"/>
        <v>276340985</v>
      </c>
      <c r="H47" s="91">
        <f>B47+D47+F47</f>
        <v>419252198</v>
      </c>
      <c r="I47" s="91">
        <f>C47+E47+G47</f>
        <v>445319182</v>
      </c>
      <c r="K47" s="92" t="s">
        <v>72</v>
      </c>
      <c r="L47" s="93">
        <f>L8+L20</f>
        <v>97118597</v>
      </c>
      <c r="M47" s="93">
        <f>M8+M20</f>
        <v>97118597</v>
      </c>
      <c r="N47" s="93">
        <f t="shared" ref="N47:Q47" si="19">N8+N20</f>
        <v>58826108</v>
      </c>
      <c r="O47" s="93">
        <f t="shared" si="19"/>
        <v>71859600</v>
      </c>
      <c r="P47" s="93">
        <f t="shared" si="19"/>
        <v>263307493</v>
      </c>
      <c r="Q47" s="94">
        <f t="shared" si="19"/>
        <v>276340985</v>
      </c>
      <c r="R47" s="95">
        <f>L47+N47+P47</f>
        <v>419252198</v>
      </c>
      <c r="S47" s="95">
        <f>M47+O47+Q47</f>
        <v>445319182</v>
      </c>
    </row>
    <row r="48" spans="1:19" x14ac:dyDescent="0.25">
      <c r="A48" s="96" t="s">
        <v>73</v>
      </c>
      <c r="B48" s="97">
        <f>B47-L47</f>
        <v>0</v>
      </c>
      <c r="C48" s="97">
        <f>C47-M47</f>
        <v>0</v>
      </c>
      <c r="D48" s="97">
        <f t="shared" ref="D48:E48" si="20">D47-N47</f>
        <v>0</v>
      </c>
      <c r="E48" s="97">
        <f t="shared" si="20"/>
        <v>0</v>
      </c>
      <c r="F48" s="97">
        <f>F47-P47</f>
        <v>0</v>
      </c>
      <c r="G48" s="98">
        <f>G47-Q47</f>
        <v>0</v>
      </c>
      <c r="H48" s="99">
        <f>H47-R47</f>
        <v>0</v>
      </c>
      <c r="I48" s="99">
        <f>I47-S47</f>
        <v>0</v>
      </c>
      <c r="K48" s="100"/>
      <c r="L48" s="101"/>
      <c r="M48" s="101"/>
      <c r="N48" s="101"/>
      <c r="O48" s="102"/>
      <c r="P48" s="101"/>
      <c r="Q48" s="103"/>
      <c r="R48" s="16"/>
      <c r="S48" s="16"/>
    </row>
    <row r="49" spans="1:19" x14ac:dyDescent="0.25">
      <c r="A49" s="100"/>
      <c r="B49" s="101"/>
      <c r="C49" s="101"/>
      <c r="D49" s="101"/>
      <c r="E49" s="101"/>
      <c r="F49" s="101"/>
      <c r="G49" s="102"/>
      <c r="H49" s="16"/>
      <c r="I49" s="16"/>
      <c r="K49" s="100"/>
      <c r="L49" s="101"/>
      <c r="M49" s="101"/>
      <c r="N49" s="101"/>
      <c r="O49" s="102"/>
      <c r="P49" s="101"/>
      <c r="Q49" s="103"/>
      <c r="R49" s="16"/>
      <c r="S49" s="16"/>
    </row>
    <row r="50" spans="1:19" x14ac:dyDescent="0.25">
      <c r="A50" s="104" t="s">
        <v>74</v>
      </c>
      <c r="B50" s="105">
        <f>B28+B37</f>
        <v>1040500</v>
      </c>
      <c r="C50" s="105">
        <f>C28+C37</f>
        <v>1040500</v>
      </c>
      <c r="D50" s="105">
        <f t="shared" ref="D50:E50" si="21">D28+D37</f>
        <v>0</v>
      </c>
      <c r="E50" s="105">
        <f t="shared" si="21"/>
        <v>0</v>
      </c>
      <c r="F50" s="105">
        <f>F28+F37</f>
        <v>259887337</v>
      </c>
      <c r="G50" s="106">
        <f>G28+G37</f>
        <v>259887337</v>
      </c>
      <c r="H50" s="107">
        <f>B50+D50+F50</f>
        <v>260927837</v>
      </c>
      <c r="I50" s="107">
        <f>C50+E50+G50</f>
        <v>260927837</v>
      </c>
      <c r="K50" s="104" t="s">
        <v>75</v>
      </c>
      <c r="L50" s="105">
        <f>L28+L37</f>
        <v>1040500</v>
      </c>
      <c r="M50" s="105">
        <f>M28+M37</f>
        <v>1040500</v>
      </c>
      <c r="N50" s="105">
        <f t="shared" ref="N50:Q50" si="22">N28+N37</f>
        <v>0</v>
      </c>
      <c r="O50" s="105">
        <f t="shared" si="22"/>
        <v>0</v>
      </c>
      <c r="P50" s="105">
        <f>P28+P37</f>
        <v>259887337</v>
      </c>
      <c r="Q50" s="108">
        <f t="shared" si="22"/>
        <v>259887337</v>
      </c>
      <c r="R50" s="107">
        <f>L50+N50+P50</f>
        <v>260927837</v>
      </c>
      <c r="S50" s="107">
        <f>M50+O50+Q50</f>
        <v>260927837</v>
      </c>
    </row>
    <row r="51" spans="1:19" x14ac:dyDescent="0.25">
      <c r="A51" s="96" t="s">
        <v>76</v>
      </c>
      <c r="B51" s="97">
        <f>B50-L50</f>
        <v>0</v>
      </c>
      <c r="C51" s="97">
        <f>C50-M50</f>
        <v>0</v>
      </c>
      <c r="D51" s="97">
        <f t="shared" ref="D51:E51" si="23">D50-N50</f>
        <v>0</v>
      </c>
      <c r="E51" s="97">
        <f t="shared" si="23"/>
        <v>0</v>
      </c>
      <c r="F51" s="97">
        <f>F50-P50</f>
        <v>0</v>
      </c>
      <c r="G51" s="98">
        <f>G50-Q50</f>
        <v>0</v>
      </c>
      <c r="H51" s="99">
        <f>H50-R50</f>
        <v>0</v>
      </c>
      <c r="I51" s="99">
        <f>I50-S50</f>
        <v>0</v>
      </c>
      <c r="K51" s="100"/>
      <c r="L51" s="101"/>
      <c r="M51" s="101"/>
      <c r="N51" s="101"/>
      <c r="O51" s="102"/>
      <c r="P51" s="101"/>
      <c r="Q51" s="103"/>
      <c r="R51" s="16"/>
      <c r="S51" s="16"/>
    </row>
    <row r="52" spans="1:19" x14ac:dyDescent="0.25">
      <c r="A52" s="100"/>
      <c r="B52" s="101"/>
      <c r="C52" s="101"/>
      <c r="D52" s="101"/>
      <c r="E52" s="101"/>
      <c r="F52" s="101"/>
      <c r="G52" s="102"/>
      <c r="H52" s="16"/>
      <c r="I52" s="16"/>
      <c r="K52" s="100"/>
      <c r="L52" s="101"/>
      <c r="M52" s="101"/>
      <c r="N52" s="101"/>
      <c r="O52" s="102"/>
      <c r="P52" s="101"/>
      <c r="Q52" s="103"/>
      <c r="R52" s="16"/>
      <c r="S52" s="16"/>
    </row>
    <row r="53" spans="1:19" x14ac:dyDescent="0.25">
      <c r="A53" s="104" t="s">
        <v>77</v>
      </c>
      <c r="B53" s="105">
        <f>B54+B55</f>
        <v>81464092</v>
      </c>
      <c r="C53" s="105">
        <f>C54+C55</f>
        <v>81464092</v>
      </c>
      <c r="D53" s="105">
        <f t="shared" ref="D53:E53" si="24">D54+D55</f>
        <v>58606103</v>
      </c>
      <c r="E53" s="105">
        <f t="shared" si="24"/>
        <v>71639595</v>
      </c>
      <c r="F53" s="105">
        <f>F54+F55</f>
        <v>256535307</v>
      </c>
      <c r="G53" s="106">
        <f>G54+G55</f>
        <v>256535307</v>
      </c>
      <c r="H53" s="107">
        <f>H54+H55</f>
        <v>396605502</v>
      </c>
      <c r="I53" s="107">
        <f>I54+I55</f>
        <v>409638994</v>
      </c>
      <c r="K53" s="104" t="s">
        <v>78</v>
      </c>
      <c r="L53" s="109">
        <f>L54+L55</f>
        <v>0</v>
      </c>
      <c r="M53" s="109">
        <f>M54+M55</f>
        <v>0</v>
      </c>
      <c r="N53" s="109">
        <f t="shared" ref="N53:O53" si="25">N54+N55</f>
        <v>0</v>
      </c>
      <c r="O53" s="109">
        <f t="shared" si="25"/>
        <v>0</v>
      </c>
      <c r="P53" s="105">
        <f>P54+P55</f>
        <v>189347733</v>
      </c>
      <c r="Q53" s="110">
        <f>Q54+Q55</f>
        <v>202381225</v>
      </c>
      <c r="R53" s="107">
        <f>R54+R55</f>
        <v>189347733</v>
      </c>
      <c r="S53" s="107">
        <f t="shared" ref="S53" si="26">S54+S55</f>
        <v>202381225</v>
      </c>
    </row>
    <row r="54" spans="1:19" x14ac:dyDescent="0.25">
      <c r="A54" s="100" t="s">
        <v>79</v>
      </c>
      <c r="B54" s="111">
        <f>B20</f>
        <v>80423592</v>
      </c>
      <c r="C54" s="111">
        <f>C20</f>
        <v>80423592</v>
      </c>
      <c r="D54" s="111">
        <f t="shared" ref="D54" si="27">D20</f>
        <v>58606103</v>
      </c>
      <c r="E54" s="111">
        <f>E20</f>
        <v>71639595</v>
      </c>
      <c r="F54" s="111">
        <f>F20</f>
        <v>1990970</v>
      </c>
      <c r="G54" s="112">
        <f>G20</f>
        <v>1990970</v>
      </c>
      <c r="H54" s="17">
        <f>B54+D54+F54</f>
        <v>141020665</v>
      </c>
      <c r="I54" s="17">
        <f>C54+E54+G54</f>
        <v>154054157</v>
      </c>
      <c r="K54" s="100" t="s">
        <v>79</v>
      </c>
      <c r="L54" s="111">
        <f>L20</f>
        <v>0</v>
      </c>
      <c r="M54" s="111">
        <f>M20</f>
        <v>0</v>
      </c>
      <c r="N54" s="111">
        <f t="shared" ref="N54:O54" si="28">N20</f>
        <v>0</v>
      </c>
      <c r="O54" s="111">
        <f t="shared" si="28"/>
        <v>0</v>
      </c>
      <c r="P54" s="111">
        <f>P20</f>
        <v>146971314</v>
      </c>
      <c r="Q54" s="113">
        <f>Q20</f>
        <v>160004806</v>
      </c>
      <c r="R54" s="17">
        <f>L54+N54+P54</f>
        <v>146971314</v>
      </c>
      <c r="S54" s="17">
        <f>M54+O54+Q54</f>
        <v>160004806</v>
      </c>
    </row>
    <row r="55" spans="1:19" ht="15.75" thickBot="1" x14ac:dyDescent="0.3">
      <c r="A55" s="114" t="s">
        <v>80</v>
      </c>
      <c r="B55" s="115">
        <f>B37</f>
        <v>1040500</v>
      </c>
      <c r="C55" s="115">
        <f>C37</f>
        <v>1040500</v>
      </c>
      <c r="D55" s="115">
        <f t="shared" ref="D55:E55" si="29">D37</f>
        <v>0</v>
      </c>
      <c r="E55" s="115">
        <f t="shared" si="29"/>
        <v>0</v>
      </c>
      <c r="F55" s="115">
        <f>F37</f>
        <v>254544337</v>
      </c>
      <c r="G55" s="116">
        <f>G37</f>
        <v>254544337</v>
      </c>
      <c r="H55" s="39">
        <f>B55+D55+F55</f>
        <v>255584837</v>
      </c>
      <c r="I55" s="39">
        <f>C55+E55+G55</f>
        <v>255584837</v>
      </c>
      <c r="K55" s="114" t="s">
        <v>80</v>
      </c>
      <c r="L55" s="115">
        <f>L37</f>
        <v>0</v>
      </c>
      <c r="M55" s="115">
        <f>M37</f>
        <v>0</v>
      </c>
      <c r="N55" s="115">
        <f t="shared" ref="N55:Q55" si="30">N37</f>
        <v>0</v>
      </c>
      <c r="O55" s="115">
        <f t="shared" si="30"/>
        <v>0</v>
      </c>
      <c r="P55" s="116">
        <f t="shared" si="30"/>
        <v>42376419</v>
      </c>
      <c r="Q55" s="116">
        <f t="shared" si="30"/>
        <v>42376419</v>
      </c>
      <c r="R55" s="39">
        <f>L55+N55+P55</f>
        <v>42376419</v>
      </c>
      <c r="S55" s="39">
        <f>M55+O55+Q55</f>
        <v>42376419</v>
      </c>
    </row>
    <row r="58" spans="1:19" x14ac:dyDescent="0.25">
      <c r="A58" s="117" t="s">
        <v>62</v>
      </c>
      <c r="B58" s="118"/>
      <c r="C58" s="118"/>
      <c r="D58" s="118"/>
      <c r="E58" s="118"/>
      <c r="F58" s="118"/>
      <c r="G58" s="118"/>
      <c r="H58" s="119">
        <f>H47+H50</f>
        <v>680180035</v>
      </c>
      <c r="I58" s="119">
        <f>I47+I50</f>
        <v>706247019</v>
      </c>
      <c r="K58" s="117" t="s">
        <v>63</v>
      </c>
      <c r="L58" s="118"/>
      <c r="M58" s="118"/>
      <c r="N58" s="118"/>
      <c r="O58" s="118"/>
      <c r="P58" s="118"/>
      <c r="Q58" s="118"/>
      <c r="R58" s="119">
        <f>R47+R50</f>
        <v>680180035</v>
      </c>
      <c r="S58" s="119">
        <f>S47+S50</f>
        <v>706247019</v>
      </c>
    </row>
  </sheetData>
  <mergeCells count="18">
    <mergeCell ref="B46:C46"/>
    <mergeCell ref="D46:E46"/>
    <mergeCell ref="F46:G46"/>
    <mergeCell ref="L46:M46"/>
    <mergeCell ref="N46:O46"/>
    <mergeCell ref="P46:Q46"/>
    <mergeCell ref="K6:K7"/>
    <mergeCell ref="L6:M6"/>
    <mergeCell ref="N6:O6"/>
    <mergeCell ref="P6:Q6"/>
    <mergeCell ref="R6:R7"/>
    <mergeCell ref="S6:S7"/>
    <mergeCell ref="A6:A7"/>
    <mergeCell ref="B6:C6"/>
    <mergeCell ref="D6:E6"/>
    <mergeCell ref="F6:G6"/>
    <mergeCell ref="H6:H7"/>
    <mergeCell ref="I6:I7"/>
  </mergeCells>
  <pageMargins left="0.70866141732283472" right="0.70866141732283472" top="0" bottom="0" header="0" footer="0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Összevont_1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2020-05-19T06:25:06Z</dcterms:created>
  <dcterms:modified xsi:type="dcterms:W3CDTF">2020-05-19T06:28:01Z</dcterms:modified>
</cp:coreProperties>
</file>