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730" windowHeight="10170" firstSheet="5" activeTab="11"/>
  </bookViews>
  <sheets>
    <sheet name="Előlap" sheetId="16" r:id="rId1"/>
    <sheet name="Tartalomjegyzék" sheetId="18" r:id="rId2"/>
    <sheet name="1.sz.Összesítő" sheetId="4" r:id="rId3"/>
    <sheet name="2.sz.Önkormányzat" sheetId="2" r:id="rId4"/>
    <sheet name="3.sz.Cházi Közös Önk.Hiv." sheetId="3" r:id="rId5"/>
    <sheet name="4.sz.Óvoda" sheetId="5" r:id="rId6"/>
    <sheet name="5.sz.Könyvtár" sheetId="7" r:id="rId7"/>
    <sheet name="6.sz.Műv.Ház" sheetId="8" r:id="rId8"/>
    <sheet name="7.sz.CSSK" sheetId="9" r:id="rId9"/>
    <sheet name="8.sz.Bölcsőde" sheetId="10" r:id="rId10"/>
    <sheet name="9.sz.KSZKI" sheetId="11" r:id="rId11"/>
    <sheet name="10.sz.Vízmű" sheetId="12" r:id="rId12"/>
  </sheets>
  <definedNames>
    <definedName name="_xlnm.Print_Titles" localSheetId="2">'1.sz.Összesítő'!$1:$2</definedName>
    <definedName name="_xlnm.Print_Area" localSheetId="2">'1.sz.Összesítő'!$A$1:$AB$46</definedName>
  </definedNames>
  <calcPr calcId="124519"/>
</workbook>
</file>

<file path=xl/calcChain.xml><?xml version="1.0" encoding="utf-8"?>
<calcChain xmlns="http://schemas.openxmlformats.org/spreadsheetml/2006/main">
  <c r="K6" i="3"/>
  <c r="D15" l="1"/>
  <c r="Q6" i="12" l="1"/>
  <c r="Q7"/>
  <c r="Q5"/>
  <c r="P6"/>
  <c r="P7"/>
  <c r="P5"/>
  <c r="U17" i="2" l="1"/>
  <c r="L26" l="1"/>
  <c r="H8" i="7" l="1"/>
  <c r="I29" i="4" s="1"/>
  <c r="T6" i="3" l="1"/>
  <c r="T7"/>
  <c r="T8"/>
  <c r="T9"/>
  <c r="T10"/>
  <c r="O5"/>
  <c r="O11"/>
  <c r="W27" i="4" s="1"/>
  <c r="E10" l="1"/>
  <c r="K8" i="11" l="1"/>
  <c r="K6"/>
  <c r="K7"/>
  <c r="K9"/>
  <c r="K10"/>
  <c r="K11"/>
  <c r="K12"/>
  <c r="K14"/>
  <c r="K15"/>
  <c r="K16"/>
  <c r="K17"/>
  <c r="K5"/>
  <c r="M8" i="7"/>
  <c r="Q15" i="4"/>
  <c r="Q21"/>
  <c r="V15" i="2"/>
  <c r="U6" i="11"/>
  <c r="U7"/>
  <c r="U8"/>
  <c r="U9"/>
  <c r="U10"/>
  <c r="U11"/>
  <c r="U12"/>
  <c r="U13"/>
  <c r="U14"/>
  <c r="U15"/>
  <c r="U16"/>
  <c r="U5"/>
  <c r="S18"/>
  <c r="O18"/>
  <c r="M18"/>
  <c r="U6" i="10"/>
  <c r="U7"/>
  <c r="U5"/>
  <c r="W9" i="9"/>
  <c r="W6"/>
  <c r="W7"/>
  <c r="W8"/>
  <c r="W5"/>
  <c r="Q10"/>
  <c r="U6" i="8"/>
  <c r="U7"/>
  <c r="U5"/>
  <c r="U6" i="7"/>
  <c r="U7"/>
  <c r="U5"/>
  <c r="U8" i="5"/>
  <c r="U9"/>
  <c r="U10"/>
  <c r="U11"/>
  <c r="U6"/>
  <c r="U9" i="3"/>
  <c r="U6"/>
  <c r="K7"/>
  <c r="K8"/>
  <c r="K9"/>
  <c r="K10"/>
  <c r="L24" i="2"/>
  <c r="K24"/>
  <c r="N27"/>
  <c r="V21"/>
  <c r="K6" i="8"/>
  <c r="K7"/>
  <c r="K5"/>
  <c r="S8"/>
  <c r="S12" i="5"/>
  <c r="T15" i="4"/>
  <c r="V7" i="2" l="1"/>
  <c r="V8"/>
  <c r="V9"/>
  <c r="V10"/>
  <c r="V11"/>
  <c r="V12"/>
  <c r="V13"/>
  <c r="V14"/>
  <c r="V16"/>
  <c r="V17"/>
  <c r="V18"/>
  <c r="V19"/>
  <c r="V20"/>
  <c r="V22"/>
  <c r="V23"/>
  <c r="V24"/>
  <c r="V25"/>
  <c r="V26"/>
  <c r="V6"/>
  <c r="U7" i="5"/>
  <c r="Q26" i="4" l="1"/>
  <c r="S26"/>
  <c r="W26"/>
  <c r="W10" i="9" l="1"/>
  <c r="D14" s="1"/>
  <c r="Q27" i="4" l="1"/>
  <c r="F11" i="3"/>
  <c r="M8" i="12" l="1"/>
  <c r="M8" i="10" l="1"/>
  <c r="Q32" i="4" s="1"/>
  <c r="O10" i="9"/>
  <c r="Q31" i="4" s="1"/>
  <c r="Q22" l="1"/>
  <c r="L20" i="2"/>
  <c r="L22" l="1"/>
  <c r="K10" i="5" l="1"/>
  <c r="K11"/>
  <c r="F10" i="9"/>
  <c r="J5" i="8" l="1"/>
  <c r="Q5" i="7" l="1"/>
  <c r="K7" i="2" l="1"/>
  <c r="L7" i="4" s="1"/>
  <c r="L7" i="2"/>
  <c r="K8"/>
  <c r="L8"/>
  <c r="K9"/>
  <c r="L9"/>
  <c r="K10"/>
  <c r="L10" i="4" s="1"/>
  <c r="L10" i="2"/>
  <c r="M10" i="4" s="1"/>
  <c r="K11" i="2"/>
  <c r="L11" i="4" s="1"/>
  <c r="L11" i="2"/>
  <c r="M11" i="4" s="1"/>
  <c r="K12" i="2"/>
  <c r="L12" i="4" s="1"/>
  <c r="L12" i="2"/>
  <c r="M12" i="4" s="1"/>
  <c r="K13" i="2"/>
  <c r="L13"/>
  <c r="K14"/>
  <c r="L14"/>
  <c r="K15"/>
  <c r="L15"/>
  <c r="K16"/>
  <c r="L16"/>
  <c r="L17"/>
  <c r="K18"/>
  <c r="L18"/>
  <c r="K19"/>
  <c r="L19"/>
  <c r="K20"/>
  <c r="L20" i="4" s="1"/>
  <c r="K21" i="2"/>
  <c r="L21"/>
  <c r="K22"/>
  <c r="K23"/>
  <c r="L23"/>
  <c r="K25"/>
  <c r="L25"/>
  <c r="K26"/>
  <c r="L6"/>
  <c r="K6"/>
  <c r="P20" i="4"/>
  <c r="Q20"/>
  <c r="R20"/>
  <c r="S20"/>
  <c r="T20"/>
  <c r="V20"/>
  <c r="W20"/>
  <c r="X20"/>
  <c r="Y20"/>
  <c r="M20"/>
  <c r="J20"/>
  <c r="K20"/>
  <c r="H20"/>
  <c r="I20"/>
  <c r="F20"/>
  <c r="G20"/>
  <c r="D20"/>
  <c r="E20"/>
  <c r="C27" i="2"/>
  <c r="X11" i="4"/>
  <c r="Y11"/>
  <c r="X12"/>
  <c r="Y12"/>
  <c r="V11"/>
  <c r="W11"/>
  <c r="V12"/>
  <c r="W12"/>
  <c r="R12"/>
  <c r="S12"/>
  <c r="T12"/>
  <c r="R11"/>
  <c r="S11"/>
  <c r="T11"/>
  <c r="P11"/>
  <c r="Q11"/>
  <c r="P12"/>
  <c r="Q12"/>
  <c r="J11"/>
  <c r="K11"/>
  <c r="J12"/>
  <c r="K12"/>
  <c r="H10"/>
  <c r="I10"/>
  <c r="H11"/>
  <c r="I11"/>
  <c r="H12"/>
  <c r="I12"/>
  <c r="F11"/>
  <c r="G11"/>
  <c r="F12"/>
  <c r="G12"/>
  <c r="D11"/>
  <c r="E11"/>
  <c r="D12"/>
  <c r="E12"/>
  <c r="U7" i="2"/>
  <c r="X7" i="4" s="1"/>
  <c r="Y7"/>
  <c r="V7"/>
  <c r="W7"/>
  <c r="R7"/>
  <c r="S7"/>
  <c r="T7"/>
  <c r="P7"/>
  <c r="Q7"/>
  <c r="M7"/>
  <c r="J7"/>
  <c r="K7"/>
  <c r="H7"/>
  <c r="I7"/>
  <c r="F7"/>
  <c r="G7"/>
  <c r="D7"/>
  <c r="E7"/>
  <c r="X10"/>
  <c r="Y10"/>
  <c r="V10"/>
  <c r="W10"/>
  <c r="R10"/>
  <c r="S10"/>
  <c r="T10"/>
  <c r="P10"/>
  <c r="Q10"/>
  <c r="J10"/>
  <c r="K10"/>
  <c r="F10"/>
  <c r="G10"/>
  <c r="D10"/>
  <c r="T15" i="11"/>
  <c r="T16"/>
  <c r="T17"/>
  <c r="J15"/>
  <c r="J16"/>
  <c r="J17"/>
  <c r="I18"/>
  <c r="F18"/>
  <c r="E18"/>
  <c r="D18"/>
  <c r="T13"/>
  <c r="T14"/>
  <c r="J13"/>
  <c r="J14"/>
  <c r="P18"/>
  <c r="L18"/>
  <c r="H18"/>
  <c r="G18"/>
  <c r="P27" i="4"/>
  <c r="I27"/>
  <c r="H27"/>
  <c r="I11" i="3"/>
  <c r="Q11"/>
  <c r="R11"/>
  <c r="G27" i="4"/>
  <c r="E11" i="3"/>
  <c r="F27" i="4" s="1"/>
  <c r="F5" i="3"/>
  <c r="E5"/>
  <c r="D5"/>
  <c r="C11"/>
  <c r="D27" i="4" s="1"/>
  <c r="D11" i="3"/>
  <c r="E27" i="4" s="1"/>
  <c r="C5" i="3"/>
  <c r="T8" i="5"/>
  <c r="T9"/>
  <c r="T10"/>
  <c r="T11"/>
  <c r="W28" i="4"/>
  <c r="S5" i="5"/>
  <c r="R12"/>
  <c r="V28" i="4" s="1"/>
  <c r="R5" i="5"/>
  <c r="S28" i="4"/>
  <c r="T28"/>
  <c r="M12" i="5"/>
  <c r="Q28" i="4" s="1"/>
  <c r="L12" i="5"/>
  <c r="P28" i="4" s="1"/>
  <c r="M5" i="5"/>
  <c r="L5"/>
  <c r="I12"/>
  <c r="H12"/>
  <c r="I28" i="4" s="1"/>
  <c r="H5" i="5"/>
  <c r="G12"/>
  <c r="H28" i="4" s="1"/>
  <c r="G5" i="5"/>
  <c r="F12"/>
  <c r="G28" i="4" s="1"/>
  <c r="E12" i="5"/>
  <c r="F28" i="4" s="1"/>
  <c r="F5" i="5"/>
  <c r="E5"/>
  <c r="D5"/>
  <c r="D12"/>
  <c r="E28" i="4" s="1"/>
  <c r="V12" i="5"/>
  <c r="Z28" i="4" s="1"/>
  <c r="R28"/>
  <c r="I8" i="7"/>
  <c r="T5"/>
  <c r="S8"/>
  <c r="R8"/>
  <c r="O8"/>
  <c r="P8"/>
  <c r="Q8"/>
  <c r="N8"/>
  <c r="L8"/>
  <c r="F8"/>
  <c r="E8"/>
  <c r="D8"/>
  <c r="C8"/>
  <c r="T6"/>
  <c r="T7"/>
  <c r="Q29" i="4"/>
  <c r="K6" i="7"/>
  <c r="K7"/>
  <c r="J6"/>
  <c r="J7"/>
  <c r="J5"/>
  <c r="K5"/>
  <c r="T6" i="8"/>
  <c r="T7"/>
  <c r="J6"/>
  <c r="J7"/>
  <c r="O8"/>
  <c r="P8"/>
  <c r="Q8"/>
  <c r="N8"/>
  <c r="R8"/>
  <c r="L8"/>
  <c r="M8"/>
  <c r="Q30" i="4" s="1"/>
  <c r="H8" i="8"/>
  <c r="G8"/>
  <c r="F8"/>
  <c r="E8"/>
  <c r="D8"/>
  <c r="C8"/>
  <c r="S8" i="10"/>
  <c r="H8"/>
  <c r="G8"/>
  <c r="F8"/>
  <c r="E8"/>
  <c r="D8"/>
  <c r="C8"/>
  <c r="J6"/>
  <c r="K6"/>
  <c r="J7"/>
  <c r="K7"/>
  <c r="T6"/>
  <c r="T7"/>
  <c r="I8" i="12"/>
  <c r="J7"/>
  <c r="O8"/>
  <c r="N8"/>
  <c r="K7"/>
  <c r="J5"/>
  <c r="K5"/>
  <c r="K10" i="9"/>
  <c r="M8"/>
  <c r="M9"/>
  <c r="L9"/>
  <c r="D10"/>
  <c r="U10"/>
  <c r="L8"/>
  <c r="H10"/>
  <c r="I10"/>
  <c r="G10"/>
  <c r="E10"/>
  <c r="P8" i="12" l="1"/>
  <c r="C12" s="1"/>
  <c r="K8" i="7"/>
  <c r="D11" s="1"/>
  <c r="Y27" i="4"/>
  <c r="Y28"/>
  <c r="K8" i="8"/>
  <c r="D11" s="1"/>
  <c r="U8"/>
  <c r="D12" s="1"/>
  <c r="U8" i="10"/>
  <c r="D12" s="1"/>
  <c r="J8" i="8"/>
  <c r="C11" s="1"/>
  <c r="Q8" i="12"/>
  <c r="J8" i="7"/>
  <c r="C11" s="1"/>
  <c r="X28" i="4"/>
  <c r="Q18" i="11"/>
  <c r="T8" i="7"/>
  <c r="C12" s="1"/>
  <c r="U8"/>
  <c r="D12" s="1"/>
  <c r="W29" i="4"/>
  <c r="W31"/>
  <c r="W32"/>
  <c r="V34"/>
  <c r="V29"/>
  <c r="S29"/>
  <c r="T29"/>
  <c r="S30"/>
  <c r="T30"/>
  <c r="S32"/>
  <c r="T32"/>
  <c r="S33"/>
  <c r="T33"/>
  <c r="R32"/>
  <c r="R30"/>
  <c r="R29"/>
  <c r="Q33"/>
  <c r="P33"/>
  <c r="P30"/>
  <c r="P29"/>
  <c r="I33"/>
  <c r="H33"/>
  <c r="I32"/>
  <c r="H32"/>
  <c r="I31"/>
  <c r="H31"/>
  <c r="G33"/>
  <c r="G32"/>
  <c r="G31"/>
  <c r="G29"/>
  <c r="E33"/>
  <c r="E32"/>
  <c r="D32"/>
  <c r="E31"/>
  <c r="E29"/>
  <c r="D29"/>
  <c r="K6" i="12"/>
  <c r="J6"/>
  <c r="J8" s="1"/>
  <c r="F8"/>
  <c r="G34" i="4" s="1"/>
  <c r="D8" i="12"/>
  <c r="E34" i="4" s="1"/>
  <c r="T6" i="11"/>
  <c r="W33" i="4"/>
  <c r="J7" i="11"/>
  <c r="J10"/>
  <c r="J11"/>
  <c r="J12"/>
  <c r="K5" i="10"/>
  <c r="K8" s="1"/>
  <c r="J5"/>
  <c r="J8" s="1"/>
  <c r="M5" i="9"/>
  <c r="M6"/>
  <c r="M7"/>
  <c r="V6"/>
  <c r="V5"/>
  <c r="R10"/>
  <c r="T5" i="8"/>
  <c r="T8" s="1"/>
  <c r="C12" s="1"/>
  <c r="W30" i="4"/>
  <c r="D30"/>
  <c r="M29"/>
  <c r="U5" i="5"/>
  <c r="T7"/>
  <c r="T6"/>
  <c r="K6"/>
  <c r="K7"/>
  <c r="K8"/>
  <c r="K9"/>
  <c r="J8"/>
  <c r="J7" i="3"/>
  <c r="J6"/>
  <c r="V26" i="4"/>
  <c r="V8"/>
  <c r="W8"/>
  <c r="V9"/>
  <c r="W9"/>
  <c r="V13"/>
  <c r="W13"/>
  <c r="V14"/>
  <c r="W14"/>
  <c r="V15"/>
  <c r="W15"/>
  <c r="V16"/>
  <c r="W16"/>
  <c r="V17"/>
  <c r="W17"/>
  <c r="V18"/>
  <c r="W18"/>
  <c r="V19"/>
  <c r="W19"/>
  <c r="V21"/>
  <c r="W21"/>
  <c r="V22"/>
  <c r="W22"/>
  <c r="V23"/>
  <c r="W23"/>
  <c r="V24"/>
  <c r="W24"/>
  <c r="V25"/>
  <c r="W25"/>
  <c r="W6"/>
  <c r="V6"/>
  <c r="R8"/>
  <c r="S8"/>
  <c r="T8"/>
  <c r="R9"/>
  <c r="S9"/>
  <c r="T9"/>
  <c r="R13"/>
  <c r="S13"/>
  <c r="T13"/>
  <c r="R14"/>
  <c r="S14"/>
  <c r="T14"/>
  <c r="S15"/>
  <c r="R16"/>
  <c r="S16"/>
  <c r="T16"/>
  <c r="R17"/>
  <c r="S17"/>
  <c r="T17"/>
  <c r="R18"/>
  <c r="S18"/>
  <c r="T18"/>
  <c r="R19"/>
  <c r="S19"/>
  <c r="T19"/>
  <c r="R21"/>
  <c r="S21"/>
  <c r="T21"/>
  <c r="R22"/>
  <c r="S22"/>
  <c r="T22"/>
  <c r="R23"/>
  <c r="S23"/>
  <c r="T23"/>
  <c r="R24"/>
  <c r="S24"/>
  <c r="T24"/>
  <c r="R25"/>
  <c r="S25"/>
  <c r="T25"/>
  <c r="R26"/>
  <c r="T26"/>
  <c r="S6"/>
  <c r="T6"/>
  <c r="R6"/>
  <c r="P8"/>
  <c r="Q8"/>
  <c r="P9"/>
  <c r="Q9"/>
  <c r="P13"/>
  <c r="Q13"/>
  <c r="P14"/>
  <c r="Q14"/>
  <c r="P15"/>
  <c r="P16"/>
  <c r="Q16"/>
  <c r="P17"/>
  <c r="Q17"/>
  <c r="P18"/>
  <c r="Q18"/>
  <c r="P19"/>
  <c r="Q19"/>
  <c r="P21"/>
  <c r="P22"/>
  <c r="P23"/>
  <c r="Q23"/>
  <c r="P24"/>
  <c r="Q24"/>
  <c r="P25"/>
  <c r="Q25"/>
  <c r="P26"/>
  <c r="Q6"/>
  <c r="P6"/>
  <c r="J8"/>
  <c r="K8"/>
  <c r="J9"/>
  <c r="K9"/>
  <c r="J13"/>
  <c r="K13"/>
  <c r="J14"/>
  <c r="K14"/>
  <c r="J15"/>
  <c r="K15"/>
  <c r="J16"/>
  <c r="K16"/>
  <c r="K17"/>
  <c r="J18"/>
  <c r="K18"/>
  <c r="J19"/>
  <c r="K19"/>
  <c r="J21"/>
  <c r="K21"/>
  <c r="J22"/>
  <c r="K22"/>
  <c r="J23"/>
  <c r="K23"/>
  <c r="J24"/>
  <c r="K24"/>
  <c r="J25"/>
  <c r="K25"/>
  <c r="J26"/>
  <c r="K26"/>
  <c r="K6"/>
  <c r="J6"/>
  <c r="H8"/>
  <c r="I8"/>
  <c r="H9"/>
  <c r="I9"/>
  <c r="H13"/>
  <c r="I13"/>
  <c r="H14"/>
  <c r="I14"/>
  <c r="H15"/>
  <c r="I15"/>
  <c r="H16"/>
  <c r="I16"/>
  <c r="H17"/>
  <c r="I17"/>
  <c r="H18"/>
  <c r="I18"/>
  <c r="H19"/>
  <c r="I19"/>
  <c r="H21"/>
  <c r="I21"/>
  <c r="H22"/>
  <c r="I22"/>
  <c r="H23"/>
  <c r="I23"/>
  <c r="H24"/>
  <c r="I24"/>
  <c r="H25"/>
  <c r="I25"/>
  <c r="H26"/>
  <c r="I26"/>
  <c r="I6"/>
  <c r="H6"/>
  <c r="F8"/>
  <c r="G8"/>
  <c r="F9"/>
  <c r="G9"/>
  <c r="F13"/>
  <c r="G13"/>
  <c r="F14"/>
  <c r="G14"/>
  <c r="F15"/>
  <c r="G15"/>
  <c r="F16"/>
  <c r="G16"/>
  <c r="F17"/>
  <c r="G17"/>
  <c r="F18"/>
  <c r="G18"/>
  <c r="F19"/>
  <c r="G19"/>
  <c r="F21"/>
  <c r="G21"/>
  <c r="F22"/>
  <c r="G22"/>
  <c r="F23"/>
  <c r="G23"/>
  <c r="F24"/>
  <c r="G24"/>
  <c r="F25"/>
  <c r="G25"/>
  <c r="F26"/>
  <c r="G26"/>
  <c r="G6"/>
  <c r="F6"/>
  <c r="D8"/>
  <c r="E8"/>
  <c r="D9"/>
  <c r="E9"/>
  <c r="D13"/>
  <c r="E13"/>
  <c r="D14"/>
  <c r="E14"/>
  <c r="D15"/>
  <c r="E15"/>
  <c r="D16"/>
  <c r="E16"/>
  <c r="D17"/>
  <c r="E17"/>
  <c r="D18"/>
  <c r="E18"/>
  <c r="D19"/>
  <c r="E19"/>
  <c r="D21"/>
  <c r="E21"/>
  <c r="D22"/>
  <c r="E22"/>
  <c r="D23"/>
  <c r="E23"/>
  <c r="D24"/>
  <c r="E24"/>
  <c r="D25"/>
  <c r="E25"/>
  <c r="D26"/>
  <c r="E26"/>
  <c r="E6"/>
  <c r="D6"/>
  <c r="Y6"/>
  <c r="Y8"/>
  <c r="Y13"/>
  <c r="Y16"/>
  <c r="V5" i="2"/>
  <c r="Y18" i="4"/>
  <c r="Y19"/>
  <c r="Y21"/>
  <c r="Y22"/>
  <c r="Y24"/>
  <c r="Y25"/>
  <c r="U8" i="2"/>
  <c r="X8" i="4" s="1"/>
  <c r="U9" i="2"/>
  <c r="X9" i="4" s="1"/>
  <c r="U13" i="2"/>
  <c r="X13" i="4" s="1"/>
  <c r="U14" i="2"/>
  <c r="X14" i="4" s="1"/>
  <c r="U16" i="2"/>
  <c r="X16" i="4" s="1"/>
  <c r="X17"/>
  <c r="U18" i="2"/>
  <c r="X18" i="4" s="1"/>
  <c r="U19" i="2"/>
  <c r="X19" i="4" s="1"/>
  <c r="U21" i="2"/>
  <c r="X21" i="4" s="1"/>
  <c r="U22" i="2"/>
  <c r="X22" i="4" s="1"/>
  <c r="U23" i="2"/>
  <c r="X23" i="4" s="1"/>
  <c r="U24" i="2"/>
  <c r="X24" i="4" s="1"/>
  <c r="U25" i="2"/>
  <c r="X25" i="4" s="1"/>
  <c r="U26" i="2"/>
  <c r="X26" i="4" s="1"/>
  <c r="U6" i="2"/>
  <c r="X6" i="4" s="1"/>
  <c r="T27" i="2"/>
  <c r="T5"/>
  <c r="P5"/>
  <c r="Q5"/>
  <c r="N5"/>
  <c r="J27"/>
  <c r="J5"/>
  <c r="L8" i="4"/>
  <c r="M8"/>
  <c r="L9"/>
  <c r="M9"/>
  <c r="L13"/>
  <c r="M13"/>
  <c r="L14"/>
  <c r="M14"/>
  <c r="L15"/>
  <c r="M15"/>
  <c r="L16"/>
  <c r="M16"/>
  <c r="L18"/>
  <c r="M18"/>
  <c r="L19"/>
  <c r="M19"/>
  <c r="L21"/>
  <c r="M21"/>
  <c r="L22"/>
  <c r="M22"/>
  <c r="L23"/>
  <c r="M23"/>
  <c r="L24"/>
  <c r="M24"/>
  <c r="L25"/>
  <c r="M25"/>
  <c r="L26"/>
  <c r="M26"/>
  <c r="M6"/>
  <c r="L6"/>
  <c r="H27" i="2"/>
  <c r="H5"/>
  <c r="F27"/>
  <c r="F5"/>
  <c r="D27"/>
  <c r="D5"/>
  <c r="C5"/>
  <c r="V11" i="3"/>
  <c r="W18" i="11"/>
  <c r="V18"/>
  <c r="R5" i="2" l="1"/>
  <c r="M30" i="4"/>
  <c r="D12" i="12"/>
  <c r="L34" i="4"/>
  <c r="C11" i="12"/>
  <c r="Y30" i="4"/>
  <c r="L32"/>
  <c r="C11" i="10"/>
  <c r="M32" i="4"/>
  <c r="D11" i="10"/>
  <c r="H5" i="4"/>
  <c r="Y32"/>
  <c r="Y29"/>
  <c r="Q5"/>
  <c r="Y33"/>
  <c r="E5"/>
  <c r="Y14"/>
  <c r="Y9"/>
  <c r="Y17"/>
  <c r="M10" i="9"/>
  <c r="U18" i="11"/>
  <c r="D22" s="1"/>
  <c r="X29" i="4"/>
  <c r="Y26"/>
  <c r="Y23"/>
  <c r="Y15"/>
  <c r="J11" i="3"/>
  <c r="C14" s="1"/>
  <c r="J5"/>
  <c r="K11"/>
  <c r="D14" s="1"/>
  <c r="K5"/>
  <c r="K12" i="5"/>
  <c r="K5"/>
  <c r="T12"/>
  <c r="C16" s="1"/>
  <c r="T5"/>
  <c r="S10" i="9"/>
  <c r="Q34" i="4"/>
  <c r="U12" i="5"/>
  <c r="K18" i="11"/>
  <c r="K8" i="12"/>
  <c r="L27" i="2"/>
  <c r="D30" s="1"/>
  <c r="U11" i="3"/>
  <c r="U5"/>
  <c r="T5" i="4"/>
  <c r="S5"/>
  <c r="W5"/>
  <c r="L5" i="2"/>
  <c r="V27"/>
  <c r="D31" s="1"/>
  <c r="M17" i="4"/>
  <c r="M5" s="1"/>
  <c r="F5"/>
  <c r="G5"/>
  <c r="I5"/>
  <c r="K5"/>
  <c r="K35" s="1"/>
  <c r="E30"/>
  <c r="G30"/>
  <c r="I30"/>
  <c r="W34"/>
  <c r="T31"/>
  <c r="S31"/>
  <c r="AB35"/>
  <c r="AA35"/>
  <c r="Z35"/>
  <c r="I17" i="2"/>
  <c r="K17" s="1"/>
  <c r="W35" i="4" l="1"/>
  <c r="T35"/>
  <c r="M28"/>
  <c r="D15" i="5"/>
  <c r="D16"/>
  <c r="M34" i="4"/>
  <c r="D11" i="12"/>
  <c r="E35" i="4"/>
  <c r="I35"/>
  <c r="G35"/>
  <c r="M33"/>
  <c r="D21" i="11"/>
  <c r="M31" i="4"/>
  <c r="D13" i="9"/>
  <c r="L27" i="4"/>
  <c r="M27"/>
  <c r="M35" s="1"/>
  <c r="Y34"/>
  <c r="Q35"/>
  <c r="Y31"/>
  <c r="S35"/>
  <c r="Y5"/>
  <c r="R15"/>
  <c r="U15" i="2"/>
  <c r="J17" i="4"/>
  <c r="N18" i="11"/>
  <c r="R33" i="4" s="1"/>
  <c r="T8" i="11"/>
  <c r="E8" i="12"/>
  <c r="G8"/>
  <c r="L8"/>
  <c r="P34" i="4" s="1"/>
  <c r="C8" i="12"/>
  <c r="D34" i="4" s="1"/>
  <c r="T7" i="11"/>
  <c r="T10"/>
  <c r="T11"/>
  <c r="T12"/>
  <c r="C9"/>
  <c r="C8"/>
  <c r="J8" s="1"/>
  <c r="C6"/>
  <c r="J6" s="1"/>
  <c r="C5"/>
  <c r="E42" i="4" l="1"/>
  <c r="Y35"/>
  <c r="H42" s="1"/>
  <c r="C18" i="11"/>
  <c r="D33" i="4" s="1"/>
  <c r="X34"/>
  <c r="R5"/>
  <c r="L17"/>
  <c r="K5" i="2"/>
  <c r="X15" i="4"/>
  <c r="U5" i="2"/>
  <c r="U27"/>
  <c r="C31" s="1"/>
  <c r="J5" i="11"/>
  <c r="J9"/>
  <c r="T9" s="1"/>
  <c r="J18" l="1"/>
  <c r="X5" i="4"/>
  <c r="L5"/>
  <c r="R18" i="11"/>
  <c r="V8" i="10"/>
  <c r="W8"/>
  <c r="H30" i="4"/>
  <c r="I8" i="8"/>
  <c r="V30" i="4"/>
  <c r="V8" i="8"/>
  <c r="W8"/>
  <c r="X8"/>
  <c r="V8" i="7"/>
  <c r="W11" i="3"/>
  <c r="X11"/>
  <c r="C7" i="9"/>
  <c r="L7" s="1"/>
  <c r="C6"/>
  <c r="L6" s="1"/>
  <c r="C5"/>
  <c r="X10"/>
  <c r="P10"/>
  <c r="R31" i="4" s="1"/>
  <c r="S27" i="2"/>
  <c r="M27"/>
  <c r="E27"/>
  <c r="G27"/>
  <c r="I27"/>
  <c r="E5"/>
  <c r="L29" i="4"/>
  <c r="C9" i="5"/>
  <c r="J9" s="1"/>
  <c r="C7"/>
  <c r="J7" s="1"/>
  <c r="C6"/>
  <c r="S5" i="2"/>
  <c r="O5"/>
  <c r="M5"/>
  <c r="I5"/>
  <c r="G5"/>
  <c r="P5" i="4"/>
  <c r="V5"/>
  <c r="J5"/>
  <c r="J35" s="1"/>
  <c r="D5"/>
  <c r="L33" l="1"/>
  <c r="C21" i="11"/>
  <c r="C12" i="5"/>
  <c r="D28" i="4" s="1"/>
  <c r="C5" i="5"/>
  <c r="J6"/>
  <c r="C10" i="9"/>
  <c r="D31" i="4" s="1"/>
  <c r="L5" i="9"/>
  <c r="L10" s="1"/>
  <c r="P11" i="3"/>
  <c r="V27" i="4" s="1"/>
  <c r="T10" i="9"/>
  <c r="V31" i="4" s="1"/>
  <c r="X31" s="1"/>
  <c r="V7" i="9"/>
  <c r="V10" s="1"/>
  <c r="C14" s="1"/>
  <c r="K27" i="2"/>
  <c r="C30" s="1"/>
  <c r="X30" i="4"/>
  <c r="V33"/>
  <c r="X33" s="1"/>
  <c r="T5" i="11"/>
  <c r="T18" s="1"/>
  <c r="C22" s="1"/>
  <c r="L30" i="4"/>
  <c r="P35"/>
  <c r="L31" l="1"/>
  <c r="C13" i="9"/>
  <c r="R8" i="10"/>
  <c r="V32" i="4" s="1"/>
  <c r="T5" i="10"/>
  <c r="T8" s="1"/>
  <c r="C12" s="1"/>
  <c r="T11" i="3"/>
  <c r="C15" s="1"/>
  <c r="T5"/>
  <c r="J12" i="5"/>
  <c r="C15" s="1"/>
  <c r="J5"/>
  <c r="X27" i="4"/>
  <c r="D35"/>
  <c r="C16" i="3" l="1"/>
  <c r="L28" i="4"/>
  <c r="X32"/>
  <c r="V35"/>
  <c r="R35"/>
  <c r="F35"/>
  <c r="H35"/>
  <c r="L35" l="1"/>
  <c r="D42" s="1"/>
  <c r="E43" s="1"/>
  <c r="X35"/>
  <c r="G42" l="1"/>
  <c r="H43" s="1"/>
  <c r="X36"/>
</calcChain>
</file>

<file path=xl/sharedStrings.xml><?xml version="1.0" encoding="utf-8"?>
<sst xmlns="http://schemas.openxmlformats.org/spreadsheetml/2006/main" count="672" uniqueCount="156">
  <si>
    <t>ezer forint</t>
  </si>
  <si>
    <t>Kiadás</t>
  </si>
  <si>
    <t>Bevétel</t>
  </si>
  <si>
    <t>Különbözet</t>
  </si>
  <si>
    <t>Létszám</t>
  </si>
  <si>
    <t>teljes
munkaidős</t>
  </si>
  <si>
    <t>rész-
munkaidős</t>
  </si>
  <si>
    <t>közfoglalkoztatott</t>
  </si>
  <si>
    <t>Önkormányzat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</si>
  <si>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</si>
  <si>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</si>
  <si>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</si>
  <si>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</si>
  <si>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</si>
  <si>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</si>
  <si>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Családsegítő Központ és Gyermekjóléti Központ</t>
  </si>
  <si>
    <t>Bölcsőde</t>
  </si>
  <si>
    <t>Kommunális Szolgáltató és Közfogl. Intézmény</t>
  </si>
  <si>
    <t>Cibakházi Vízmű</t>
  </si>
  <si>
    <t>Összesen</t>
  </si>
  <si>
    <t>Önkormányzati főösszeg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</si>
  <si>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</si>
  <si>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</si>
  <si>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</si>
  <si>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</si>
  <si>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</si>
  <si>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</si>
  <si>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</si>
  <si>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</si>
  <si>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</si>
  <si>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</si>
  <si>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Intézménynek/Társulásnak átadott összeg</t>
  </si>
  <si>
    <t>072111-Házi orvosi alapellátás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</si>
  <si>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</si>
  <si>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</si>
  <si>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</si>
  <si>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</si>
  <si>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</si>
  <si>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</si>
  <si>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</si>
  <si>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</si>
  <si>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</si>
  <si>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</si>
  <si>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</si>
  <si>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</si>
  <si>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013350-Az önk. Vagyonnal való gazd.kapcs.feladatok- Iskola üzem.</t>
  </si>
  <si>
    <t>Á</t>
  </si>
  <si>
    <t>Cibakháza Nagyközség Önkormányzata</t>
  </si>
  <si>
    <t>ÖSSZESEN</t>
  </si>
  <si>
    <t>082044-Könyvtári szolgáltatások</t>
  </si>
  <si>
    <t>082091-Közművelődés – közösségi és társadalmi részvétel fejlesztése</t>
  </si>
  <si>
    <t>107055-Falugondnoki,tanyagondnoki szolgáltatás</t>
  </si>
  <si>
    <t>104042-Gyermekjóléti szolgáltatások</t>
  </si>
  <si>
    <t>107054-Családsegítés</t>
  </si>
  <si>
    <t>Családsegítő Központ és Gyermekjóléti Szolgálat</t>
  </si>
  <si>
    <t>Nagyközségi Könyvtár</t>
  </si>
  <si>
    <t>Nagyközségi Önkormányzati Bölcsőde</t>
  </si>
  <si>
    <t>104030- Gyermekek napközbeni ellátása</t>
  </si>
  <si>
    <t>Köztemető fenntartás-013320</t>
  </si>
  <si>
    <t>Gondozási Központ étkeztetés-096010/562920</t>
  </si>
  <si>
    <t>Vendég étkeztetés-096010/562920</t>
  </si>
  <si>
    <t>Óvodai intézményi étkeztetés-096010</t>
  </si>
  <si>
    <t>Iskolai intézményi étkeztetés-096020</t>
  </si>
  <si>
    <t>Állategészségügyi ellátás-042180</t>
  </si>
  <si>
    <t>Bölcsődei étkeztetés-104030</t>
  </si>
  <si>
    <t>Város-községgazdálkodás-066020</t>
  </si>
  <si>
    <t>052020-Szennyvíz gyűjtése, tisztítása, elhelyezése</t>
  </si>
  <si>
    <t>Helyi önkormányzatok kiegészítő támogatása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</si>
  <si>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</si>
  <si>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</si>
  <si>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</si>
  <si>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</si>
  <si>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</si>
  <si>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</si>
  <si>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</si>
  <si>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</si>
  <si>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</si>
  <si>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 xml:space="preserve">Tartalomjegyzék </t>
  </si>
  <si>
    <t>2. számú melléklet</t>
  </si>
  <si>
    <t>Eredeti ei.
  Személyi+járulék</t>
  </si>
  <si>
    <t>Módosított ei. 
Személyi+járulék</t>
  </si>
  <si>
    <t>Eredeti ei. 
Dologi</t>
  </si>
  <si>
    <t>Módosított ei. 
 Dologi</t>
  </si>
  <si>
    <t>Eredeti ei. 
Felhalmozási</t>
  </si>
  <si>
    <t>Módosított ei. 
Felhalmozási</t>
  </si>
  <si>
    <t>Teljesítés 
Felhalmozás</t>
  </si>
  <si>
    <t>Teljesítés %-a 
Felhalmozási</t>
  </si>
  <si>
    <t xml:space="preserve"> Eredeti ei. Összesen Kiadás</t>
  </si>
  <si>
    <t>Módosított ei. Összesen kiadás</t>
  </si>
  <si>
    <t>Eredeti ei. Intézményi bevétel / Egyéb támogatás</t>
  </si>
  <si>
    <t>Módosított ei. Intézményi bevétel / Egyéb támogatás</t>
  </si>
  <si>
    <t xml:space="preserve"> Eredeti ei. Normatíva
Bevétel</t>
  </si>
  <si>
    <t>Módosított ei. Normatíva bevétel</t>
  </si>
  <si>
    <t>Teljesítés Normatíva bevétel</t>
  </si>
  <si>
    <t>Teljesítés %-a Normatíva bevétel</t>
  </si>
  <si>
    <t>Eredeti ei. 
Önk. Kiegészítés</t>
  </si>
  <si>
    <t>Módosított ei. 
Önk. Kiegészítés</t>
  </si>
  <si>
    <t>Eredeti ei. Összesen Bevétel</t>
  </si>
  <si>
    <t>Módosított ei. Összesen Bevétel</t>
  </si>
  <si>
    <t>Eredeti ei. Intézménynek/Társulásnak átadott összeg</t>
  </si>
  <si>
    <t>Módosított ei. Intézménynek/Társulásnak átadott összeg</t>
  </si>
  <si>
    <t>018030-Támogatási célú finanszírozási műveletek</t>
  </si>
  <si>
    <t>041232-Közfoglalkoztatás</t>
  </si>
  <si>
    <t>063020-Víztermelés-kezelés, ellátás</t>
  </si>
  <si>
    <t>018030-Támogatási célú fin. Műv.</t>
  </si>
  <si>
    <t>018030-Támogatási célú finanszírozási műv.</t>
  </si>
  <si>
    <t>016010-Orsz.önk. És eu parl. Képv. Vál. Kapcs. Tev.</t>
  </si>
  <si>
    <t>018030-Támogatási célú finansz.műv.</t>
  </si>
  <si>
    <t>Támogatási célú finanszírozási műv - 018030</t>
  </si>
  <si>
    <t>Közfoglalkoztatás-041232</t>
  </si>
  <si>
    <t>Zöldterület-kezelés-066010</t>
  </si>
  <si>
    <t>016010-Orsz.önk. És europ.parl. Képv. Vál. Kapcs. Tev.</t>
  </si>
  <si>
    <t>016010-Orsz.önk és europ.parl. Képv.vál.kapcs.tev.</t>
  </si>
  <si>
    <t>047120-Piac üzemeltetés</t>
  </si>
  <si>
    <t>066010-Zöldterület-kezelés</t>
  </si>
  <si>
    <t>066020-Város-, községgazdálkodás</t>
  </si>
  <si>
    <t>0107055-Tanyagondnokokkal a minőségért</t>
  </si>
  <si>
    <t>107055-Tanyagondnokokkal a minőségért</t>
  </si>
  <si>
    <t>Szennyvíz gyűjtés kezelés-052020</t>
  </si>
  <si>
    <t>Víztermelés-kezelés, ellátás-063020</t>
  </si>
  <si>
    <t>Segélyezés 105010 106010. 106020, 107060</t>
  </si>
  <si>
    <t>-</t>
  </si>
  <si>
    <t>Kommunális Szolgáltató</t>
  </si>
  <si>
    <t>Intézményi főösszeg bevétel</t>
  </si>
  <si>
    <t>Intézményi főösszeg kiadás</t>
  </si>
  <si>
    <t>Eredeti</t>
  </si>
  <si>
    <t>Módosított</t>
  </si>
  <si>
    <t xml:space="preserve">Eredeti </t>
  </si>
  <si>
    <t>Eredeti ei. 
Műk. célú tám. ért. bev.</t>
  </si>
  <si>
    <t>Módosított ei. Műk. célú tám. ért. bev.</t>
  </si>
  <si>
    <t>5462 Cibakháza, Szabadság tér 5.</t>
  </si>
  <si>
    <t>Törzsszám: 732912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</si>
  <si>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</si>
  <si>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</si>
  <si>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</si>
  <si>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</si>
  <si>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</si>
  <si>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Családsegítő Központ és Gyermekjóléti Szolgálat Cibakháza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</si>
  <si>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</si>
  <si>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</si>
  <si>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Cibakházi Vízmű kormányzati funkciók szerinti összesítése</t>
  </si>
  <si>
    <t>Cibakháza Nagyközség Önkormányzata  2014. évi  költségvetési kiadások és bevételek összesítése</t>
  </si>
  <si>
    <t>a……/2014. (………) számú KT. Rendeletéhez</t>
  </si>
  <si>
    <t>Cibakháza Nagyközség Önkormányzata (intézmények nélkül) összesítése (2014.12.31)</t>
  </si>
  <si>
    <t>Cibakházi Közös Önkormányzati Hivatal kormányzati funkciók szerinti összesítése (2014.12.31)</t>
  </si>
  <si>
    <t>Cibakházi Napsugár Óvoda kormányzati funkciók szerinti összesítése ( 2014.12.31)</t>
  </si>
  <si>
    <t>Nagyközségi Könyvtár kormányzati funkciók szerinti összesítése (2014.12.31)</t>
  </si>
  <si>
    <t>Cibakháza Nagyközségi Művelődési Ház kormányzati funkciók szerinti összesítése (2014.12.31)</t>
  </si>
  <si>
    <t>Családsegítő Központ és Gyermekjóléti Szolgálat Cibakháza kormányzati funkciók szerinti összesítése (2014.12.31)</t>
  </si>
  <si>
    <t>Nagyközségi Önkormányzati Bölcsőde Cibakháza kormányzati funkciók szerinti összesítése (2014.12.31)</t>
  </si>
  <si>
    <t>Kommunális Szolgáltató és Közfoglalkoztatási Intézmény kormányzati funkciók szerinti összesítése (2014.12.31.)</t>
  </si>
  <si>
    <t>Cibakházi Vízmű kormányzati funkciók szerinti összesítése (2014.12.31)</t>
  </si>
  <si>
    <t>Függő, átfutó</t>
  </si>
  <si>
    <t>2014. évi költségvetési rendelet módosítás</t>
  </si>
  <si>
    <t>Önkormányzati főösszeg  különbözet</t>
  </si>
  <si>
    <t>6 számú melléklet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</si>
</sst>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sz val="16"/>
      <name val="Times New Roman CE"/>
      <charset val="238"/>
    </font>
    <font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4" fillId="0" borderId="4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3" xfId="1" applyNumberFormat="1" applyFont="1" applyFill="1" applyBorder="1" applyAlignment="1">
      <alignment vertical="center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textRotation="90"/>
    </xf>
    <xf numFmtId="0" fontId="0" fillId="0" borderId="4" xfId="0" applyFont="1" applyBorder="1"/>
    <xf numFmtId="0" fontId="0" fillId="0" borderId="0" xfId="0" applyFont="1"/>
    <xf numFmtId="0" fontId="0" fillId="0" borderId="4" xfId="0" applyFill="1" applyBorder="1"/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164" fontId="3" fillId="0" borderId="28" xfId="1" applyNumberFormat="1" applyFont="1" applyBorder="1" applyAlignment="1">
      <alignment horizontal="center" vertical="center" wrapText="1"/>
    </xf>
    <xf numFmtId="164" fontId="3" fillId="0" borderId="29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vertical="center"/>
    </xf>
    <xf numFmtId="164" fontId="3" fillId="0" borderId="16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4" fontId="3" fillId="0" borderId="38" xfId="1" applyNumberFormat="1" applyFont="1" applyBorder="1" applyAlignment="1">
      <alignment horizontal="center" vertical="center" wrapText="1"/>
    </xf>
    <xf numFmtId="164" fontId="3" fillId="0" borderId="43" xfId="1" applyNumberFormat="1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vertical="center"/>
    </xf>
    <xf numFmtId="164" fontId="2" fillId="2" borderId="33" xfId="0" applyNumberFormat="1" applyFont="1" applyFill="1" applyBorder="1"/>
    <xf numFmtId="164" fontId="3" fillId="0" borderId="48" xfId="1" applyNumberFormat="1" applyFont="1" applyBorder="1" applyAlignment="1">
      <alignment horizontal="center" vertical="center" wrapText="1"/>
    </xf>
    <xf numFmtId="164" fontId="3" fillId="0" borderId="51" xfId="1" applyNumberFormat="1" applyFont="1" applyBorder="1" applyAlignment="1">
      <alignment horizontal="center" vertical="center" wrapText="1"/>
    </xf>
    <xf numFmtId="164" fontId="2" fillId="0" borderId="33" xfId="0" applyNumberFormat="1" applyFont="1" applyBorder="1"/>
    <xf numFmtId="164" fontId="3" fillId="0" borderId="23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44" xfId="1" applyNumberFormat="1" applyFont="1" applyBorder="1" applyAlignment="1">
      <alignment horizontal="center" vertical="center"/>
    </xf>
    <xf numFmtId="0" fontId="0" fillId="0" borderId="1" xfId="0" applyFill="1" applyBorder="1"/>
    <xf numFmtId="164" fontId="3" fillId="0" borderId="52" xfId="1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vertical="center" wrapText="1"/>
    </xf>
    <xf numFmtId="164" fontId="3" fillId="0" borderId="35" xfId="1" applyNumberFormat="1" applyFont="1" applyBorder="1" applyAlignment="1">
      <alignment vertical="center" wrapText="1"/>
    </xf>
    <xf numFmtId="164" fontId="3" fillId="0" borderId="24" xfId="1" applyNumberFormat="1" applyFont="1" applyBorder="1" applyAlignment="1">
      <alignment vertical="center" wrapText="1"/>
    </xf>
    <xf numFmtId="164" fontId="3" fillId="2" borderId="35" xfId="1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164" fontId="3" fillId="0" borderId="25" xfId="1" applyNumberFormat="1" applyFont="1" applyBorder="1" applyAlignment="1">
      <alignment vertical="center" wrapText="1"/>
    </xf>
    <xf numFmtId="164" fontId="4" fillId="0" borderId="28" xfId="1" applyNumberFormat="1" applyFont="1" applyFill="1" applyBorder="1" applyAlignment="1">
      <alignment vertical="center"/>
    </xf>
    <xf numFmtId="164" fontId="4" fillId="0" borderId="29" xfId="1" applyNumberFormat="1" applyFont="1" applyFill="1" applyBorder="1" applyAlignment="1">
      <alignment vertical="center"/>
    </xf>
    <xf numFmtId="164" fontId="4" fillId="0" borderId="34" xfId="1" applyNumberFormat="1" applyFont="1" applyFill="1" applyBorder="1" applyAlignment="1">
      <alignment vertical="center"/>
    </xf>
    <xf numFmtId="164" fontId="4" fillId="0" borderId="35" xfId="1" applyNumberFormat="1" applyFont="1" applyFill="1" applyBorder="1" applyAlignment="1">
      <alignment vertical="center"/>
    </xf>
    <xf numFmtId="0" fontId="0" fillId="0" borderId="0" xfId="0" applyBorder="1"/>
    <xf numFmtId="164" fontId="4" fillId="3" borderId="0" xfId="1" applyNumberFormat="1" applyFont="1" applyFill="1" applyBorder="1" applyAlignment="1">
      <alignment vertical="center"/>
    </xf>
    <xf numFmtId="164" fontId="3" fillId="0" borderId="33" xfId="1" applyNumberFormat="1" applyFont="1" applyFill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164" fontId="3" fillId="0" borderId="44" xfId="1" applyNumberFormat="1" applyFont="1" applyBorder="1" applyAlignment="1">
      <alignment vertical="center" wrapText="1"/>
    </xf>
    <xf numFmtId="0" fontId="0" fillId="0" borderId="35" xfId="0" applyFill="1" applyBorder="1"/>
    <xf numFmtId="0" fontId="0" fillId="0" borderId="36" xfId="0" applyFill="1" applyBorder="1"/>
    <xf numFmtId="164" fontId="2" fillId="3" borderId="33" xfId="0" applyNumberFormat="1" applyFont="1" applyFill="1" applyBorder="1"/>
    <xf numFmtId="10" fontId="4" fillId="0" borderId="11" xfId="9" applyNumberFormat="1" applyFont="1" applyFill="1" applyBorder="1" applyAlignment="1">
      <alignment vertical="center"/>
    </xf>
    <xf numFmtId="10" fontId="3" fillId="0" borderId="11" xfId="9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10" fontId="3" fillId="0" borderId="36" xfId="9" applyNumberFormat="1" applyFont="1" applyBorder="1" applyAlignment="1">
      <alignment horizontal="center" vertical="center"/>
    </xf>
    <xf numFmtId="10" fontId="4" fillId="0" borderId="30" xfId="9" applyNumberFormat="1" applyFont="1" applyFill="1" applyBorder="1" applyAlignment="1">
      <alignment vertical="center"/>
    </xf>
    <xf numFmtId="10" fontId="4" fillId="0" borderId="36" xfId="9" applyNumberFormat="1" applyFont="1" applyFill="1" applyBorder="1" applyAlignment="1">
      <alignment vertical="center"/>
    </xf>
    <xf numFmtId="10" fontId="3" fillId="0" borderId="33" xfId="9" applyNumberFormat="1" applyFont="1" applyFill="1" applyBorder="1" applyAlignment="1">
      <alignment vertical="center"/>
    </xf>
    <xf numFmtId="164" fontId="3" fillId="0" borderId="22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164" fontId="5" fillId="0" borderId="2" xfId="1" applyNumberFormat="1" applyFont="1" applyBorder="1" applyAlignment="1"/>
    <xf numFmtId="10" fontId="3" fillId="0" borderId="36" xfId="1" applyNumberFormat="1" applyFont="1" applyBorder="1" applyAlignment="1">
      <alignment horizontal="center" vertical="center"/>
    </xf>
    <xf numFmtId="164" fontId="0" fillId="0" borderId="4" xfId="1" applyNumberFormat="1" applyFont="1" applyFill="1" applyBorder="1"/>
    <xf numFmtId="0" fontId="7" fillId="0" borderId="1" xfId="0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center" vertical="center" wrapText="1"/>
    </xf>
    <xf numFmtId="164" fontId="3" fillId="0" borderId="34" xfId="1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horizontal="left" vertical="center"/>
    </xf>
    <xf numFmtId="164" fontId="4" fillId="0" borderId="22" xfId="1" applyNumberFormat="1" applyFont="1" applyFill="1" applyBorder="1" applyAlignment="1">
      <alignment vertical="center"/>
    </xf>
    <xf numFmtId="164" fontId="2" fillId="0" borderId="18" xfId="0" applyNumberFormat="1" applyFont="1" applyFill="1" applyBorder="1"/>
    <xf numFmtId="0" fontId="0" fillId="0" borderId="0" xfId="0" applyFill="1"/>
    <xf numFmtId="10" fontId="4" fillId="0" borderId="1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3" fillId="0" borderId="4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3" fillId="0" borderId="29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41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164" fontId="4" fillId="0" borderId="0" xfId="1" applyNumberFormat="1" applyFont="1" applyFill="1" applyAlignment="1">
      <alignment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0" fillId="0" borderId="4" xfId="0" applyNumberFormat="1" applyBorder="1"/>
    <xf numFmtId="164" fontId="3" fillId="0" borderId="5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164" fontId="2" fillId="0" borderId="33" xfId="0" applyNumberFormat="1" applyFont="1" applyFill="1" applyBorder="1"/>
    <xf numFmtId="164" fontId="0" fillId="0" borderId="34" xfId="1" applyNumberFormat="1" applyFont="1" applyFill="1" applyBorder="1"/>
    <xf numFmtId="164" fontId="0" fillId="0" borderId="35" xfId="1" applyNumberFormat="1" applyFont="1" applyFill="1" applyBorder="1"/>
    <xf numFmtId="164" fontId="0" fillId="0" borderId="16" xfId="1" applyNumberFormat="1" applyFont="1" applyFill="1" applyBorder="1"/>
    <xf numFmtId="164" fontId="0" fillId="0" borderId="41" xfId="1" applyNumberFormat="1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vertical="center"/>
    </xf>
    <xf numFmtId="164" fontId="4" fillId="0" borderId="15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164" fontId="4" fillId="0" borderId="28" xfId="1" applyNumberFormat="1" applyFont="1" applyFill="1" applyBorder="1" applyAlignment="1">
      <alignment horizontal="left" vertical="center"/>
    </xf>
    <xf numFmtId="164" fontId="4" fillId="0" borderId="29" xfId="1" applyNumberFormat="1" applyFont="1" applyFill="1" applyBorder="1" applyAlignment="1">
      <alignment horizontal="left"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horizontal="left" vertical="center"/>
    </xf>
    <xf numFmtId="164" fontId="4" fillId="0" borderId="4" xfId="1" applyNumberFormat="1" applyFont="1" applyFill="1" applyBorder="1" applyAlignment="1">
      <alignment horizontal="left" vertical="center"/>
    </xf>
    <xf numFmtId="164" fontId="4" fillId="0" borderId="15" xfId="1" applyNumberFormat="1" applyFont="1" applyFill="1" applyBorder="1" applyAlignment="1">
      <alignment horizontal="left" vertical="center"/>
    </xf>
    <xf numFmtId="164" fontId="4" fillId="0" borderId="6" xfId="1" applyNumberFormat="1" applyFont="1" applyFill="1" applyBorder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4" fillId="0" borderId="11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center"/>
    </xf>
    <xf numFmtId="164" fontId="3" fillId="0" borderId="16" xfId="1" applyNumberFormat="1" applyFont="1" applyFill="1" applyBorder="1" applyAlignment="1">
      <alignment horizontal="left" vertical="center"/>
    </xf>
    <xf numFmtId="10" fontId="3" fillId="0" borderId="11" xfId="9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164" fontId="3" fillId="0" borderId="34" xfId="1" applyNumberFormat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10" fontId="3" fillId="0" borderId="36" xfId="9" applyNumberFormat="1" applyFont="1" applyFill="1" applyBorder="1" applyAlignment="1">
      <alignment vertical="center"/>
    </xf>
    <xf numFmtId="164" fontId="3" fillId="0" borderId="36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164" fontId="3" fillId="0" borderId="34" xfId="1" applyNumberFormat="1" applyFont="1" applyFill="1" applyBorder="1" applyAlignment="1">
      <alignment horizontal="left" vertical="center"/>
    </xf>
    <xf numFmtId="164" fontId="3" fillId="0" borderId="5" xfId="1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vertical="center"/>
    </xf>
    <xf numFmtId="0" fontId="9" fillId="0" borderId="0" xfId="6"/>
    <xf numFmtId="0" fontId="13" fillId="0" borderId="0" xfId="6" applyFont="1" applyAlignment="1">
      <alignment horizontal="left"/>
    </xf>
    <xf numFmtId="0" fontId="14" fillId="0" borderId="0" xfId="6" applyFont="1"/>
    <xf numFmtId="0" fontId="15" fillId="0" borderId="0" xfId="6" applyFont="1"/>
    <xf numFmtId="0" fontId="7" fillId="0" borderId="11" xfId="0" applyFont="1" applyFill="1" applyBorder="1" applyAlignment="1">
      <alignment horizontal="left" vertical="center"/>
    </xf>
    <xf numFmtId="164" fontId="3" fillId="0" borderId="3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3" fillId="0" borderId="41" xfId="1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4" fillId="0" borderId="36" xfId="1" applyNumberFormat="1" applyFont="1" applyFill="1" applyBorder="1" applyAlignment="1">
      <alignment vertical="center"/>
    </xf>
    <xf numFmtId="164" fontId="4" fillId="0" borderId="39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0" fillId="0" borderId="1" xfId="0" applyFont="1" applyFill="1" applyBorder="1"/>
    <xf numFmtId="164" fontId="4" fillId="0" borderId="16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/>
    <xf numFmtId="164" fontId="0" fillId="0" borderId="36" xfId="1" applyNumberFormat="1" applyFont="1" applyFill="1" applyBorder="1"/>
    <xf numFmtId="164" fontId="0" fillId="0" borderId="39" xfId="1" applyNumberFormat="1" applyFont="1" applyFill="1" applyBorder="1"/>
    <xf numFmtId="10" fontId="2" fillId="0" borderId="18" xfId="9" applyNumberFormat="1" applyFont="1" applyFill="1" applyBorder="1"/>
    <xf numFmtId="164" fontId="2" fillId="0" borderId="49" xfId="0" applyNumberFormat="1" applyFont="1" applyFill="1" applyBorder="1"/>
    <xf numFmtId="164" fontId="2" fillId="0" borderId="21" xfId="0" applyNumberFormat="1" applyFont="1" applyFill="1" applyBorder="1"/>
    <xf numFmtId="164" fontId="2" fillId="0" borderId="19" xfId="0" applyNumberFormat="1" applyFont="1" applyFill="1" applyBorder="1"/>
    <xf numFmtId="0" fontId="2" fillId="0" borderId="20" xfId="0" applyFont="1" applyFill="1" applyBorder="1"/>
    <xf numFmtId="0" fontId="2" fillId="0" borderId="0" xfId="0" applyFont="1" applyFill="1"/>
    <xf numFmtId="0" fontId="4" fillId="0" borderId="1" xfId="0" applyFont="1" applyFill="1" applyBorder="1"/>
    <xf numFmtId="0" fontId="4" fillId="0" borderId="4" xfId="0" applyFont="1" applyFill="1" applyBorder="1"/>
    <xf numFmtId="164" fontId="4" fillId="0" borderId="16" xfId="1" applyNumberFormat="1" applyFont="1" applyFill="1" applyBorder="1"/>
    <xf numFmtId="164" fontId="4" fillId="0" borderId="4" xfId="1" applyNumberFormat="1" applyFont="1" applyFill="1" applyBorder="1"/>
    <xf numFmtId="164" fontId="4" fillId="0" borderId="41" xfId="1" applyNumberFormat="1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0" xfId="0" applyFont="1" applyFill="1"/>
    <xf numFmtId="164" fontId="4" fillId="0" borderId="11" xfId="1" applyNumberFormat="1" applyFont="1" applyFill="1" applyBorder="1"/>
    <xf numFmtId="10" fontId="4" fillId="0" borderId="11" xfId="9" applyNumberFormat="1" applyFont="1" applyFill="1" applyBorder="1"/>
    <xf numFmtId="0" fontId="4" fillId="0" borderId="16" xfId="0" applyFont="1" applyFill="1" applyBorder="1"/>
    <xf numFmtId="0" fontId="4" fillId="0" borderId="34" xfId="0" applyFont="1" applyFill="1" applyBorder="1"/>
    <xf numFmtId="0" fontId="4" fillId="0" borderId="36" xfId="0" applyFont="1" applyFill="1" applyBorder="1"/>
    <xf numFmtId="164" fontId="4" fillId="0" borderId="34" xfId="1" applyNumberFormat="1" applyFont="1" applyFill="1" applyBorder="1"/>
    <xf numFmtId="164" fontId="4" fillId="0" borderId="35" xfId="1" applyNumberFormat="1" applyFont="1" applyFill="1" applyBorder="1"/>
    <xf numFmtId="164" fontId="4" fillId="0" borderId="36" xfId="1" applyNumberFormat="1" applyFont="1" applyFill="1" applyBorder="1"/>
    <xf numFmtId="164" fontId="4" fillId="0" borderId="39" xfId="1" applyNumberFormat="1" applyFont="1" applyFill="1" applyBorder="1"/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164" fontId="3" fillId="0" borderId="18" xfId="0" applyNumberFormat="1" applyFont="1" applyFill="1" applyBorder="1"/>
    <xf numFmtId="10" fontId="3" fillId="0" borderId="18" xfId="9" applyNumberFormat="1" applyFont="1" applyFill="1" applyBorder="1"/>
    <xf numFmtId="164" fontId="3" fillId="0" borderId="49" xfId="0" applyNumberFormat="1" applyFont="1" applyFill="1" applyBorder="1"/>
    <xf numFmtId="164" fontId="3" fillId="0" borderId="24" xfId="0" applyNumberFormat="1" applyFont="1" applyFill="1" applyBorder="1"/>
    <xf numFmtId="164" fontId="3" fillId="0" borderId="21" xfId="0" applyNumberFormat="1" applyFont="1" applyFill="1" applyBorder="1"/>
    <xf numFmtId="164" fontId="3" fillId="0" borderId="19" xfId="0" applyNumberFormat="1" applyFont="1" applyFill="1" applyBorder="1"/>
    <xf numFmtId="0" fontId="3" fillId="0" borderId="20" xfId="0" applyFont="1" applyFill="1" applyBorder="1"/>
    <xf numFmtId="0" fontId="3" fillId="0" borderId="0" xfId="0" applyFont="1" applyFill="1"/>
    <xf numFmtId="0" fontId="7" fillId="0" borderId="36" xfId="0" applyFont="1" applyFill="1" applyBorder="1" applyAlignment="1">
      <alignment horizontal="center" vertical="center"/>
    </xf>
    <xf numFmtId="164" fontId="4" fillId="0" borderId="44" xfId="1" applyNumberFormat="1" applyFont="1" applyFill="1" applyBorder="1" applyAlignment="1">
      <alignment vertical="center"/>
    </xf>
    <xf numFmtId="10" fontId="2" fillId="0" borderId="33" xfId="9" applyNumberFormat="1" applyFont="1" applyFill="1" applyBorder="1"/>
    <xf numFmtId="0" fontId="2" fillId="0" borderId="4" xfId="0" applyFont="1" applyFill="1" applyBorder="1" applyAlignment="1">
      <alignment textRotation="90"/>
    </xf>
    <xf numFmtId="0" fontId="2" fillId="0" borderId="1" xfId="0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 wrapText="1"/>
    </xf>
    <xf numFmtId="164" fontId="3" fillId="0" borderId="5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0" fillId="0" borderId="1" xfId="0" applyFont="1" applyFill="1" applyBorder="1" applyAlignment="1"/>
    <xf numFmtId="164" fontId="0" fillId="0" borderId="2" xfId="1" applyNumberFormat="1" applyFont="1" applyFill="1" applyBorder="1"/>
    <xf numFmtId="0" fontId="0" fillId="0" borderId="16" xfId="0" applyFont="1" applyFill="1" applyBorder="1"/>
    <xf numFmtId="0" fontId="0" fillId="0" borderId="8" xfId="0" applyFont="1" applyFill="1" applyBorder="1"/>
    <xf numFmtId="164" fontId="0" fillId="0" borderId="22" xfId="1" applyNumberFormat="1" applyFont="1" applyFill="1" applyBorder="1"/>
    <xf numFmtId="164" fontId="0" fillId="0" borderId="5" xfId="1" applyNumberFormat="1" applyFont="1" applyFill="1" applyBorder="1"/>
    <xf numFmtId="10" fontId="0" fillId="0" borderId="17" xfId="9" applyNumberFormat="1" applyFont="1" applyFill="1" applyBorder="1"/>
    <xf numFmtId="164" fontId="0" fillId="0" borderId="37" xfId="1" applyNumberFormat="1" applyFont="1" applyFill="1" applyBorder="1"/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4" xfId="0" applyFont="1" applyFill="1" applyBorder="1"/>
    <xf numFmtId="0" fontId="0" fillId="0" borderId="11" xfId="0" applyFont="1" applyFill="1" applyBorder="1"/>
    <xf numFmtId="0" fontId="0" fillId="0" borderId="16" xfId="0" applyFont="1" applyFill="1" applyBorder="1" applyAlignment="1"/>
    <xf numFmtId="0" fontId="0" fillId="0" borderId="34" xfId="0" applyFont="1" applyFill="1" applyBorder="1"/>
    <xf numFmtId="0" fontId="0" fillId="0" borderId="34" xfId="0" applyFont="1" applyFill="1" applyBorder="1" applyAlignment="1"/>
    <xf numFmtId="0" fontId="0" fillId="0" borderId="35" xfId="0" applyFont="1" applyFill="1" applyBorder="1"/>
    <xf numFmtId="0" fontId="0" fillId="0" borderId="36" xfId="0" applyFont="1" applyFill="1" applyBorder="1"/>
    <xf numFmtId="164" fontId="2" fillId="0" borderId="53" xfId="0" applyNumberFormat="1" applyFont="1" applyFill="1" applyBorder="1"/>
    <xf numFmtId="0" fontId="2" fillId="0" borderId="33" xfId="0" applyFont="1" applyFill="1" applyBorder="1"/>
    <xf numFmtId="0" fontId="4" fillId="0" borderId="11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164" fontId="2" fillId="0" borderId="20" xfId="0" applyNumberFormat="1" applyFont="1" applyFill="1" applyBorder="1"/>
    <xf numFmtId="10" fontId="0" fillId="0" borderId="0" xfId="9" applyNumberFormat="1" applyFont="1" applyFill="1"/>
    <xf numFmtId="164" fontId="0" fillId="0" borderId="0" xfId="0" applyNumberFormat="1" applyFont="1" applyFill="1"/>
    <xf numFmtId="164" fontId="3" fillId="0" borderId="44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center" vertical="center" wrapText="1"/>
    </xf>
    <xf numFmtId="164" fontId="3" fillId="0" borderId="41" xfId="1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10" fontId="2" fillId="0" borderId="18" xfId="0" applyNumberFormat="1" applyFont="1" applyFill="1" applyBorder="1"/>
    <xf numFmtId="164" fontId="4" fillId="0" borderId="45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0" fontId="2" fillId="0" borderId="0" xfId="9" applyNumberFormat="1" applyFont="1" applyFill="1" applyBorder="1"/>
    <xf numFmtId="164" fontId="0" fillId="0" borderId="0" xfId="0" applyNumberFormat="1" applyFill="1"/>
    <xf numFmtId="0" fontId="4" fillId="0" borderId="4" xfId="0" applyFont="1" applyFill="1" applyBorder="1" applyAlignment="1">
      <alignment horizontal="left" vertical="center"/>
    </xf>
    <xf numFmtId="10" fontId="4" fillId="0" borderId="12" xfId="1" applyNumberFormat="1" applyFont="1" applyFill="1" applyBorder="1" applyAlignment="1">
      <alignment vertical="center"/>
    </xf>
    <xf numFmtId="10" fontId="4" fillId="0" borderId="11" xfId="0" applyNumberFormat="1" applyFont="1" applyFill="1" applyBorder="1" applyAlignment="1">
      <alignment vertical="center"/>
    </xf>
    <xf numFmtId="10" fontId="4" fillId="0" borderId="17" xfId="1" applyNumberFormat="1" applyFont="1" applyFill="1" applyBorder="1" applyAlignment="1">
      <alignment vertical="center"/>
    </xf>
    <xf numFmtId="0" fontId="2" fillId="0" borderId="21" xfId="0" applyFont="1" applyFill="1" applyBorder="1"/>
    <xf numFmtId="0" fontId="2" fillId="0" borderId="19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3" fillId="0" borderId="7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164" fontId="4" fillId="0" borderId="55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0" fontId="13" fillId="0" borderId="0" xfId="6" applyFont="1" applyAlignment="1">
      <alignment horizontal="left"/>
    </xf>
    <xf numFmtId="0" fontId="1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37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textRotation="90" wrapText="1"/>
    </xf>
    <xf numFmtId="0" fontId="3" fillId="0" borderId="24" xfId="0" applyFont="1" applyBorder="1" applyAlignment="1">
      <alignment horizontal="center" textRotation="90" wrapText="1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Fill="1" applyBorder="1" applyAlignment="1"/>
    <xf numFmtId="0" fontId="3" fillId="0" borderId="4" xfId="0" applyFont="1" applyFill="1" applyBorder="1" applyAlignment="1">
      <alignment horizontal="center" vertical="center" textRotation="90"/>
    </xf>
    <xf numFmtId="0" fontId="6" fillId="0" borderId="3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164" fontId="3" fillId="0" borderId="46" xfId="1" applyNumberFormat="1" applyFont="1" applyBorder="1" applyAlignment="1">
      <alignment horizontal="center" vertical="center"/>
    </xf>
    <xf numFmtId="164" fontId="3" fillId="0" borderId="47" xfId="1" applyNumberFormat="1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textRotation="90"/>
    </xf>
    <xf numFmtId="0" fontId="2" fillId="0" borderId="15" xfId="0" applyFont="1" applyFill="1" applyBorder="1" applyAlignment="1">
      <alignment horizontal="center" textRotation="90"/>
    </xf>
    <xf numFmtId="0" fontId="3" fillId="0" borderId="3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164" fontId="3" fillId="0" borderId="4" xfId="1" applyNumberFormat="1" applyFont="1" applyBorder="1" applyAlignment="1">
      <alignment horizontal="center" vertical="center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Százalék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opLeftCell="A16" workbookViewId="0">
      <selection activeCell="A32" sqref="A32"/>
    </sheetView>
  </sheetViews>
  <sheetFormatPr defaultRowHeight="15"/>
  <cols>
    <col min="1" max="12" width="9.140625" style="168"/>
    <col min="13" max="256" width="9.140625" style="27"/>
    <col min="257" max="257" width="18.85546875" style="27" bestFit="1" customWidth="1"/>
    <col min="258" max="258" width="99" style="27" bestFit="1" customWidth="1"/>
    <col min="259" max="512" width="9.140625" style="27"/>
    <col min="513" max="513" width="18.85546875" style="27" bestFit="1" customWidth="1"/>
    <col min="514" max="514" width="99" style="27" bestFit="1" customWidth="1"/>
    <col min="515" max="768" width="9.140625" style="27"/>
    <col min="769" max="769" width="18.85546875" style="27" bestFit="1" customWidth="1"/>
    <col min="770" max="770" width="99" style="27" bestFit="1" customWidth="1"/>
    <col min="771" max="1024" width="9.140625" style="27"/>
    <col min="1025" max="1025" width="18.85546875" style="27" bestFit="1" customWidth="1"/>
    <col min="1026" max="1026" width="99" style="27" bestFit="1" customWidth="1"/>
    <col min="1027" max="1280" width="9.140625" style="27"/>
    <col min="1281" max="1281" width="18.85546875" style="27" bestFit="1" customWidth="1"/>
    <col min="1282" max="1282" width="99" style="27" bestFit="1" customWidth="1"/>
    <col min="1283" max="1536" width="9.140625" style="27"/>
    <col min="1537" max="1537" width="18.85546875" style="27" bestFit="1" customWidth="1"/>
    <col min="1538" max="1538" width="99" style="27" bestFit="1" customWidth="1"/>
    <col min="1539" max="1792" width="9.140625" style="27"/>
    <col min="1793" max="1793" width="18.85546875" style="27" bestFit="1" customWidth="1"/>
    <col min="1794" max="1794" width="99" style="27" bestFit="1" customWidth="1"/>
    <col min="1795" max="2048" width="9.140625" style="27"/>
    <col min="2049" max="2049" width="18.85546875" style="27" bestFit="1" customWidth="1"/>
    <col min="2050" max="2050" width="99" style="27" bestFit="1" customWidth="1"/>
    <col min="2051" max="2304" width="9.140625" style="27"/>
    <col min="2305" max="2305" width="18.85546875" style="27" bestFit="1" customWidth="1"/>
    <col min="2306" max="2306" width="99" style="27" bestFit="1" customWidth="1"/>
    <col min="2307" max="2560" width="9.140625" style="27"/>
    <col min="2561" max="2561" width="18.85546875" style="27" bestFit="1" customWidth="1"/>
    <col min="2562" max="2562" width="99" style="27" bestFit="1" customWidth="1"/>
    <col min="2563" max="2816" width="9.140625" style="27"/>
    <col min="2817" max="2817" width="18.85546875" style="27" bestFit="1" customWidth="1"/>
    <col min="2818" max="2818" width="99" style="27" bestFit="1" customWidth="1"/>
    <col min="2819" max="3072" width="9.140625" style="27"/>
    <col min="3073" max="3073" width="18.85546875" style="27" bestFit="1" customWidth="1"/>
    <col min="3074" max="3074" width="99" style="27" bestFit="1" customWidth="1"/>
    <col min="3075" max="3328" width="9.140625" style="27"/>
    <col min="3329" max="3329" width="18.85546875" style="27" bestFit="1" customWidth="1"/>
    <col min="3330" max="3330" width="99" style="27" bestFit="1" customWidth="1"/>
    <col min="3331" max="3584" width="9.140625" style="27"/>
    <col min="3585" max="3585" width="18.85546875" style="27" bestFit="1" customWidth="1"/>
    <col min="3586" max="3586" width="99" style="27" bestFit="1" customWidth="1"/>
    <col min="3587" max="3840" width="9.140625" style="27"/>
    <col min="3841" max="3841" width="18.85546875" style="27" bestFit="1" customWidth="1"/>
    <col min="3842" max="3842" width="99" style="27" bestFit="1" customWidth="1"/>
    <col min="3843" max="4096" width="9.140625" style="27"/>
    <col min="4097" max="4097" width="18.85546875" style="27" bestFit="1" customWidth="1"/>
    <col min="4098" max="4098" width="99" style="27" bestFit="1" customWidth="1"/>
    <col min="4099" max="4352" width="9.140625" style="27"/>
    <col min="4353" max="4353" width="18.85546875" style="27" bestFit="1" customWidth="1"/>
    <col min="4354" max="4354" width="99" style="27" bestFit="1" customWidth="1"/>
    <col min="4355" max="4608" width="9.140625" style="27"/>
    <col min="4609" max="4609" width="18.85546875" style="27" bestFit="1" customWidth="1"/>
    <col min="4610" max="4610" width="99" style="27" bestFit="1" customWidth="1"/>
    <col min="4611" max="4864" width="9.140625" style="27"/>
    <col min="4865" max="4865" width="18.85546875" style="27" bestFit="1" customWidth="1"/>
    <col min="4866" max="4866" width="99" style="27" bestFit="1" customWidth="1"/>
    <col min="4867" max="5120" width="9.140625" style="27"/>
    <col min="5121" max="5121" width="18.85546875" style="27" bestFit="1" customWidth="1"/>
    <col min="5122" max="5122" width="99" style="27" bestFit="1" customWidth="1"/>
    <col min="5123" max="5376" width="9.140625" style="27"/>
    <col min="5377" max="5377" width="18.85546875" style="27" bestFit="1" customWidth="1"/>
    <col min="5378" max="5378" width="99" style="27" bestFit="1" customWidth="1"/>
    <col min="5379" max="5632" width="9.140625" style="27"/>
    <col min="5633" max="5633" width="18.85546875" style="27" bestFit="1" customWidth="1"/>
    <col min="5634" max="5634" width="99" style="27" bestFit="1" customWidth="1"/>
    <col min="5635" max="5888" width="9.140625" style="27"/>
    <col min="5889" max="5889" width="18.85546875" style="27" bestFit="1" customWidth="1"/>
    <col min="5890" max="5890" width="99" style="27" bestFit="1" customWidth="1"/>
    <col min="5891" max="6144" width="9.140625" style="27"/>
    <col min="6145" max="6145" width="18.85546875" style="27" bestFit="1" customWidth="1"/>
    <col min="6146" max="6146" width="99" style="27" bestFit="1" customWidth="1"/>
    <col min="6147" max="6400" width="9.140625" style="27"/>
    <col min="6401" max="6401" width="18.85546875" style="27" bestFit="1" customWidth="1"/>
    <col min="6402" max="6402" width="99" style="27" bestFit="1" customWidth="1"/>
    <col min="6403" max="6656" width="9.140625" style="27"/>
    <col min="6657" max="6657" width="18.85546875" style="27" bestFit="1" customWidth="1"/>
    <col min="6658" max="6658" width="99" style="27" bestFit="1" customWidth="1"/>
    <col min="6659" max="6912" width="9.140625" style="27"/>
    <col min="6913" max="6913" width="18.85546875" style="27" bestFit="1" customWidth="1"/>
    <col min="6914" max="6914" width="99" style="27" bestFit="1" customWidth="1"/>
    <col min="6915" max="7168" width="9.140625" style="27"/>
    <col min="7169" max="7169" width="18.85546875" style="27" bestFit="1" customWidth="1"/>
    <col min="7170" max="7170" width="99" style="27" bestFit="1" customWidth="1"/>
    <col min="7171" max="7424" width="9.140625" style="27"/>
    <col min="7425" max="7425" width="18.85546875" style="27" bestFit="1" customWidth="1"/>
    <col min="7426" max="7426" width="99" style="27" bestFit="1" customWidth="1"/>
    <col min="7427" max="7680" width="9.140625" style="27"/>
    <col min="7681" max="7681" width="18.85546875" style="27" bestFit="1" customWidth="1"/>
    <col min="7682" max="7682" width="99" style="27" bestFit="1" customWidth="1"/>
    <col min="7683" max="7936" width="9.140625" style="27"/>
    <col min="7937" max="7937" width="18.85546875" style="27" bestFit="1" customWidth="1"/>
    <col min="7938" max="7938" width="99" style="27" bestFit="1" customWidth="1"/>
    <col min="7939" max="8192" width="9.140625" style="27"/>
    <col min="8193" max="8193" width="18.85546875" style="27" bestFit="1" customWidth="1"/>
    <col min="8194" max="8194" width="99" style="27" bestFit="1" customWidth="1"/>
    <col min="8195" max="8448" width="9.140625" style="27"/>
    <col min="8449" max="8449" width="18.85546875" style="27" bestFit="1" customWidth="1"/>
    <col min="8450" max="8450" width="99" style="27" bestFit="1" customWidth="1"/>
    <col min="8451" max="8704" width="9.140625" style="27"/>
    <col min="8705" max="8705" width="18.85546875" style="27" bestFit="1" customWidth="1"/>
    <col min="8706" max="8706" width="99" style="27" bestFit="1" customWidth="1"/>
    <col min="8707" max="8960" width="9.140625" style="27"/>
    <col min="8961" max="8961" width="18.85546875" style="27" bestFit="1" customWidth="1"/>
    <col min="8962" max="8962" width="99" style="27" bestFit="1" customWidth="1"/>
    <col min="8963" max="9216" width="9.140625" style="27"/>
    <col min="9217" max="9217" width="18.85546875" style="27" bestFit="1" customWidth="1"/>
    <col min="9218" max="9218" width="99" style="27" bestFit="1" customWidth="1"/>
    <col min="9219" max="9472" width="9.140625" style="27"/>
    <col min="9473" max="9473" width="18.85546875" style="27" bestFit="1" customWidth="1"/>
    <col min="9474" max="9474" width="99" style="27" bestFit="1" customWidth="1"/>
    <col min="9475" max="9728" width="9.140625" style="27"/>
    <col min="9729" max="9729" width="18.85546875" style="27" bestFit="1" customWidth="1"/>
    <col min="9730" max="9730" width="99" style="27" bestFit="1" customWidth="1"/>
    <col min="9731" max="9984" width="9.140625" style="27"/>
    <col min="9985" max="9985" width="18.85546875" style="27" bestFit="1" customWidth="1"/>
    <col min="9986" max="9986" width="99" style="27" bestFit="1" customWidth="1"/>
    <col min="9987" max="10240" width="9.140625" style="27"/>
    <col min="10241" max="10241" width="18.85546875" style="27" bestFit="1" customWidth="1"/>
    <col min="10242" max="10242" width="99" style="27" bestFit="1" customWidth="1"/>
    <col min="10243" max="10496" width="9.140625" style="27"/>
    <col min="10497" max="10497" width="18.85546875" style="27" bestFit="1" customWidth="1"/>
    <col min="10498" max="10498" width="99" style="27" bestFit="1" customWidth="1"/>
    <col min="10499" max="10752" width="9.140625" style="27"/>
    <col min="10753" max="10753" width="18.85546875" style="27" bestFit="1" customWidth="1"/>
    <col min="10754" max="10754" width="99" style="27" bestFit="1" customWidth="1"/>
    <col min="10755" max="11008" width="9.140625" style="27"/>
    <col min="11009" max="11009" width="18.85546875" style="27" bestFit="1" customWidth="1"/>
    <col min="11010" max="11010" width="99" style="27" bestFit="1" customWidth="1"/>
    <col min="11011" max="11264" width="9.140625" style="27"/>
    <col min="11265" max="11265" width="18.85546875" style="27" bestFit="1" customWidth="1"/>
    <col min="11266" max="11266" width="99" style="27" bestFit="1" customWidth="1"/>
    <col min="11267" max="11520" width="9.140625" style="27"/>
    <col min="11521" max="11521" width="18.85546875" style="27" bestFit="1" customWidth="1"/>
    <col min="11522" max="11522" width="99" style="27" bestFit="1" customWidth="1"/>
    <col min="11523" max="11776" width="9.140625" style="27"/>
    <col min="11777" max="11777" width="18.85546875" style="27" bestFit="1" customWidth="1"/>
    <col min="11778" max="11778" width="99" style="27" bestFit="1" customWidth="1"/>
    <col min="11779" max="12032" width="9.140625" style="27"/>
    <col min="12033" max="12033" width="18.85546875" style="27" bestFit="1" customWidth="1"/>
    <col min="12034" max="12034" width="99" style="27" bestFit="1" customWidth="1"/>
    <col min="12035" max="12288" width="9.140625" style="27"/>
    <col min="12289" max="12289" width="18.85546875" style="27" bestFit="1" customWidth="1"/>
    <col min="12290" max="12290" width="99" style="27" bestFit="1" customWidth="1"/>
    <col min="12291" max="12544" width="9.140625" style="27"/>
    <col min="12545" max="12545" width="18.85546875" style="27" bestFit="1" customWidth="1"/>
    <col min="12546" max="12546" width="99" style="27" bestFit="1" customWidth="1"/>
    <col min="12547" max="12800" width="9.140625" style="27"/>
    <col min="12801" max="12801" width="18.85546875" style="27" bestFit="1" customWidth="1"/>
    <col min="12802" max="12802" width="99" style="27" bestFit="1" customWidth="1"/>
    <col min="12803" max="13056" width="9.140625" style="27"/>
    <col min="13057" max="13057" width="18.85546875" style="27" bestFit="1" customWidth="1"/>
    <col min="13058" max="13058" width="99" style="27" bestFit="1" customWidth="1"/>
    <col min="13059" max="13312" width="9.140625" style="27"/>
    <col min="13313" max="13313" width="18.85546875" style="27" bestFit="1" customWidth="1"/>
    <col min="13314" max="13314" width="99" style="27" bestFit="1" customWidth="1"/>
    <col min="13315" max="13568" width="9.140625" style="27"/>
    <col min="13569" max="13569" width="18.85546875" style="27" bestFit="1" customWidth="1"/>
    <col min="13570" max="13570" width="99" style="27" bestFit="1" customWidth="1"/>
    <col min="13571" max="13824" width="9.140625" style="27"/>
    <col min="13825" max="13825" width="18.85546875" style="27" bestFit="1" customWidth="1"/>
    <col min="13826" max="13826" width="99" style="27" bestFit="1" customWidth="1"/>
    <col min="13827" max="14080" width="9.140625" style="27"/>
    <col min="14081" max="14081" width="18.85546875" style="27" bestFit="1" customWidth="1"/>
    <col min="14082" max="14082" width="99" style="27" bestFit="1" customWidth="1"/>
    <col min="14083" max="14336" width="9.140625" style="27"/>
    <col min="14337" max="14337" width="18.85546875" style="27" bestFit="1" customWidth="1"/>
    <col min="14338" max="14338" width="99" style="27" bestFit="1" customWidth="1"/>
    <col min="14339" max="14592" width="9.140625" style="27"/>
    <col min="14593" max="14593" width="18.85546875" style="27" bestFit="1" customWidth="1"/>
    <col min="14594" max="14594" width="99" style="27" bestFit="1" customWidth="1"/>
    <col min="14595" max="14848" width="9.140625" style="27"/>
    <col min="14849" max="14849" width="18.85546875" style="27" bestFit="1" customWidth="1"/>
    <col min="14850" max="14850" width="99" style="27" bestFit="1" customWidth="1"/>
    <col min="14851" max="15104" width="9.140625" style="27"/>
    <col min="15105" max="15105" width="18.85546875" style="27" bestFit="1" customWidth="1"/>
    <col min="15106" max="15106" width="99" style="27" bestFit="1" customWidth="1"/>
    <col min="15107" max="15360" width="9.140625" style="27"/>
    <col min="15361" max="15361" width="18.85546875" style="27" bestFit="1" customWidth="1"/>
    <col min="15362" max="15362" width="99" style="27" bestFit="1" customWidth="1"/>
    <col min="15363" max="15616" width="9.140625" style="27"/>
    <col min="15617" max="15617" width="18.85546875" style="27" bestFit="1" customWidth="1"/>
    <col min="15618" max="15618" width="99" style="27" bestFit="1" customWidth="1"/>
    <col min="15619" max="15872" width="9.140625" style="27"/>
    <col min="15873" max="15873" width="18.85546875" style="27" bestFit="1" customWidth="1"/>
    <col min="15874" max="15874" width="99" style="27" bestFit="1" customWidth="1"/>
    <col min="15875" max="16128" width="9.140625" style="27"/>
    <col min="16129" max="16129" width="18.85546875" style="27" bestFit="1" customWidth="1"/>
    <col min="16130" max="16130" width="99" style="27" bestFit="1" customWidth="1"/>
    <col min="16131" max="16384" width="9.140625" style="27"/>
  </cols>
  <sheetData>
    <row r="1" spans="1:9" ht="15.75">
      <c r="A1" s="284" t="s">
        <v>47</v>
      </c>
      <c r="B1" s="284"/>
      <c r="C1" s="284"/>
      <c r="D1" s="284"/>
      <c r="E1" s="284"/>
    </row>
    <row r="2" spans="1:9" ht="15.75">
      <c r="A2" s="169" t="s">
        <v>130</v>
      </c>
      <c r="B2" s="169"/>
      <c r="C2" s="169"/>
      <c r="D2" s="169"/>
      <c r="E2" s="169"/>
    </row>
    <row r="3" spans="1:9" ht="15.75">
      <c r="A3" s="169" t="s">
        <v>131</v>
      </c>
      <c r="B3" s="169"/>
      <c r="C3" s="169"/>
      <c r="D3" s="169"/>
      <c r="E3" s="169"/>
    </row>
    <row r="11" spans="1:9" ht="20.25">
      <c r="B11" s="285" t="s">
        <v>153</v>
      </c>
      <c r="C11" s="285"/>
      <c r="D11" s="285"/>
      <c r="E11" s="285"/>
      <c r="F11" s="285"/>
      <c r="G11" s="285"/>
      <c r="H11" s="285"/>
      <c r="I11" s="285"/>
    </row>
    <row r="12" spans="1:9" ht="20.25">
      <c r="B12" s="170"/>
      <c r="C12" s="170"/>
      <c r="D12" s="170"/>
      <c r="E12" s="170"/>
      <c r="F12" s="170"/>
      <c r="G12" s="170"/>
      <c r="H12" s="170"/>
      <c r="I12" s="170"/>
    </row>
    <row r="13" spans="1:9" ht="20.25">
      <c r="B13" s="170"/>
      <c r="C13" s="170"/>
      <c r="D13" s="170"/>
      <c r="E13" s="170"/>
      <c r="F13" s="170"/>
      <c r="G13" s="170"/>
      <c r="H13" s="170"/>
      <c r="I13" s="170"/>
    </row>
    <row r="14" spans="1:9" ht="20.25">
      <c r="B14" s="170"/>
      <c r="C14" s="170"/>
      <c r="D14" s="170"/>
      <c r="E14" s="170"/>
      <c r="F14" s="170"/>
      <c r="G14" s="170"/>
      <c r="H14" s="170"/>
      <c r="I14" s="170"/>
    </row>
    <row r="15" spans="1:9" ht="20.25">
      <c r="B15" s="285" t="s">
        <v>47</v>
      </c>
      <c r="C15" s="285"/>
      <c r="D15" s="285"/>
      <c r="E15" s="285"/>
      <c r="F15" s="285"/>
      <c r="G15" s="285"/>
      <c r="H15" s="285"/>
      <c r="I15" s="285"/>
    </row>
    <row r="16" spans="1:9" ht="20.25">
      <c r="B16" s="170"/>
      <c r="C16" s="170"/>
      <c r="D16" s="170"/>
      <c r="E16" s="170"/>
      <c r="F16" s="170"/>
      <c r="G16" s="170"/>
      <c r="H16" s="170"/>
      <c r="I16" s="170"/>
    </row>
    <row r="17" spans="1:9" ht="20.25">
      <c r="B17" s="170"/>
      <c r="C17" s="170"/>
      <c r="D17" s="170"/>
      <c r="E17" s="170"/>
      <c r="F17" s="170"/>
      <c r="G17" s="170"/>
      <c r="H17" s="170"/>
      <c r="I17" s="170"/>
    </row>
    <row r="18" spans="1:9" ht="20.25">
      <c r="B18" s="170"/>
      <c r="C18" s="170"/>
      <c r="D18" s="170"/>
      <c r="E18" s="170"/>
      <c r="F18" s="170"/>
      <c r="G18" s="170"/>
      <c r="H18" s="170"/>
      <c r="I18" s="170"/>
    </row>
    <row r="19" spans="1:9" ht="20.25">
      <c r="B19" s="170"/>
      <c r="C19" s="170"/>
      <c r="D19" s="170"/>
      <c r="E19" s="170"/>
      <c r="F19" s="170"/>
      <c r="G19" s="170"/>
      <c r="H19" s="170"/>
      <c r="I19" s="170"/>
    </row>
    <row r="20" spans="1:9" ht="20.25">
      <c r="B20" s="170"/>
      <c r="C20" s="170"/>
      <c r="D20" s="170"/>
      <c r="E20" s="170"/>
      <c r="F20" s="170"/>
      <c r="G20" s="170"/>
      <c r="H20" s="170"/>
      <c r="I20" s="170"/>
    </row>
    <row r="21" spans="1:9" ht="20.25">
      <c r="B21" s="170"/>
      <c r="C21" s="170"/>
      <c r="D21" s="170"/>
      <c r="E21" s="170"/>
      <c r="F21" s="170"/>
      <c r="G21" s="170"/>
      <c r="H21" s="170"/>
      <c r="I21" s="170"/>
    </row>
    <row r="22" spans="1:9" ht="20.25">
      <c r="B22" s="170"/>
      <c r="C22" s="170"/>
      <c r="D22" s="170"/>
      <c r="E22" s="170"/>
      <c r="F22" s="170"/>
      <c r="G22" s="170"/>
      <c r="H22" s="170"/>
      <c r="I22" s="170"/>
    </row>
    <row r="23" spans="1:9" ht="20.25">
      <c r="B23" s="170"/>
      <c r="C23" s="170"/>
      <c r="D23" s="170"/>
      <c r="E23" s="170"/>
      <c r="F23" s="170"/>
      <c r="G23" s="170"/>
      <c r="H23" s="170"/>
      <c r="I23" s="170"/>
    </row>
    <row r="32" spans="1:9" ht="15.75">
      <c r="A32" s="171"/>
    </row>
  </sheetData>
  <mergeCells count="3">
    <mergeCell ref="A1:E1"/>
    <mergeCell ref="B11:I11"/>
    <mergeCell ref="B15:I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13"/>
  <sheetViews>
    <sheetView zoomScaleSheetLayoutView="76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RowHeight="15"/>
  <cols>
    <col min="1" max="1" width="3.7109375" customWidth="1"/>
    <col min="2" max="2" width="45" bestFit="1" customWidth="1"/>
    <col min="3" max="11" width="17.28515625" customWidth="1"/>
    <col min="12" max="13" width="16.42578125" customWidth="1"/>
    <col min="14" max="14" width="0.42578125" hidden="1" customWidth="1"/>
    <col min="15" max="17" width="16.42578125" hidden="1" customWidth="1"/>
    <col min="18" max="21" width="16.42578125" customWidth="1"/>
    <col min="22" max="22" width="12" customWidth="1"/>
    <col min="23" max="23" width="11.140625" customWidth="1"/>
    <col min="24" max="24" width="17.28515625" bestFit="1" customWidth="1"/>
  </cols>
  <sheetData>
    <row r="1" spans="1:24" s="1" customFormat="1">
      <c r="A1" s="326" t="s">
        <v>149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4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326" t="s">
        <v>74</v>
      </c>
      <c r="W2" s="326"/>
      <c r="X2" s="326"/>
    </row>
    <row r="3" spans="1:24" s="2" customFormat="1" ht="15" customHeight="1" thickBot="1">
      <c r="A3" s="50" t="s">
        <v>27</v>
      </c>
      <c r="B3" s="49"/>
      <c r="C3" s="334" t="s">
        <v>1</v>
      </c>
      <c r="D3" s="335"/>
      <c r="E3" s="335"/>
      <c r="F3" s="335"/>
      <c r="G3" s="335"/>
      <c r="H3" s="335"/>
      <c r="I3" s="335"/>
      <c r="J3" s="335"/>
      <c r="K3" s="335"/>
      <c r="L3" s="349" t="s">
        <v>2</v>
      </c>
      <c r="M3" s="311"/>
      <c r="N3" s="311"/>
      <c r="O3" s="311"/>
      <c r="P3" s="311"/>
      <c r="Q3" s="311"/>
      <c r="R3" s="311"/>
      <c r="S3" s="311"/>
      <c r="T3" s="311"/>
      <c r="U3" s="311"/>
      <c r="V3" s="342" t="s">
        <v>4</v>
      </c>
      <c r="W3" s="326"/>
      <c r="X3" s="326"/>
    </row>
    <row r="4" spans="1:24" s="2" customFormat="1" ht="66.75" customHeight="1">
      <c r="A4" s="25" t="s">
        <v>21</v>
      </c>
      <c r="B4" s="29" t="s">
        <v>56</v>
      </c>
      <c r="C4" s="31" t="s">
        <v>79</v>
      </c>
      <c r="D4" s="32" t="s">
        <v>80</v>
      </c>
      <c r="E4" s="31" t="s">
        <v>81</v>
      </c>
      <c r="F4" s="32" t="s">
        <v>82</v>
      </c>
      <c r="G4" s="31" t="s">
        <v>83</v>
      </c>
      <c r="H4" s="32" t="s">
        <v>84</v>
      </c>
      <c r="I4" s="45" t="s">
        <v>31</v>
      </c>
      <c r="J4" s="31" t="s">
        <v>87</v>
      </c>
      <c r="K4" s="32" t="s">
        <v>88</v>
      </c>
      <c r="L4" s="31" t="s">
        <v>89</v>
      </c>
      <c r="M4" s="32" t="s">
        <v>90</v>
      </c>
      <c r="N4" s="31" t="s">
        <v>91</v>
      </c>
      <c r="O4" s="32" t="s">
        <v>92</v>
      </c>
      <c r="P4" s="32" t="s">
        <v>93</v>
      </c>
      <c r="Q4" s="33" t="s">
        <v>94</v>
      </c>
      <c r="R4" s="119" t="s">
        <v>128</v>
      </c>
      <c r="S4" s="120" t="s">
        <v>129</v>
      </c>
      <c r="T4" s="31" t="s">
        <v>97</v>
      </c>
      <c r="U4" s="32" t="s">
        <v>98</v>
      </c>
      <c r="V4" s="22" t="s">
        <v>5</v>
      </c>
      <c r="W4" s="4" t="s">
        <v>6</v>
      </c>
      <c r="X4" s="5" t="s">
        <v>7</v>
      </c>
    </row>
    <row r="5" spans="1:24" s="7" customFormat="1">
      <c r="A5" s="81" t="s">
        <v>44</v>
      </c>
      <c r="B5" s="181" t="s">
        <v>57</v>
      </c>
      <c r="C5" s="34">
        <v>18454</v>
      </c>
      <c r="D5" s="6">
        <v>20116</v>
      </c>
      <c r="E5" s="34">
        <v>2806</v>
      </c>
      <c r="F5" s="6">
        <v>2609</v>
      </c>
      <c r="G5" s="34">
        <v>250</v>
      </c>
      <c r="H5" s="6">
        <v>155</v>
      </c>
      <c r="I5" s="112"/>
      <c r="J5" s="34">
        <f t="shared" ref="J5:K7" si="0">C5+E5+G5</f>
        <v>21510</v>
      </c>
      <c r="K5" s="6">
        <f t="shared" si="0"/>
        <v>22880</v>
      </c>
      <c r="L5" s="34"/>
      <c r="M5" s="6"/>
      <c r="N5" s="34"/>
      <c r="O5" s="6"/>
      <c r="P5" s="6"/>
      <c r="Q5" s="79"/>
      <c r="R5" s="34">
        <v>21510</v>
      </c>
      <c r="S5" s="6">
        <v>5476</v>
      </c>
      <c r="T5" s="34">
        <f>N5+R5</f>
        <v>21510</v>
      </c>
      <c r="U5" s="6">
        <f>S5+M5+O5</f>
        <v>5476</v>
      </c>
      <c r="V5" s="20">
        <v>8</v>
      </c>
      <c r="W5" s="6">
        <v>1</v>
      </c>
      <c r="X5" s="145"/>
    </row>
    <row r="6" spans="1:24" s="7" customFormat="1">
      <c r="A6" s="81" t="s">
        <v>43</v>
      </c>
      <c r="B6" s="181" t="s">
        <v>101</v>
      </c>
      <c r="C6" s="34"/>
      <c r="D6" s="6"/>
      <c r="E6" s="34"/>
      <c r="F6" s="6"/>
      <c r="G6" s="34"/>
      <c r="H6" s="6"/>
      <c r="I6" s="112"/>
      <c r="J6" s="34">
        <f t="shared" si="0"/>
        <v>0</v>
      </c>
      <c r="K6" s="6">
        <f t="shared" si="0"/>
        <v>0</v>
      </c>
      <c r="L6" s="34"/>
      <c r="M6" s="6"/>
      <c r="N6" s="34"/>
      <c r="O6" s="6"/>
      <c r="P6" s="6"/>
      <c r="Q6" s="79"/>
      <c r="R6" s="34"/>
      <c r="S6" s="6">
        <v>17275</v>
      </c>
      <c r="T6" s="34">
        <f>N6+R6</f>
        <v>0</v>
      </c>
      <c r="U6" s="6">
        <f>S6+M6+O6</f>
        <v>17275</v>
      </c>
      <c r="V6" s="20"/>
      <c r="W6" s="6"/>
      <c r="X6" s="145"/>
    </row>
    <row r="7" spans="1:24" s="7" customFormat="1" ht="15.75" thickBot="1">
      <c r="A7" s="83" t="s">
        <v>43</v>
      </c>
      <c r="B7" s="225" t="s">
        <v>102</v>
      </c>
      <c r="C7" s="68"/>
      <c r="D7" s="69">
        <v>1664</v>
      </c>
      <c r="E7" s="68"/>
      <c r="F7" s="69">
        <v>9</v>
      </c>
      <c r="G7" s="68"/>
      <c r="H7" s="69"/>
      <c r="I7" s="183"/>
      <c r="J7" s="34">
        <f t="shared" si="0"/>
        <v>0</v>
      </c>
      <c r="K7" s="6">
        <f t="shared" si="0"/>
        <v>1673</v>
      </c>
      <c r="L7" s="68"/>
      <c r="M7" s="69"/>
      <c r="N7" s="68"/>
      <c r="O7" s="69"/>
      <c r="P7" s="69"/>
      <c r="Q7" s="91"/>
      <c r="R7" s="68"/>
      <c r="S7" s="69">
        <v>1802</v>
      </c>
      <c r="T7" s="68">
        <f>N7+R7</f>
        <v>0</v>
      </c>
      <c r="U7" s="6">
        <f>S7+M7+O7</f>
        <v>1802</v>
      </c>
      <c r="V7" s="226"/>
      <c r="W7" s="69"/>
      <c r="X7" s="182"/>
    </row>
    <row r="8" spans="1:24" s="196" customFormat="1" ht="15.75" thickBot="1">
      <c r="A8" s="344" t="s">
        <v>19</v>
      </c>
      <c r="B8" s="344"/>
      <c r="C8" s="122">
        <f>SUM(C5:C7)</f>
        <v>18454</v>
      </c>
      <c r="D8" s="122">
        <f t="shared" ref="D8" si="1">SUM(D5:D7)</f>
        <v>21780</v>
      </c>
      <c r="E8" s="122">
        <f>SUM(E5:E7)</f>
        <v>2806</v>
      </c>
      <c r="F8" s="122">
        <f t="shared" ref="F8" si="2">SUM(F5:F7)</f>
        <v>2618</v>
      </c>
      <c r="G8" s="122">
        <f>SUM(G5:G7)</f>
        <v>250</v>
      </c>
      <c r="H8" s="122">
        <f t="shared" ref="H8" si="3">SUM(H5:H7)</f>
        <v>155</v>
      </c>
      <c r="I8" s="122"/>
      <c r="J8" s="122">
        <f>SUM(J5:J7)</f>
        <v>21510</v>
      </c>
      <c r="K8" s="122">
        <f t="shared" ref="K8" si="4">SUM(K5:K7)</f>
        <v>24553</v>
      </c>
      <c r="L8" s="122"/>
      <c r="M8" s="122">
        <f>SUM(M5:M7)</f>
        <v>0</v>
      </c>
      <c r="N8" s="122"/>
      <c r="O8" s="122"/>
      <c r="P8" s="122"/>
      <c r="Q8" s="227"/>
      <c r="R8" s="122">
        <f>SUM(R5:R7)</f>
        <v>21510</v>
      </c>
      <c r="S8" s="122">
        <f t="shared" ref="S8" si="5">SUM(S5:S7)</f>
        <v>24553</v>
      </c>
      <c r="T8" s="122">
        <f>SUM(T5:T7)</f>
        <v>21510</v>
      </c>
      <c r="U8" s="122">
        <f t="shared" ref="U8" si="6">SUM(U5:U7)</f>
        <v>24553</v>
      </c>
      <c r="V8" s="122">
        <f t="shared" ref="V8:W8" si="7">SUM(V5)</f>
        <v>8</v>
      </c>
      <c r="W8" s="122">
        <f t="shared" si="7"/>
        <v>1</v>
      </c>
      <c r="X8" s="122"/>
    </row>
    <row r="10" spans="1:24">
      <c r="A10" s="318"/>
      <c r="B10" s="318"/>
      <c r="C10" s="117" t="s">
        <v>125</v>
      </c>
      <c r="D10" s="117" t="s">
        <v>126</v>
      </c>
    </row>
    <row r="11" spans="1:24">
      <c r="A11" s="287" t="s">
        <v>124</v>
      </c>
      <c r="B11" s="319"/>
      <c r="C11" s="118">
        <f>J8</f>
        <v>21510</v>
      </c>
      <c r="D11" s="118">
        <f>K8</f>
        <v>24553</v>
      </c>
    </row>
    <row r="12" spans="1:24">
      <c r="A12" s="347" t="s">
        <v>123</v>
      </c>
      <c r="B12" s="348"/>
      <c r="C12" s="118">
        <f>T8</f>
        <v>21510</v>
      </c>
      <c r="D12" s="118">
        <f>U8</f>
        <v>24553</v>
      </c>
    </row>
    <row r="13" spans="1:24">
      <c r="A13" s="287" t="s">
        <v>3</v>
      </c>
      <c r="B13" s="319"/>
      <c r="C13" s="24"/>
      <c r="D13" s="24"/>
    </row>
  </sheetData>
  <mergeCells count="11">
    <mergeCell ref="A1:X1"/>
    <mergeCell ref="V2:X2"/>
    <mergeCell ref="V3:X3"/>
    <mergeCell ref="C3:K3"/>
    <mergeCell ref="L3:U3"/>
    <mergeCell ref="A2:U2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X2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5"/>
  <cols>
    <col min="1" max="1" width="3.85546875" customWidth="1"/>
    <col min="2" max="2" width="42.42578125" bestFit="1" customWidth="1"/>
    <col min="3" max="11" width="17.140625" customWidth="1"/>
    <col min="12" max="13" width="15.28515625" customWidth="1"/>
    <col min="14" max="14" width="10.28515625" hidden="1" customWidth="1"/>
    <col min="15" max="16" width="15.28515625" hidden="1" customWidth="1"/>
    <col min="17" max="17" width="13.85546875" hidden="1" customWidth="1"/>
    <col min="18" max="21" width="15.28515625" customWidth="1"/>
    <col min="24" max="24" width="17.28515625" bestFit="1" customWidth="1"/>
  </cols>
  <sheetData>
    <row r="1" spans="1:24" s="1" customFormat="1">
      <c r="A1" s="326" t="s">
        <v>150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4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326" t="s">
        <v>75</v>
      </c>
      <c r="W2" s="326"/>
      <c r="X2" s="326"/>
    </row>
    <row r="3" spans="1:24" s="2" customFormat="1" ht="15" customHeight="1" thickBot="1">
      <c r="A3" s="326" t="s">
        <v>27</v>
      </c>
      <c r="B3" s="326"/>
      <c r="C3" s="353" t="s">
        <v>1</v>
      </c>
      <c r="D3" s="354"/>
      <c r="E3" s="354"/>
      <c r="F3" s="354"/>
      <c r="G3" s="354"/>
      <c r="H3" s="354"/>
      <c r="I3" s="354"/>
      <c r="J3" s="307"/>
      <c r="K3" s="307"/>
      <c r="L3" s="305" t="s">
        <v>2</v>
      </c>
      <c r="M3" s="305"/>
      <c r="N3" s="305"/>
      <c r="O3" s="305"/>
      <c r="P3" s="305"/>
      <c r="Q3" s="305"/>
      <c r="R3" s="305"/>
      <c r="S3" s="305"/>
      <c r="T3" s="305"/>
      <c r="U3" s="305"/>
      <c r="V3" s="342" t="s">
        <v>4</v>
      </c>
      <c r="W3" s="326"/>
      <c r="X3" s="326"/>
    </row>
    <row r="4" spans="1:24" s="2" customFormat="1" ht="66.75" customHeight="1">
      <c r="A4" s="25" t="s">
        <v>21</v>
      </c>
      <c r="B4" s="29" t="s">
        <v>122</v>
      </c>
      <c r="C4" s="31" t="s">
        <v>79</v>
      </c>
      <c r="D4" s="32" t="s">
        <v>80</v>
      </c>
      <c r="E4" s="31" t="s">
        <v>81</v>
      </c>
      <c r="F4" s="32" t="s">
        <v>82</v>
      </c>
      <c r="G4" s="31" t="s">
        <v>83</v>
      </c>
      <c r="H4" s="32" t="s">
        <v>84</v>
      </c>
      <c r="I4" s="44" t="s">
        <v>31</v>
      </c>
      <c r="J4" s="31" t="s">
        <v>87</v>
      </c>
      <c r="K4" s="32" t="s">
        <v>88</v>
      </c>
      <c r="L4" s="31" t="s">
        <v>89</v>
      </c>
      <c r="M4" s="32" t="s">
        <v>90</v>
      </c>
      <c r="N4" s="31" t="s">
        <v>91</v>
      </c>
      <c r="O4" s="32" t="s">
        <v>92</v>
      </c>
      <c r="P4" s="32" t="s">
        <v>93</v>
      </c>
      <c r="Q4" s="33" t="s">
        <v>94</v>
      </c>
      <c r="R4" s="119" t="s">
        <v>128</v>
      </c>
      <c r="S4" s="120" t="s">
        <v>129</v>
      </c>
      <c r="T4" s="31" t="s">
        <v>97</v>
      </c>
      <c r="U4" s="110" t="s">
        <v>98</v>
      </c>
      <c r="V4" s="85" t="s">
        <v>5</v>
      </c>
      <c r="W4" s="4" t="s">
        <v>6</v>
      </c>
      <c r="X4" s="86" t="s">
        <v>7</v>
      </c>
    </row>
    <row r="5" spans="1:24" s="7" customFormat="1">
      <c r="A5" s="184" t="s">
        <v>43</v>
      </c>
      <c r="B5" s="197" t="s">
        <v>65</v>
      </c>
      <c r="C5" s="34">
        <f>18281+4906</f>
        <v>23187</v>
      </c>
      <c r="D5" s="6">
        <v>20723</v>
      </c>
      <c r="E5" s="34">
        <v>6155</v>
      </c>
      <c r="F5" s="6">
        <v>7516</v>
      </c>
      <c r="G5" s="34"/>
      <c r="H5" s="6"/>
      <c r="I5" s="112"/>
      <c r="J5" s="34">
        <f t="shared" ref="J5:K12" si="0">C5+E5+G5</f>
        <v>29342</v>
      </c>
      <c r="K5" s="6">
        <f t="shared" si="0"/>
        <v>28239</v>
      </c>
      <c r="L5" s="34">
        <v>1935</v>
      </c>
      <c r="M5" s="6">
        <v>1561</v>
      </c>
      <c r="N5" s="34"/>
      <c r="O5" s="6"/>
      <c r="P5" s="6"/>
      <c r="Q5" s="79"/>
      <c r="R5" s="34">
        <v>27407</v>
      </c>
      <c r="S5" s="6">
        <v>3869</v>
      </c>
      <c r="T5" s="34">
        <f t="shared" ref="T5:T17" si="1">L5+N5+R5</f>
        <v>29342</v>
      </c>
      <c r="U5" s="6">
        <f t="shared" ref="U5:U16" si="2">M5+S5+O5</f>
        <v>5430</v>
      </c>
      <c r="V5" s="186">
        <v>11</v>
      </c>
      <c r="W5" s="187">
        <v>1</v>
      </c>
      <c r="X5" s="145"/>
    </row>
    <row r="6" spans="1:24" s="205" customFormat="1">
      <c r="A6" s="198" t="s">
        <v>43</v>
      </c>
      <c r="B6" s="197" t="s">
        <v>58</v>
      </c>
      <c r="C6" s="199">
        <f>1507+407</f>
        <v>1914</v>
      </c>
      <c r="D6" s="200">
        <v>1550</v>
      </c>
      <c r="E6" s="199">
        <v>1727</v>
      </c>
      <c r="F6" s="200">
        <v>2456</v>
      </c>
      <c r="G6" s="199">
        <v>1039</v>
      </c>
      <c r="H6" s="200"/>
      <c r="I6" s="201"/>
      <c r="J6" s="34">
        <f t="shared" si="0"/>
        <v>4680</v>
      </c>
      <c r="K6" s="6">
        <f t="shared" si="0"/>
        <v>4006</v>
      </c>
      <c r="L6" s="199">
        <v>1905</v>
      </c>
      <c r="M6" s="200"/>
      <c r="N6" s="199"/>
      <c r="O6" s="200"/>
      <c r="P6" s="200"/>
      <c r="Q6" s="79"/>
      <c r="R6" s="34">
        <v>2775</v>
      </c>
      <c r="S6" s="6">
        <v>2400</v>
      </c>
      <c r="T6" s="34">
        <f t="shared" si="1"/>
        <v>4680</v>
      </c>
      <c r="U6" s="6">
        <f t="shared" si="2"/>
        <v>2400</v>
      </c>
      <c r="V6" s="202">
        <v>1</v>
      </c>
      <c r="W6" s="203"/>
      <c r="X6" s="204"/>
    </row>
    <row r="7" spans="1:24" s="205" customFormat="1">
      <c r="A7" s="198" t="s">
        <v>44</v>
      </c>
      <c r="B7" s="197" t="s">
        <v>59</v>
      </c>
      <c r="C7" s="199"/>
      <c r="D7" s="200"/>
      <c r="E7" s="199">
        <v>8647</v>
      </c>
      <c r="F7" s="200"/>
      <c r="G7" s="199"/>
      <c r="H7" s="200"/>
      <c r="I7" s="201"/>
      <c r="J7" s="34">
        <f t="shared" si="0"/>
        <v>8647</v>
      </c>
      <c r="K7" s="6">
        <f t="shared" si="0"/>
        <v>0</v>
      </c>
      <c r="L7" s="199">
        <v>7303</v>
      </c>
      <c r="M7" s="200"/>
      <c r="N7" s="199"/>
      <c r="O7" s="200"/>
      <c r="P7" s="200"/>
      <c r="Q7" s="206"/>
      <c r="R7" s="34">
        <v>1344</v>
      </c>
      <c r="S7" s="6"/>
      <c r="T7" s="34">
        <f t="shared" si="1"/>
        <v>8647</v>
      </c>
      <c r="U7" s="6">
        <f t="shared" si="2"/>
        <v>0</v>
      </c>
      <c r="V7" s="202"/>
      <c r="W7" s="203"/>
      <c r="X7" s="204"/>
    </row>
    <row r="8" spans="1:24" s="205" customFormat="1">
      <c r="A8" s="198" t="s">
        <v>43</v>
      </c>
      <c r="B8" s="197" t="s">
        <v>61</v>
      </c>
      <c r="C8" s="199">
        <f>10319+2752</f>
        <v>13071</v>
      </c>
      <c r="D8" s="200">
        <v>24407</v>
      </c>
      <c r="E8" s="199">
        <v>14506</v>
      </c>
      <c r="F8" s="200">
        <v>20673</v>
      </c>
      <c r="G8" s="199"/>
      <c r="H8" s="200"/>
      <c r="I8" s="201"/>
      <c r="J8" s="34">
        <f t="shared" si="0"/>
        <v>27577</v>
      </c>
      <c r="K8" s="6">
        <f t="shared" si="0"/>
        <v>45080</v>
      </c>
      <c r="L8" s="199">
        <v>3954</v>
      </c>
      <c r="M8" s="200">
        <v>19267</v>
      </c>
      <c r="N8" s="199"/>
      <c r="O8" s="200"/>
      <c r="P8" s="200"/>
      <c r="Q8" s="207"/>
      <c r="R8" s="34">
        <v>23623</v>
      </c>
      <c r="S8" s="6"/>
      <c r="T8" s="34">
        <f t="shared" si="1"/>
        <v>27577</v>
      </c>
      <c r="U8" s="6">
        <f t="shared" si="2"/>
        <v>19267</v>
      </c>
      <c r="V8" s="202">
        <v>7</v>
      </c>
      <c r="W8" s="203"/>
      <c r="X8" s="204"/>
    </row>
    <row r="9" spans="1:24" s="205" customFormat="1">
      <c r="A9" s="198" t="s">
        <v>43</v>
      </c>
      <c r="B9" s="197" t="s">
        <v>64</v>
      </c>
      <c r="C9" s="199">
        <f>2592+690</f>
        <v>3282</v>
      </c>
      <c r="D9" s="200">
        <v>3431</v>
      </c>
      <c r="E9" s="199">
        <v>3670</v>
      </c>
      <c r="F9" s="200">
        <v>1686</v>
      </c>
      <c r="G9" s="199"/>
      <c r="H9" s="200"/>
      <c r="I9" s="201"/>
      <c r="J9" s="34">
        <f t="shared" si="0"/>
        <v>6952</v>
      </c>
      <c r="K9" s="6">
        <f t="shared" si="0"/>
        <v>5117</v>
      </c>
      <c r="L9" s="199">
        <v>572</v>
      </c>
      <c r="M9" s="200">
        <v>589</v>
      </c>
      <c r="N9" s="199"/>
      <c r="O9" s="200"/>
      <c r="P9" s="200"/>
      <c r="Q9" s="207"/>
      <c r="R9" s="34">
        <v>6380</v>
      </c>
      <c r="S9" s="6"/>
      <c r="T9" s="34">
        <f t="shared" si="1"/>
        <v>6952</v>
      </c>
      <c r="U9" s="6">
        <f t="shared" si="2"/>
        <v>589</v>
      </c>
      <c r="V9" s="202">
        <v>2</v>
      </c>
      <c r="W9" s="203"/>
      <c r="X9" s="204"/>
    </row>
    <row r="10" spans="1:24" s="205" customFormat="1">
      <c r="A10" s="198" t="s">
        <v>43</v>
      </c>
      <c r="B10" s="197" t="s">
        <v>63</v>
      </c>
      <c r="C10" s="199"/>
      <c r="D10" s="200"/>
      <c r="E10" s="199">
        <v>41</v>
      </c>
      <c r="F10" s="200"/>
      <c r="G10" s="199"/>
      <c r="H10" s="200"/>
      <c r="I10" s="201"/>
      <c r="J10" s="34">
        <f t="shared" si="0"/>
        <v>41</v>
      </c>
      <c r="K10" s="6">
        <f t="shared" si="0"/>
        <v>0</v>
      </c>
      <c r="L10" s="199"/>
      <c r="M10" s="200"/>
      <c r="N10" s="199"/>
      <c r="O10" s="200"/>
      <c r="P10" s="200"/>
      <c r="Q10" s="206"/>
      <c r="R10" s="34">
        <v>41</v>
      </c>
      <c r="S10" s="6"/>
      <c r="T10" s="34">
        <f t="shared" si="1"/>
        <v>41</v>
      </c>
      <c r="U10" s="6">
        <f t="shared" si="2"/>
        <v>0</v>
      </c>
      <c r="V10" s="202"/>
      <c r="W10" s="203"/>
      <c r="X10" s="204"/>
    </row>
    <row r="11" spans="1:24" s="205" customFormat="1">
      <c r="A11" s="198" t="s">
        <v>44</v>
      </c>
      <c r="B11" s="197" t="s">
        <v>60</v>
      </c>
      <c r="C11" s="199"/>
      <c r="D11" s="200"/>
      <c r="E11" s="199">
        <v>1778</v>
      </c>
      <c r="F11" s="200"/>
      <c r="G11" s="199"/>
      <c r="H11" s="200"/>
      <c r="I11" s="201"/>
      <c r="J11" s="34">
        <f t="shared" si="0"/>
        <v>1778</v>
      </c>
      <c r="K11" s="6">
        <f t="shared" si="0"/>
        <v>0</v>
      </c>
      <c r="L11" s="199">
        <v>3556</v>
      </c>
      <c r="M11" s="200"/>
      <c r="N11" s="199"/>
      <c r="O11" s="200"/>
      <c r="P11" s="200"/>
      <c r="Q11" s="206"/>
      <c r="R11" s="34">
        <v>1778</v>
      </c>
      <c r="S11" s="6"/>
      <c r="T11" s="34">
        <f t="shared" si="1"/>
        <v>5334</v>
      </c>
      <c r="U11" s="6">
        <f t="shared" si="2"/>
        <v>0</v>
      </c>
      <c r="V11" s="202"/>
      <c r="W11" s="203"/>
      <c r="X11" s="204"/>
    </row>
    <row r="12" spans="1:24" s="205" customFormat="1">
      <c r="A12" s="208" t="s">
        <v>43</v>
      </c>
      <c r="B12" s="204" t="s">
        <v>62</v>
      </c>
      <c r="C12" s="199"/>
      <c r="D12" s="200"/>
      <c r="E12" s="199">
        <v>11430</v>
      </c>
      <c r="F12" s="200">
        <v>21699</v>
      </c>
      <c r="G12" s="199"/>
      <c r="H12" s="200"/>
      <c r="I12" s="201"/>
      <c r="J12" s="34">
        <f t="shared" si="0"/>
        <v>11430</v>
      </c>
      <c r="K12" s="6">
        <f t="shared" si="0"/>
        <v>21699</v>
      </c>
      <c r="L12" s="199">
        <v>933</v>
      </c>
      <c r="M12" s="200">
        <v>1002</v>
      </c>
      <c r="N12" s="199"/>
      <c r="O12" s="200"/>
      <c r="P12" s="200"/>
      <c r="Q12" s="206"/>
      <c r="R12" s="34">
        <v>6941</v>
      </c>
      <c r="S12" s="6"/>
      <c r="T12" s="34">
        <f t="shared" si="1"/>
        <v>7874</v>
      </c>
      <c r="U12" s="6">
        <f t="shared" si="2"/>
        <v>1002</v>
      </c>
      <c r="V12" s="202"/>
      <c r="W12" s="203"/>
      <c r="X12" s="204"/>
    </row>
    <row r="13" spans="1:24" s="205" customFormat="1">
      <c r="A13" s="208" t="s">
        <v>43</v>
      </c>
      <c r="B13" s="204" t="s">
        <v>108</v>
      </c>
      <c r="C13" s="199"/>
      <c r="D13" s="200"/>
      <c r="E13" s="199"/>
      <c r="F13" s="200"/>
      <c r="G13" s="199"/>
      <c r="H13" s="200"/>
      <c r="I13" s="201">
        <v>9421</v>
      </c>
      <c r="J13" s="34">
        <f>C13+E13+G13</f>
        <v>0</v>
      </c>
      <c r="K13" s="6">
        <v>9421</v>
      </c>
      <c r="L13" s="199"/>
      <c r="M13" s="200"/>
      <c r="N13" s="199"/>
      <c r="O13" s="200"/>
      <c r="P13" s="200"/>
      <c r="Q13" s="206"/>
      <c r="R13" s="34"/>
      <c r="S13" s="6">
        <v>91577</v>
      </c>
      <c r="T13" s="34">
        <f t="shared" si="1"/>
        <v>0</v>
      </c>
      <c r="U13" s="6">
        <f t="shared" si="2"/>
        <v>91577</v>
      </c>
      <c r="V13" s="202"/>
      <c r="W13" s="203"/>
      <c r="X13" s="204"/>
    </row>
    <row r="14" spans="1:24" s="205" customFormat="1">
      <c r="A14" s="208" t="s">
        <v>43</v>
      </c>
      <c r="B14" s="204" t="s">
        <v>109</v>
      </c>
      <c r="C14" s="199"/>
      <c r="D14" s="200">
        <v>15842</v>
      </c>
      <c r="E14" s="199"/>
      <c r="F14" s="200">
        <v>127</v>
      </c>
      <c r="G14" s="199"/>
      <c r="H14" s="200"/>
      <c r="I14" s="201"/>
      <c r="J14" s="34">
        <f>C14+E14+G14</f>
        <v>0</v>
      </c>
      <c r="K14" s="6">
        <f>D14+F14+H14</f>
        <v>15969</v>
      </c>
      <c r="L14" s="199"/>
      <c r="M14" s="200">
        <v>11360</v>
      </c>
      <c r="N14" s="199"/>
      <c r="O14" s="200"/>
      <c r="P14" s="200"/>
      <c r="Q14" s="206"/>
      <c r="R14" s="34"/>
      <c r="S14" s="6"/>
      <c r="T14" s="34">
        <f t="shared" si="1"/>
        <v>0</v>
      </c>
      <c r="U14" s="6">
        <f t="shared" si="2"/>
        <v>11360</v>
      </c>
      <c r="V14" s="202"/>
      <c r="W14" s="203"/>
      <c r="X14" s="204"/>
    </row>
    <row r="15" spans="1:24" s="205" customFormat="1">
      <c r="A15" s="208" t="s">
        <v>43</v>
      </c>
      <c r="B15" s="204" t="s">
        <v>118</v>
      </c>
      <c r="C15" s="199"/>
      <c r="D15" s="200">
        <v>1447</v>
      </c>
      <c r="E15" s="199"/>
      <c r="F15" s="200">
        <v>2916</v>
      </c>
      <c r="G15" s="199"/>
      <c r="H15" s="200"/>
      <c r="I15" s="201"/>
      <c r="J15" s="34">
        <f>C15+E15+G15</f>
        <v>0</v>
      </c>
      <c r="K15" s="6">
        <f>D15+F15+H15</f>
        <v>4363</v>
      </c>
      <c r="L15" s="199"/>
      <c r="M15" s="200">
        <v>2631</v>
      </c>
      <c r="N15" s="199"/>
      <c r="O15" s="200"/>
      <c r="P15" s="200"/>
      <c r="Q15" s="206"/>
      <c r="R15" s="34"/>
      <c r="S15" s="6">
        <v>903</v>
      </c>
      <c r="T15" s="34">
        <f t="shared" si="1"/>
        <v>0</v>
      </c>
      <c r="U15" s="6">
        <f t="shared" si="2"/>
        <v>3534</v>
      </c>
      <c r="V15" s="202"/>
      <c r="W15" s="203"/>
      <c r="X15" s="204"/>
    </row>
    <row r="16" spans="1:24" s="205" customFormat="1">
      <c r="A16" s="208" t="s">
        <v>43</v>
      </c>
      <c r="B16" s="204" t="s">
        <v>119</v>
      </c>
      <c r="C16" s="199"/>
      <c r="D16" s="200"/>
      <c r="E16" s="199"/>
      <c r="F16" s="200">
        <v>402</v>
      </c>
      <c r="G16" s="199"/>
      <c r="H16" s="200"/>
      <c r="I16" s="201"/>
      <c r="J16" s="34">
        <f>C16+E16+G16</f>
        <v>0</v>
      </c>
      <c r="K16" s="6">
        <f>D16+F16+H16</f>
        <v>402</v>
      </c>
      <c r="L16" s="199"/>
      <c r="M16" s="200">
        <v>78</v>
      </c>
      <c r="N16" s="199"/>
      <c r="O16" s="200"/>
      <c r="P16" s="200"/>
      <c r="Q16" s="206"/>
      <c r="R16" s="34"/>
      <c r="S16" s="6"/>
      <c r="T16" s="34">
        <f t="shared" si="1"/>
        <v>0</v>
      </c>
      <c r="U16" s="6">
        <f t="shared" si="2"/>
        <v>78</v>
      </c>
      <c r="V16" s="202"/>
      <c r="W16" s="203"/>
      <c r="X16" s="204"/>
    </row>
    <row r="17" spans="1:24" s="205" customFormat="1" ht="15.75" thickBot="1">
      <c r="A17" s="209" t="s">
        <v>43</v>
      </c>
      <c r="B17" s="210" t="s">
        <v>110</v>
      </c>
      <c r="C17" s="211"/>
      <c r="D17" s="212"/>
      <c r="E17" s="211"/>
      <c r="F17" s="212">
        <v>1245</v>
      </c>
      <c r="G17" s="211"/>
      <c r="H17" s="212"/>
      <c r="I17" s="214"/>
      <c r="J17" s="34">
        <f>C17+E17+G17</f>
        <v>0</v>
      </c>
      <c r="K17" s="6">
        <f>D17+F17+H17</f>
        <v>1245</v>
      </c>
      <c r="L17" s="211"/>
      <c r="M17" s="212"/>
      <c r="N17" s="211"/>
      <c r="O17" s="212"/>
      <c r="P17" s="212"/>
      <c r="Q17" s="213"/>
      <c r="R17" s="68"/>
      <c r="S17" s="69">
        <v>304</v>
      </c>
      <c r="T17" s="34">
        <f t="shared" si="1"/>
        <v>0</v>
      </c>
      <c r="U17" s="6">
        <v>304</v>
      </c>
      <c r="V17" s="215"/>
      <c r="W17" s="216"/>
      <c r="X17" s="210"/>
    </row>
    <row r="18" spans="1:24" s="224" customFormat="1" ht="15.75" thickBot="1">
      <c r="A18" s="350" t="s">
        <v>19</v>
      </c>
      <c r="B18" s="351"/>
      <c r="C18" s="217">
        <f>SUM(C5:C17)</f>
        <v>41454</v>
      </c>
      <c r="D18" s="217">
        <f t="shared" ref="D18" si="3">SUM(D5:D17)</f>
        <v>67400</v>
      </c>
      <c r="E18" s="217">
        <f>SUM(E5:E17)</f>
        <v>47954</v>
      </c>
      <c r="F18" s="217">
        <f t="shared" ref="F18" si="4">SUM(F5:F17)</f>
        <v>58720</v>
      </c>
      <c r="G18" s="217">
        <f>SUM(G5:G14)</f>
        <v>1039</v>
      </c>
      <c r="H18" s="217">
        <f t="shared" ref="H18" si="5">SUM(H5:H14)</f>
        <v>0</v>
      </c>
      <c r="I18" s="219">
        <f>SUM(I5:I17)</f>
        <v>9421</v>
      </c>
      <c r="J18" s="220">
        <f>SUM(J5:J17)</f>
        <v>90447</v>
      </c>
      <c r="K18" s="220">
        <f t="shared" ref="K18" si="6">SUM(K5:K17)</f>
        <v>135541</v>
      </c>
      <c r="L18" s="217">
        <f>SUM(L5:L14)</f>
        <v>20158</v>
      </c>
      <c r="M18" s="217">
        <f>SUM(M5:M17)</f>
        <v>36488</v>
      </c>
      <c r="N18" s="217">
        <f>SUM(N5:N14)</f>
        <v>0</v>
      </c>
      <c r="O18" s="217">
        <f>SUM(O5:O17)</f>
        <v>0</v>
      </c>
      <c r="P18" s="217">
        <f t="shared" ref="P18" si="7">SUM(P5:P14)</f>
        <v>0</v>
      </c>
      <c r="Q18" s="218" t="e">
        <f>P18/O18</f>
        <v>#DIV/0!</v>
      </c>
      <c r="R18" s="217">
        <f>SUM(R5:R17)</f>
        <v>70289</v>
      </c>
      <c r="S18" s="217">
        <f>SUM(S5:S17)</f>
        <v>99053</v>
      </c>
      <c r="T18" s="217">
        <f>SUM(T5:T17)</f>
        <v>90447</v>
      </c>
      <c r="U18" s="217">
        <f t="shared" ref="U18" si="8">SUM(U5:U17)</f>
        <v>135541</v>
      </c>
      <c r="V18" s="221">
        <f>SUM(V5:V12)</f>
        <v>21</v>
      </c>
      <c r="W18" s="222">
        <f>SUM(W5:W12)</f>
        <v>1</v>
      </c>
      <c r="X18" s="223"/>
    </row>
    <row r="19" spans="1:24">
      <c r="A19" s="347" t="s">
        <v>152</v>
      </c>
      <c r="B19" s="352"/>
    </row>
    <row r="20" spans="1:24">
      <c r="A20" s="318"/>
      <c r="B20" s="318"/>
      <c r="C20" s="117" t="s">
        <v>125</v>
      </c>
      <c r="D20" s="117" t="s">
        <v>126</v>
      </c>
    </row>
    <row r="21" spans="1:24">
      <c r="A21" s="287" t="s">
        <v>124</v>
      </c>
      <c r="B21" s="319"/>
      <c r="C21" s="118">
        <f>J18</f>
        <v>90447</v>
      </c>
      <c r="D21" s="118">
        <f>K18</f>
        <v>135541</v>
      </c>
    </row>
    <row r="22" spans="1:24">
      <c r="A22" s="287" t="s">
        <v>123</v>
      </c>
      <c r="B22" s="319"/>
      <c r="C22" s="118">
        <f>T18</f>
        <v>90447</v>
      </c>
      <c r="D22" s="118">
        <f>U18</f>
        <v>135541</v>
      </c>
    </row>
    <row r="23" spans="1:24">
      <c r="A23" s="287" t="s">
        <v>3</v>
      </c>
      <c r="B23" s="319"/>
      <c r="C23" s="24"/>
      <c r="D23" s="24"/>
    </row>
  </sheetData>
  <mergeCells count="13">
    <mergeCell ref="A1:X1"/>
    <mergeCell ref="V2:X2"/>
    <mergeCell ref="A3:B3"/>
    <mergeCell ref="V3:X3"/>
    <mergeCell ref="C3:K3"/>
    <mergeCell ref="L3:U3"/>
    <mergeCell ref="A2:U2"/>
    <mergeCell ref="A20:B20"/>
    <mergeCell ref="A21:B21"/>
    <mergeCell ref="A22:B22"/>
    <mergeCell ref="A23:B23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RowHeight="15"/>
  <cols>
    <col min="1" max="1" width="5.85546875" customWidth="1"/>
    <col min="2" max="2" width="40.7109375" bestFit="1" customWidth="1"/>
    <col min="3" max="17" width="17.85546875" customWidth="1"/>
    <col min="18" max="18" width="15.5703125" customWidth="1"/>
    <col min="19" max="19" width="10.5703125" customWidth="1"/>
    <col min="20" max="20" width="17.28515625" bestFit="1" customWidth="1"/>
  </cols>
  <sheetData>
    <row r="1" spans="1:20" s="1" customFormat="1">
      <c r="A1" s="326" t="s">
        <v>151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</row>
    <row r="2" spans="1:20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326" t="s">
        <v>76</v>
      </c>
      <c r="S2" s="326"/>
      <c r="T2" s="326"/>
    </row>
    <row r="3" spans="1:20" s="2" customFormat="1" ht="15" customHeight="1">
      <c r="A3" s="326" t="s">
        <v>27</v>
      </c>
      <c r="B3" s="326"/>
      <c r="C3" s="356" t="s">
        <v>1</v>
      </c>
      <c r="D3" s="356"/>
      <c r="E3" s="356"/>
      <c r="F3" s="356"/>
      <c r="G3" s="356"/>
      <c r="H3" s="356"/>
      <c r="I3" s="356"/>
      <c r="J3" s="356"/>
      <c r="K3" s="356"/>
      <c r="L3" s="326" t="s">
        <v>2</v>
      </c>
      <c r="M3" s="326"/>
      <c r="N3" s="326"/>
      <c r="O3" s="326"/>
      <c r="P3" s="326"/>
      <c r="Q3" s="326"/>
      <c r="R3" s="342" t="s">
        <v>4</v>
      </c>
      <c r="S3" s="326"/>
      <c r="T3" s="326"/>
    </row>
    <row r="4" spans="1:20" s="2" customFormat="1" ht="66.75" customHeight="1">
      <c r="A4" s="25" t="s">
        <v>21</v>
      </c>
      <c r="B4" s="29" t="s">
        <v>18</v>
      </c>
      <c r="C4" s="47" t="s">
        <v>79</v>
      </c>
      <c r="D4" s="48" t="s">
        <v>80</v>
      </c>
      <c r="E4" s="47" t="s">
        <v>81</v>
      </c>
      <c r="F4" s="48" t="s">
        <v>82</v>
      </c>
      <c r="G4" s="47" t="s">
        <v>83</v>
      </c>
      <c r="H4" s="48" t="s">
        <v>84</v>
      </c>
      <c r="I4" s="53" t="s">
        <v>31</v>
      </c>
      <c r="J4" s="23" t="s">
        <v>87</v>
      </c>
      <c r="K4" s="3" t="s">
        <v>88</v>
      </c>
      <c r="L4" s="47" t="s">
        <v>89</v>
      </c>
      <c r="M4" s="48" t="s">
        <v>90</v>
      </c>
      <c r="N4" s="47" t="s">
        <v>95</v>
      </c>
      <c r="O4" s="48" t="s">
        <v>96</v>
      </c>
      <c r="P4" s="23" t="s">
        <v>97</v>
      </c>
      <c r="Q4" s="3" t="s">
        <v>98</v>
      </c>
      <c r="R4" s="22" t="s">
        <v>5</v>
      </c>
      <c r="S4" s="4" t="s">
        <v>6</v>
      </c>
      <c r="T4" s="5" t="s">
        <v>7</v>
      </c>
    </row>
    <row r="5" spans="1:20" s="180" customFormat="1" ht="16.5" customHeight="1">
      <c r="A5" s="17" t="s">
        <v>43</v>
      </c>
      <c r="B5" s="172" t="s">
        <v>103</v>
      </c>
      <c r="C5" s="173"/>
      <c r="D5" s="174"/>
      <c r="E5" s="173"/>
      <c r="F5" s="174"/>
      <c r="G5" s="175"/>
      <c r="H5" s="120"/>
      <c r="I5" s="176"/>
      <c r="J5" s="34">
        <f t="shared" ref="J5:K7" si="0">C5+E5+G5</f>
        <v>0</v>
      </c>
      <c r="K5" s="6">
        <f t="shared" si="0"/>
        <v>0</v>
      </c>
      <c r="L5" s="173"/>
      <c r="M5" s="163">
        <v>16</v>
      </c>
      <c r="N5" s="175"/>
      <c r="O5" s="120"/>
      <c r="P5" s="34">
        <f>L5+N5</f>
        <v>0</v>
      </c>
      <c r="Q5" s="6">
        <f>M5+O5</f>
        <v>16</v>
      </c>
      <c r="R5" s="177"/>
      <c r="S5" s="178"/>
      <c r="T5" s="179"/>
    </row>
    <row r="6" spans="1:20" s="7" customFormat="1" ht="16.5" customHeight="1">
      <c r="A6" s="17" t="s">
        <v>43</v>
      </c>
      <c r="B6" s="181" t="s">
        <v>66</v>
      </c>
      <c r="C6" s="34">
        <v>6051</v>
      </c>
      <c r="D6" s="6">
        <v>1128</v>
      </c>
      <c r="E6" s="34">
        <v>1837</v>
      </c>
      <c r="F6" s="6">
        <v>367</v>
      </c>
      <c r="G6" s="34"/>
      <c r="H6" s="6"/>
      <c r="I6" s="112"/>
      <c r="J6" s="34">
        <f t="shared" si="0"/>
        <v>7888</v>
      </c>
      <c r="K6" s="6">
        <f t="shared" si="0"/>
        <v>1495</v>
      </c>
      <c r="L6" s="34">
        <v>4540</v>
      </c>
      <c r="M6" s="6">
        <v>319</v>
      </c>
      <c r="N6" s="34">
        <v>3348</v>
      </c>
      <c r="O6" s="6">
        <v>0</v>
      </c>
      <c r="P6" s="34">
        <f t="shared" ref="P6:P7" si="1">L6+N6</f>
        <v>7888</v>
      </c>
      <c r="Q6" s="6">
        <f t="shared" ref="Q6:Q7" si="2">M6+O6</f>
        <v>319</v>
      </c>
      <c r="R6" s="34">
        <v>2</v>
      </c>
      <c r="S6" s="6">
        <v>0</v>
      </c>
      <c r="T6" s="145">
        <v>0</v>
      </c>
    </row>
    <row r="7" spans="1:20" s="7" customFormat="1" ht="16.5" customHeight="1" thickBot="1">
      <c r="A7" s="17" t="s">
        <v>44</v>
      </c>
      <c r="B7" s="181" t="s">
        <v>101</v>
      </c>
      <c r="C7" s="68"/>
      <c r="D7" s="69"/>
      <c r="E7" s="68"/>
      <c r="F7" s="69"/>
      <c r="G7" s="68"/>
      <c r="H7" s="69"/>
      <c r="I7" s="183">
        <v>0</v>
      </c>
      <c r="J7" s="34">
        <f t="shared" si="0"/>
        <v>0</v>
      </c>
      <c r="K7" s="6">
        <f t="shared" si="0"/>
        <v>0</v>
      </c>
      <c r="L7" s="68"/>
      <c r="M7" s="69"/>
      <c r="N7" s="68"/>
      <c r="O7" s="69">
        <v>1160</v>
      </c>
      <c r="P7" s="34">
        <f t="shared" si="1"/>
        <v>0</v>
      </c>
      <c r="Q7" s="6">
        <f t="shared" si="2"/>
        <v>1160</v>
      </c>
      <c r="R7" s="68"/>
      <c r="S7" s="69"/>
      <c r="T7" s="182"/>
    </row>
    <row r="8" spans="1:20" s="21" customFormat="1" ht="15.75" thickBot="1">
      <c r="A8" s="355" t="s">
        <v>19</v>
      </c>
      <c r="B8" s="355"/>
      <c r="C8" s="46">
        <f>SUM(C6)</f>
        <v>6051</v>
      </c>
      <c r="D8" s="46">
        <f t="shared" ref="D8" si="3">SUM(D6)</f>
        <v>1128</v>
      </c>
      <c r="E8" s="46">
        <f t="shared" ref="E8:L8" si="4">SUM(E6)</f>
        <v>1837</v>
      </c>
      <c r="F8" s="46">
        <f t="shared" si="4"/>
        <v>367</v>
      </c>
      <c r="G8" s="43">
        <f t="shared" si="4"/>
        <v>0</v>
      </c>
      <c r="H8" s="43"/>
      <c r="I8" s="78">
        <f>SUM(I5:I7)</f>
        <v>0</v>
      </c>
      <c r="J8" s="46">
        <f>SUM(J5:J7)</f>
        <v>7888</v>
      </c>
      <c r="K8" s="46">
        <f t="shared" ref="K8" si="5">SUM(K5:K7)</f>
        <v>1495</v>
      </c>
      <c r="L8" s="46">
        <f t="shared" si="4"/>
        <v>4540</v>
      </c>
      <c r="M8" s="46">
        <f>SUM(M5:M7)</f>
        <v>335</v>
      </c>
      <c r="N8" s="46">
        <f>SUM(N5:N7)</f>
        <v>3348</v>
      </c>
      <c r="O8" s="46">
        <f t="shared" ref="O8" si="6">SUM(O5:O7)</f>
        <v>1160</v>
      </c>
      <c r="P8" s="46">
        <f>SUM(P5:P7)</f>
        <v>7888</v>
      </c>
      <c r="Q8" s="46">
        <f t="shared" ref="Q8" si="7">SUM(Q5:Q7)</f>
        <v>1495</v>
      </c>
      <c r="R8" s="43"/>
      <c r="S8" s="43"/>
      <c r="T8" s="43"/>
    </row>
    <row r="10" spans="1:20">
      <c r="A10" s="318"/>
      <c r="B10" s="318"/>
      <c r="C10" s="117" t="s">
        <v>125</v>
      </c>
      <c r="D10" s="117" t="s">
        <v>126</v>
      </c>
    </row>
    <row r="11" spans="1:20">
      <c r="A11" s="287" t="s">
        <v>124</v>
      </c>
      <c r="B11" s="319"/>
      <c r="C11" s="118">
        <f>J8</f>
        <v>7888</v>
      </c>
      <c r="D11" s="118">
        <f>K8</f>
        <v>1495</v>
      </c>
    </row>
    <row r="12" spans="1:20">
      <c r="A12" s="287" t="s">
        <v>123</v>
      </c>
      <c r="B12" s="319"/>
      <c r="C12" s="118">
        <f>P8</f>
        <v>7888</v>
      </c>
      <c r="D12" s="118">
        <f>Q8</f>
        <v>1495</v>
      </c>
    </row>
    <row r="13" spans="1:20">
      <c r="A13" s="287" t="s">
        <v>3</v>
      </c>
      <c r="B13" s="319"/>
      <c r="C13" s="24"/>
      <c r="D13" s="24"/>
    </row>
    <row r="16" spans="1:20">
      <c r="C16" s="106"/>
    </row>
    <row r="17" spans="3:3">
      <c r="C17" s="106"/>
    </row>
    <row r="18" spans="3:3">
      <c r="C18" s="106"/>
    </row>
    <row r="19" spans="3:3">
      <c r="C19" s="106"/>
    </row>
  </sheetData>
  <mergeCells count="12">
    <mergeCell ref="A1:T1"/>
    <mergeCell ref="R2:T2"/>
    <mergeCell ref="A3:B3"/>
    <mergeCell ref="R3:T3"/>
    <mergeCell ref="L3:Q3"/>
    <mergeCell ref="A2:Q2"/>
    <mergeCell ref="C3:K3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15" sqref="A15"/>
    </sheetView>
  </sheetViews>
  <sheetFormatPr defaultRowHeight="15"/>
  <cols>
    <col min="1" max="1" width="18.85546875" style="27" bestFit="1" customWidth="1"/>
    <col min="2" max="2" width="99" style="27" bestFit="1" customWidth="1"/>
  </cols>
  <sheetData>
    <row r="1" spans="1:2">
      <c r="A1" s="286" t="s">
        <v>77</v>
      </c>
      <c r="B1" s="286"/>
    </row>
    <row r="2" spans="1:2">
      <c r="A2" s="286" t="s">
        <v>142</v>
      </c>
      <c r="B2" s="286"/>
    </row>
    <row r="4" spans="1:2">
      <c r="A4" s="26" t="s">
        <v>68</v>
      </c>
      <c r="B4" s="24" t="s">
        <v>141</v>
      </c>
    </row>
    <row r="5" spans="1:2">
      <c r="A5" s="26" t="s">
        <v>78</v>
      </c>
      <c r="B5" s="24" t="s">
        <v>132</v>
      </c>
    </row>
    <row r="6" spans="1:2">
      <c r="A6" s="26" t="s">
        <v>69</v>
      </c>
      <c r="B6" s="24" t="s">
        <v>133</v>
      </c>
    </row>
    <row r="7" spans="1:2">
      <c r="A7" s="26" t="s">
        <v>70</v>
      </c>
      <c r="B7" s="24" t="s">
        <v>134</v>
      </c>
    </row>
    <row r="8" spans="1:2">
      <c r="A8" s="24" t="s">
        <v>71</v>
      </c>
      <c r="B8" s="24" t="s">
        <v>135</v>
      </c>
    </row>
    <row r="9" spans="1:2">
      <c r="A9" s="24" t="s">
        <v>72</v>
      </c>
      <c r="B9" s="24" t="s">
        <v>136</v>
      </c>
    </row>
    <row r="10" spans="1:2">
      <c r="A10" s="24" t="s">
        <v>73</v>
      </c>
      <c r="B10" s="24" t="s">
        <v>137</v>
      </c>
    </row>
    <row r="11" spans="1:2">
      <c r="A11" s="24" t="s">
        <v>74</v>
      </c>
      <c r="B11" s="24" t="s">
        <v>138</v>
      </c>
    </row>
    <row r="12" spans="1:2">
      <c r="A12" s="24" t="s">
        <v>75</v>
      </c>
      <c r="B12" s="24" t="s">
        <v>139</v>
      </c>
    </row>
    <row r="13" spans="1:2">
      <c r="A13" s="24" t="s">
        <v>76</v>
      </c>
      <c r="B13" s="24" t="s">
        <v>140</v>
      </c>
    </row>
    <row r="15" spans="1:2">
      <c r="A15" s="8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C48"/>
  <sheetViews>
    <sheetView view="pageBreakPreview" zoomScale="69" zoomScaleNormal="90" zoomScaleSheetLayoutView="69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C46" sqref="C46"/>
    </sheetView>
  </sheetViews>
  <sheetFormatPr defaultRowHeight="17.25" customHeight="1"/>
  <cols>
    <col min="1" max="1" width="5.140625" style="1" customWidth="1"/>
    <col min="2" max="2" width="5.28515625" style="1" customWidth="1"/>
    <col min="3" max="3" width="57.5703125" style="16" bestFit="1" customWidth="1"/>
    <col min="4" max="4" width="18" style="11" bestFit="1" customWidth="1"/>
    <col min="5" max="5" width="18" style="11" customWidth="1"/>
    <col min="6" max="6" width="14.5703125" style="11" customWidth="1"/>
    <col min="7" max="7" width="14.28515625" style="11" customWidth="1"/>
    <col min="8" max="8" width="15.7109375" style="11" bestFit="1" customWidth="1"/>
    <col min="9" max="13" width="14.42578125" style="11" customWidth="1"/>
    <col min="14" max="14" width="7.28515625" style="11" customWidth="1"/>
    <col min="15" max="15" width="55.85546875" style="11" customWidth="1"/>
    <col min="16" max="17" width="20.28515625" style="11" customWidth="1"/>
    <col min="18" max="21" width="15.85546875" style="11" customWidth="1"/>
    <col min="22" max="23" width="15" style="11" customWidth="1"/>
    <col min="24" max="25" width="15.28515625" style="11" customWidth="1"/>
    <col min="26" max="26" width="11" style="1" customWidth="1"/>
    <col min="27" max="27" width="10.7109375" style="1" bestFit="1" customWidth="1"/>
    <col min="28" max="28" width="26.85546875" style="1" customWidth="1"/>
    <col min="29" max="29" width="10" style="1" bestFit="1" customWidth="1"/>
    <col min="30" max="274" width="9.140625" style="1"/>
    <col min="275" max="275" width="49.5703125" style="1" bestFit="1" customWidth="1"/>
    <col min="276" max="276" width="18" style="1" bestFit="1" customWidth="1"/>
    <col min="277" max="277" width="11" style="1" customWidth="1"/>
    <col min="278" max="278" width="14.42578125" style="1" bestFit="1" customWidth="1"/>
    <col min="279" max="279" width="20.28515625" style="1" customWidth="1"/>
    <col min="280" max="280" width="12.7109375" style="1" bestFit="1" customWidth="1"/>
    <col min="281" max="281" width="12.85546875" style="1" bestFit="1" customWidth="1"/>
    <col min="282" max="282" width="11" style="1" customWidth="1"/>
    <col min="283" max="283" width="10.7109375" style="1" bestFit="1" customWidth="1"/>
    <col min="284" max="284" width="17.28515625" style="1" bestFit="1" customWidth="1"/>
    <col min="285" max="530" width="9.140625" style="1"/>
    <col min="531" max="531" width="49.5703125" style="1" bestFit="1" customWidth="1"/>
    <col min="532" max="532" width="18" style="1" bestFit="1" customWidth="1"/>
    <col min="533" max="533" width="11" style="1" customWidth="1"/>
    <col min="534" max="534" width="14.42578125" style="1" bestFit="1" customWidth="1"/>
    <col min="535" max="535" width="20.28515625" style="1" customWidth="1"/>
    <col min="536" max="536" width="12.7109375" style="1" bestFit="1" customWidth="1"/>
    <col min="537" max="537" width="12.85546875" style="1" bestFit="1" customWidth="1"/>
    <col min="538" max="538" width="11" style="1" customWidth="1"/>
    <col min="539" max="539" width="10.7109375" style="1" bestFit="1" customWidth="1"/>
    <col min="540" max="540" width="17.28515625" style="1" bestFit="1" customWidth="1"/>
    <col min="541" max="786" width="9.140625" style="1"/>
    <col min="787" max="787" width="49.5703125" style="1" bestFit="1" customWidth="1"/>
    <col min="788" max="788" width="18" style="1" bestFit="1" customWidth="1"/>
    <col min="789" max="789" width="11" style="1" customWidth="1"/>
    <col min="790" max="790" width="14.42578125" style="1" bestFit="1" customWidth="1"/>
    <col min="791" max="791" width="20.28515625" style="1" customWidth="1"/>
    <col min="792" max="792" width="12.7109375" style="1" bestFit="1" customWidth="1"/>
    <col min="793" max="793" width="12.85546875" style="1" bestFit="1" customWidth="1"/>
    <col min="794" max="794" width="11" style="1" customWidth="1"/>
    <col min="795" max="795" width="10.7109375" style="1" bestFit="1" customWidth="1"/>
    <col min="796" max="796" width="17.28515625" style="1" bestFit="1" customWidth="1"/>
    <col min="797" max="1042" width="9.140625" style="1"/>
    <col min="1043" max="1043" width="49.5703125" style="1" bestFit="1" customWidth="1"/>
    <col min="1044" max="1044" width="18" style="1" bestFit="1" customWidth="1"/>
    <col min="1045" max="1045" width="11" style="1" customWidth="1"/>
    <col min="1046" max="1046" width="14.42578125" style="1" bestFit="1" customWidth="1"/>
    <col min="1047" max="1047" width="20.28515625" style="1" customWidth="1"/>
    <col min="1048" max="1048" width="12.7109375" style="1" bestFit="1" customWidth="1"/>
    <col min="1049" max="1049" width="12.85546875" style="1" bestFit="1" customWidth="1"/>
    <col min="1050" max="1050" width="11" style="1" customWidth="1"/>
    <col min="1051" max="1051" width="10.7109375" style="1" bestFit="1" customWidth="1"/>
    <col min="1052" max="1052" width="17.28515625" style="1" bestFit="1" customWidth="1"/>
    <col min="1053" max="1298" width="9.140625" style="1"/>
    <col min="1299" max="1299" width="49.5703125" style="1" bestFit="1" customWidth="1"/>
    <col min="1300" max="1300" width="18" style="1" bestFit="1" customWidth="1"/>
    <col min="1301" max="1301" width="11" style="1" customWidth="1"/>
    <col min="1302" max="1302" width="14.42578125" style="1" bestFit="1" customWidth="1"/>
    <col min="1303" max="1303" width="20.28515625" style="1" customWidth="1"/>
    <col min="1304" max="1304" width="12.7109375" style="1" bestFit="1" customWidth="1"/>
    <col min="1305" max="1305" width="12.85546875" style="1" bestFit="1" customWidth="1"/>
    <col min="1306" max="1306" width="11" style="1" customWidth="1"/>
    <col min="1307" max="1307" width="10.7109375" style="1" bestFit="1" customWidth="1"/>
    <col min="1308" max="1308" width="17.28515625" style="1" bestFit="1" customWidth="1"/>
    <col min="1309" max="1554" width="9.140625" style="1"/>
    <col min="1555" max="1555" width="49.5703125" style="1" bestFit="1" customWidth="1"/>
    <col min="1556" max="1556" width="18" style="1" bestFit="1" customWidth="1"/>
    <col min="1557" max="1557" width="11" style="1" customWidth="1"/>
    <col min="1558" max="1558" width="14.42578125" style="1" bestFit="1" customWidth="1"/>
    <col min="1559" max="1559" width="20.28515625" style="1" customWidth="1"/>
    <col min="1560" max="1560" width="12.7109375" style="1" bestFit="1" customWidth="1"/>
    <col min="1561" max="1561" width="12.85546875" style="1" bestFit="1" customWidth="1"/>
    <col min="1562" max="1562" width="11" style="1" customWidth="1"/>
    <col min="1563" max="1563" width="10.7109375" style="1" bestFit="1" customWidth="1"/>
    <col min="1564" max="1564" width="17.28515625" style="1" bestFit="1" customWidth="1"/>
    <col min="1565" max="1810" width="9.140625" style="1"/>
    <col min="1811" max="1811" width="49.5703125" style="1" bestFit="1" customWidth="1"/>
    <col min="1812" max="1812" width="18" style="1" bestFit="1" customWidth="1"/>
    <col min="1813" max="1813" width="11" style="1" customWidth="1"/>
    <col min="1814" max="1814" width="14.42578125" style="1" bestFit="1" customWidth="1"/>
    <col min="1815" max="1815" width="20.28515625" style="1" customWidth="1"/>
    <col min="1816" max="1816" width="12.7109375" style="1" bestFit="1" customWidth="1"/>
    <col min="1817" max="1817" width="12.85546875" style="1" bestFit="1" customWidth="1"/>
    <col min="1818" max="1818" width="11" style="1" customWidth="1"/>
    <col min="1819" max="1819" width="10.7109375" style="1" bestFit="1" customWidth="1"/>
    <col min="1820" max="1820" width="17.28515625" style="1" bestFit="1" customWidth="1"/>
    <col min="1821" max="2066" width="9.140625" style="1"/>
    <col min="2067" max="2067" width="49.5703125" style="1" bestFit="1" customWidth="1"/>
    <col min="2068" max="2068" width="18" style="1" bestFit="1" customWidth="1"/>
    <col min="2069" max="2069" width="11" style="1" customWidth="1"/>
    <col min="2070" max="2070" width="14.42578125" style="1" bestFit="1" customWidth="1"/>
    <col min="2071" max="2071" width="20.28515625" style="1" customWidth="1"/>
    <col min="2072" max="2072" width="12.7109375" style="1" bestFit="1" customWidth="1"/>
    <col min="2073" max="2073" width="12.85546875" style="1" bestFit="1" customWidth="1"/>
    <col min="2074" max="2074" width="11" style="1" customWidth="1"/>
    <col min="2075" max="2075" width="10.7109375" style="1" bestFit="1" customWidth="1"/>
    <col min="2076" max="2076" width="17.28515625" style="1" bestFit="1" customWidth="1"/>
    <col min="2077" max="2322" width="9.140625" style="1"/>
    <col min="2323" max="2323" width="49.5703125" style="1" bestFit="1" customWidth="1"/>
    <col min="2324" max="2324" width="18" style="1" bestFit="1" customWidth="1"/>
    <col min="2325" max="2325" width="11" style="1" customWidth="1"/>
    <col min="2326" max="2326" width="14.42578125" style="1" bestFit="1" customWidth="1"/>
    <col min="2327" max="2327" width="20.28515625" style="1" customWidth="1"/>
    <col min="2328" max="2328" width="12.7109375" style="1" bestFit="1" customWidth="1"/>
    <col min="2329" max="2329" width="12.85546875" style="1" bestFit="1" customWidth="1"/>
    <col min="2330" max="2330" width="11" style="1" customWidth="1"/>
    <col min="2331" max="2331" width="10.7109375" style="1" bestFit="1" customWidth="1"/>
    <col min="2332" max="2332" width="17.28515625" style="1" bestFit="1" customWidth="1"/>
    <col min="2333" max="2578" width="9.140625" style="1"/>
    <col min="2579" max="2579" width="49.5703125" style="1" bestFit="1" customWidth="1"/>
    <col min="2580" max="2580" width="18" style="1" bestFit="1" customWidth="1"/>
    <col min="2581" max="2581" width="11" style="1" customWidth="1"/>
    <col min="2582" max="2582" width="14.42578125" style="1" bestFit="1" customWidth="1"/>
    <col min="2583" max="2583" width="20.28515625" style="1" customWidth="1"/>
    <col min="2584" max="2584" width="12.7109375" style="1" bestFit="1" customWidth="1"/>
    <col min="2585" max="2585" width="12.85546875" style="1" bestFit="1" customWidth="1"/>
    <col min="2586" max="2586" width="11" style="1" customWidth="1"/>
    <col min="2587" max="2587" width="10.7109375" style="1" bestFit="1" customWidth="1"/>
    <col min="2588" max="2588" width="17.28515625" style="1" bestFit="1" customWidth="1"/>
    <col min="2589" max="2834" width="9.140625" style="1"/>
    <col min="2835" max="2835" width="49.5703125" style="1" bestFit="1" customWidth="1"/>
    <col min="2836" max="2836" width="18" style="1" bestFit="1" customWidth="1"/>
    <col min="2837" max="2837" width="11" style="1" customWidth="1"/>
    <col min="2838" max="2838" width="14.42578125" style="1" bestFit="1" customWidth="1"/>
    <col min="2839" max="2839" width="20.28515625" style="1" customWidth="1"/>
    <col min="2840" max="2840" width="12.7109375" style="1" bestFit="1" customWidth="1"/>
    <col min="2841" max="2841" width="12.85546875" style="1" bestFit="1" customWidth="1"/>
    <col min="2842" max="2842" width="11" style="1" customWidth="1"/>
    <col min="2843" max="2843" width="10.7109375" style="1" bestFit="1" customWidth="1"/>
    <col min="2844" max="2844" width="17.28515625" style="1" bestFit="1" customWidth="1"/>
    <col min="2845" max="3090" width="9.140625" style="1"/>
    <col min="3091" max="3091" width="49.5703125" style="1" bestFit="1" customWidth="1"/>
    <col min="3092" max="3092" width="18" style="1" bestFit="1" customWidth="1"/>
    <col min="3093" max="3093" width="11" style="1" customWidth="1"/>
    <col min="3094" max="3094" width="14.42578125" style="1" bestFit="1" customWidth="1"/>
    <col min="3095" max="3095" width="20.28515625" style="1" customWidth="1"/>
    <col min="3096" max="3096" width="12.7109375" style="1" bestFit="1" customWidth="1"/>
    <col min="3097" max="3097" width="12.85546875" style="1" bestFit="1" customWidth="1"/>
    <col min="3098" max="3098" width="11" style="1" customWidth="1"/>
    <col min="3099" max="3099" width="10.7109375" style="1" bestFit="1" customWidth="1"/>
    <col min="3100" max="3100" width="17.28515625" style="1" bestFit="1" customWidth="1"/>
    <col min="3101" max="3346" width="9.140625" style="1"/>
    <col min="3347" max="3347" width="49.5703125" style="1" bestFit="1" customWidth="1"/>
    <col min="3348" max="3348" width="18" style="1" bestFit="1" customWidth="1"/>
    <col min="3349" max="3349" width="11" style="1" customWidth="1"/>
    <col min="3350" max="3350" width="14.42578125" style="1" bestFit="1" customWidth="1"/>
    <col min="3351" max="3351" width="20.28515625" style="1" customWidth="1"/>
    <col min="3352" max="3352" width="12.7109375" style="1" bestFit="1" customWidth="1"/>
    <col min="3353" max="3353" width="12.85546875" style="1" bestFit="1" customWidth="1"/>
    <col min="3354" max="3354" width="11" style="1" customWidth="1"/>
    <col min="3355" max="3355" width="10.7109375" style="1" bestFit="1" customWidth="1"/>
    <col min="3356" max="3356" width="17.28515625" style="1" bestFit="1" customWidth="1"/>
    <col min="3357" max="3602" width="9.140625" style="1"/>
    <col min="3603" max="3603" width="49.5703125" style="1" bestFit="1" customWidth="1"/>
    <col min="3604" max="3604" width="18" style="1" bestFit="1" customWidth="1"/>
    <col min="3605" max="3605" width="11" style="1" customWidth="1"/>
    <col min="3606" max="3606" width="14.42578125" style="1" bestFit="1" customWidth="1"/>
    <col min="3607" max="3607" width="20.28515625" style="1" customWidth="1"/>
    <col min="3608" max="3608" width="12.7109375" style="1" bestFit="1" customWidth="1"/>
    <col min="3609" max="3609" width="12.85546875" style="1" bestFit="1" customWidth="1"/>
    <col min="3610" max="3610" width="11" style="1" customWidth="1"/>
    <col min="3611" max="3611" width="10.7109375" style="1" bestFit="1" customWidth="1"/>
    <col min="3612" max="3612" width="17.28515625" style="1" bestFit="1" customWidth="1"/>
    <col min="3613" max="3858" width="9.140625" style="1"/>
    <col min="3859" max="3859" width="49.5703125" style="1" bestFit="1" customWidth="1"/>
    <col min="3860" max="3860" width="18" style="1" bestFit="1" customWidth="1"/>
    <col min="3861" max="3861" width="11" style="1" customWidth="1"/>
    <col min="3862" max="3862" width="14.42578125" style="1" bestFit="1" customWidth="1"/>
    <col min="3863" max="3863" width="20.28515625" style="1" customWidth="1"/>
    <col min="3864" max="3864" width="12.7109375" style="1" bestFit="1" customWidth="1"/>
    <col min="3865" max="3865" width="12.85546875" style="1" bestFit="1" customWidth="1"/>
    <col min="3866" max="3866" width="11" style="1" customWidth="1"/>
    <col min="3867" max="3867" width="10.7109375" style="1" bestFit="1" customWidth="1"/>
    <col min="3868" max="3868" width="17.28515625" style="1" bestFit="1" customWidth="1"/>
    <col min="3869" max="4114" width="9.140625" style="1"/>
    <col min="4115" max="4115" width="49.5703125" style="1" bestFit="1" customWidth="1"/>
    <col min="4116" max="4116" width="18" style="1" bestFit="1" customWidth="1"/>
    <col min="4117" max="4117" width="11" style="1" customWidth="1"/>
    <col min="4118" max="4118" width="14.42578125" style="1" bestFit="1" customWidth="1"/>
    <col min="4119" max="4119" width="20.28515625" style="1" customWidth="1"/>
    <col min="4120" max="4120" width="12.7109375" style="1" bestFit="1" customWidth="1"/>
    <col min="4121" max="4121" width="12.85546875" style="1" bestFit="1" customWidth="1"/>
    <col min="4122" max="4122" width="11" style="1" customWidth="1"/>
    <col min="4123" max="4123" width="10.7109375" style="1" bestFit="1" customWidth="1"/>
    <col min="4124" max="4124" width="17.28515625" style="1" bestFit="1" customWidth="1"/>
    <col min="4125" max="4370" width="9.140625" style="1"/>
    <col min="4371" max="4371" width="49.5703125" style="1" bestFit="1" customWidth="1"/>
    <col min="4372" max="4372" width="18" style="1" bestFit="1" customWidth="1"/>
    <col min="4373" max="4373" width="11" style="1" customWidth="1"/>
    <col min="4374" max="4374" width="14.42578125" style="1" bestFit="1" customWidth="1"/>
    <col min="4375" max="4375" width="20.28515625" style="1" customWidth="1"/>
    <col min="4376" max="4376" width="12.7109375" style="1" bestFit="1" customWidth="1"/>
    <col min="4377" max="4377" width="12.85546875" style="1" bestFit="1" customWidth="1"/>
    <col min="4378" max="4378" width="11" style="1" customWidth="1"/>
    <col min="4379" max="4379" width="10.7109375" style="1" bestFit="1" customWidth="1"/>
    <col min="4380" max="4380" width="17.28515625" style="1" bestFit="1" customWidth="1"/>
    <col min="4381" max="4626" width="9.140625" style="1"/>
    <col min="4627" max="4627" width="49.5703125" style="1" bestFit="1" customWidth="1"/>
    <col min="4628" max="4628" width="18" style="1" bestFit="1" customWidth="1"/>
    <col min="4629" max="4629" width="11" style="1" customWidth="1"/>
    <col min="4630" max="4630" width="14.42578125" style="1" bestFit="1" customWidth="1"/>
    <col min="4631" max="4631" width="20.28515625" style="1" customWidth="1"/>
    <col min="4632" max="4632" width="12.7109375" style="1" bestFit="1" customWidth="1"/>
    <col min="4633" max="4633" width="12.85546875" style="1" bestFit="1" customWidth="1"/>
    <col min="4634" max="4634" width="11" style="1" customWidth="1"/>
    <col min="4635" max="4635" width="10.7109375" style="1" bestFit="1" customWidth="1"/>
    <col min="4636" max="4636" width="17.28515625" style="1" bestFit="1" customWidth="1"/>
    <col min="4637" max="4882" width="9.140625" style="1"/>
    <col min="4883" max="4883" width="49.5703125" style="1" bestFit="1" customWidth="1"/>
    <col min="4884" max="4884" width="18" style="1" bestFit="1" customWidth="1"/>
    <col min="4885" max="4885" width="11" style="1" customWidth="1"/>
    <col min="4886" max="4886" width="14.42578125" style="1" bestFit="1" customWidth="1"/>
    <col min="4887" max="4887" width="20.28515625" style="1" customWidth="1"/>
    <col min="4888" max="4888" width="12.7109375" style="1" bestFit="1" customWidth="1"/>
    <col min="4889" max="4889" width="12.85546875" style="1" bestFit="1" customWidth="1"/>
    <col min="4890" max="4890" width="11" style="1" customWidth="1"/>
    <col min="4891" max="4891" width="10.7109375" style="1" bestFit="1" customWidth="1"/>
    <col min="4892" max="4892" width="17.28515625" style="1" bestFit="1" customWidth="1"/>
    <col min="4893" max="5138" width="9.140625" style="1"/>
    <col min="5139" max="5139" width="49.5703125" style="1" bestFit="1" customWidth="1"/>
    <col min="5140" max="5140" width="18" style="1" bestFit="1" customWidth="1"/>
    <col min="5141" max="5141" width="11" style="1" customWidth="1"/>
    <col min="5142" max="5142" width="14.42578125" style="1" bestFit="1" customWidth="1"/>
    <col min="5143" max="5143" width="20.28515625" style="1" customWidth="1"/>
    <col min="5144" max="5144" width="12.7109375" style="1" bestFit="1" customWidth="1"/>
    <col min="5145" max="5145" width="12.85546875" style="1" bestFit="1" customWidth="1"/>
    <col min="5146" max="5146" width="11" style="1" customWidth="1"/>
    <col min="5147" max="5147" width="10.7109375" style="1" bestFit="1" customWidth="1"/>
    <col min="5148" max="5148" width="17.28515625" style="1" bestFit="1" customWidth="1"/>
    <col min="5149" max="5394" width="9.140625" style="1"/>
    <col min="5395" max="5395" width="49.5703125" style="1" bestFit="1" customWidth="1"/>
    <col min="5396" max="5396" width="18" style="1" bestFit="1" customWidth="1"/>
    <col min="5397" max="5397" width="11" style="1" customWidth="1"/>
    <col min="5398" max="5398" width="14.42578125" style="1" bestFit="1" customWidth="1"/>
    <col min="5399" max="5399" width="20.28515625" style="1" customWidth="1"/>
    <col min="5400" max="5400" width="12.7109375" style="1" bestFit="1" customWidth="1"/>
    <col min="5401" max="5401" width="12.85546875" style="1" bestFit="1" customWidth="1"/>
    <col min="5402" max="5402" width="11" style="1" customWidth="1"/>
    <col min="5403" max="5403" width="10.7109375" style="1" bestFit="1" customWidth="1"/>
    <col min="5404" max="5404" width="17.28515625" style="1" bestFit="1" customWidth="1"/>
    <col min="5405" max="5650" width="9.140625" style="1"/>
    <col min="5651" max="5651" width="49.5703125" style="1" bestFit="1" customWidth="1"/>
    <col min="5652" max="5652" width="18" style="1" bestFit="1" customWidth="1"/>
    <col min="5653" max="5653" width="11" style="1" customWidth="1"/>
    <col min="5654" max="5654" width="14.42578125" style="1" bestFit="1" customWidth="1"/>
    <col min="5655" max="5655" width="20.28515625" style="1" customWidth="1"/>
    <col min="5656" max="5656" width="12.7109375" style="1" bestFit="1" customWidth="1"/>
    <col min="5657" max="5657" width="12.85546875" style="1" bestFit="1" customWidth="1"/>
    <col min="5658" max="5658" width="11" style="1" customWidth="1"/>
    <col min="5659" max="5659" width="10.7109375" style="1" bestFit="1" customWidth="1"/>
    <col min="5660" max="5660" width="17.28515625" style="1" bestFit="1" customWidth="1"/>
    <col min="5661" max="5906" width="9.140625" style="1"/>
    <col min="5907" max="5907" width="49.5703125" style="1" bestFit="1" customWidth="1"/>
    <col min="5908" max="5908" width="18" style="1" bestFit="1" customWidth="1"/>
    <col min="5909" max="5909" width="11" style="1" customWidth="1"/>
    <col min="5910" max="5910" width="14.42578125" style="1" bestFit="1" customWidth="1"/>
    <col min="5911" max="5911" width="20.28515625" style="1" customWidth="1"/>
    <col min="5912" max="5912" width="12.7109375" style="1" bestFit="1" customWidth="1"/>
    <col min="5913" max="5913" width="12.85546875" style="1" bestFit="1" customWidth="1"/>
    <col min="5914" max="5914" width="11" style="1" customWidth="1"/>
    <col min="5915" max="5915" width="10.7109375" style="1" bestFit="1" customWidth="1"/>
    <col min="5916" max="5916" width="17.28515625" style="1" bestFit="1" customWidth="1"/>
    <col min="5917" max="6162" width="9.140625" style="1"/>
    <col min="6163" max="6163" width="49.5703125" style="1" bestFit="1" customWidth="1"/>
    <col min="6164" max="6164" width="18" style="1" bestFit="1" customWidth="1"/>
    <col min="6165" max="6165" width="11" style="1" customWidth="1"/>
    <col min="6166" max="6166" width="14.42578125" style="1" bestFit="1" customWidth="1"/>
    <col min="6167" max="6167" width="20.28515625" style="1" customWidth="1"/>
    <col min="6168" max="6168" width="12.7109375" style="1" bestFit="1" customWidth="1"/>
    <col min="6169" max="6169" width="12.85546875" style="1" bestFit="1" customWidth="1"/>
    <col min="6170" max="6170" width="11" style="1" customWidth="1"/>
    <col min="6171" max="6171" width="10.7109375" style="1" bestFit="1" customWidth="1"/>
    <col min="6172" max="6172" width="17.28515625" style="1" bestFit="1" customWidth="1"/>
    <col min="6173" max="6418" width="9.140625" style="1"/>
    <col min="6419" max="6419" width="49.5703125" style="1" bestFit="1" customWidth="1"/>
    <col min="6420" max="6420" width="18" style="1" bestFit="1" customWidth="1"/>
    <col min="6421" max="6421" width="11" style="1" customWidth="1"/>
    <col min="6422" max="6422" width="14.42578125" style="1" bestFit="1" customWidth="1"/>
    <col min="6423" max="6423" width="20.28515625" style="1" customWidth="1"/>
    <col min="6424" max="6424" width="12.7109375" style="1" bestFit="1" customWidth="1"/>
    <col min="6425" max="6425" width="12.85546875" style="1" bestFit="1" customWidth="1"/>
    <col min="6426" max="6426" width="11" style="1" customWidth="1"/>
    <col min="6427" max="6427" width="10.7109375" style="1" bestFit="1" customWidth="1"/>
    <col min="6428" max="6428" width="17.28515625" style="1" bestFit="1" customWidth="1"/>
    <col min="6429" max="6674" width="9.140625" style="1"/>
    <col min="6675" max="6675" width="49.5703125" style="1" bestFit="1" customWidth="1"/>
    <col min="6676" max="6676" width="18" style="1" bestFit="1" customWidth="1"/>
    <col min="6677" max="6677" width="11" style="1" customWidth="1"/>
    <col min="6678" max="6678" width="14.42578125" style="1" bestFit="1" customWidth="1"/>
    <col min="6679" max="6679" width="20.28515625" style="1" customWidth="1"/>
    <col min="6680" max="6680" width="12.7109375" style="1" bestFit="1" customWidth="1"/>
    <col min="6681" max="6681" width="12.85546875" style="1" bestFit="1" customWidth="1"/>
    <col min="6682" max="6682" width="11" style="1" customWidth="1"/>
    <col min="6683" max="6683" width="10.7109375" style="1" bestFit="1" customWidth="1"/>
    <col min="6684" max="6684" width="17.28515625" style="1" bestFit="1" customWidth="1"/>
    <col min="6685" max="6930" width="9.140625" style="1"/>
    <col min="6931" max="6931" width="49.5703125" style="1" bestFit="1" customWidth="1"/>
    <col min="6932" max="6932" width="18" style="1" bestFit="1" customWidth="1"/>
    <col min="6933" max="6933" width="11" style="1" customWidth="1"/>
    <col min="6934" max="6934" width="14.42578125" style="1" bestFit="1" customWidth="1"/>
    <col min="6935" max="6935" width="20.28515625" style="1" customWidth="1"/>
    <col min="6936" max="6936" width="12.7109375" style="1" bestFit="1" customWidth="1"/>
    <col min="6937" max="6937" width="12.85546875" style="1" bestFit="1" customWidth="1"/>
    <col min="6938" max="6938" width="11" style="1" customWidth="1"/>
    <col min="6939" max="6939" width="10.7109375" style="1" bestFit="1" customWidth="1"/>
    <col min="6940" max="6940" width="17.28515625" style="1" bestFit="1" customWidth="1"/>
    <col min="6941" max="7186" width="9.140625" style="1"/>
    <col min="7187" max="7187" width="49.5703125" style="1" bestFit="1" customWidth="1"/>
    <col min="7188" max="7188" width="18" style="1" bestFit="1" customWidth="1"/>
    <col min="7189" max="7189" width="11" style="1" customWidth="1"/>
    <col min="7190" max="7190" width="14.42578125" style="1" bestFit="1" customWidth="1"/>
    <col min="7191" max="7191" width="20.28515625" style="1" customWidth="1"/>
    <col min="7192" max="7192" width="12.7109375" style="1" bestFit="1" customWidth="1"/>
    <col min="7193" max="7193" width="12.85546875" style="1" bestFit="1" customWidth="1"/>
    <col min="7194" max="7194" width="11" style="1" customWidth="1"/>
    <col min="7195" max="7195" width="10.7109375" style="1" bestFit="1" customWidth="1"/>
    <col min="7196" max="7196" width="17.28515625" style="1" bestFit="1" customWidth="1"/>
    <col min="7197" max="7442" width="9.140625" style="1"/>
    <col min="7443" max="7443" width="49.5703125" style="1" bestFit="1" customWidth="1"/>
    <col min="7444" max="7444" width="18" style="1" bestFit="1" customWidth="1"/>
    <col min="7445" max="7445" width="11" style="1" customWidth="1"/>
    <col min="7446" max="7446" width="14.42578125" style="1" bestFit="1" customWidth="1"/>
    <col min="7447" max="7447" width="20.28515625" style="1" customWidth="1"/>
    <col min="7448" max="7448" width="12.7109375" style="1" bestFit="1" customWidth="1"/>
    <col min="7449" max="7449" width="12.85546875" style="1" bestFit="1" customWidth="1"/>
    <col min="7450" max="7450" width="11" style="1" customWidth="1"/>
    <col min="7451" max="7451" width="10.7109375" style="1" bestFit="1" customWidth="1"/>
    <col min="7452" max="7452" width="17.28515625" style="1" bestFit="1" customWidth="1"/>
    <col min="7453" max="7698" width="9.140625" style="1"/>
    <col min="7699" max="7699" width="49.5703125" style="1" bestFit="1" customWidth="1"/>
    <col min="7700" max="7700" width="18" style="1" bestFit="1" customWidth="1"/>
    <col min="7701" max="7701" width="11" style="1" customWidth="1"/>
    <col min="7702" max="7702" width="14.42578125" style="1" bestFit="1" customWidth="1"/>
    <col min="7703" max="7703" width="20.28515625" style="1" customWidth="1"/>
    <col min="7704" max="7704" width="12.7109375" style="1" bestFit="1" customWidth="1"/>
    <col min="7705" max="7705" width="12.85546875" style="1" bestFit="1" customWidth="1"/>
    <col min="7706" max="7706" width="11" style="1" customWidth="1"/>
    <col min="7707" max="7707" width="10.7109375" style="1" bestFit="1" customWidth="1"/>
    <col min="7708" max="7708" width="17.28515625" style="1" bestFit="1" customWidth="1"/>
    <col min="7709" max="7954" width="9.140625" style="1"/>
    <col min="7955" max="7955" width="49.5703125" style="1" bestFit="1" customWidth="1"/>
    <col min="7956" max="7956" width="18" style="1" bestFit="1" customWidth="1"/>
    <col min="7957" max="7957" width="11" style="1" customWidth="1"/>
    <col min="7958" max="7958" width="14.42578125" style="1" bestFit="1" customWidth="1"/>
    <col min="7959" max="7959" width="20.28515625" style="1" customWidth="1"/>
    <col min="7960" max="7960" width="12.7109375" style="1" bestFit="1" customWidth="1"/>
    <col min="7961" max="7961" width="12.85546875" style="1" bestFit="1" customWidth="1"/>
    <col min="7962" max="7962" width="11" style="1" customWidth="1"/>
    <col min="7963" max="7963" width="10.7109375" style="1" bestFit="1" customWidth="1"/>
    <col min="7964" max="7964" width="17.28515625" style="1" bestFit="1" customWidth="1"/>
    <col min="7965" max="8210" width="9.140625" style="1"/>
    <col min="8211" max="8211" width="49.5703125" style="1" bestFit="1" customWidth="1"/>
    <col min="8212" max="8212" width="18" style="1" bestFit="1" customWidth="1"/>
    <col min="8213" max="8213" width="11" style="1" customWidth="1"/>
    <col min="8214" max="8214" width="14.42578125" style="1" bestFit="1" customWidth="1"/>
    <col min="8215" max="8215" width="20.28515625" style="1" customWidth="1"/>
    <col min="8216" max="8216" width="12.7109375" style="1" bestFit="1" customWidth="1"/>
    <col min="8217" max="8217" width="12.85546875" style="1" bestFit="1" customWidth="1"/>
    <col min="8218" max="8218" width="11" style="1" customWidth="1"/>
    <col min="8219" max="8219" width="10.7109375" style="1" bestFit="1" customWidth="1"/>
    <col min="8220" max="8220" width="17.28515625" style="1" bestFit="1" customWidth="1"/>
    <col min="8221" max="8466" width="9.140625" style="1"/>
    <col min="8467" max="8467" width="49.5703125" style="1" bestFit="1" customWidth="1"/>
    <col min="8468" max="8468" width="18" style="1" bestFit="1" customWidth="1"/>
    <col min="8469" max="8469" width="11" style="1" customWidth="1"/>
    <col min="8470" max="8470" width="14.42578125" style="1" bestFit="1" customWidth="1"/>
    <col min="8471" max="8471" width="20.28515625" style="1" customWidth="1"/>
    <col min="8472" max="8472" width="12.7109375" style="1" bestFit="1" customWidth="1"/>
    <col min="8473" max="8473" width="12.85546875" style="1" bestFit="1" customWidth="1"/>
    <col min="8474" max="8474" width="11" style="1" customWidth="1"/>
    <col min="8475" max="8475" width="10.7109375" style="1" bestFit="1" customWidth="1"/>
    <col min="8476" max="8476" width="17.28515625" style="1" bestFit="1" customWidth="1"/>
    <col min="8477" max="8722" width="9.140625" style="1"/>
    <col min="8723" max="8723" width="49.5703125" style="1" bestFit="1" customWidth="1"/>
    <col min="8724" max="8724" width="18" style="1" bestFit="1" customWidth="1"/>
    <col min="8725" max="8725" width="11" style="1" customWidth="1"/>
    <col min="8726" max="8726" width="14.42578125" style="1" bestFit="1" customWidth="1"/>
    <col min="8727" max="8727" width="20.28515625" style="1" customWidth="1"/>
    <col min="8728" max="8728" width="12.7109375" style="1" bestFit="1" customWidth="1"/>
    <col min="8729" max="8729" width="12.85546875" style="1" bestFit="1" customWidth="1"/>
    <col min="8730" max="8730" width="11" style="1" customWidth="1"/>
    <col min="8731" max="8731" width="10.7109375" style="1" bestFit="1" customWidth="1"/>
    <col min="8732" max="8732" width="17.28515625" style="1" bestFit="1" customWidth="1"/>
    <col min="8733" max="8978" width="9.140625" style="1"/>
    <col min="8979" max="8979" width="49.5703125" style="1" bestFit="1" customWidth="1"/>
    <col min="8980" max="8980" width="18" style="1" bestFit="1" customWidth="1"/>
    <col min="8981" max="8981" width="11" style="1" customWidth="1"/>
    <col min="8982" max="8982" width="14.42578125" style="1" bestFit="1" customWidth="1"/>
    <col min="8983" max="8983" width="20.28515625" style="1" customWidth="1"/>
    <col min="8984" max="8984" width="12.7109375" style="1" bestFit="1" customWidth="1"/>
    <col min="8985" max="8985" width="12.85546875" style="1" bestFit="1" customWidth="1"/>
    <col min="8986" max="8986" width="11" style="1" customWidth="1"/>
    <col min="8987" max="8987" width="10.7109375" style="1" bestFit="1" customWidth="1"/>
    <col min="8988" max="8988" width="17.28515625" style="1" bestFit="1" customWidth="1"/>
    <col min="8989" max="9234" width="9.140625" style="1"/>
    <col min="9235" max="9235" width="49.5703125" style="1" bestFit="1" customWidth="1"/>
    <col min="9236" max="9236" width="18" style="1" bestFit="1" customWidth="1"/>
    <col min="9237" max="9237" width="11" style="1" customWidth="1"/>
    <col min="9238" max="9238" width="14.42578125" style="1" bestFit="1" customWidth="1"/>
    <col min="9239" max="9239" width="20.28515625" style="1" customWidth="1"/>
    <col min="9240" max="9240" width="12.7109375" style="1" bestFit="1" customWidth="1"/>
    <col min="9241" max="9241" width="12.85546875" style="1" bestFit="1" customWidth="1"/>
    <col min="9242" max="9242" width="11" style="1" customWidth="1"/>
    <col min="9243" max="9243" width="10.7109375" style="1" bestFit="1" customWidth="1"/>
    <col min="9244" max="9244" width="17.28515625" style="1" bestFit="1" customWidth="1"/>
    <col min="9245" max="9490" width="9.140625" style="1"/>
    <col min="9491" max="9491" width="49.5703125" style="1" bestFit="1" customWidth="1"/>
    <col min="9492" max="9492" width="18" style="1" bestFit="1" customWidth="1"/>
    <col min="9493" max="9493" width="11" style="1" customWidth="1"/>
    <col min="9494" max="9494" width="14.42578125" style="1" bestFit="1" customWidth="1"/>
    <col min="9495" max="9495" width="20.28515625" style="1" customWidth="1"/>
    <col min="9496" max="9496" width="12.7109375" style="1" bestFit="1" customWidth="1"/>
    <col min="9497" max="9497" width="12.85546875" style="1" bestFit="1" customWidth="1"/>
    <col min="9498" max="9498" width="11" style="1" customWidth="1"/>
    <col min="9499" max="9499" width="10.7109375" style="1" bestFit="1" customWidth="1"/>
    <col min="9500" max="9500" width="17.28515625" style="1" bestFit="1" customWidth="1"/>
    <col min="9501" max="9746" width="9.140625" style="1"/>
    <col min="9747" max="9747" width="49.5703125" style="1" bestFit="1" customWidth="1"/>
    <col min="9748" max="9748" width="18" style="1" bestFit="1" customWidth="1"/>
    <col min="9749" max="9749" width="11" style="1" customWidth="1"/>
    <col min="9750" max="9750" width="14.42578125" style="1" bestFit="1" customWidth="1"/>
    <col min="9751" max="9751" width="20.28515625" style="1" customWidth="1"/>
    <col min="9752" max="9752" width="12.7109375" style="1" bestFit="1" customWidth="1"/>
    <col min="9753" max="9753" width="12.85546875" style="1" bestFit="1" customWidth="1"/>
    <col min="9754" max="9754" width="11" style="1" customWidth="1"/>
    <col min="9755" max="9755" width="10.7109375" style="1" bestFit="1" customWidth="1"/>
    <col min="9756" max="9756" width="17.28515625" style="1" bestFit="1" customWidth="1"/>
    <col min="9757" max="10002" width="9.140625" style="1"/>
    <col min="10003" max="10003" width="49.5703125" style="1" bestFit="1" customWidth="1"/>
    <col min="10004" max="10004" width="18" style="1" bestFit="1" customWidth="1"/>
    <col min="10005" max="10005" width="11" style="1" customWidth="1"/>
    <col min="10006" max="10006" width="14.42578125" style="1" bestFit="1" customWidth="1"/>
    <col min="10007" max="10007" width="20.28515625" style="1" customWidth="1"/>
    <col min="10008" max="10008" width="12.7109375" style="1" bestFit="1" customWidth="1"/>
    <col min="10009" max="10009" width="12.85546875" style="1" bestFit="1" customWidth="1"/>
    <col min="10010" max="10010" width="11" style="1" customWidth="1"/>
    <col min="10011" max="10011" width="10.7109375" style="1" bestFit="1" customWidth="1"/>
    <col min="10012" max="10012" width="17.28515625" style="1" bestFit="1" customWidth="1"/>
    <col min="10013" max="10258" width="9.140625" style="1"/>
    <col min="10259" max="10259" width="49.5703125" style="1" bestFit="1" customWidth="1"/>
    <col min="10260" max="10260" width="18" style="1" bestFit="1" customWidth="1"/>
    <col min="10261" max="10261" width="11" style="1" customWidth="1"/>
    <col min="10262" max="10262" width="14.42578125" style="1" bestFit="1" customWidth="1"/>
    <col min="10263" max="10263" width="20.28515625" style="1" customWidth="1"/>
    <col min="10264" max="10264" width="12.7109375" style="1" bestFit="1" customWidth="1"/>
    <col min="10265" max="10265" width="12.85546875" style="1" bestFit="1" customWidth="1"/>
    <col min="10266" max="10266" width="11" style="1" customWidth="1"/>
    <col min="10267" max="10267" width="10.7109375" style="1" bestFit="1" customWidth="1"/>
    <col min="10268" max="10268" width="17.28515625" style="1" bestFit="1" customWidth="1"/>
    <col min="10269" max="10514" width="9.140625" style="1"/>
    <col min="10515" max="10515" width="49.5703125" style="1" bestFit="1" customWidth="1"/>
    <col min="10516" max="10516" width="18" style="1" bestFit="1" customWidth="1"/>
    <col min="10517" max="10517" width="11" style="1" customWidth="1"/>
    <col min="10518" max="10518" width="14.42578125" style="1" bestFit="1" customWidth="1"/>
    <col min="10519" max="10519" width="20.28515625" style="1" customWidth="1"/>
    <col min="10520" max="10520" width="12.7109375" style="1" bestFit="1" customWidth="1"/>
    <col min="10521" max="10521" width="12.85546875" style="1" bestFit="1" customWidth="1"/>
    <col min="10522" max="10522" width="11" style="1" customWidth="1"/>
    <col min="10523" max="10523" width="10.7109375" style="1" bestFit="1" customWidth="1"/>
    <col min="10524" max="10524" width="17.28515625" style="1" bestFit="1" customWidth="1"/>
    <col min="10525" max="10770" width="9.140625" style="1"/>
    <col min="10771" max="10771" width="49.5703125" style="1" bestFit="1" customWidth="1"/>
    <col min="10772" max="10772" width="18" style="1" bestFit="1" customWidth="1"/>
    <col min="10773" max="10773" width="11" style="1" customWidth="1"/>
    <col min="10774" max="10774" width="14.42578125" style="1" bestFit="1" customWidth="1"/>
    <col min="10775" max="10775" width="20.28515625" style="1" customWidth="1"/>
    <col min="10776" max="10776" width="12.7109375" style="1" bestFit="1" customWidth="1"/>
    <col min="10777" max="10777" width="12.85546875" style="1" bestFit="1" customWidth="1"/>
    <col min="10778" max="10778" width="11" style="1" customWidth="1"/>
    <col min="10779" max="10779" width="10.7109375" style="1" bestFit="1" customWidth="1"/>
    <col min="10780" max="10780" width="17.28515625" style="1" bestFit="1" customWidth="1"/>
    <col min="10781" max="11026" width="9.140625" style="1"/>
    <col min="11027" max="11027" width="49.5703125" style="1" bestFit="1" customWidth="1"/>
    <col min="11028" max="11028" width="18" style="1" bestFit="1" customWidth="1"/>
    <col min="11029" max="11029" width="11" style="1" customWidth="1"/>
    <col min="11030" max="11030" width="14.42578125" style="1" bestFit="1" customWidth="1"/>
    <col min="11031" max="11031" width="20.28515625" style="1" customWidth="1"/>
    <col min="11032" max="11032" width="12.7109375" style="1" bestFit="1" customWidth="1"/>
    <col min="11033" max="11033" width="12.85546875" style="1" bestFit="1" customWidth="1"/>
    <col min="11034" max="11034" width="11" style="1" customWidth="1"/>
    <col min="11035" max="11035" width="10.7109375" style="1" bestFit="1" customWidth="1"/>
    <col min="11036" max="11036" width="17.28515625" style="1" bestFit="1" customWidth="1"/>
    <col min="11037" max="11282" width="9.140625" style="1"/>
    <col min="11283" max="11283" width="49.5703125" style="1" bestFit="1" customWidth="1"/>
    <col min="11284" max="11284" width="18" style="1" bestFit="1" customWidth="1"/>
    <col min="11285" max="11285" width="11" style="1" customWidth="1"/>
    <col min="11286" max="11286" width="14.42578125" style="1" bestFit="1" customWidth="1"/>
    <col min="11287" max="11287" width="20.28515625" style="1" customWidth="1"/>
    <col min="11288" max="11288" width="12.7109375" style="1" bestFit="1" customWidth="1"/>
    <col min="11289" max="11289" width="12.85546875" style="1" bestFit="1" customWidth="1"/>
    <col min="11290" max="11290" width="11" style="1" customWidth="1"/>
    <col min="11291" max="11291" width="10.7109375" style="1" bestFit="1" customWidth="1"/>
    <col min="11292" max="11292" width="17.28515625" style="1" bestFit="1" customWidth="1"/>
    <col min="11293" max="11538" width="9.140625" style="1"/>
    <col min="11539" max="11539" width="49.5703125" style="1" bestFit="1" customWidth="1"/>
    <col min="11540" max="11540" width="18" style="1" bestFit="1" customWidth="1"/>
    <col min="11541" max="11541" width="11" style="1" customWidth="1"/>
    <col min="11542" max="11542" width="14.42578125" style="1" bestFit="1" customWidth="1"/>
    <col min="11543" max="11543" width="20.28515625" style="1" customWidth="1"/>
    <col min="11544" max="11544" width="12.7109375" style="1" bestFit="1" customWidth="1"/>
    <col min="11545" max="11545" width="12.85546875" style="1" bestFit="1" customWidth="1"/>
    <col min="11546" max="11546" width="11" style="1" customWidth="1"/>
    <col min="11547" max="11547" width="10.7109375" style="1" bestFit="1" customWidth="1"/>
    <col min="11548" max="11548" width="17.28515625" style="1" bestFit="1" customWidth="1"/>
    <col min="11549" max="11794" width="9.140625" style="1"/>
    <col min="11795" max="11795" width="49.5703125" style="1" bestFit="1" customWidth="1"/>
    <col min="11796" max="11796" width="18" style="1" bestFit="1" customWidth="1"/>
    <col min="11797" max="11797" width="11" style="1" customWidth="1"/>
    <col min="11798" max="11798" width="14.42578125" style="1" bestFit="1" customWidth="1"/>
    <col min="11799" max="11799" width="20.28515625" style="1" customWidth="1"/>
    <col min="11800" max="11800" width="12.7109375" style="1" bestFit="1" customWidth="1"/>
    <col min="11801" max="11801" width="12.85546875" style="1" bestFit="1" customWidth="1"/>
    <col min="11802" max="11802" width="11" style="1" customWidth="1"/>
    <col min="11803" max="11803" width="10.7109375" style="1" bestFit="1" customWidth="1"/>
    <col min="11804" max="11804" width="17.28515625" style="1" bestFit="1" customWidth="1"/>
    <col min="11805" max="12050" width="9.140625" style="1"/>
    <col min="12051" max="12051" width="49.5703125" style="1" bestFit="1" customWidth="1"/>
    <col min="12052" max="12052" width="18" style="1" bestFit="1" customWidth="1"/>
    <col min="12053" max="12053" width="11" style="1" customWidth="1"/>
    <col min="12054" max="12054" width="14.42578125" style="1" bestFit="1" customWidth="1"/>
    <col min="12055" max="12055" width="20.28515625" style="1" customWidth="1"/>
    <col min="12056" max="12056" width="12.7109375" style="1" bestFit="1" customWidth="1"/>
    <col min="12057" max="12057" width="12.85546875" style="1" bestFit="1" customWidth="1"/>
    <col min="12058" max="12058" width="11" style="1" customWidth="1"/>
    <col min="12059" max="12059" width="10.7109375" style="1" bestFit="1" customWidth="1"/>
    <col min="12060" max="12060" width="17.28515625" style="1" bestFit="1" customWidth="1"/>
    <col min="12061" max="12306" width="9.140625" style="1"/>
    <col min="12307" max="12307" width="49.5703125" style="1" bestFit="1" customWidth="1"/>
    <col min="12308" max="12308" width="18" style="1" bestFit="1" customWidth="1"/>
    <col min="12309" max="12309" width="11" style="1" customWidth="1"/>
    <col min="12310" max="12310" width="14.42578125" style="1" bestFit="1" customWidth="1"/>
    <col min="12311" max="12311" width="20.28515625" style="1" customWidth="1"/>
    <col min="12312" max="12312" width="12.7109375" style="1" bestFit="1" customWidth="1"/>
    <col min="12313" max="12313" width="12.85546875" style="1" bestFit="1" customWidth="1"/>
    <col min="12314" max="12314" width="11" style="1" customWidth="1"/>
    <col min="12315" max="12315" width="10.7109375" style="1" bestFit="1" customWidth="1"/>
    <col min="12316" max="12316" width="17.28515625" style="1" bestFit="1" customWidth="1"/>
    <col min="12317" max="12562" width="9.140625" style="1"/>
    <col min="12563" max="12563" width="49.5703125" style="1" bestFit="1" customWidth="1"/>
    <col min="12564" max="12564" width="18" style="1" bestFit="1" customWidth="1"/>
    <col min="12565" max="12565" width="11" style="1" customWidth="1"/>
    <col min="12566" max="12566" width="14.42578125" style="1" bestFit="1" customWidth="1"/>
    <col min="12567" max="12567" width="20.28515625" style="1" customWidth="1"/>
    <col min="12568" max="12568" width="12.7109375" style="1" bestFit="1" customWidth="1"/>
    <col min="12569" max="12569" width="12.85546875" style="1" bestFit="1" customWidth="1"/>
    <col min="12570" max="12570" width="11" style="1" customWidth="1"/>
    <col min="12571" max="12571" width="10.7109375" style="1" bestFit="1" customWidth="1"/>
    <col min="12572" max="12572" width="17.28515625" style="1" bestFit="1" customWidth="1"/>
    <col min="12573" max="12818" width="9.140625" style="1"/>
    <col min="12819" max="12819" width="49.5703125" style="1" bestFit="1" customWidth="1"/>
    <col min="12820" max="12820" width="18" style="1" bestFit="1" customWidth="1"/>
    <col min="12821" max="12821" width="11" style="1" customWidth="1"/>
    <col min="12822" max="12822" width="14.42578125" style="1" bestFit="1" customWidth="1"/>
    <col min="12823" max="12823" width="20.28515625" style="1" customWidth="1"/>
    <col min="12824" max="12824" width="12.7109375" style="1" bestFit="1" customWidth="1"/>
    <col min="12825" max="12825" width="12.85546875" style="1" bestFit="1" customWidth="1"/>
    <col min="12826" max="12826" width="11" style="1" customWidth="1"/>
    <col min="12827" max="12827" width="10.7109375" style="1" bestFit="1" customWidth="1"/>
    <col min="12828" max="12828" width="17.28515625" style="1" bestFit="1" customWidth="1"/>
    <col min="12829" max="13074" width="9.140625" style="1"/>
    <col min="13075" max="13075" width="49.5703125" style="1" bestFit="1" customWidth="1"/>
    <col min="13076" max="13076" width="18" style="1" bestFit="1" customWidth="1"/>
    <col min="13077" max="13077" width="11" style="1" customWidth="1"/>
    <col min="13078" max="13078" width="14.42578125" style="1" bestFit="1" customWidth="1"/>
    <col min="13079" max="13079" width="20.28515625" style="1" customWidth="1"/>
    <col min="13080" max="13080" width="12.7109375" style="1" bestFit="1" customWidth="1"/>
    <col min="13081" max="13081" width="12.85546875" style="1" bestFit="1" customWidth="1"/>
    <col min="13082" max="13082" width="11" style="1" customWidth="1"/>
    <col min="13083" max="13083" width="10.7109375" style="1" bestFit="1" customWidth="1"/>
    <col min="13084" max="13084" width="17.28515625" style="1" bestFit="1" customWidth="1"/>
    <col min="13085" max="13330" width="9.140625" style="1"/>
    <col min="13331" max="13331" width="49.5703125" style="1" bestFit="1" customWidth="1"/>
    <col min="13332" max="13332" width="18" style="1" bestFit="1" customWidth="1"/>
    <col min="13333" max="13333" width="11" style="1" customWidth="1"/>
    <col min="13334" max="13334" width="14.42578125" style="1" bestFit="1" customWidth="1"/>
    <col min="13335" max="13335" width="20.28515625" style="1" customWidth="1"/>
    <col min="13336" max="13336" width="12.7109375" style="1" bestFit="1" customWidth="1"/>
    <col min="13337" max="13337" width="12.85546875" style="1" bestFit="1" customWidth="1"/>
    <col min="13338" max="13338" width="11" style="1" customWidth="1"/>
    <col min="13339" max="13339" width="10.7109375" style="1" bestFit="1" customWidth="1"/>
    <col min="13340" max="13340" width="17.28515625" style="1" bestFit="1" customWidth="1"/>
    <col min="13341" max="13586" width="9.140625" style="1"/>
    <col min="13587" max="13587" width="49.5703125" style="1" bestFit="1" customWidth="1"/>
    <col min="13588" max="13588" width="18" style="1" bestFit="1" customWidth="1"/>
    <col min="13589" max="13589" width="11" style="1" customWidth="1"/>
    <col min="13590" max="13590" width="14.42578125" style="1" bestFit="1" customWidth="1"/>
    <col min="13591" max="13591" width="20.28515625" style="1" customWidth="1"/>
    <col min="13592" max="13592" width="12.7109375" style="1" bestFit="1" customWidth="1"/>
    <col min="13593" max="13593" width="12.85546875" style="1" bestFit="1" customWidth="1"/>
    <col min="13594" max="13594" width="11" style="1" customWidth="1"/>
    <col min="13595" max="13595" width="10.7109375" style="1" bestFit="1" customWidth="1"/>
    <col min="13596" max="13596" width="17.28515625" style="1" bestFit="1" customWidth="1"/>
    <col min="13597" max="13842" width="9.140625" style="1"/>
    <col min="13843" max="13843" width="49.5703125" style="1" bestFit="1" customWidth="1"/>
    <col min="13844" max="13844" width="18" style="1" bestFit="1" customWidth="1"/>
    <col min="13845" max="13845" width="11" style="1" customWidth="1"/>
    <col min="13846" max="13846" width="14.42578125" style="1" bestFit="1" customWidth="1"/>
    <col min="13847" max="13847" width="20.28515625" style="1" customWidth="1"/>
    <col min="13848" max="13848" width="12.7109375" style="1" bestFit="1" customWidth="1"/>
    <col min="13849" max="13849" width="12.85546875" style="1" bestFit="1" customWidth="1"/>
    <col min="13850" max="13850" width="11" style="1" customWidth="1"/>
    <col min="13851" max="13851" width="10.7109375" style="1" bestFit="1" customWidth="1"/>
    <col min="13852" max="13852" width="17.28515625" style="1" bestFit="1" customWidth="1"/>
    <col min="13853" max="14098" width="9.140625" style="1"/>
    <col min="14099" max="14099" width="49.5703125" style="1" bestFit="1" customWidth="1"/>
    <col min="14100" max="14100" width="18" style="1" bestFit="1" customWidth="1"/>
    <col min="14101" max="14101" width="11" style="1" customWidth="1"/>
    <col min="14102" max="14102" width="14.42578125" style="1" bestFit="1" customWidth="1"/>
    <col min="14103" max="14103" width="20.28515625" style="1" customWidth="1"/>
    <col min="14104" max="14104" width="12.7109375" style="1" bestFit="1" customWidth="1"/>
    <col min="14105" max="14105" width="12.85546875" style="1" bestFit="1" customWidth="1"/>
    <col min="14106" max="14106" width="11" style="1" customWidth="1"/>
    <col min="14107" max="14107" width="10.7109375" style="1" bestFit="1" customWidth="1"/>
    <col min="14108" max="14108" width="17.28515625" style="1" bestFit="1" customWidth="1"/>
    <col min="14109" max="14354" width="9.140625" style="1"/>
    <col min="14355" max="14355" width="49.5703125" style="1" bestFit="1" customWidth="1"/>
    <col min="14356" max="14356" width="18" style="1" bestFit="1" customWidth="1"/>
    <col min="14357" max="14357" width="11" style="1" customWidth="1"/>
    <col min="14358" max="14358" width="14.42578125" style="1" bestFit="1" customWidth="1"/>
    <col min="14359" max="14359" width="20.28515625" style="1" customWidth="1"/>
    <col min="14360" max="14360" width="12.7109375" style="1" bestFit="1" customWidth="1"/>
    <col min="14361" max="14361" width="12.85546875" style="1" bestFit="1" customWidth="1"/>
    <col min="14362" max="14362" width="11" style="1" customWidth="1"/>
    <col min="14363" max="14363" width="10.7109375" style="1" bestFit="1" customWidth="1"/>
    <col min="14364" max="14364" width="17.28515625" style="1" bestFit="1" customWidth="1"/>
    <col min="14365" max="14610" width="9.140625" style="1"/>
    <col min="14611" max="14611" width="49.5703125" style="1" bestFit="1" customWidth="1"/>
    <col min="14612" max="14612" width="18" style="1" bestFit="1" customWidth="1"/>
    <col min="14613" max="14613" width="11" style="1" customWidth="1"/>
    <col min="14614" max="14614" width="14.42578125" style="1" bestFit="1" customWidth="1"/>
    <col min="14615" max="14615" width="20.28515625" style="1" customWidth="1"/>
    <col min="14616" max="14616" width="12.7109375" style="1" bestFit="1" customWidth="1"/>
    <col min="14617" max="14617" width="12.85546875" style="1" bestFit="1" customWidth="1"/>
    <col min="14618" max="14618" width="11" style="1" customWidth="1"/>
    <col min="14619" max="14619" width="10.7109375" style="1" bestFit="1" customWidth="1"/>
    <col min="14620" max="14620" width="17.28515625" style="1" bestFit="1" customWidth="1"/>
    <col min="14621" max="14866" width="9.140625" style="1"/>
    <col min="14867" max="14867" width="49.5703125" style="1" bestFit="1" customWidth="1"/>
    <col min="14868" max="14868" width="18" style="1" bestFit="1" customWidth="1"/>
    <col min="14869" max="14869" width="11" style="1" customWidth="1"/>
    <col min="14870" max="14870" width="14.42578125" style="1" bestFit="1" customWidth="1"/>
    <col min="14871" max="14871" width="20.28515625" style="1" customWidth="1"/>
    <col min="14872" max="14872" width="12.7109375" style="1" bestFit="1" customWidth="1"/>
    <col min="14873" max="14873" width="12.85546875" style="1" bestFit="1" customWidth="1"/>
    <col min="14874" max="14874" width="11" style="1" customWidth="1"/>
    <col min="14875" max="14875" width="10.7109375" style="1" bestFit="1" customWidth="1"/>
    <col min="14876" max="14876" width="17.28515625" style="1" bestFit="1" customWidth="1"/>
    <col min="14877" max="15122" width="9.140625" style="1"/>
    <col min="15123" max="15123" width="49.5703125" style="1" bestFit="1" customWidth="1"/>
    <col min="15124" max="15124" width="18" style="1" bestFit="1" customWidth="1"/>
    <col min="15125" max="15125" width="11" style="1" customWidth="1"/>
    <col min="15126" max="15126" width="14.42578125" style="1" bestFit="1" customWidth="1"/>
    <col min="15127" max="15127" width="20.28515625" style="1" customWidth="1"/>
    <col min="15128" max="15128" width="12.7109375" style="1" bestFit="1" customWidth="1"/>
    <col min="15129" max="15129" width="12.85546875" style="1" bestFit="1" customWidth="1"/>
    <col min="15130" max="15130" width="11" style="1" customWidth="1"/>
    <col min="15131" max="15131" width="10.7109375" style="1" bestFit="1" customWidth="1"/>
    <col min="15132" max="15132" width="17.28515625" style="1" bestFit="1" customWidth="1"/>
    <col min="15133" max="15378" width="9.140625" style="1"/>
    <col min="15379" max="15379" width="49.5703125" style="1" bestFit="1" customWidth="1"/>
    <col min="15380" max="15380" width="18" style="1" bestFit="1" customWidth="1"/>
    <col min="15381" max="15381" width="11" style="1" customWidth="1"/>
    <col min="15382" max="15382" width="14.42578125" style="1" bestFit="1" customWidth="1"/>
    <col min="15383" max="15383" width="20.28515625" style="1" customWidth="1"/>
    <col min="15384" max="15384" width="12.7109375" style="1" bestFit="1" customWidth="1"/>
    <col min="15385" max="15385" width="12.85546875" style="1" bestFit="1" customWidth="1"/>
    <col min="15386" max="15386" width="11" style="1" customWidth="1"/>
    <col min="15387" max="15387" width="10.7109375" style="1" bestFit="1" customWidth="1"/>
    <col min="15388" max="15388" width="17.28515625" style="1" bestFit="1" customWidth="1"/>
    <col min="15389" max="15634" width="9.140625" style="1"/>
    <col min="15635" max="15635" width="49.5703125" style="1" bestFit="1" customWidth="1"/>
    <col min="15636" max="15636" width="18" style="1" bestFit="1" customWidth="1"/>
    <col min="15637" max="15637" width="11" style="1" customWidth="1"/>
    <col min="15638" max="15638" width="14.42578125" style="1" bestFit="1" customWidth="1"/>
    <col min="15639" max="15639" width="20.28515625" style="1" customWidth="1"/>
    <col min="15640" max="15640" width="12.7109375" style="1" bestFit="1" customWidth="1"/>
    <col min="15641" max="15641" width="12.85546875" style="1" bestFit="1" customWidth="1"/>
    <col min="15642" max="15642" width="11" style="1" customWidth="1"/>
    <col min="15643" max="15643" width="10.7109375" style="1" bestFit="1" customWidth="1"/>
    <col min="15644" max="15644" width="17.28515625" style="1" bestFit="1" customWidth="1"/>
    <col min="15645" max="15890" width="9.140625" style="1"/>
    <col min="15891" max="15891" width="49.5703125" style="1" bestFit="1" customWidth="1"/>
    <col min="15892" max="15892" width="18" style="1" bestFit="1" customWidth="1"/>
    <col min="15893" max="15893" width="11" style="1" customWidth="1"/>
    <col min="15894" max="15894" width="14.42578125" style="1" bestFit="1" customWidth="1"/>
    <col min="15895" max="15895" width="20.28515625" style="1" customWidth="1"/>
    <col min="15896" max="15896" width="12.7109375" style="1" bestFit="1" customWidth="1"/>
    <col min="15897" max="15897" width="12.85546875" style="1" bestFit="1" customWidth="1"/>
    <col min="15898" max="15898" width="11" style="1" customWidth="1"/>
    <col min="15899" max="15899" width="10.7109375" style="1" bestFit="1" customWidth="1"/>
    <col min="15900" max="15900" width="17.28515625" style="1" bestFit="1" customWidth="1"/>
    <col min="15901" max="16146" width="9.140625" style="1"/>
    <col min="16147" max="16147" width="49.5703125" style="1" bestFit="1" customWidth="1"/>
    <col min="16148" max="16148" width="18" style="1" bestFit="1" customWidth="1"/>
    <col min="16149" max="16149" width="11" style="1" customWidth="1"/>
    <col min="16150" max="16150" width="14.42578125" style="1" bestFit="1" customWidth="1"/>
    <col min="16151" max="16151" width="20.28515625" style="1" customWidth="1"/>
    <col min="16152" max="16152" width="12.7109375" style="1" bestFit="1" customWidth="1"/>
    <col min="16153" max="16153" width="12.85546875" style="1" bestFit="1" customWidth="1"/>
    <col min="16154" max="16154" width="11" style="1" customWidth="1"/>
    <col min="16155" max="16155" width="10.7109375" style="1" bestFit="1" customWidth="1"/>
    <col min="16156" max="16156" width="17.28515625" style="1" bestFit="1" customWidth="1"/>
    <col min="16157" max="16384" width="9.140625" style="1"/>
  </cols>
  <sheetData>
    <row r="1" spans="2:29" ht="17.25" customHeight="1">
      <c r="B1" s="289" t="s">
        <v>141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89" t="s">
        <v>141</v>
      </c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</row>
    <row r="2" spans="2:29" ht="17.25" customHeight="1">
      <c r="B2" s="291" t="s">
        <v>0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1" t="s">
        <v>0</v>
      </c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3" t="s">
        <v>68</v>
      </c>
      <c r="AA2" s="293"/>
      <c r="AB2" s="293"/>
      <c r="AC2" s="95"/>
    </row>
    <row r="3" spans="2:29" s="2" customFormat="1" ht="17.25" customHeight="1" thickBot="1">
      <c r="B3" s="315" t="s">
        <v>27</v>
      </c>
      <c r="C3" s="315"/>
      <c r="D3" s="306" t="s">
        <v>1</v>
      </c>
      <c r="E3" s="307"/>
      <c r="F3" s="307"/>
      <c r="G3" s="307"/>
      <c r="H3" s="307"/>
      <c r="I3" s="307"/>
      <c r="J3" s="307"/>
      <c r="K3" s="307"/>
      <c r="L3" s="307"/>
      <c r="M3" s="307"/>
      <c r="N3" s="310" t="s">
        <v>2</v>
      </c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05" t="s">
        <v>4</v>
      </c>
      <c r="AA3" s="305"/>
      <c r="AB3" s="305"/>
    </row>
    <row r="4" spans="2:29" s="2" customFormat="1" ht="54.75" customHeight="1">
      <c r="B4" s="308" t="s">
        <v>21</v>
      </c>
      <c r="C4" s="73"/>
      <c r="D4" s="31" t="s">
        <v>79</v>
      </c>
      <c r="E4" s="32" t="s">
        <v>80</v>
      </c>
      <c r="F4" s="31" t="s">
        <v>81</v>
      </c>
      <c r="G4" s="32" t="s">
        <v>82</v>
      </c>
      <c r="H4" s="41" t="s">
        <v>83</v>
      </c>
      <c r="I4" s="32" t="s">
        <v>84</v>
      </c>
      <c r="J4" s="31" t="s">
        <v>99</v>
      </c>
      <c r="K4" s="32" t="s">
        <v>100</v>
      </c>
      <c r="L4" s="41" t="s">
        <v>87</v>
      </c>
      <c r="M4" s="32" t="s">
        <v>88</v>
      </c>
      <c r="N4" s="308" t="s">
        <v>21</v>
      </c>
      <c r="O4" s="73"/>
      <c r="P4" s="31" t="s">
        <v>89</v>
      </c>
      <c r="Q4" s="32" t="s">
        <v>90</v>
      </c>
      <c r="R4" s="31" t="s">
        <v>83</v>
      </c>
      <c r="S4" s="32" t="s">
        <v>84</v>
      </c>
      <c r="T4" s="32" t="s">
        <v>85</v>
      </c>
      <c r="U4" s="33" t="s">
        <v>86</v>
      </c>
      <c r="V4" s="31" t="s">
        <v>95</v>
      </c>
      <c r="W4" s="32" t="s">
        <v>96</v>
      </c>
      <c r="X4" s="31" t="s">
        <v>97</v>
      </c>
      <c r="Y4" s="32" t="s">
        <v>98</v>
      </c>
      <c r="Z4" s="54" t="s">
        <v>5</v>
      </c>
      <c r="AA4" s="55" t="s">
        <v>6</v>
      </c>
      <c r="AB4" s="56" t="s">
        <v>7</v>
      </c>
    </row>
    <row r="5" spans="2:29" s="2" customFormat="1" ht="17.25" customHeight="1" thickBot="1">
      <c r="B5" s="309"/>
      <c r="C5" s="74" t="s">
        <v>8</v>
      </c>
      <c r="D5" s="57">
        <f>SUM(D6:D25)</f>
        <v>95974</v>
      </c>
      <c r="E5" s="58">
        <f t="shared" ref="E5" si="0">SUM(E6:E25)</f>
        <v>216903</v>
      </c>
      <c r="F5" s="57">
        <f>SUM(F6:F26)</f>
        <v>233017</v>
      </c>
      <c r="G5" s="58">
        <f>SUM(G6:G26)</f>
        <v>256311</v>
      </c>
      <c r="H5" s="51">
        <f>SUM(H6:H25)</f>
        <v>62567</v>
      </c>
      <c r="I5" s="58">
        <f t="shared" ref="I5" si="1">SUM(I6:I25)</f>
        <v>69832</v>
      </c>
      <c r="J5" s="57">
        <f>SUM(J6:J25)</f>
        <v>167842</v>
      </c>
      <c r="K5" s="58">
        <f t="shared" ref="K5" si="2">SUM(K6:K25)</f>
        <v>343807</v>
      </c>
      <c r="L5" s="75">
        <f>SUM(L6:L26)</f>
        <v>559400</v>
      </c>
      <c r="M5" s="75">
        <f t="shared" ref="M5" si="3">SUM(M6:M26)</f>
        <v>886853</v>
      </c>
      <c r="N5" s="309"/>
      <c r="O5" s="74" t="s">
        <v>8</v>
      </c>
      <c r="P5" s="88">
        <f>SUM(P6:P26)</f>
        <v>559310</v>
      </c>
      <c r="Q5" s="87">
        <f>SUM(Q6:Q26)</f>
        <v>886853</v>
      </c>
      <c r="R5" s="57">
        <f>SUM(R6:R26)</f>
        <v>0</v>
      </c>
      <c r="S5" s="58">
        <f t="shared" ref="S5:T5" si="4">SUM(S6:S26)</f>
        <v>0</v>
      </c>
      <c r="T5" s="58">
        <f t="shared" si="4"/>
        <v>0</v>
      </c>
      <c r="U5" s="89"/>
      <c r="V5" s="57">
        <f>SUM(V6:V26)</f>
        <v>0</v>
      </c>
      <c r="W5" s="58">
        <f t="shared" ref="W5" si="5">SUM(W6:W26)</f>
        <v>0</v>
      </c>
      <c r="X5" s="60">
        <f>SUM(X6:X26)</f>
        <v>559310</v>
      </c>
      <c r="Y5" s="61">
        <f t="shared" ref="Y5" si="6">SUM(Y6:Y26)</f>
        <v>886853</v>
      </c>
      <c r="Z5" s="51">
        <v>5</v>
      </c>
      <c r="AA5" s="63">
        <v>0</v>
      </c>
      <c r="AB5" s="59">
        <v>177</v>
      </c>
      <c r="AC5" s="19"/>
    </row>
    <row r="6" spans="2:29" s="144" customFormat="1" ht="17.25" customHeight="1">
      <c r="B6" s="134" t="s">
        <v>43</v>
      </c>
      <c r="C6" s="135" t="s">
        <v>22</v>
      </c>
      <c r="D6" s="66">
        <f>'2.sz.Önkormányzat'!C6</f>
        <v>0</v>
      </c>
      <c r="E6" s="67">
        <f>'2.sz.Önkormányzat'!D6</f>
        <v>0</v>
      </c>
      <c r="F6" s="136">
        <f>'2.sz.Önkormányzat'!E6</f>
        <v>10610</v>
      </c>
      <c r="G6" s="137">
        <f>'2.sz.Önkormányzat'!F6</f>
        <v>14431</v>
      </c>
      <c r="H6" s="66">
        <f>'2.sz.Önkormányzat'!G6</f>
        <v>0</v>
      </c>
      <c r="I6" s="67">
        <f>'2.sz.Önkormányzat'!H6</f>
        <v>0</v>
      </c>
      <c r="J6" s="130">
        <f>'2.sz.Önkormányzat'!I6</f>
        <v>0</v>
      </c>
      <c r="K6" s="138">
        <f>'2.sz.Önkormányzat'!J6</f>
        <v>0</v>
      </c>
      <c r="L6" s="131">
        <f>'2.sz.Önkormányzat'!K6</f>
        <v>10610</v>
      </c>
      <c r="M6" s="131">
        <f>'2.sz.Önkormányzat'!L6</f>
        <v>14431</v>
      </c>
      <c r="N6" s="134" t="s">
        <v>43</v>
      </c>
      <c r="O6" s="135" t="s">
        <v>22</v>
      </c>
      <c r="P6" s="139">
        <f>'2.sz.Önkormányzat'!M6</f>
        <v>10610</v>
      </c>
      <c r="Q6" s="140">
        <f>'2.sz.Önkormányzat'!N6</f>
        <v>0</v>
      </c>
      <c r="R6" s="66">
        <f>'2.sz.Önkormányzat'!O6</f>
        <v>0</v>
      </c>
      <c r="S6" s="67">
        <f>'2.sz.Önkormányzat'!P6</f>
        <v>0</v>
      </c>
      <c r="T6" s="67">
        <f>'2.sz.Önkormányzat'!Q6</f>
        <v>0</v>
      </c>
      <c r="U6" s="90" t="s">
        <v>121</v>
      </c>
      <c r="V6" s="66">
        <f>'2.sz.Önkormányzat'!S6</f>
        <v>0</v>
      </c>
      <c r="W6" s="67">
        <f>'2.sz.Önkormányzat'!T6</f>
        <v>0</v>
      </c>
      <c r="X6" s="66">
        <f>'2.sz.Önkormányzat'!U6</f>
        <v>10610</v>
      </c>
      <c r="Y6" s="67">
        <f>'2.sz.Önkormányzat'!V6</f>
        <v>0</v>
      </c>
      <c r="Z6" s="141"/>
      <c r="AA6" s="142"/>
      <c r="AB6" s="142"/>
      <c r="AC6" s="143"/>
    </row>
    <row r="7" spans="2:29" s="144" customFormat="1" ht="17.25" customHeight="1">
      <c r="B7" s="134" t="s">
        <v>43</v>
      </c>
      <c r="C7" s="135" t="s">
        <v>113</v>
      </c>
      <c r="D7" s="34">
        <f>'2.sz.Önkormányzat'!C7</f>
        <v>0</v>
      </c>
      <c r="E7" s="6">
        <f>'2.sz.Önkormányzat'!D7</f>
        <v>0</v>
      </c>
      <c r="F7" s="139">
        <f>'2.sz.Önkormányzat'!E7</f>
        <v>0</v>
      </c>
      <c r="G7" s="140">
        <f>'2.sz.Önkormányzat'!F7</f>
        <v>477</v>
      </c>
      <c r="H7" s="34">
        <f>'2.sz.Önkormányzat'!G7</f>
        <v>0</v>
      </c>
      <c r="I7" s="6">
        <f>'2.sz.Önkormányzat'!H7</f>
        <v>1394</v>
      </c>
      <c r="J7" s="130">
        <f>'2.sz.Önkormányzat'!I7</f>
        <v>0</v>
      </c>
      <c r="K7" s="138">
        <f>'2.sz.Önkormányzat'!J7</f>
        <v>0</v>
      </c>
      <c r="L7" s="131">
        <f>'2.sz.Önkormányzat'!K7</f>
        <v>0</v>
      </c>
      <c r="M7" s="131">
        <f>'2.sz.Önkormányzat'!L7</f>
        <v>1871</v>
      </c>
      <c r="N7" s="134" t="s">
        <v>43</v>
      </c>
      <c r="O7" s="135" t="s">
        <v>113</v>
      </c>
      <c r="P7" s="139">
        <f>'2.sz.Önkormányzat'!M7</f>
        <v>13334</v>
      </c>
      <c r="Q7" s="140">
        <f>'2.sz.Önkormányzat'!N7</f>
        <v>0</v>
      </c>
      <c r="R7" s="34">
        <f>'2.sz.Önkormányzat'!O7</f>
        <v>0</v>
      </c>
      <c r="S7" s="6">
        <f>'2.sz.Önkormányzat'!P7</f>
        <v>0</v>
      </c>
      <c r="T7" s="6">
        <f>'2.sz.Önkormányzat'!Q7</f>
        <v>0</v>
      </c>
      <c r="U7" s="79" t="s">
        <v>121</v>
      </c>
      <c r="V7" s="34">
        <f>'2.sz.Önkormányzat'!S7</f>
        <v>0</v>
      </c>
      <c r="W7" s="6">
        <f>'2.sz.Önkormányzat'!T7</f>
        <v>0</v>
      </c>
      <c r="X7" s="34">
        <f>'2.sz.Önkormányzat'!U7</f>
        <v>13334</v>
      </c>
      <c r="Y7" s="6">
        <f>'2.sz.Önkormányzat'!V7</f>
        <v>0</v>
      </c>
      <c r="Z7" s="141"/>
      <c r="AA7" s="142"/>
      <c r="AB7" s="142"/>
      <c r="AC7" s="143"/>
    </row>
    <row r="8" spans="2:29" s="7" customFormat="1" ht="17.25" customHeight="1">
      <c r="B8" s="17" t="s">
        <v>44</v>
      </c>
      <c r="C8" s="36" t="s">
        <v>23</v>
      </c>
      <c r="D8" s="34">
        <f>'2.sz.Önkormányzat'!C8</f>
        <v>0</v>
      </c>
      <c r="E8" s="6">
        <f>'2.sz.Önkormányzat'!D8</f>
        <v>0</v>
      </c>
      <c r="F8" s="139">
        <f>'2.sz.Önkormányzat'!E8</f>
        <v>356</v>
      </c>
      <c r="G8" s="140">
        <f>'2.sz.Önkormányzat'!F8</f>
        <v>462</v>
      </c>
      <c r="H8" s="34">
        <f>'2.sz.Önkormányzat'!G8</f>
        <v>0</v>
      </c>
      <c r="I8" s="6">
        <f>'2.sz.Önkormányzat'!H8</f>
        <v>0</v>
      </c>
      <c r="J8" s="34">
        <f>'2.sz.Önkormányzat'!I8</f>
        <v>0</v>
      </c>
      <c r="K8" s="6">
        <f>'2.sz.Önkormányzat'!J8</f>
        <v>0</v>
      </c>
      <c r="L8" s="20">
        <f>'2.sz.Önkormányzat'!K8</f>
        <v>356</v>
      </c>
      <c r="M8" s="20">
        <f>'2.sz.Önkormányzat'!L8</f>
        <v>462</v>
      </c>
      <c r="N8" s="17" t="s">
        <v>44</v>
      </c>
      <c r="O8" s="36" t="s">
        <v>23</v>
      </c>
      <c r="P8" s="139">
        <f>'2.sz.Önkormányzat'!M8</f>
        <v>356</v>
      </c>
      <c r="Q8" s="140">
        <f>'2.sz.Önkormányzat'!N8</f>
        <v>168</v>
      </c>
      <c r="R8" s="34">
        <f>'2.sz.Önkormányzat'!O8</f>
        <v>0</v>
      </c>
      <c r="S8" s="6">
        <f>'2.sz.Önkormányzat'!P8</f>
        <v>0</v>
      </c>
      <c r="T8" s="6">
        <f>'2.sz.Önkormányzat'!Q8</f>
        <v>0</v>
      </c>
      <c r="U8" s="79" t="s">
        <v>121</v>
      </c>
      <c r="V8" s="34">
        <f>'2.sz.Önkormányzat'!S8</f>
        <v>0</v>
      </c>
      <c r="W8" s="6">
        <f>'2.sz.Önkormányzat'!T8</f>
        <v>0</v>
      </c>
      <c r="X8" s="34">
        <f>'2.sz.Önkormányzat'!U8</f>
        <v>356</v>
      </c>
      <c r="Y8" s="6">
        <f>'2.sz.Önkormányzat'!V8</f>
        <v>168</v>
      </c>
      <c r="Z8" s="20">
        <v>0</v>
      </c>
      <c r="AA8" s="6">
        <v>0</v>
      </c>
      <c r="AB8" s="6">
        <v>0</v>
      </c>
    </row>
    <row r="9" spans="2:29" s="7" customFormat="1" ht="17.25" customHeight="1">
      <c r="B9" s="17" t="s">
        <v>44</v>
      </c>
      <c r="C9" s="36" t="s">
        <v>24</v>
      </c>
      <c r="D9" s="34">
        <f>'2.sz.Önkormányzat'!C9</f>
        <v>0</v>
      </c>
      <c r="E9" s="6">
        <f>'2.sz.Önkormányzat'!D9</f>
        <v>45366</v>
      </c>
      <c r="F9" s="139">
        <f>'2.sz.Önkormányzat'!E9</f>
        <v>0</v>
      </c>
      <c r="G9" s="140">
        <f>'2.sz.Önkormányzat'!F9</f>
        <v>24290</v>
      </c>
      <c r="H9" s="34">
        <f>'2.sz.Önkormányzat'!G9</f>
        <v>8900</v>
      </c>
      <c r="I9" s="6">
        <f>'2.sz.Önkormányzat'!H9</f>
        <v>3427</v>
      </c>
      <c r="J9" s="34">
        <f>'2.sz.Önkormányzat'!I9</f>
        <v>0</v>
      </c>
      <c r="K9" s="6">
        <f>'2.sz.Önkormányzat'!J9</f>
        <v>0</v>
      </c>
      <c r="L9" s="20">
        <f>'2.sz.Önkormányzat'!K9</f>
        <v>8900</v>
      </c>
      <c r="M9" s="20">
        <f>'2.sz.Önkormányzat'!L9</f>
        <v>73083</v>
      </c>
      <c r="N9" s="17" t="s">
        <v>44</v>
      </c>
      <c r="O9" s="36" t="s">
        <v>24</v>
      </c>
      <c r="P9" s="139">
        <f>'2.sz.Önkormányzat'!M9</f>
        <v>9624</v>
      </c>
      <c r="Q9" s="140">
        <f>'2.sz.Önkormányzat'!N9</f>
        <v>8984</v>
      </c>
      <c r="R9" s="34">
        <f>'2.sz.Önkormányzat'!O9</f>
        <v>0</v>
      </c>
      <c r="S9" s="6">
        <f>'2.sz.Önkormányzat'!P9</f>
        <v>0</v>
      </c>
      <c r="T9" s="6">
        <f>'2.sz.Önkormányzat'!Q9</f>
        <v>0</v>
      </c>
      <c r="U9" s="79" t="s">
        <v>121</v>
      </c>
      <c r="V9" s="34">
        <f>'2.sz.Önkormányzat'!S9</f>
        <v>0</v>
      </c>
      <c r="W9" s="6">
        <f>'2.sz.Önkormányzat'!T9</f>
        <v>0</v>
      </c>
      <c r="X9" s="34">
        <f>'2.sz.Önkormányzat'!U9</f>
        <v>9624</v>
      </c>
      <c r="Y9" s="6">
        <f>'2.sz.Önkormányzat'!V9</f>
        <v>8984</v>
      </c>
      <c r="Z9" s="20">
        <v>0</v>
      </c>
      <c r="AA9" s="6">
        <v>0</v>
      </c>
      <c r="AB9" s="6">
        <v>0</v>
      </c>
    </row>
    <row r="10" spans="2:29" s="7" customFormat="1" ht="17.25" customHeight="1">
      <c r="B10" s="17" t="s">
        <v>43</v>
      </c>
      <c r="C10" s="36" t="s">
        <v>112</v>
      </c>
      <c r="D10" s="34">
        <f>'2.sz.Önkormányzat'!C10</f>
        <v>0</v>
      </c>
      <c r="E10" s="6">
        <f>'2.sz.Önkormányzat'!D10</f>
        <v>95</v>
      </c>
      <c r="F10" s="139">
        <f>'2.sz.Önkormányzat'!E10</f>
        <v>0</v>
      </c>
      <c r="G10" s="140">
        <f>'2.sz.Önkormányzat'!F10</f>
        <v>312</v>
      </c>
      <c r="H10" s="34">
        <f>'2.sz.Önkormányzat'!G10</f>
        <v>0</v>
      </c>
      <c r="I10" s="6">
        <f>'2.sz.Önkormányzat'!H10</f>
        <v>0</v>
      </c>
      <c r="J10" s="34">
        <f>'2.sz.Önkormányzat'!I10</f>
        <v>0</v>
      </c>
      <c r="K10" s="6">
        <f>'2.sz.Önkormányzat'!J10</f>
        <v>0</v>
      </c>
      <c r="L10" s="20">
        <f>'2.sz.Önkormányzat'!K10</f>
        <v>0</v>
      </c>
      <c r="M10" s="20">
        <f>'2.sz.Önkormányzat'!L10</f>
        <v>407</v>
      </c>
      <c r="N10" s="17" t="s">
        <v>43</v>
      </c>
      <c r="O10" s="36" t="s">
        <v>112</v>
      </c>
      <c r="P10" s="139">
        <f>'2.sz.Önkormányzat'!M10</f>
        <v>0</v>
      </c>
      <c r="Q10" s="140">
        <f>'2.sz.Önkormányzat'!N10</f>
        <v>0</v>
      </c>
      <c r="R10" s="34">
        <f>'2.sz.Önkormányzat'!O10</f>
        <v>0</v>
      </c>
      <c r="S10" s="6">
        <f>'2.sz.Önkormányzat'!P10</f>
        <v>0</v>
      </c>
      <c r="T10" s="6">
        <f>'2.sz.Önkormányzat'!Q10</f>
        <v>0</v>
      </c>
      <c r="U10" s="79" t="s">
        <v>121</v>
      </c>
      <c r="V10" s="34">
        <f>'2.sz.Önkormányzat'!S10</f>
        <v>0</v>
      </c>
      <c r="W10" s="6">
        <f>'2.sz.Önkormányzat'!T10</f>
        <v>0</v>
      </c>
      <c r="X10" s="34">
        <f>'2.sz.Önkormányzat'!U10</f>
        <v>0</v>
      </c>
      <c r="Y10" s="6">
        <f>'2.sz.Önkormányzat'!V10</f>
        <v>0</v>
      </c>
      <c r="Z10" s="20">
        <v>0</v>
      </c>
      <c r="AA10" s="6">
        <v>0</v>
      </c>
      <c r="AB10" s="6">
        <v>0</v>
      </c>
    </row>
    <row r="11" spans="2:29" s="7" customFormat="1" ht="17.25" customHeight="1">
      <c r="B11" s="17" t="s">
        <v>43</v>
      </c>
      <c r="C11" s="36" t="s">
        <v>114</v>
      </c>
      <c r="D11" s="34">
        <f>'2.sz.Önkormányzat'!C11</f>
        <v>0</v>
      </c>
      <c r="E11" s="6">
        <f>'2.sz.Önkormányzat'!D11</f>
        <v>0</v>
      </c>
      <c r="F11" s="139">
        <f>'2.sz.Önkormányzat'!E11</f>
        <v>0</v>
      </c>
      <c r="G11" s="140">
        <f>'2.sz.Önkormányzat'!F11</f>
        <v>5714</v>
      </c>
      <c r="H11" s="34">
        <f>'2.sz.Önkormányzat'!G11</f>
        <v>0</v>
      </c>
      <c r="I11" s="6">
        <f>'2.sz.Önkormányzat'!H11</f>
        <v>0</v>
      </c>
      <c r="J11" s="34">
        <f>'2.sz.Önkormányzat'!I11</f>
        <v>0</v>
      </c>
      <c r="K11" s="6">
        <f>'2.sz.Önkormányzat'!J11</f>
        <v>0</v>
      </c>
      <c r="L11" s="20">
        <f>'2.sz.Önkormányzat'!K11</f>
        <v>0</v>
      </c>
      <c r="M11" s="20">
        <f>'2.sz.Önkormányzat'!L11</f>
        <v>5714</v>
      </c>
      <c r="N11" s="17" t="s">
        <v>43</v>
      </c>
      <c r="O11" s="36" t="s">
        <v>114</v>
      </c>
      <c r="P11" s="139">
        <f>'2.sz.Önkormányzat'!M11</f>
        <v>0</v>
      </c>
      <c r="Q11" s="140">
        <f>'2.sz.Önkormányzat'!N11</f>
        <v>0</v>
      </c>
      <c r="R11" s="34">
        <f>'2.sz.Önkormányzat'!O11</f>
        <v>0</v>
      </c>
      <c r="S11" s="6">
        <f>'2.sz.Önkormányzat'!P11</f>
        <v>0</v>
      </c>
      <c r="T11" s="6">
        <f>'2.sz.Önkormányzat'!Q11</f>
        <v>0</v>
      </c>
      <c r="U11" s="79" t="s">
        <v>121</v>
      </c>
      <c r="V11" s="34">
        <f>'2.sz.Önkormányzat'!S11</f>
        <v>0</v>
      </c>
      <c r="W11" s="6">
        <f>'2.sz.Önkormányzat'!T11</f>
        <v>0</v>
      </c>
      <c r="X11" s="34">
        <f>'2.sz.Önkormányzat'!U11</f>
        <v>0</v>
      </c>
      <c r="Y11" s="6">
        <f>'2.sz.Önkormányzat'!V11</f>
        <v>0</v>
      </c>
      <c r="Z11" s="20">
        <v>0</v>
      </c>
      <c r="AA11" s="6">
        <v>0</v>
      </c>
      <c r="AB11" s="6">
        <v>0</v>
      </c>
    </row>
    <row r="12" spans="2:29" s="7" customFormat="1" ht="17.25" customHeight="1">
      <c r="B12" s="17" t="s">
        <v>43</v>
      </c>
      <c r="C12" s="36" t="s">
        <v>115</v>
      </c>
      <c r="D12" s="34">
        <f>'2.sz.Önkormányzat'!C12</f>
        <v>0</v>
      </c>
      <c r="E12" s="6">
        <f>'2.sz.Önkormányzat'!D12</f>
        <v>0</v>
      </c>
      <c r="F12" s="139">
        <f>'2.sz.Önkormányzat'!E12</f>
        <v>0</v>
      </c>
      <c r="G12" s="140">
        <f>'2.sz.Önkormányzat'!F12</f>
        <v>61</v>
      </c>
      <c r="H12" s="34">
        <f>'2.sz.Önkormányzat'!G12</f>
        <v>0</v>
      </c>
      <c r="I12" s="6">
        <f>'2.sz.Önkormányzat'!H12</f>
        <v>0</v>
      </c>
      <c r="J12" s="34">
        <f>'2.sz.Önkormányzat'!I12</f>
        <v>0</v>
      </c>
      <c r="K12" s="6">
        <f>'2.sz.Önkormányzat'!J12</f>
        <v>0</v>
      </c>
      <c r="L12" s="20">
        <f>'2.sz.Önkormányzat'!K12</f>
        <v>0</v>
      </c>
      <c r="M12" s="20">
        <f>'2.sz.Önkormányzat'!L12</f>
        <v>61</v>
      </c>
      <c r="N12" s="17" t="s">
        <v>43</v>
      </c>
      <c r="O12" s="36" t="s">
        <v>115</v>
      </c>
      <c r="P12" s="139">
        <f>'2.sz.Önkormányzat'!M12</f>
        <v>0</v>
      </c>
      <c r="Q12" s="140">
        <f>'2.sz.Önkormányzat'!N12</f>
        <v>0</v>
      </c>
      <c r="R12" s="34">
        <f>'2.sz.Önkormányzat'!O12</f>
        <v>0</v>
      </c>
      <c r="S12" s="6">
        <f>'2.sz.Önkormányzat'!P12</f>
        <v>0</v>
      </c>
      <c r="T12" s="6">
        <f>'2.sz.Önkormányzat'!Q12</f>
        <v>0</v>
      </c>
      <c r="U12" s="79" t="s">
        <v>121</v>
      </c>
      <c r="V12" s="34">
        <f>'2.sz.Önkormányzat'!S12</f>
        <v>0</v>
      </c>
      <c r="W12" s="6">
        <f>'2.sz.Önkormányzat'!T12</f>
        <v>0</v>
      </c>
      <c r="X12" s="34">
        <f>'2.sz.Önkormányzat'!U12</f>
        <v>0</v>
      </c>
      <c r="Y12" s="6">
        <f>'2.sz.Önkormányzat'!V12</f>
        <v>0</v>
      </c>
      <c r="Z12" s="20">
        <v>0</v>
      </c>
      <c r="AA12" s="6">
        <v>0</v>
      </c>
      <c r="AB12" s="6">
        <v>0</v>
      </c>
    </row>
    <row r="13" spans="2:29" s="7" customFormat="1" ht="17.25" customHeight="1">
      <c r="B13" s="17" t="s">
        <v>44</v>
      </c>
      <c r="C13" s="36" t="s">
        <v>25</v>
      </c>
      <c r="D13" s="34">
        <f>'2.sz.Önkormányzat'!C13</f>
        <v>0</v>
      </c>
      <c r="E13" s="6">
        <f>'2.sz.Önkormányzat'!D13</f>
        <v>37</v>
      </c>
      <c r="F13" s="139">
        <f>'2.sz.Önkormányzat'!E13</f>
        <v>5301</v>
      </c>
      <c r="G13" s="140">
        <f>'2.sz.Önkormányzat'!F13</f>
        <v>32810</v>
      </c>
      <c r="H13" s="34">
        <f>'2.sz.Önkormányzat'!G13</f>
        <v>0</v>
      </c>
      <c r="I13" s="6">
        <f>'2.sz.Önkormányzat'!H13</f>
        <v>12810</v>
      </c>
      <c r="J13" s="34">
        <f>'2.sz.Önkormányzat'!I13</f>
        <v>0</v>
      </c>
      <c r="K13" s="6">
        <f>'2.sz.Önkormányzat'!J13</f>
        <v>0</v>
      </c>
      <c r="L13" s="20">
        <f>'2.sz.Önkormányzat'!K13</f>
        <v>5301</v>
      </c>
      <c r="M13" s="20">
        <f>'2.sz.Önkormányzat'!L13</f>
        <v>45657</v>
      </c>
      <c r="N13" s="17" t="s">
        <v>44</v>
      </c>
      <c r="O13" s="36" t="s">
        <v>25</v>
      </c>
      <c r="P13" s="139">
        <f>'2.sz.Önkormányzat'!M13</f>
        <v>0</v>
      </c>
      <c r="Q13" s="140">
        <f>'2.sz.Önkormányzat'!N13</f>
        <v>17460</v>
      </c>
      <c r="R13" s="34">
        <f>'2.sz.Önkormányzat'!O13</f>
        <v>0</v>
      </c>
      <c r="S13" s="6">
        <f>'2.sz.Önkormányzat'!P13</f>
        <v>0</v>
      </c>
      <c r="T13" s="6">
        <f>'2.sz.Önkormányzat'!Q13</f>
        <v>0</v>
      </c>
      <c r="U13" s="79" t="s">
        <v>121</v>
      </c>
      <c r="V13" s="34">
        <f>'2.sz.Önkormányzat'!S13</f>
        <v>0</v>
      </c>
      <c r="W13" s="6">
        <f>'2.sz.Önkormányzat'!T13</f>
        <v>0</v>
      </c>
      <c r="X13" s="34">
        <f>'2.sz.Önkormányzat'!U13</f>
        <v>0</v>
      </c>
      <c r="Y13" s="6">
        <f>'2.sz.Önkormányzat'!V13</f>
        <v>17460</v>
      </c>
      <c r="Z13" s="20">
        <v>0</v>
      </c>
      <c r="AA13" s="6">
        <v>0</v>
      </c>
      <c r="AB13" s="6">
        <v>0</v>
      </c>
    </row>
    <row r="14" spans="2:29" s="7" customFormat="1" ht="17.25" customHeight="1">
      <c r="B14" s="17" t="s">
        <v>43</v>
      </c>
      <c r="C14" s="36" t="s">
        <v>26</v>
      </c>
      <c r="D14" s="34">
        <f>'2.sz.Önkormányzat'!C14</f>
        <v>0</v>
      </c>
      <c r="E14" s="6">
        <f>'2.sz.Önkormányzat'!D14</f>
        <v>0</v>
      </c>
      <c r="F14" s="139">
        <f>'2.sz.Önkormányzat'!E14</f>
        <v>15810</v>
      </c>
      <c r="G14" s="140">
        <f>'2.sz.Önkormányzat'!F14</f>
        <v>15531</v>
      </c>
      <c r="H14" s="34">
        <f>'2.sz.Önkormányzat'!G14</f>
        <v>0</v>
      </c>
      <c r="I14" s="6">
        <f>'2.sz.Önkormányzat'!H14</f>
        <v>0</v>
      </c>
      <c r="J14" s="34">
        <f>'2.sz.Önkormányzat'!I14</f>
        <v>0</v>
      </c>
      <c r="K14" s="6">
        <f>'2.sz.Önkormányzat'!J14</f>
        <v>0</v>
      </c>
      <c r="L14" s="20">
        <f>'2.sz.Önkormányzat'!K14</f>
        <v>15810</v>
      </c>
      <c r="M14" s="20">
        <f>'2.sz.Önkormányzat'!L14</f>
        <v>15531</v>
      </c>
      <c r="N14" s="17" t="s">
        <v>43</v>
      </c>
      <c r="O14" s="36" t="s">
        <v>26</v>
      </c>
      <c r="P14" s="139">
        <f>'2.sz.Önkormányzat'!M14</f>
        <v>13820</v>
      </c>
      <c r="Q14" s="140">
        <f>'2.sz.Önkormányzat'!N14</f>
        <v>0</v>
      </c>
      <c r="R14" s="34">
        <f>'2.sz.Önkormányzat'!O14</f>
        <v>0</v>
      </c>
      <c r="S14" s="6">
        <f>'2.sz.Önkormányzat'!P14</f>
        <v>0</v>
      </c>
      <c r="T14" s="6">
        <f>'2.sz.Önkormányzat'!Q14</f>
        <v>0</v>
      </c>
      <c r="U14" s="79" t="s">
        <v>121</v>
      </c>
      <c r="V14" s="34">
        <f>'2.sz.Önkormányzat'!S14</f>
        <v>0</v>
      </c>
      <c r="W14" s="6">
        <f>'2.sz.Önkormányzat'!T14</f>
        <v>0</v>
      </c>
      <c r="X14" s="34">
        <f>'2.sz.Önkormányzat'!U14</f>
        <v>13820</v>
      </c>
      <c r="Y14" s="6">
        <f>'2.sz.Önkormányzat'!V14</f>
        <v>0</v>
      </c>
      <c r="Z14" s="20">
        <v>0</v>
      </c>
      <c r="AA14" s="6">
        <v>0</v>
      </c>
      <c r="AB14" s="6">
        <v>0</v>
      </c>
    </row>
    <row r="15" spans="2:29" s="7" customFormat="1" ht="25.5">
      <c r="B15" s="17" t="s">
        <v>43</v>
      </c>
      <c r="C15" s="37" t="s">
        <v>30</v>
      </c>
      <c r="D15" s="34">
        <f>'2.sz.Önkormányzat'!C15</f>
        <v>0</v>
      </c>
      <c r="E15" s="6">
        <f>'2.sz.Önkormányzat'!D15</f>
        <v>0</v>
      </c>
      <c r="F15" s="139">
        <f>'2.sz.Önkormányzat'!E15</f>
        <v>0</v>
      </c>
      <c r="G15" s="140">
        <f>'2.sz.Önkormányzat'!F15</f>
        <v>8262</v>
      </c>
      <c r="H15" s="34">
        <f>'2.sz.Önkormányzat'!G15</f>
        <v>0</v>
      </c>
      <c r="I15" s="6">
        <f>'2.sz.Önkormányzat'!H15</f>
        <v>0</v>
      </c>
      <c r="J15" s="34">
        <f>'2.sz.Önkormányzat'!I15</f>
        <v>0</v>
      </c>
      <c r="K15" s="6">
        <f>'2.sz.Önkormányzat'!J15</f>
        <v>0</v>
      </c>
      <c r="L15" s="20">
        <f>'2.sz.Önkormányzat'!K15</f>
        <v>0</v>
      </c>
      <c r="M15" s="20">
        <f>'2.sz.Önkormányzat'!L15</f>
        <v>8262</v>
      </c>
      <c r="N15" s="17" t="s">
        <v>43</v>
      </c>
      <c r="O15" s="37" t="s">
        <v>30</v>
      </c>
      <c r="P15" s="139">
        <f>'2.sz.Önkormányzat'!M15</f>
        <v>235632</v>
      </c>
      <c r="Q15" s="140">
        <f>'2.sz.Önkormányzat'!N15</f>
        <v>634846</v>
      </c>
      <c r="R15" s="34">
        <f>'2.sz.Önkormányzat'!O15</f>
        <v>0</v>
      </c>
      <c r="S15" s="6">
        <f>'2.sz.Önkormányzat'!P15</f>
        <v>0</v>
      </c>
      <c r="T15" s="6">
        <f>'2.sz.Önkormányzat'!Q15</f>
        <v>0</v>
      </c>
      <c r="U15" s="79" t="s">
        <v>121</v>
      </c>
      <c r="V15" s="34">
        <f>'2.sz.Önkormányzat'!S15</f>
        <v>0</v>
      </c>
      <c r="W15" s="6">
        <f>'2.sz.Önkormányzat'!T15</f>
        <v>0</v>
      </c>
      <c r="X15" s="34">
        <f>'2.sz.Önkormányzat'!U15</f>
        <v>235632</v>
      </c>
      <c r="Y15" s="6">
        <f>'2.sz.Önkormányzat'!V15</f>
        <v>634846</v>
      </c>
      <c r="Z15" s="20">
        <v>0</v>
      </c>
      <c r="AA15" s="6">
        <v>0</v>
      </c>
      <c r="AB15" s="6">
        <v>0</v>
      </c>
    </row>
    <row r="16" spans="2:29" s="7" customFormat="1" ht="17.25" customHeight="1">
      <c r="B16" s="17" t="s">
        <v>43</v>
      </c>
      <c r="C16" s="36" t="s">
        <v>28</v>
      </c>
      <c r="D16" s="34">
        <f>'2.sz.Önkormányzat'!C16</f>
        <v>0</v>
      </c>
      <c r="E16" s="6">
        <f>'2.sz.Önkormányzat'!D16</f>
        <v>0</v>
      </c>
      <c r="F16" s="139">
        <f>'2.sz.Önkormányzat'!E16</f>
        <v>4411</v>
      </c>
      <c r="G16" s="140">
        <f>'2.sz.Önkormányzat'!F16</f>
        <v>490</v>
      </c>
      <c r="H16" s="34">
        <f>'2.sz.Önkormányzat'!G16</f>
        <v>0</v>
      </c>
      <c r="I16" s="6">
        <f>'2.sz.Önkormányzat'!H16</f>
        <v>0</v>
      </c>
      <c r="J16" s="34">
        <f>'2.sz.Önkormányzat'!I16</f>
        <v>0</v>
      </c>
      <c r="K16" s="6">
        <f>'2.sz.Önkormányzat'!J16</f>
        <v>0</v>
      </c>
      <c r="L16" s="20">
        <f>'2.sz.Önkormányzat'!K16</f>
        <v>4411</v>
      </c>
      <c r="M16" s="20">
        <f>'2.sz.Önkormányzat'!L16</f>
        <v>490</v>
      </c>
      <c r="N16" s="17" t="s">
        <v>43</v>
      </c>
      <c r="O16" s="36" t="s">
        <v>28</v>
      </c>
      <c r="P16" s="139">
        <f>'2.sz.Önkormányzat'!M16</f>
        <v>0</v>
      </c>
      <c r="Q16" s="140">
        <f>'2.sz.Önkormányzat'!N16</f>
        <v>0</v>
      </c>
      <c r="R16" s="34">
        <f>'2.sz.Önkormányzat'!O16</f>
        <v>0</v>
      </c>
      <c r="S16" s="6">
        <f>'2.sz.Önkormányzat'!P16</f>
        <v>0</v>
      </c>
      <c r="T16" s="6">
        <f>'2.sz.Önkormányzat'!Q16</f>
        <v>0</v>
      </c>
      <c r="U16" s="79" t="s">
        <v>121</v>
      </c>
      <c r="V16" s="34">
        <f>'2.sz.Önkormányzat'!S16</f>
        <v>0</v>
      </c>
      <c r="W16" s="6">
        <f>'2.sz.Önkormányzat'!T16</f>
        <v>0</v>
      </c>
      <c r="X16" s="34">
        <f>'2.sz.Önkormányzat'!U16</f>
        <v>0</v>
      </c>
      <c r="Y16" s="6">
        <f>'2.sz.Önkormányzat'!V16</f>
        <v>0</v>
      </c>
      <c r="Z16" s="20">
        <v>0</v>
      </c>
      <c r="AA16" s="6">
        <v>0</v>
      </c>
      <c r="AB16" s="6">
        <v>0</v>
      </c>
    </row>
    <row r="17" spans="2:28" s="7" customFormat="1" ht="17.25" customHeight="1">
      <c r="B17" s="17" t="s">
        <v>43</v>
      </c>
      <c r="C17" s="36" t="s">
        <v>29</v>
      </c>
      <c r="D17" s="34">
        <f>'2.sz.Önkormányzat'!C17</f>
        <v>0</v>
      </c>
      <c r="E17" s="6">
        <f>'2.sz.Önkormányzat'!D17</f>
        <v>0</v>
      </c>
      <c r="F17" s="139">
        <f>'2.sz.Önkormányzat'!E17</f>
        <v>0</v>
      </c>
      <c r="G17" s="140">
        <f>'2.sz.Önkormányzat'!F17</f>
        <v>51</v>
      </c>
      <c r="H17" s="34">
        <f>'2.sz.Önkormányzat'!G17</f>
        <v>0</v>
      </c>
      <c r="I17" s="6">
        <f>'2.sz.Önkormányzat'!H17</f>
        <v>0</v>
      </c>
      <c r="J17" s="34">
        <f>'2.sz.Önkormányzat'!I17</f>
        <v>167842</v>
      </c>
      <c r="K17" s="6">
        <f>'2.sz.Önkormányzat'!J17</f>
        <v>343807</v>
      </c>
      <c r="L17" s="20">
        <f>'2.sz.Önkormányzat'!K17</f>
        <v>167842</v>
      </c>
      <c r="M17" s="20">
        <f>'2.sz.Önkormányzat'!L17</f>
        <v>343858</v>
      </c>
      <c r="N17" s="17" t="s">
        <v>43</v>
      </c>
      <c r="O17" s="36" t="s">
        <v>29</v>
      </c>
      <c r="P17" s="139">
        <f>'2.sz.Önkormányzat'!M17</f>
        <v>0</v>
      </c>
      <c r="Q17" s="140">
        <f>'2.sz.Önkormányzat'!N17</f>
        <v>0</v>
      </c>
      <c r="R17" s="34">
        <f>'2.sz.Önkormányzat'!O17</f>
        <v>0</v>
      </c>
      <c r="S17" s="6">
        <f>'2.sz.Önkormányzat'!P17</f>
        <v>0</v>
      </c>
      <c r="T17" s="6">
        <f>'2.sz.Önkormányzat'!Q17</f>
        <v>0</v>
      </c>
      <c r="U17" s="79" t="s">
        <v>121</v>
      </c>
      <c r="V17" s="34">
        <f>'2.sz.Önkormányzat'!S17</f>
        <v>0</v>
      </c>
      <c r="W17" s="6">
        <f>'2.sz.Önkormányzat'!T17</f>
        <v>0</v>
      </c>
      <c r="X17" s="34">
        <f>'2.sz.Önkormányzat'!U17</f>
        <v>0</v>
      </c>
      <c r="Y17" s="6">
        <f>'2.sz.Önkormányzat'!V17</f>
        <v>0</v>
      </c>
      <c r="Z17" s="20"/>
      <c r="AA17" s="6"/>
      <c r="AB17" s="6"/>
    </row>
    <row r="18" spans="2:28" s="7" customFormat="1" ht="17.25" customHeight="1">
      <c r="B18" s="17" t="s">
        <v>43</v>
      </c>
      <c r="C18" s="36" t="s">
        <v>32</v>
      </c>
      <c r="D18" s="34">
        <f>'2.sz.Önkormányzat'!C18</f>
        <v>0</v>
      </c>
      <c r="E18" s="6">
        <f>'2.sz.Önkormányzat'!D18</f>
        <v>96</v>
      </c>
      <c r="F18" s="139">
        <f>'2.sz.Önkormányzat'!E18</f>
        <v>3566</v>
      </c>
      <c r="G18" s="140">
        <f>'2.sz.Önkormányzat'!F18</f>
        <v>4025</v>
      </c>
      <c r="H18" s="34">
        <f>'2.sz.Önkormányzat'!G18</f>
        <v>0</v>
      </c>
      <c r="I18" s="6">
        <f>'2.sz.Önkormányzat'!H18</f>
        <v>0</v>
      </c>
      <c r="J18" s="34">
        <f>'2.sz.Önkormányzat'!I18</f>
        <v>0</v>
      </c>
      <c r="K18" s="6">
        <f>'2.sz.Önkormányzat'!J18</f>
        <v>0</v>
      </c>
      <c r="L18" s="20">
        <f>'2.sz.Önkormányzat'!K18</f>
        <v>3566</v>
      </c>
      <c r="M18" s="20">
        <f>'2.sz.Önkormányzat'!L18</f>
        <v>4121</v>
      </c>
      <c r="N18" s="17" t="s">
        <v>43</v>
      </c>
      <c r="O18" s="36" t="s">
        <v>32</v>
      </c>
      <c r="P18" s="139">
        <f>'2.sz.Önkormányzat'!M18</f>
        <v>0</v>
      </c>
      <c r="Q18" s="140">
        <f>'2.sz.Önkormányzat'!N18</f>
        <v>0</v>
      </c>
      <c r="R18" s="34">
        <f>'2.sz.Önkormányzat'!O18</f>
        <v>0</v>
      </c>
      <c r="S18" s="6">
        <f>'2.sz.Önkormányzat'!P18</f>
        <v>0</v>
      </c>
      <c r="T18" s="6">
        <f>'2.sz.Önkormányzat'!Q18</f>
        <v>0</v>
      </c>
      <c r="U18" s="79" t="s">
        <v>121</v>
      </c>
      <c r="V18" s="34">
        <f>'2.sz.Önkormányzat'!S18</f>
        <v>0</v>
      </c>
      <c r="W18" s="6">
        <f>'2.sz.Önkormányzat'!T18</f>
        <v>0</v>
      </c>
      <c r="X18" s="34">
        <f>'2.sz.Önkormányzat'!U18</f>
        <v>0</v>
      </c>
      <c r="Y18" s="6">
        <f>'2.sz.Önkormányzat'!V18</f>
        <v>0</v>
      </c>
      <c r="Z18" s="20">
        <v>0</v>
      </c>
      <c r="AA18" s="6">
        <v>0</v>
      </c>
      <c r="AB18" s="6">
        <v>0</v>
      </c>
    </row>
    <row r="19" spans="2:28" s="7" customFormat="1" ht="17.25" customHeight="1">
      <c r="B19" s="17" t="s">
        <v>44</v>
      </c>
      <c r="C19" s="36" t="s">
        <v>33</v>
      </c>
      <c r="D19" s="34">
        <f>'2.sz.Önkormányzat'!C19</f>
        <v>0</v>
      </c>
      <c r="E19" s="6">
        <f>'2.sz.Önkormányzat'!D19</f>
        <v>0</v>
      </c>
      <c r="F19" s="139">
        <f>'2.sz.Önkormányzat'!E19</f>
        <v>5262</v>
      </c>
      <c r="G19" s="140">
        <f>'2.sz.Önkormányzat'!F19</f>
        <v>468</v>
      </c>
      <c r="H19" s="34">
        <f>'2.sz.Önkormányzat'!G19</f>
        <v>0</v>
      </c>
      <c r="I19" s="6">
        <f>'2.sz.Önkormányzat'!H19</f>
        <v>0</v>
      </c>
      <c r="J19" s="34">
        <f>'2.sz.Önkormányzat'!I19</f>
        <v>0</v>
      </c>
      <c r="K19" s="6">
        <f>'2.sz.Önkormányzat'!J19</f>
        <v>0</v>
      </c>
      <c r="L19" s="20">
        <f>'2.sz.Önkormányzat'!K19</f>
        <v>5262</v>
      </c>
      <c r="M19" s="20">
        <f>'2.sz.Önkormányzat'!L19</f>
        <v>468</v>
      </c>
      <c r="N19" s="17" t="s">
        <v>44</v>
      </c>
      <c r="O19" s="36" t="s">
        <v>33</v>
      </c>
      <c r="P19" s="139">
        <f>'2.sz.Önkormányzat'!M19</f>
        <v>0</v>
      </c>
      <c r="Q19" s="140">
        <f>'2.sz.Önkormányzat'!N19</f>
        <v>0</v>
      </c>
      <c r="R19" s="34">
        <f>'2.sz.Önkormányzat'!O19</f>
        <v>0</v>
      </c>
      <c r="S19" s="6">
        <f>'2.sz.Önkormányzat'!P19</f>
        <v>0</v>
      </c>
      <c r="T19" s="6">
        <f>'2.sz.Önkormányzat'!Q19</f>
        <v>0</v>
      </c>
      <c r="U19" s="79" t="s">
        <v>121</v>
      </c>
      <c r="V19" s="34">
        <f>'2.sz.Önkormányzat'!S19</f>
        <v>0</v>
      </c>
      <c r="W19" s="6">
        <f>'2.sz.Önkormányzat'!T19</f>
        <v>0</v>
      </c>
      <c r="X19" s="34">
        <f>'2.sz.Önkormányzat'!U19</f>
        <v>0</v>
      </c>
      <c r="Y19" s="6">
        <f>'2.sz.Önkormányzat'!V19</f>
        <v>0</v>
      </c>
      <c r="Z19" s="20">
        <v>0</v>
      </c>
      <c r="AA19" s="6">
        <v>0</v>
      </c>
      <c r="AB19" s="6">
        <v>0</v>
      </c>
    </row>
    <row r="20" spans="2:28" s="7" customFormat="1" ht="17.25" customHeight="1">
      <c r="B20" s="17" t="s">
        <v>43</v>
      </c>
      <c r="C20" s="36" t="s">
        <v>117</v>
      </c>
      <c r="D20" s="34">
        <f>'2.sz.Önkormányzat'!C20</f>
        <v>0</v>
      </c>
      <c r="E20" s="6">
        <f>'2.sz.Önkormányzat'!D20</f>
        <v>148</v>
      </c>
      <c r="F20" s="139">
        <f>'2.sz.Önkormányzat'!E20</f>
        <v>0</v>
      </c>
      <c r="G20" s="140">
        <f>'2.sz.Önkormányzat'!F20</f>
        <v>0</v>
      </c>
      <c r="H20" s="34">
        <f>'2.sz.Önkormányzat'!G20</f>
        <v>0</v>
      </c>
      <c r="I20" s="6">
        <f>'2.sz.Önkormányzat'!H20</f>
        <v>0</v>
      </c>
      <c r="J20" s="34">
        <f>'2.sz.Önkormányzat'!I20</f>
        <v>0</v>
      </c>
      <c r="K20" s="6">
        <f>'2.sz.Önkormányzat'!J20</f>
        <v>0</v>
      </c>
      <c r="L20" s="20">
        <f>'2.sz.Önkormányzat'!K20</f>
        <v>0</v>
      </c>
      <c r="M20" s="20">
        <f>'2.sz.Önkormányzat'!L20</f>
        <v>148</v>
      </c>
      <c r="N20" s="17" t="s">
        <v>43</v>
      </c>
      <c r="O20" s="36" t="s">
        <v>117</v>
      </c>
      <c r="P20" s="139">
        <f>'2.sz.Önkormányzat'!M20</f>
        <v>0</v>
      </c>
      <c r="Q20" s="140">
        <f>'2.sz.Önkormányzat'!N20</f>
        <v>0</v>
      </c>
      <c r="R20" s="34">
        <f>'2.sz.Önkormányzat'!O20</f>
        <v>0</v>
      </c>
      <c r="S20" s="6">
        <f>'2.sz.Önkormányzat'!P20</f>
        <v>0</v>
      </c>
      <c r="T20" s="6">
        <f>'2.sz.Önkormányzat'!Q20</f>
        <v>0</v>
      </c>
      <c r="U20" s="79" t="s">
        <v>121</v>
      </c>
      <c r="V20" s="34">
        <f>'2.sz.Önkormányzat'!S20</f>
        <v>0</v>
      </c>
      <c r="W20" s="6">
        <f>'2.sz.Önkormányzat'!T20</f>
        <v>0</v>
      </c>
      <c r="X20" s="34">
        <f>'2.sz.Önkormányzat'!U20</f>
        <v>0</v>
      </c>
      <c r="Y20" s="6">
        <f>'2.sz.Önkormányzat'!V20</f>
        <v>0</v>
      </c>
      <c r="Z20" s="20">
        <v>0</v>
      </c>
      <c r="AA20" s="6">
        <v>0</v>
      </c>
      <c r="AB20" s="6">
        <v>0</v>
      </c>
    </row>
    <row r="21" spans="2:28" s="7" customFormat="1" ht="17.25" customHeight="1">
      <c r="B21" s="17" t="s">
        <v>43</v>
      </c>
      <c r="C21" s="36" t="s">
        <v>9</v>
      </c>
      <c r="D21" s="34">
        <f>'2.sz.Önkormányzat'!C21</f>
        <v>0</v>
      </c>
      <c r="E21" s="6">
        <f>'2.sz.Önkormányzat'!D21</f>
        <v>1033</v>
      </c>
      <c r="F21" s="139">
        <f>'2.sz.Önkormányzat'!E21</f>
        <v>125101</v>
      </c>
      <c r="G21" s="140">
        <f>'2.sz.Önkormányzat'!F21</f>
        <v>94465</v>
      </c>
      <c r="H21" s="34">
        <f>'2.sz.Önkormányzat'!G21</f>
        <v>0</v>
      </c>
      <c r="I21" s="6">
        <f>'2.sz.Önkormányzat'!H21</f>
        <v>0</v>
      </c>
      <c r="J21" s="34">
        <f>'2.sz.Önkormányzat'!I21</f>
        <v>0</v>
      </c>
      <c r="K21" s="6">
        <f>'2.sz.Önkormányzat'!J21</f>
        <v>0</v>
      </c>
      <c r="L21" s="20">
        <f>'2.sz.Önkormányzat'!K21</f>
        <v>125101</v>
      </c>
      <c r="M21" s="20">
        <f>'2.sz.Önkormányzat'!L21</f>
        <v>95498</v>
      </c>
      <c r="N21" s="17" t="s">
        <v>43</v>
      </c>
      <c r="O21" s="36" t="s">
        <v>9</v>
      </c>
      <c r="P21" s="139">
        <f>'2.sz.Önkormányzat'!M21</f>
        <v>94928</v>
      </c>
      <c r="Q21" s="140">
        <f>'2.sz.Önkormányzat'!N21</f>
        <v>0</v>
      </c>
      <c r="R21" s="34">
        <f>'2.sz.Önkormányzat'!O21</f>
        <v>0</v>
      </c>
      <c r="S21" s="6">
        <f>'2.sz.Önkormányzat'!P21</f>
        <v>0</v>
      </c>
      <c r="T21" s="6">
        <f>'2.sz.Önkormányzat'!Q21</f>
        <v>0</v>
      </c>
      <c r="U21" s="79" t="s">
        <v>121</v>
      </c>
      <c r="V21" s="34">
        <f>'2.sz.Önkormányzat'!S21</f>
        <v>0</v>
      </c>
      <c r="W21" s="6">
        <f>'2.sz.Önkormányzat'!T21</f>
        <v>0</v>
      </c>
      <c r="X21" s="34">
        <f>'2.sz.Önkormányzat'!U21</f>
        <v>94928</v>
      </c>
      <c r="Y21" s="6">
        <f>'2.sz.Önkormányzat'!V21</f>
        <v>0</v>
      </c>
      <c r="Z21" s="20">
        <v>0</v>
      </c>
      <c r="AA21" s="6">
        <v>0</v>
      </c>
      <c r="AB21" s="6">
        <v>0</v>
      </c>
    </row>
    <row r="22" spans="2:28" s="7" customFormat="1" ht="17.25" customHeight="1">
      <c r="B22" s="17" t="s">
        <v>43</v>
      </c>
      <c r="C22" s="36" t="s">
        <v>10</v>
      </c>
      <c r="D22" s="34">
        <f>'2.sz.Önkormányzat'!C22</f>
        <v>82337</v>
      </c>
      <c r="E22" s="6">
        <f>'2.sz.Önkormányzat'!D22</f>
        <v>155000</v>
      </c>
      <c r="F22" s="139">
        <f>'2.sz.Önkormányzat'!E22</f>
        <v>41910</v>
      </c>
      <c r="G22" s="140">
        <f>'2.sz.Önkormányzat'!F22</f>
        <v>18712</v>
      </c>
      <c r="H22" s="34">
        <f>'2.sz.Önkormányzat'!G22</f>
        <v>0</v>
      </c>
      <c r="I22" s="6">
        <f>'2.sz.Önkormányzat'!H22</f>
        <v>6067</v>
      </c>
      <c r="J22" s="34">
        <f>'2.sz.Önkormányzat'!I22</f>
        <v>0</v>
      </c>
      <c r="K22" s="6">
        <f>'2.sz.Önkormányzat'!J22</f>
        <v>0</v>
      </c>
      <c r="L22" s="20">
        <f>'2.sz.Önkormányzat'!K22</f>
        <v>124247</v>
      </c>
      <c r="M22" s="20">
        <f>'2.sz.Önkormányzat'!L22</f>
        <v>179779</v>
      </c>
      <c r="N22" s="17" t="s">
        <v>43</v>
      </c>
      <c r="O22" s="36" t="s">
        <v>10</v>
      </c>
      <c r="P22" s="139">
        <f>'2.sz.Önkormányzat'!M22</f>
        <v>115762</v>
      </c>
      <c r="Q22" s="140">
        <f>'2.sz.Önkormányzat'!N22</f>
        <v>155817</v>
      </c>
      <c r="R22" s="34">
        <f>'2.sz.Önkormányzat'!O22</f>
        <v>0</v>
      </c>
      <c r="S22" s="6">
        <f>'2.sz.Önkormányzat'!P22</f>
        <v>0</v>
      </c>
      <c r="T22" s="6">
        <f>'2.sz.Önkormányzat'!Q22</f>
        <v>0</v>
      </c>
      <c r="U22" s="79" t="s">
        <v>121</v>
      </c>
      <c r="V22" s="34">
        <f>'2.sz.Önkormányzat'!S22</f>
        <v>0</v>
      </c>
      <c r="W22" s="6">
        <f>'2.sz.Önkormányzat'!T22</f>
        <v>0</v>
      </c>
      <c r="X22" s="34">
        <f>'2.sz.Önkormányzat'!U22</f>
        <v>115762</v>
      </c>
      <c r="Y22" s="6">
        <f>'2.sz.Önkormányzat'!V22</f>
        <v>155817</v>
      </c>
      <c r="Z22" s="20">
        <v>0</v>
      </c>
      <c r="AA22" s="6">
        <v>0</v>
      </c>
      <c r="AB22" s="6">
        <v>177</v>
      </c>
    </row>
    <row r="23" spans="2:28" s="7" customFormat="1" ht="17.25" customHeight="1">
      <c r="B23" s="17" t="s">
        <v>44</v>
      </c>
      <c r="C23" s="36" t="s">
        <v>11</v>
      </c>
      <c r="D23" s="34">
        <f>'2.sz.Önkormányzat'!C23</f>
        <v>0</v>
      </c>
      <c r="E23" s="6">
        <f>'2.sz.Önkormányzat'!D23</f>
        <v>0</v>
      </c>
      <c r="F23" s="139">
        <f>'2.sz.Önkormányzat'!E23</f>
        <v>0</v>
      </c>
      <c r="G23" s="140">
        <f>'2.sz.Önkormányzat'!F23</f>
        <v>15557</v>
      </c>
      <c r="H23" s="34">
        <f>'2.sz.Önkormányzat'!G23</f>
        <v>53417</v>
      </c>
      <c r="I23" s="6">
        <f>'2.sz.Önkormányzat'!H23</f>
        <v>46134</v>
      </c>
      <c r="J23" s="34">
        <f>'2.sz.Önkormányzat'!I23</f>
        <v>0</v>
      </c>
      <c r="K23" s="6">
        <f>'2.sz.Önkormányzat'!J23</f>
        <v>0</v>
      </c>
      <c r="L23" s="20">
        <f>'2.sz.Önkormányzat'!K23</f>
        <v>53417</v>
      </c>
      <c r="M23" s="20">
        <f>'2.sz.Önkormányzat'!L23</f>
        <v>61691</v>
      </c>
      <c r="N23" s="17" t="s">
        <v>44</v>
      </c>
      <c r="O23" s="36" t="s">
        <v>11</v>
      </c>
      <c r="P23" s="139">
        <f>'2.sz.Önkormányzat'!M23</f>
        <v>51132</v>
      </c>
      <c r="Q23" s="140">
        <f>'2.sz.Önkormányzat'!N23</f>
        <v>69578</v>
      </c>
      <c r="R23" s="34">
        <f>'2.sz.Önkormányzat'!O23</f>
        <v>0</v>
      </c>
      <c r="S23" s="6">
        <f>'2.sz.Önkormányzat'!P23</f>
        <v>0</v>
      </c>
      <c r="T23" s="6">
        <f>'2.sz.Önkormányzat'!Q23</f>
        <v>0</v>
      </c>
      <c r="U23" s="79" t="s">
        <v>121</v>
      </c>
      <c r="V23" s="34">
        <f>'2.sz.Önkormányzat'!S23</f>
        <v>0</v>
      </c>
      <c r="W23" s="6">
        <f>'2.sz.Önkormányzat'!T23</f>
        <v>0</v>
      </c>
      <c r="X23" s="34">
        <f>'2.sz.Önkormányzat'!U23</f>
        <v>51132</v>
      </c>
      <c r="Y23" s="6">
        <f>'2.sz.Önkormányzat'!V23</f>
        <v>69578</v>
      </c>
      <c r="Z23" s="20">
        <v>0</v>
      </c>
      <c r="AA23" s="6">
        <v>0</v>
      </c>
      <c r="AB23" s="6">
        <v>0</v>
      </c>
    </row>
    <row r="24" spans="2:28" s="7" customFormat="1" ht="17.25" customHeight="1">
      <c r="B24" s="17" t="s">
        <v>43</v>
      </c>
      <c r="C24" s="98" t="s">
        <v>34</v>
      </c>
      <c r="D24" s="34">
        <f>'2.sz.Önkormányzat'!C24</f>
        <v>7033</v>
      </c>
      <c r="E24" s="6">
        <f>'2.sz.Önkormányzat'!D24</f>
        <v>7291</v>
      </c>
      <c r="F24" s="139">
        <f>'2.sz.Önkormányzat'!E24</f>
        <v>1462</v>
      </c>
      <c r="G24" s="140">
        <f>'2.sz.Önkormányzat'!F24</f>
        <v>1380</v>
      </c>
      <c r="H24" s="34">
        <f>'2.sz.Önkormányzat'!G24</f>
        <v>250</v>
      </c>
      <c r="I24" s="6">
        <f>'2.sz.Önkormányzat'!H24</f>
        <v>0</v>
      </c>
      <c r="J24" s="34">
        <f>'2.sz.Önkormányzat'!I24</f>
        <v>0</v>
      </c>
      <c r="K24" s="6">
        <f>'2.sz.Önkormányzat'!J24</f>
        <v>0</v>
      </c>
      <c r="L24" s="20">
        <f>'2.sz.Önkormányzat'!K24</f>
        <v>8745</v>
      </c>
      <c r="M24" s="20">
        <f>'2.sz.Önkormányzat'!L24</f>
        <v>8671</v>
      </c>
      <c r="N24" s="17" t="s">
        <v>43</v>
      </c>
      <c r="O24" s="98" t="s">
        <v>34</v>
      </c>
      <c r="P24" s="139">
        <f>'2.sz.Önkormányzat'!M24</f>
        <v>4128</v>
      </c>
      <c r="Q24" s="140">
        <f>'2.sz.Önkormányzat'!N24</f>
        <v>0</v>
      </c>
      <c r="R24" s="34">
        <f>'2.sz.Önkormányzat'!O24</f>
        <v>0</v>
      </c>
      <c r="S24" s="6">
        <f>'2.sz.Önkormányzat'!P24</f>
        <v>0</v>
      </c>
      <c r="T24" s="6">
        <f>'2.sz.Önkormányzat'!Q24</f>
        <v>0</v>
      </c>
      <c r="U24" s="79" t="s">
        <v>121</v>
      </c>
      <c r="V24" s="34">
        <f>'2.sz.Önkormányzat'!S24</f>
        <v>0</v>
      </c>
      <c r="W24" s="6">
        <f>'2.sz.Önkormányzat'!T24</f>
        <v>0</v>
      </c>
      <c r="X24" s="34">
        <f>'2.sz.Önkormányzat'!U24</f>
        <v>4128</v>
      </c>
      <c r="Y24" s="6">
        <f>'2.sz.Önkormányzat'!V24</f>
        <v>0</v>
      </c>
      <c r="Z24" s="20">
        <v>3</v>
      </c>
      <c r="AA24" s="6">
        <v>0</v>
      </c>
      <c r="AB24" s="6">
        <v>0</v>
      </c>
    </row>
    <row r="25" spans="2:28" s="7" customFormat="1" ht="17.25" customHeight="1">
      <c r="B25" s="17" t="s">
        <v>43</v>
      </c>
      <c r="C25" s="98" t="s">
        <v>35</v>
      </c>
      <c r="D25" s="34">
        <f>'2.sz.Önkormányzat'!C25</f>
        <v>6604</v>
      </c>
      <c r="E25" s="6">
        <f>'2.sz.Önkormányzat'!D25</f>
        <v>7837</v>
      </c>
      <c r="F25" s="139">
        <f>'2.sz.Önkormányzat'!E25</f>
        <v>1613</v>
      </c>
      <c r="G25" s="140">
        <f>'2.sz.Önkormányzat'!F25</f>
        <v>1198</v>
      </c>
      <c r="H25" s="34">
        <f>'2.sz.Önkormányzat'!G25</f>
        <v>0</v>
      </c>
      <c r="I25" s="6">
        <f>'2.sz.Önkormányzat'!H25</f>
        <v>0</v>
      </c>
      <c r="J25" s="34">
        <f>'2.sz.Önkormányzat'!I25</f>
        <v>0</v>
      </c>
      <c r="K25" s="6">
        <f>'2.sz.Önkormányzat'!J25</f>
        <v>0</v>
      </c>
      <c r="L25" s="20">
        <f>'2.sz.Önkormányzat'!K25</f>
        <v>8217</v>
      </c>
      <c r="M25" s="20">
        <f>'2.sz.Önkormányzat'!L25</f>
        <v>9035</v>
      </c>
      <c r="N25" s="17" t="s">
        <v>43</v>
      </c>
      <c r="O25" s="98" t="s">
        <v>35</v>
      </c>
      <c r="P25" s="139">
        <f>'2.sz.Önkormányzat'!M25</f>
        <v>8184</v>
      </c>
      <c r="Q25" s="140">
        <f>'2.sz.Önkormányzat'!N25</f>
        <v>0</v>
      </c>
      <c r="R25" s="34">
        <f>'2.sz.Önkormányzat'!O25</f>
        <v>0</v>
      </c>
      <c r="S25" s="6">
        <f>'2.sz.Önkormányzat'!P25</f>
        <v>0</v>
      </c>
      <c r="T25" s="6">
        <f>'2.sz.Önkormányzat'!Q25</f>
        <v>0</v>
      </c>
      <c r="U25" s="79" t="s">
        <v>121</v>
      </c>
      <c r="V25" s="34">
        <f>'2.sz.Önkormányzat'!S25</f>
        <v>0</v>
      </c>
      <c r="W25" s="6">
        <f>'2.sz.Önkormányzat'!T25</f>
        <v>0</v>
      </c>
      <c r="X25" s="34">
        <f>'2.sz.Önkormányzat'!U25</f>
        <v>8184</v>
      </c>
      <c r="Y25" s="6">
        <f>'2.sz.Önkormányzat'!V25</f>
        <v>0</v>
      </c>
      <c r="Z25" s="20">
        <v>2</v>
      </c>
      <c r="AA25" s="6">
        <v>0</v>
      </c>
      <c r="AB25" s="6">
        <v>0</v>
      </c>
    </row>
    <row r="26" spans="2:28" s="7" customFormat="1" ht="17.25" customHeight="1">
      <c r="B26" s="17" t="s">
        <v>44</v>
      </c>
      <c r="C26" s="36" t="s">
        <v>45</v>
      </c>
      <c r="D26" s="34">
        <f>'2.sz.Önkormányzat'!C26</f>
        <v>0</v>
      </c>
      <c r="E26" s="6">
        <f>'2.sz.Önkormányzat'!D26</f>
        <v>0</v>
      </c>
      <c r="F26" s="139">
        <f>'2.sz.Önkormányzat'!E26</f>
        <v>17615</v>
      </c>
      <c r="G26" s="140">
        <f>'2.sz.Önkormányzat'!F26</f>
        <v>17615</v>
      </c>
      <c r="H26" s="34">
        <f>'2.sz.Önkormányzat'!G26</f>
        <v>0</v>
      </c>
      <c r="I26" s="6">
        <f>'2.sz.Önkormányzat'!H26</f>
        <v>0</v>
      </c>
      <c r="J26" s="34">
        <f>'2.sz.Önkormányzat'!I26</f>
        <v>0</v>
      </c>
      <c r="K26" s="6">
        <f>'2.sz.Önkormányzat'!J26</f>
        <v>0</v>
      </c>
      <c r="L26" s="20">
        <f>'2.sz.Önkormányzat'!K26</f>
        <v>17615</v>
      </c>
      <c r="M26" s="20">
        <f>'2.sz.Önkormányzat'!L26</f>
        <v>17615</v>
      </c>
      <c r="N26" s="17" t="s">
        <v>44</v>
      </c>
      <c r="O26" s="36" t="s">
        <v>45</v>
      </c>
      <c r="P26" s="139">
        <f>'2.sz.Önkormányzat'!M26</f>
        <v>1800</v>
      </c>
      <c r="Q26" s="140">
        <f>'2.sz.Önkormányzat'!N26</f>
        <v>0</v>
      </c>
      <c r="R26" s="34">
        <f>'2.sz.Önkormányzat'!O26</f>
        <v>0</v>
      </c>
      <c r="S26" s="6">
        <f>'2.sz.Önkormányzat'!P26</f>
        <v>0</v>
      </c>
      <c r="T26" s="6">
        <f>'2.sz.Önkormányzat'!Q26</f>
        <v>0</v>
      </c>
      <c r="U26" s="79" t="s">
        <v>121</v>
      </c>
      <c r="V26" s="34">
        <f>'2.sz.Önkormányzat'!S26</f>
        <v>0</v>
      </c>
      <c r="W26" s="6">
        <f>'2.sz.Önkormányzat'!T26</f>
        <v>0</v>
      </c>
      <c r="X26" s="34">
        <f>'2.sz.Önkormányzat'!U26</f>
        <v>1800</v>
      </c>
      <c r="Y26" s="6">
        <f>'2.sz.Önkormányzat'!V26</f>
        <v>0</v>
      </c>
      <c r="Z26" s="20">
        <v>0</v>
      </c>
      <c r="AA26" s="6">
        <v>0</v>
      </c>
      <c r="AB26" s="6">
        <v>0</v>
      </c>
    </row>
    <row r="27" spans="2:28" s="10" customFormat="1" ht="17.25" customHeight="1">
      <c r="B27" s="18" t="s">
        <v>46</v>
      </c>
      <c r="C27" s="38" t="s">
        <v>36</v>
      </c>
      <c r="D27" s="35">
        <f>'3.sz.Cházi Közös Önk.Hiv.'!C11</f>
        <v>70053</v>
      </c>
      <c r="E27" s="9">
        <f>'3.sz.Cházi Közös Önk.Hiv.'!D11</f>
        <v>89465</v>
      </c>
      <c r="F27" s="35">
        <f>'3.sz.Cházi Közös Önk.Hiv.'!E11</f>
        <v>8500</v>
      </c>
      <c r="G27" s="9">
        <f>'3.sz.Cházi Közös Önk.Hiv.'!F11</f>
        <v>11594</v>
      </c>
      <c r="H27" s="35">
        <f>'3.sz.Cházi Közös Önk.Hiv.'!G11</f>
        <v>0</v>
      </c>
      <c r="I27" s="9">
        <f>'3.sz.Cházi Közös Önk.Hiv.'!H11</f>
        <v>0</v>
      </c>
      <c r="J27" s="35"/>
      <c r="K27" s="9">
        <v>5</v>
      </c>
      <c r="L27" s="42">
        <f>'3.sz.Cházi Közös Önk.Hiv.'!J11</f>
        <v>78553</v>
      </c>
      <c r="M27" s="42">
        <f>'3.sz.Cházi Közös Önk.Hiv.'!K11</f>
        <v>101059</v>
      </c>
      <c r="N27" s="18" t="s">
        <v>46</v>
      </c>
      <c r="O27" s="38" t="s">
        <v>36</v>
      </c>
      <c r="P27" s="147">
        <f>'3.sz.Cházi Közös Önk.Hiv.'!L11</f>
        <v>78553</v>
      </c>
      <c r="Q27" s="9">
        <f>'3.sz.Cházi Közös Önk.Hiv.'!M11</f>
        <v>94762</v>
      </c>
      <c r="R27" s="147"/>
      <c r="S27" s="107"/>
      <c r="T27" s="107"/>
      <c r="U27" s="148"/>
      <c r="V27" s="147">
        <f>'3.sz.Cházi Közös Önk.Hiv.'!P11</f>
        <v>0</v>
      </c>
      <c r="W27" s="107">
        <f>'3.sz.Cházi Közös Önk.Hiv.'!O11</f>
        <v>6297</v>
      </c>
      <c r="X27" s="147">
        <f t="shared" ref="X27:X35" si="7">P27+R27+V27</f>
        <v>78553</v>
      </c>
      <c r="Y27" s="107">
        <f t="shared" ref="Y27:Y35" si="8">Q27+W27+S27</f>
        <v>101059</v>
      </c>
      <c r="Z27" s="42">
        <v>21</v>
      </c>
      <c r="AA27" s="9">
        <v>0</v>
      </c>
      <c r="AB27" s="9">
        <v>0</v>
      </c>
    </row>
    <row r="28" spans="2:28" s="10" customFormat="1" ht="17.25" customHeight="1">
      <c r="B28" s="18" t="s">
        <v>43</v>
      </c>
      <c r="C28" s="38" t="s">
        <v>38</v>
      </c>
      <c r="D28" s="35">
        <f>'4.sz.Óvoda'!C12</f>
        <v>68235</v>
      </c>
      <c r="E28" s="9">
        <f>'4.sz.Óvoda'!D12</f>
        <v>89485</v>
      </c>
      <c r="F28" s="35">
        <f>'4.sz.Óvoda'!E12</f>
        <v>12863</v>
      </c>
      <c r="G28" s="9">
        <f>'4.sz.Óvoda'!F12</f>
        <v>14152</v>
      </c>
      <c r="H28" s="35">
        <f>'4.sz.Óvoda'!G12</f>
        <v>1400</v>
      </c>
      <c r="I28" s="9">
        <f>'4.sz.Óvoda'!H12</f>
        <v>0</v>
      </c>
      <c r="J28" s="35"/>
      <c r="K28" s="9"/>
      <c r="L28" s="42">
        <f>'4.sz.Óvoda'!J12</f>
        <v>82498</v>
      </c>
      <c r="M28" s="42">
        <f>'4.sz.Óvoda'!K12</f>
        <v>103637</v>
      </c>
      <c r="N28" s="18" t="s">
        <v>43</v>
      </c>
      <c r="O28" s="38" t="s">
        <v>38</v>
      </c>
      <c r="P28" s="35">
        <f>'4.sz.Óvoda'!L12</f>
        <v>16566</v>
      </c>
      <c r="Q28" s="9">
        <f>'4.sz.Óvoda'!M12</f>
        <v>202</v>
      </c>
      <c r="R28" s="35">
        <f>'4.sz.Óvoda'!N12</f>
        <v>0</v>
      </c>
      <c r="S28" s="9">
        <f>'4.sz.Óvoda'!O12</f>
        <v>0</v>
      </c>
      <c r="T28" s="9">
        <f>'4.sz.Óvoda'!P12</f>
        <v>0</v>
      </c>
      <c r="U28" s="80" t="s">
        <v>121</v>
      </c>
      <c r="V28" s="35">
        <f>'4.sz.Óvoda'!R12</f>
        <v>65932</v>
      </c>
      <c r="W28" s="9">
        <f>'4.sz.Óvoda'!S12</f>
        <v>103435</v>
      </c>
      <c r="X28" s="147">
        <f t="shared" si="7"/>
        <v>82498</v>
      </c>
      <c r="Y28" s="107">
        <f t="shared" si="8"/>
        <v>103637</v>
      </c>
      <c r="Z28" s="42">
        <f>'4.sz.Óvoda'!V12</f>
        <v>20</v>
      </c>
      <c r="AA28" s="9">
        <v>0</v>
      </c>
      <c r="AB28" s="9">
        <v>0</v>
      </c>
    </row>
    <row r="29" spans="2:28" s="10" customFormat="1" ht="17.25" customHeight="1">
      <c r="B29" s="18" t="s">
        <v>43</v>
      </c>
      <c r="C29" s="38" t="s">
        <v>13</v>
      </c>
      <c r="D29" s="35">
        <f>'5.sz.Könyvtár'!C8</f>
        <v>5546</v>
      </c>
      <c r="E29" s="9">
        <f>'5.sz.Könyvtár'!D8</f>
        <v>7479</v>
      </c>
      <c r="F29" s="35">
        <v>1208</v>
      </c>
      <c r="G29" s="9">
        <f>'5.sz.Könyvtár'!F8</f>
        <v>2120</v>
      </c>
      <c r="H29" s="35"/>
      <c r="I29" s="9">
        <f>'5.sz.Könyvtár'!H8</f>
        <v>797</v>
      </c>
      <c r="J29" s="35"/>
      <c r="K29" s="9"/>
      <c r="L29" s="42">
        <f>'5.sz.Könyvtár'!J8</f>
        <v>6754</v>
      </c>
      <c r="M29" s="42">
        <f>'5.sz.Könyvtár'!K8</f>
        <v>10396</v>
      </c>
      <c r="N29" s="18" t="s">
        <v>43</v>
      </c>
      <c r="O29" s="38" t="s">
        <v>13</v>
      </c>
      <c r="P29" s="35">
        <f>'5.sz.Könyvtár'!L5</f>
        <v>500</v>
      </c>
      <c r="Q29" s="9">
        <f>'5.sz.Könyvtár'!M8</f>
        <v>2115</v>
      </c>
      <c r="R29" s="35">
        <f>'5.sz.Könyvtár'!N5</f>
        <v>0</v>
      </c>
      <c r="S29" s="9">
        <f>'5.sz.Könyvtár'!O5</f>
        <v>0</v>
      </c>
      <c r="T29" s="9">
        <f>'5.sz.Könyvtár'!P5</f>
        <v>0</v>
      </c>
      <c r="U29" s="80" t="s">
        <v>121</v>
      </c>
      <c r="V29" s="35">
        <f>'5.sz.Könyvtár'!R8</f>
        <v>6254</v>
      </c>
      <c r="W29" s="9">
        <f>'5.sz.Könyvtár'!S8</f>
        <v>8281</v>
      </c>
      <c r="X29" s="147">
        <f t="shared" si="7"/>
        <v>6754</v>
      </c>
      <c r="Y29" s="107">
        <f t="shared" si="8"/>
        <v>10396</v>
      </c>
      <c r="Z29" s="42">
        <v>2</v>
      </c>
      <c r="AA29" s="9">
        <v>0</v>
      </c>
      <c r="AB29" s="9">
        <v>0</v>
      </c>
    </row>
    <row r="30" spans="2:28" s="10" customFormat="1" ht="17.25" customHeight="1">
      <c r="B30" s="18" t="s">
        <v>43</v>
      </c>
      <c r="C30" s="38" t="s">
        <v>14</v>
      </c>
      <c r="D30" s="35">
        <f>'6.sz.Műv.Ház'!C8</f>
        <v>8863</v>
      </c>
      <c r="E30" s="9">
        <f>'6.sz.Műv.Ház'!D8</f>
        <v>11004</v>
      </c>
      <c r="F30" s="35">
        <v>5510</v>
      </c>
      <c r="G30" s="9">
        <f>'6.sz.Műv.Ház'!F8</f>
        <v>7568</v>
      </c>
      <c r="H30" s="35">
        <f>'6.sz.Műv.Ház'!G8</f>
        <v>300</v>
      </c>
      <c r="I30" s="9">
        <f>'6.sz.Műv.Ház'!H8</f>
        <v>0</v>
      </c>
      <c r="J30" s="35"/>
      <c r="K30" s="9"/>
      <c r="L30" s="42">
        <f>'6.sz.Műv.Ház'!J8</f>
        <v>14673</v>
      </c>
      <c r="M30" s="42">
        <f>'6.sz.Műv.Ház'!K8</f>
        <v>18572</v>
      </c>
      <c r="N30" s="18" t="s">
        <v>43</v>
      </c>
      <c r="O30" s="38" t="s">
        <v>14</v>
      </c>
      <c r="P30" s="35">
        <f>'6.sz.Műv.Ház'!L5</f>
        <v>1800</v>
      </c>
      <c r="Q30" s="9">
        <f>'6.sz.Műv.Ház'!M8</f>
        <v>3501</v>
      </c>
      <c r="R30" s="35">
        <f>'6.sz.Műv.Ház'!N5</f>
        <v>0</v>
      </c>
      <c r="S30" s="9">
        <f>'6.sz.Műv.Ház'!O5</f>
        <v>0</v>
      </c>
      <c r="T30" s="9">
        <f>'6.sz.Műv.Ház'!P5</f>
        <v>0</v>
      </c>
      <c r="U30" s="80" t="s">
        <v>121</v>
      </c>
      <c r="V30" s="35">
        <f>'6.sz.Műv.Ház'!R8</f>
        <v>12873</v>
      </c>
      <c r="W30" s="9">
        <f>'6.sz.Műv.Ház'!S8</f>
        <v>15071</v>
      </c>
      <c r="X30" s="147">
        <f t="shared" si="7"/>
        <v>14673</v>
      </c>
      <c r="Y30" s="107">
        <f t="shared" si="8"/>
        <v>18572</v>
      </c>
      <c r="Z30" s="42">
        <v>3</v>
      </c>
      <c r="AA30" s="9">
        <v>1</v>
      </c>
      <c r="AB30" s="9">
        <v>0</v>
      </c>
    </row>
    <row r="31" spans="2:28" s="10" customFormat="1" ht="17.25" customHeight="1">
      <c r="B31" s="18" t="s">
        <v>43</v>
      </c>
      <c r="C31" s="38" t="s">
        <v>15</v>
      </c>
      <c r="D31" s="35">
        <f>'7.sz.CSSK'!C10</f>
        <v>15636</v>
      </c>
      <c r="E31" s="9">
        <f>'7.sz.CSSK'!D10</f>
        <v>22563</v>
      </c>
      <c r="F31" s="35">
        <v>2597</v>
      </c>
      <c r="G31" s="9">
        <f>'7.sz.CSSK'!F10</f>
        <v>3183</v>
      </c>
      <c r="H31" s="35">
        <f>'7.sz.CSSK'!G10</f>
        <v>800</v>
      </c>
      <c r="I31" s="9">
        <f>'7.sz.CSSK'!H10</f>
        <v>0</v>
      </c>
      <c r="J31" s="35"/>
      <c r="K31" s="9"/>
      <c r="L31" s="42">
        <f>'7.sz.CSSK'!L10</f>
        <v>19033</v>
      </c>
      <c r="M31" s="42">
        <f>'7.sz.CSSK'!M10</f>
        <v>25746</v>
      </c>
      <c r="N31" s="18" t="s">
        <v>43</v>
      </c>
      <c r="O31" s="38" t="s">
        <v>15</v>
      </c>
      <c r="P31" s="35">
        <v>0</v>
      </c>
      <c r="Q31" s="9">
        <f>'7.sz.CSSK'!O10</f>
        <v>3414</v>
      </c>
      <c r="R31" s="35">
        <f>'7.sz.CSSK'!P10</f>
        <v>0</v>
      </c>
      <c r="S31" s="9">
        <f>'7.sz.CSSK'!Q10</f>
        <v>0</v>
      </c>
      <c r="T31" s="9">
        <f>'7.sz.CSSK'!R10</f>
        <v>0</v>
      </c>
      <c r="U31" s="80" t="s">
        <v>121</v>
      </c>
      <c r="V31" s="35">
        <f>'7.sz.CSSK'!T10</f>
        <v>19123</v>
      </c>
      <c r="W31" s="9">
        <f>'7.sz.CSSK'!U10</f>
        <v>22332</v>
      </c>
      <c r="X31" s="147">
        <f t="shared" si="7"/>
        <v>19123</v>
      </c>
      <c r="Y31" s="107">
        <f t="shared" si="8"/>
        <v>25746</v>
      </c>
      <c r="Z31" s="42">
        <v>6</v>
      </c>
      <c r="AA31" s="9">
        <v>0</v>
      </c>
      <c r="AB31" s="9">
        <v>0</v>
      </c>
    </row>
    <row r="32" spans="2:28" s="10" customFormat="1" ht="17.25" customHeight="1">
      <c r="B32" s="18" t="s">
        <v>44</v>
      </c>
      <c r="C32" s="38" t="s">
        <v>16</v>
      </c>
      <c r="D32" s="35">
        <f>'8.sz.Bölcsőde'!C8</f>
        <v>18454</v>
      </c>
      <c r="E32" s="9">
        <f>'8.sz.Bölcsőde'!D8</f>
        <v>21780</v>
      </c>
      <c r="F32" s="35">
        <v>2806</v>
      </c>
      <c r="G32" s="9">
        <f>'8.sz.Bölcsőde'!F8</f>
        <v>2618</v>
      </c>
      <c r="H32" s="35">
        <f>'8.sz.Bölcsőde'!G8</f>
        <v>250</v>
      </c>
      <c r="I32" s="9">
        <f>'8.sz.Bölcsőde'!H8</f>
        <v>155</v>
      </c>
      <c r="J32" s="35"/>
      <c r="K32" s="9"/>
      <c r="L32" s="42">
        <f>'8.sz.Bölcsőde'!J8</f>
        <v>21510</v>
      </c>
      <c r="M32" s="42">
        <f>'8.sz.Bölcsőde'!K8</f>
        <v>24553</v>
      </c>
      <c r="N32" s="18" t="s">
        <v>44</v>
      </c>
      <c r="O32" s="38" t="s">
        <v>16</v>
      </c>
      <c r="P32" s="35">
        <v>0</v>
      </c>
      <c r="Q32" s="9">
        <f>'8.sz.Bölcsőde'!M8</f>
        <v>0</v>
      </c>
      <c r="R32" s="35">
        <f>'8.sz.Bölcsőde'!N8</f>
        <v>0</v>
      </c>
      <c r="S32" s="9">
        <f>'8.sz.Bölcsőde'!O8</f>
        <v>0</v>
      </c>
      <c r="T32" s="9">
        <f>'8.sz.Bölcsőde'!P8</f>
        <v>0</v>
      </c>
      <c r="U32" s="80" t="s">
        <v>121</v>
      </c>
      <c r="V32" s="35">
        <f>'8.sz.Bölcsőde'!R8</f>
        <v>21510</v>
      </c>
      <c r="W32" s="9">
        <f>'8.sz.Bölcsőde'!S8</f>
        <v>24553</v>
      </c>
      <c r="X32" s="147">
        <f t="shared" si="7"/>
        <v>21510</v>
      </c>
      <c r="Y32" s="107">
        <f t="shared" si="8"/>
        <v>24553</v>
      </c>
      <c r="Z32" s="42">
        <v>8</v>
      </c>
      <c r="AA32" s="9">
        <v>1</v>
      </c>
      <c r="AB32" s="9">
        <v>0</v>
      </c>
    </row>
    <row r="33" spans="2:28" s="10" customFormat="1" ht="17.25" customHeight="1">
      <c r="B33" s="18" t="s">
        <v>43</v>
      </c>
      <c r="C33" s="38" t="s">
        <v>17</v>
      </c>
      <c r="D33" s="35">
        <f>'9.sz.KSZKI'!C18</f>
        <v>41454</v>
      </c>
      <c r="E33" s="9">
        <f>'9.sz.KSZKI'!D18</f>
        <v>67400</v>
      </c>
      <c r="F33" s="35">
        <v>47954</v>
      </c>
      <c r="G33" s="9">
        <f>'9.sz.KSZKI'!F18</f>
        <v>58720</v>
      </c>
      <c r="H33" s="35">
        <f>'9.sz.KSZKI'!G18</f>
        <v>1039</v>
      </c>
      <c r="I33" s="9">
        <f>'9.sz.KSZKI'!H18</f>
        <v>0</v>
      </c>
      <c r="J33" s="35"/>
      <c r="K33" s="9">
        <v>9421</v>
      </c>
      <c r="L33" s="42">
        <f>'9.sz.KSZKI'!J18</f>
        <v>90447</v>
      </c>
      <c r="M33" s="42">
        <f>'9.sz.KSZKI'!K18</f>
        <v>135541</v>
      </c>
      <c r="N33" s="18" t="s">
        <v>43</v>
      </c>
      <c r="O33" s="38" t="s">
        <v>17</v>
      </c>
      <c r="P33" s="35">
        <f>'9.sz.KSZKI'!L18</f>
        <v>20158</v>
      </c>
      <c r="Q33" s="9">
        <f>'9.sz.KSZKI'!M18</f>
        <v>36488</v>
      </c>
      <c r="R33" s="35">
        <f>'9.sz.KSZKI'!N18</f>
        <v>0</v>
      </c>
      <c r="S33" s="9">
        <f>'9.sz.KSZKI'!O18</f>
        <v>0</v>
      </c>
      <c r="T33" s="9">
        <f>'9.sz.KSZKI'!P18</f>
        <v>0</v>
      </c>
      <c r="U33" s="80" t="s">
        <v>121</v>
      </c>
      <c r="V33" s="35">
        <f>'9.sz.KSZKI'!R18</f>
        <v>70289</v>
      </c>
      <c r="W33" s="9">
        <f>'9.sz.KSZKI'!S18</f>
        <v>99053</v>
      </c>
      <c r="X33" s="147">
        <f t="shared" si="7"/>
        <v>90447</v>
      </c>
      <c r="Y33" s="107">
        <f t="shared" si="8"/>
        <v>135541</v>
      </c>
      <c r="Z33" s="42">
        <v>21</v>
      </c>
      <c r="AA33" s="9">
        <v>1</v>
      </c>
      <c r="AB33" s="9">
        <v>0</v>
      </c>
    </row>
    <row r="34" spans="2:28" s="10" customFormat="1" ht="17.25" customHeight="1" thickBot="1">
      <c r="B34" s="149" t="s">
        <v>44</v>
      </c>
      <c r="C34" s="128" t="s">
        <v>18</v>
      </c>
      <c r="D34" s="150">
        <f>'10.sz.Vízmű'!C8</f>
        <v>6051</v>
      </c>
      <c r="E34" s="151">
        <f>'10.sz.Vízmű'!D8</f>
        <v>1128</v>
      </c>
      <c r="F34" s="150">
        <v>1837</v>
      </c>
      <c r="G34" s="151">
        <f>'10.sz.Vízmű'!F8</f>
        <v>367</v>
      </c>
      <c r="H34" s="150"/>
      <c r="I34" s="151"/>
      <c r="J34" s="150"/>
      <c r="K34" s="151"/>
      <c r="L34" s="154">
        <f>'10.sz.Vízmű'!J8</f>
        <v>7888</v>
      </c>
      <c r="M34" s="154">
        <f>'10.sz.Vízmű'!K8</f>
        <v>1495</v>
      </c>
      <c r="N34" s="149" t="s">
        <v>44</v>
      </c>
      <c r="O34" s="128" t="s">
        <v>18</v>
      </c>
      <c r="P34" s="150">
        <f>'10.sz.Vízmű'!L8</f>
        <v>4540</v>
      </c>
      <c r="Q34" s="151">
        <f>'10.sz.Vízmű'!M8</f>
        <v>335</v>
      </c>
      <c r="R34" s="150"/>
      <c r="S34" s="151"/>
      <c r="T34" s="151"/>
      <c r="U34" s="152" t="s">
        <v>121</v>
      </c>
      <c r="V34" s="150">
        <f>'10.sz.Vízmű'!N8</f>
        <v>3348</v>
      </c>
      <c r="W34" s="151">
        <f>'10.sz.Vízmű'!O8</f>
        <v>1160</v>
      </c>
      <c r="X34" s="155">
        <f t="shared" si="7"/>
        <v>7888</v>
      </c>
      <c r="Y34" s="107">
        <f t="shared" si="8"/>
        <v>1495</v>
      </c>
      <c r="Z34" s="154">
        <v>2</v>
      </c>
      <c r="AA34" s="156">
        <v>0</v>
      </c>
      <c r="AB34" s="156">
        <v>0</v>
      </c>
    </row>
    <row r="35" spans="2:28" s="7" customFormat="1" ht="17.25" customHeight="1" thickBot="1">
      <c r="B35" s="157"/>
      <c r="C35" s="158" t="s">
        <v>19</v>
      </c>
      <c r="D35" s="72">
        <f>SUM(D5,D27,D26,D28,D29,D30,D31,D32,D33,D34)</f>
        <v>330266</v>
      </c>
      <c r="E35" s="72">
        <f>SUM(E5,E27,E26,E28,E29,E30,E31,E32,E33,E34)</f>
        <v>527207</v>
      </c>
      <c r="F35" s="72">
        <f>SUM(F5,F27,F28,F29,F30,F31,F32,F33,F34)</f>
        <v>316292</v>
      </c>
      <c r="G35" s="72">
        <f>SUM(G5,G27,G28,G29,G30,G31,G32,G33,G34)</f>
        <v>356633</v>
      </c>
      <c r="H35" s="72">
        <f t="shared" ref="H35:K35" si="9">SUM(H5,H27,H26,H28,H29,H30,H31,H32,H33,H34)</f>
        <v>66356</v>
      </c>
      <c r="I35" s="72">
        <f>SUM(I5,I27,I26,I28,I29,I30,I31,I32,I33,I34)</f>
        <v>70784</v>
      </c>
      <c r="J35" s="72">
        <f t="shared" si="9"/>
        <v>167842</v>
      </c>
      <c r="K35" s="72">
        <f t="shared" si="9"/>
        <v>353233</v>
      </c>
      <c r="L35" s="72">
        <f>D35+F35+H35+J35</f>
        <v>880756</v>
      </c>
      <c r="M35" s="72">
        <f>M5+M27+M28+M29+M30+M31+M32+M33+M34</f>
        <v>1307852</v>
      </c>
      <c r="N35" s="92"/>
      <c r="O35" s="158" t="s">
        <v>19</v>
      </c>
      <c r="P35" s="72">
        <f t="shared" ref="P35:V35" si="10">SUM(P5,P27,P28,P29,P30,P31,P32,P33,P34)</f>
        <v>681427</v>
      </c>
      <c r="Q35" s="72">
        <f>SUM(Q5,Q27,Q28,Q29,Q30,Q31,Q32,Q33,Q34)</f>
        <v>1027670</v>
      </c>
      <c r="R35" s="72">
        <f t="shared" si="10"/>
        <v>0</v>
      </c>
      <c r="S35" s="72">
        <f t="shared" si="10"/>
        <v>0</v>
      </c>
      <c r="T35" s="72">
        <f t="shared" si="10"/>
        <v>0</v>
      </c>
      <c r="U35" s="92"/>
      <c r="V35" s="72">
        <f t="shared" si="10"/>
        <v>199329</v>
      </c>
      <c r="W35" s="72">
        <f>SUM(W5:W34)</f>
        <v>280182</v>
      </c>
      <c r="X35" s="72">
        <f t="shared" si="7"/>
        <v>880756</v>
      </c>
      <c r="Y35" s="72">
        <f t="shared" si="8"/>
        <v>1307852</v>
      </c>
      <c r="Z35" s="72">
        <f>Z5+Z26+Z27+Z28+Z29+Z30+Z31+Z32+Z33+Z34</f>
        <v>88</v>
      </c>
      <c r="AA35" s="72">
        <f>AA5+AA26+AA27+AA28+AA29+AA30+AA31+AA32+AA33+AA34</f>
        <v>3</v>
      </c>
      <c r="AB35" s="72">
        <f>AB5+AB26+AB27+AB28+AB29+AB30+AB31+AB32+AB33+AB34</f>
        <v>177</v>
      </c>
    </row>
    <row r="36" spans="2:28" s="164" customFormat="1" ht="17.25" customHeight="1">
      <c r="B36" s="159"/>
      <c r="C36" s="160" t="s">
        <v>3</v>
      </c>
      <c r="D36" s="301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300"/>
      <c r="W36" s="161"/>
      <c r="X36" s="159">
        <f>X35-L35</f>
        <v>0</v>
      </c>
      <c r="Y36" s="162"/>
      <c r="Z36" s="297"/>
      <c r="AA36" s="297"/>
      <c r="AB36" s="298"/>
    </row>
    <row r="37" spans="2:28" s="10" customFormat="1" ht="17.25" customHeight="1">
      <c r="B37" s="18"/>
      <c r="C37" s="127" t="s">
        <v>67</v>
      </c>
      <c r="D37" s="302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4"/>
      <c r="W37" s="165"/>
      <c r="X37" s="9"/>
      <c r="Y37" s="162"/>
      <c r="Z37" s="297"/>
      <c r="AA37" s="297"/>
      <c r="AB37" s="298"/>
    </row>
    <row r="38" spans="2:28" s="10" customFormat="1" ht="17.25" customHeight="1">
      <c r="B38" s="18"/>
      <c r="C38" s="127" t="s">
        <v>20</v>
      </c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6"/>
      <c r="W38" s="166"/>
      <c r="X38" s="9"/>
      <c r="Y38" s="167"/>
      <c r="Z38" s="299"/>
      <c r="AA38" s="299"/>
      <c r="AB38" s="300"/>
    </row>
    <row r="39" spans="2:28" ht="17.25" customHeight="1">
      <c r="C39" s="12"/>
      <c r="D39" s="13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2:28" ht="17.25" customHeight="1">
      <c r="B40" s="313" t="s">
        <v>20</v>
      </c>
      <c r="C40" s="314"/>
      <c r="D40" s="312" t="s">
        <v>1</v>
      </c>
      <c r="E40" s="312"/>
      <c r="F40" s="280"/>
      <c r="G40" s="316" t="s">
        <v>2</v>
      </c>
      <c r="H40" s="317"/>
    </row>
    <row r="41" spans="2:28" ht="17.25" customHeight="1">
      <c r="B41" s="314"/>
      <c r="C41" s="314"/>
      <c r="D41" s="115" t="s">
        <v>127</v>
      </c>
      <c r="E41" s="115" t="s">
        <v>126</v>
      </c>
      <c r="F41" s="280"/>
      <c r="G41" s="129" t="s">
        <v>127</v>
      </c>
      <c r="H41" s="129" t="s">
        <v>126</v>
      </c>
    </row>
    <row r="42" spans="2:28" ht="17.25" customHeight="1">
      <c r="B42" s="314"/>
      <c r="C42" s="314"/>
      <c r="D42" s="116">
        <f>L35</f>
        <v>880756</v>
      </c>
      <c r="E42" s="116">
        <f>M35</f>
        <v>1307852</v>
      </c>
      <c r="F42" s="282"/>
      <c r="G42" s="116">
        <f>X35</f>
        <v>880756</v>
      </c>
      <c r="H42" s="283">
        <f>Y35</f>
        <v>1307852</v>
      </c>
    </row>
    <row r="43" spans="2:28" ht="17.25" customHeight="1">
      <c r="B43" s="287" t="s">
        <v>154</v>
      </c>
      <c r="C43" s="288"/>
      <c r="D43" s="281"/>
      <c r="E43" s="281">
        <f>E42-D42</f>
        <v>427096</v>
      </c>
      <c r="G43" s="281"/>
      <c r="H43" s="281">
        <f>H42-G42</f>
        <v>427096</v>
      </c>
    </row>
    <row r="44" spans="2:28" ht="17.25" customHeight="1">
      <c r="B44" s="278"/>
      <c r="C44" s="279"/>
    </row>
    <row r="45" spans="2:28" ht="17.25" customHeight="1">
      <c r="B45"/>
    </row>
    <row r="48" spans="2:28" ht="17.25" customHeight="1">
      <c r="D48" s="114"/>
    </row>
  </sheetData>
  <mergeCells count="19">
    <mergeCell ref="B3:C3"/>
    <mergeCell ref="B4:B5"/>
    <mergeCell ref="G40:H40"/>
    <mergeCell ref="B43:C43"/>
    <mergeCell ref="N1:AC1"/>
    <mergeCell ref="N2:Y2"/>
    <mergeCell ref="Z2:AB2"/>
    <mergeCell ref="D38:V38"/>
    <mergeCell ref="Z36:AB38"/>
    <mergeCell ref="D36:V36"/>
    <mergeCell ref="D37:V37"/>
    <mergeCell ref="Z3:AB3"/>
    <mergeCell ref="D3:M3"/>
    <mergeCell ref="N4:N5"/>
    <mergeCell ref="N3:Y3"/>
    <mergeCell ref="D40:E40"/>
    <mergeCell ref="B40:C42"/>
    <mergeCell ref="B1:M1"/>
    <mergeCell ref="B2:M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49" orientation="landscape" r:id="rId1"/>
  <colBreaks count="1" manualBreakCount="1">
    <brk id="13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Z46"/>
  <sheetViews>
    <sheetView view="pageBreakPreview" zoomScaleSheetLayoutView="10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B34" sqref="B34"/>
    </sheetView>
  </sheetViews>
  <sheetFormatPr defaultRowHeight="15"/>
  <cols>
    <col min="1" max="1" width="4.85546875" customWidth="1"/>
    <col min="2" max="2" width="57.5703125" bestFit="1" customWidth="1"/>
    <col min="3" max="3" width="17.42578125" customWidth="1"/>
    <col min="4" max="4" width="16.7109375" customWidth="1"/>
    <col min="5" max="12" width="15.7109375" customWidth="1"/>
    <col min="13" max="13" width="17" style="104" customWidth="1"/>
    <col min="14" max="14" width="17" customWidth="1"/>
    <col min="15" max="15" width="13.28515625" hidden="1" customWidth="1"/>
    <col min="16" max="16" width="14.5703125" hidden="1" customWidth="1"/>
    <col min="17" max="17" width="12.7109375" hidden="1" customWidth="1"/>
    <col min="18" max="18" width="14.85546875" hidden="1" customWidth="1"/>
    <col min="19" max="20" width="15.140625" customWidth="1"/>
    <col min="21" max="22" width="14.42578125" customWidth="1"/>
    <col min="23" max="23" width="11.42578125" customWidth="1"/>
    <col min="24" max="24" width="10.7109375" customWidth="1"/>
    <col min="25" max="25" width="17.28515625" bestFit="1" customWidth="1"/>
  </cols>
  <sheetData>
    <row r="1" spans="1:26" s="1" customFormat="1">
      <c r="A1" s="326" t="s">
        <v>143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26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326" t="s">
        <v>78</v>
      </c>
      <c r="X2" s="326"/>
      <c r="Y2" s="326"/>
    </row>
    <row r="3" spans="1:26" s="2" customFormat="1" ht="15" customHeight="1" thickBot="1">
      <c r="A3" s="327" t="s">
        <v>27</v>
      </c>
      <c r="B3" s="327"/>
      <c r="C3" s="306" t="s">
        <v>1</v>
      </c>
      <c r="D3" s="307"/>
      <c r="E3" s="307"/>
      <c r="F3" s="307"/>
      <c r="G3" s="307"/>
      <c r="H3" s="307"/>
      <c r="I3" s="307"/>
      <c r="J3" s="307"/>
      <c r="K3" s="307"/>
      <c r="L3" s="307"/>
      <c r="M3" s="328" t="s">
        <v>2</v>
      </c>
      <c r="N3" s="329"/>
      <c r="O3" s="329"/>
      <c r="P3" s="329"/>
      <c r="Q3" s="329"/>
      <c r="R3" s="329"/>
      <c r="S3" s="329"/>
      <c r="T3" s="329"/>
      <c r="U3" s="329"/>
      <c r="V3" s="329"/>
      <c r="W3" s="305" t="s">
        <v>4</v>
      </c>
      <c r="X3" s="305"/>
      <c r="Y3" s="305"/>
    </row>
    <row r="4" spans="1:26" s="2" customFormat="1" ht="60">
      <c r="A4" s="320" t="s">
        <v>21</v>
      </c>
      <c r="B4" s="324" t="s">
        <v>47</v>
      </c>
      <c r="C4" s="31" t="s">
        <v>79</v>
      </c>
      <c r="D4" s="32" t="s">
        <v>80</v>
      </c>
      <c r="E4" s="31" t="s">
        <v>81</v>
      </c>
      <c r="F4" s="32" t="s">
        <v>82</v>
      </c>
      <c r="G4" s="31" t="s">
        <v>83</v>
      </c>
      <c r="H4" s="32" t="s">
        <v>84</v>
      </c>
      <c r="I4" s="31" t="s">
        <v>99</v>
      </c>
      <c r="J4" s="32" t="s">
        <v>100</v>
      </c>
      <c r="K4" s="31" t="s">
        <v>87</v>
      </c>
      <c r="L4" s="32" t="s">
        <v>88</v>
      </c>
      <c r="M4" s="99" t="s">
        <v>89</v>
      </c>
      <c r="N4" s="32" t="s">
        <v>90</v>
      </c>
      <c r="O4" s="31" t="s">
        <v>91</v>
      </c>
      <c r="P4" s="32" t="s">
        <v>92</v>
      </c>
      <c r="Q4" s="32" t="s">
        <v>93</v>
      </c>
      <c r="R4" s="33" t="s">
        <v>94</v>
      </c>
      <c r="S4" s="31" t="s">
        <v>83</v>
      </c>
      <c r="T4" s="32" t="s">
        <v>84</v>
      </c>
      <c r="U4" s="31" t="s">
        <v>97</v>
      </c>
      <c r="V4" s="32" t="s">
        <v>98</v>
      </c>
      <c r="W4" s="54" t="s">
        <v>5</v>
      </c>
      <c r="X4" s="55" t="s">
        <v>6</v>
      </c>
      <c r="Y4" s="56" t="s">
        <v>7</v>
      </c>
    </row>
    <row r="5" spans="1:26" s="2" customFormat="1" ht="15.75" thickBot="1">
      <c r="A5" s="321"/>
      <c r="B5" s="325"/>
      <c r="C5" s="57">
        <f>SUM(C6:C26)</f>
        <v>95974</v>
      </c>
      <c r="D5" s="58">
        <f t="shared" ref="D5" si="0">SUM(D6:D26)</f>
        <v>216903</v>
      </c>
      <c r="E5" s="57">
        <f>SUM(E6:E26)</f>
        <v>233017</v>
      </c>
      <c r="F5" s="58">
        <f t="shared" ref="F5" si="1">SUM(F6:F26)</f>
        <v>256311</v>
      </c>
      <c r="G5" s="57">
        <f>SUM(G6:G25)</f>
        <v>62567</v>
      </c>
      <c r="H5" s="58">
        <f t="shared" ref="H5" si="2">SUM(H6:H25)</f>
        <v>69832</v>
      </c>
      <c r="I5" s="57">
        <f>SUM(I6:I25)</f>
        <v>167842</v>
      </c>
      <c r="J5" s="58">
        <f t="shared" ref="J5" si="3">SUM(J6:J25)</f>
        <v>343807</v>
      </c>
      <c r="K5" s="93">
        <f>SUM(K6:K26)</f>
        <v>559400</v>
      </c>
      <c r="L5" s="94">
        <f>SUM(L6:L26)</f>
        <v>886853</v>
      </c>
      <c r="M5" s="100">
        <f>SUM(M6:M26)</f>
        <v>559310</v>
      </c>
      <c r="N5" s="58">
        <f t="shared" ref="N5" si="4">SUM(N6:N26)</f>
        <v>886853</v>
      </c>
      <c r="O5" s="57">
        <f>SUM(O6:O26)</f>
        <v>0</v>
      </c>
      <c r="P5" s="58">
        <f t="shared" ref="P5:Q5" si="5">SUM(P6:P26)</f>
        <v>0</v>
      </c>
      <c r="Q5" s="58">
        <f t="shared" si="5"/>
        <v>0</v>
      </c>
      <c r="R5" s="96" t="e">
        <f>Q5/P5</f>
        <v>#DIV/0!</v>
      </c>
      <c r="S5" s="57">
        <f>SUM(S6:S26)</f>
        <v>0</v>
      </c>
      <c r="T5" s="58">
        <f t="shared" ref="T5" si="6">SUM(T6:T26)</f>
        <v>0</v>
      </c>
      <c r="U5" s="62">
        <f>SUM(U6:U26)</f>
        <v>559310</v>
      </c>
      <c r="V5" s="65">
        <f t="shared" ref="V5" si="7">SUM(V6:V26)</f>
        <v>886853</v>
      </c>
      <c r="W5" s="51">
        <v>5</v>
      </c>
      <c r="X5" s="63">
        <v>0</v>
      </c>
      <c r="Y5" s="59">
        <v>177</v>
      </c>
      <c r="Z5" s="19"/>
    </row>
    <row r="6" spans="1:26" s="144" customFormat="1" ht="15.75" thickBot="1">
      <c r="A6" s="272" t="s">
        <v>43</v>
      </c>
      <c r="B6" s="36" t="s">
        <v>22</v>
      </c>
      <c r="C6" s="130"/>
      <c r="D6" s="138"/>
      <c r="E6" s="101">
        <v>10610</v>
      </c>
      <c r="F6" s="142">
        <v>14431</v>
      </c>
      <c r="G6" s="130"/>
      <c r="H6" s="138"/>
      <c r="I6" s="130"/>
      <c r="J6" s="138"/>
      <c r="K6" s="66">
        <f t="shared" ref="K6:K27" si="8">C6+E6+G6+I6</f>
        <v>10610</v>
      </c>
      <c r="L6" s="67">
        <f t="shared" ref="L6:L27" si="9">D6+F6+H6+J6</f>
        <v>14431</v>
      </c>
      <c r="M6" s="101">
        <v>10610</v>
      </c>
      <c r="N6" s="141"/>
      <c r="O6" s="130"/>
      <c r="P6" s="138"/>
      <c r="Q6" s="138"/>
      <c r="R6" s="273"/>
      <c r="S6" s="130"/>
      <c r="T6" s="131"/>
      <c r="U6" s="66">
        <f>M6+O6+S6</f>
        <v>10610</v>
      </c>
      <c r="V6" s="67">
        <f t="shared" ref="V6:V26" si="10">N6+T6+P6</f>
        <v>0</v>
      </c>
      <c r="W6" s="141"/>
      <c r="X6" s="142"/>
      <c r="Y6" s="142"/>
      <c r="Z6" s="143"/>
    </row>
    <row r="7" spans="1:26" s="144" customFormat="1" ht="15.75" thickBot="1">
      <c r="A7" s="272" t="s">
        <v>43</v>
      </c>
      <c r="B7" s="36" t="s">
        <v>113</v>
      </c>
      <c r="C7" s="130"/>
      <c r="D7" s="138"/>
      <c r="E7" s="101"/>
      <c r="F7" s="142">
        <v>477</v>
      </c>
      <c r="G7" s="130"/>
      <c r="H7" s="138">
        <v>1394</v>
      </c>
      <c r="I7" s="130"/>
      <c r="J7" s="138"/>
      <c r="K7" s="34">
        <f t="shared" si="8"/>
        <v>0</v>
      </c>
      <c r="L7" s="6">
        <f t="shared" si="9"/>
        <v>1871</v>
      </c>
      <c r="M7" s="101">
        <v>13334</v>
      </c>
      <c r="N7" s="141">
        <v>0</v>
      </c>
      <c r="O7" s="130"/>
      <c r="P7" s="138"/>
      <c r="Q7" s="138"/>
      <c r="R7" s="273"/>
      <c r="S7" s="130"/>
      <c r="T7" s="131"/>
      <c r="U7" s="34">
        <f>M7+O7+S7</f>
        <v>13334</v>
      </c>
      <c r="V7" s="67">
        <f t="shared" si="10"/>
        <v>0</v>
      </c>
      <c r="W7" s="141"/>
      <c r="X7" s="142"/>
      <c r="Y7" s="142"/>
      <c r="Z7" s="143"/>
    </row>
    <row r="8" spans="1:26" s="7" customFormat="1" ht="15.75" thickBot="1">
      <c r="A8" s="17" t="s">
        <v>44</v>
      </c>
      <c r="B8" s="36" t="s">
        <v>23</v>
      </c>
      <c r="C8" s="34"/>
      <c r="D8" s="6"/>
      <c r="E8" s="34">
        <v>356</v>
      </c>
      <c r="F8" s="6">
        <v>462</v>
      </c>
      <c r="G8" s="34"/>
      <c r="H8" s="6"/>
      <c r="I8" s="34"/>
      <c r="J8" s="6"/>
      <c r="K8" s="34">
        <f t="shared" si="8"/>
        <v>356</v>
      </c>
      <c r="L8" s="6">
        <f t="shared" si="9"/>
        <v>462</v>
      </c>
      <c r="M8" s="34">
        <v>356</v>
      </c>
      <c r="N8" s="20">
        <v>168</v>
      </c>
      <c r="O8" s="34"/>
      <c r="P8" s="6"/>
      <c r="Q8" s="6"/>
      <c r="R8" s="105"/>
      <c r="S8" s="34"/>
      <c r="T8" s="20"/>
      <c r="U8" s="34">
        <f>M8+O8+S8</f>
        <v>356</v>
      </c>
      <c r="V8" s="67">
        <f t="shared" si="10"/>
        <v>168</v>
      </c>
      <c r="W8" s="20">
        <v>0</v>
      </c>
      <c r="X8" s="6">
        <v>0</v>
      </c>
      <c r="Y8" s="6">
        <v>0</v>
      </c>
    </row>
    <row r="9" spans="1:26" s="7" customFormat="1" ht="15.75" thickBot="1">
      <c r="A9" s="17" t="s">
        <v>44</v>
      </c>
      <c r="B9" s="36" t="s">
        <v>24</v>
      </c>
      <c r="C9" s="34"/>
      <c r="D9" s="6">
        <v>45366</v>
      </c>
      <c r="E9" s="34"/>
      <c r="F9" s="6">
        <v>24290</v>
      </c>
      <c r="G9" s="34">
        <v>8900</v>
      </c>
      <c r="H9" s="6">
        <v>3427</v>
      </c>
      <c r="I9" s="34"/>
      <c r="J9" s="6"/>
      <c r="K9" s="34">
        <f t="shared" si="8"/>
        <v>8900</v>
      </c>
      <c r="L9" s="6">
        <f t="shared" si="9"/>
        <v>73083</v>
      </c>
      <c r="M9" s="34">
        <v>9624</v>
      </c>
      <c r="N9" s="20">
        <v>8984</v>
      </c>
      <c r="O9" s="34"/>
      <c r="P9" s="6"/>
      <c r="Q9" s="6"/>
      <c r="R9" s="105"/>
      <c r="S9" s="34"/>
      <c r="T9" s="20"/>
      <c r="U9" s="34">
        <f>M9+O9+S9</f>
        <v>9624</v>
      </c>
      <c r="V9" s="67">
        <f t="shared" si="10"/>
        <v>8984</v>
      </c>
      <c r="W9" s="20">
        <v>0</v>
      </c>
      <c r="X9" s="6">
        <v>0</v>
      </c>
      <c r="Y9" s="6">
        <v>0</v>
      </c>
    </row>
    <row r="10" spans="1:26" s="7" customFormat="1" ht="15.75" thickBot="1">
      <c r="A10" s="17" t="s">
        <v>43</v>
      </c>
      <c r="B10" s="36" t="s">
        <v>111</v>
      </c>
      <c r="C10" s="34"/>
      <c r="D10" s="6">
        <v>95</v>
      </c>
      <c r="E10" s="34"/>
      <c r="F10" s="6">
        <v>312</v>
      </c>
      <c r="G10" s="34"/>
      <c r="H10" s="6"/>
      <c r="I10" s="34"/>
      <c r="J10" s="6"/>
      <c r="K10" s="34">
        <f t="shared" si="8"/>
        <v>0</v>
      </c>
      <c r="L10" s="6">
        <f t="shared" si="9"/>
        <v>407</v>
      </c>
      <c r="M10" s="34"/>
      <c r="N10" s="20"/>
      <c r="O10" s="34"/>
      <c r="P10" s="6"/>
      <c r="Q10" s="6"/>
      <c r="R10" s="105"/>
      <c r="S10" s="34"/>
      <c r="T10" s="20"/>
      <c r="U10" s="34"/>
      <c r="V10" s="67">
        <f t="shared" si="10"/>
        <v>0</v>
      </c>
      <c r="W10" s="20"/>
      <c r="X10" s="6"/>
      <c r="Y10" s="6"/>
    </row>
    <row r="11" spans="1:26" s="7" customFormat="1" ht="15.75" thickBot="1">
      <c r="A11" s="17" t="s">
        <v>43</v>
      </c>
      <c r="B11" s="36" t="s">
        <v>114</v>
      </c>
      <c r="C11" s="34"/>
      <c r="D11" s="6"/>
      <c r="E11" s="34"/>
      <c r="F11" s="6">
        <v>5714</v>
      </c>
      <c r="G11" s="34"/>
      <c r="H11" s="6"/>
      <c r="I11" s="34"/>
      <c r="J11" s="6"/>
      <c r="K11" s="34">
        <f t="shared" si="8"/>
        <v>0</v>
      </c>
      <c r="L11" s="6">
        <f t="shared" si="9"/>
        <v>5714</v>
      </c>
      <c r="M11" s="34"/>
      <c r="N11" s="20"/>
      <c r="O11" s="34"/>
      <c r="P11" s="6"/>
      <c r="Q11" s="6"/>
      <c r="R11" s="105"/>
      <c r="S11" s="34"/>
      <c r="T11" s="20"/>
      <c r="U11" s="34"/>
      <c r="V11" s="67">
        <f t="shared" si="10"/>
        <v>0</v>
      </c>
      <c r="W11" s="20"/>
      <c r="X11" s="6"/>
      <c r="Y11" s="6"/>
    </row>
    <row r="12" spans="1:26" s="7" customFormat="1" ht="15.75" thickBot="1">
      <c r="A12" s="17" t="s">
        <v>43</v>
      </c>
      <c r="B12" s="36" t="s">
        <v>115</v>
      </c>
      <c r="C12" s="34"/>
      <c r="D12" s="6"/>
      <c r="E12" s="34"/>
      <c r="F12" s="6">
        <v>61</v>
      </c>
      <c r="G12" s="34"/>
      <c r="H12" s="6"/>
      <c r="I12" s="34"/>
      <c r="J12" s="6"/>
      <c r="K12" s="34">
        <f t="shared" si="8"/>
        <v>0</v>
      </c>
      <c r="L12" s="6">
        <f t="shared" si="9"/>
        <v>61</v>
      </c>
      <c r="M12" s="34"/>
      <c r="N12" s="20"/>
      <c r="O12" s="34"/>
      <c r="P12" s="6"/>
      <c r="Q12" s="6"/>
      <c r="R12" s="105"/>
      <c r="S12" s="34"/>
      <c r="T12" s="20"/>
      <c r="U12" s="34"/>
      <c r="V12" s="67">
        <f t="shared" si="10"/>
        <v>0</v>
      </c>
      <c r="W12" s="20"/>
      <c r="X12" s="6"/>
      <c r="Y12" s="6"/>
    </row>
    <row r="13" spans="1:26" s="7" customFormat="1" ht="15.75" thickBot="1">
      <c r="A13" s="17" t="s">
        <v>44</v>
      </c>
      <c r="B13" s="36" t="s">
        <v>25</v>
      </c>
      <c r="C13" s="34"/>
      <c r="D13" s="6">
        <v>37</v>
      </c>
      <c r="E13" s="34">
        <v>5301</v>
      </c>
      <c r="F13" s="6">
        <v>32810</v>
      </c>
      <c r="G13" s="34"/>
      <c r="H13" s="6">
        <v>12810</v>
      </c>
      <c r="I13" s="34"/>
      <c r="J13" s="6"/>
      <c r="K13" s="34">
        <f t="shared" si="8"/>
        <v>5301</v>
      </c>
      <c r="L13" s="6">
        <f t="shared" si="9"/>
        <v>45657</v>
      </c>
      <c r="M13" s="34">
        <v>0</v>
      </c>
      <c r="N13" s="20">
        <v>17460</v>
      </c>
      <c r="O13" s="34"/>
      <c r="P13" s="6"/>
      <c r="Q13" s="6"/>
      <c r="R13" s="105"/>
      <c r="S13" s="34"/>
      <c r="T13" s="20"/>
      <c r="U13" s="34">
        <f t="shared" ref="U13:U19" si="11">M13+O13+S13</f>
        <v>0</v>
      </c>
      <c r="V13" s="67">
        <f t="shared" si="10"/>
        <v>17460</v>
      </c>
      <c r="W13" s="20">
        <v>0</v>
      </c>
      <c r="X13" s="6">
        <v>0</v>
      </c>
      <c r="Y13" s="6">
        <v>0</v>
      </c>
    </row>
    <row r="14" spans="1:26" s="7" customFormat="1" ht="15.75" thickBot="1">
      <c r="A14" s="17" t="s">
        <v>43</v>
      </c>
      <c r="B14" s="36" t="s">
        <v>26</v>
      </c>
      <c r="C14" s="34"/>
      <c r="D14" s="6"/>
      <c r="E14" s="34">
        <v>15810</v>
      </c>
      <c r="F14" s="6">
        <v>15531</v>
      </c>
      <c r="G14" s="34"/>
      <c r="H14" s="6"/>
      <c r="I14" s="34"/>
      <c r="J14" s="6"/>
      <c r="K14" s="34">
        <f t="shared" si="8"/>
        <v>15810</v>
      </c>
      <c r="L14" s="6">
        <f t="shared" si="9"/>
        <v>15531</v>
      </c>
      <c r="M14" s="34">
        <v>13820</v>
      </c>
      <c r="N14" s="20"/>
      <c r="O14" s="34"/>
      <c r="P14" s="6"/>
      <c r="Q14" s="6"/>
      <c r="R14" s="105"/>
      <c r="S14" s="34"/>
      <c r="T14" s="20"/>
      <c r="U14" s="34">
        <f t="shared" si="11"/>
        <v>13820</v>
      </c>
      <c r="V14" s="67">
        <f t="shared" si="10"/>
        <v>0</v>
      </c>
      <c r="W14" s="20">
        <v>0</v>
      </c>
      <c r="X14" s="6">
        <v>0</v>
      </c>
      <c r="Y14" s="6">
        <v>0</v>
      </c>
    </row>
    <row r="15" spans="1:26" s="7" customFormat="1" ht="33.75" customHeight="1" thickBot="1">
      <c r="A15" s="17" t="s">
        <v>43</v>
      </c>
      <c r="B15" s="37" t="s">
        <v>30</v>
      </c>
      <c r="C15" s="34"/>
      <c r="D15" s="6"/>
      <c r="E15" s="34"/>
      <c r="F15" s="6">
        <v>8262</v>
      </c>
      <c r="G15" s="34"/>
      <c r="H15" s="6"/>
      <c r="I15" s="34"/>
      <c r="J15" s="6"/>
      <c r="K15" s="34">
        <f t="shared" si="8"/>
        <v>0</v>
      </c>
      <c r="L15" s="6">
        <f t="shared" si="9"/>
        <v>8262</v>
      </c>
      <c r="M15" s="34">
        <v>235632</v>
      </c>
      <c r="N15" s="20">
        <v>634846</v>
      </c>
      <c r="O15" s="34"/>
      <c r="P15" s="6"/>
      <c r="Q15" s="6"/>
      <c r="R15" s="105"/>
      <c r="S15" s="34"/>
      <c r="T15" s="20"/>
      <c r="U15" s="34">
        <f t="shared" si="11"/>
        <v>235632</v>
      </c>
      <c r="V15" s="67">
        <f t="shared" si="10"/>
        <v>634846</v>
      </c>
      <c r="W15" s="20">
        <v>0</v>
      </c>
      <c r="X15" s="6">
        <v>0</v>
      </c>
      <c r="Y15" s="6">
        <v>0</v>
      </c>
    </row>
    <row r="16" spans="1:26" s="7" customFormat="1" ht="15.75" thickBot="1">
      <c r="A16" s="17" t="s">
        <v>43</v>
      </c>
      <c r="B16" s="36" t="s">
        <v>28</v>
      </c>
      <c r="C16" s="34"/>
      <c r="D16" s="6"/>
      <c r="E16" s="34">
        <v>4411</v>
      </c>
      <c r="F16" s="6">
        <v>490</v>
      </c>
      <c r="G16" s="34"/>
      <c r="H16" s="6"/>
      <c r="I16" s="34"/>
      <c r="J16" s="6"/>
      <c r="K16" s="34">
        <f t="shared" si="8"/>
        <v>4411</v>
      </c>
      <c r="L16" s="6">
        <f t="shared" si="9"/>
        <v>490</v>
      </c>
      <c r="M16" s="34"/>
      <c r="N16" s="20"/>
      <c r="O16" s="34"/>
      <c r="P16" s="6"/>
      <c r="Q16" s="6"/>
      <c r="R16" s="105"/>
      <c r="S16" s="34"/>
      <c r="T16" s="20"/>
      <c r="U16" s="34">
        <f t="shared" si="11"/>
        <v>0</v>
      </c>
      <c r="V16" s="67">
        <f t="shared" si="10"/>
        <v>0</v>
      </c>
      <c r="W16" s="20">
        <v>0</v>
      </c>
      <c r="X16" s="6">
        <v>0</v>
      </c>
      <c r="Y16" s="6">
        <v>0</v>
      </c>
    </row>
    <row r="17" spans="1:25" s="7" customFormat="1" ht="15.75" thickBot="1">
      <c r="A17" s="17" t="s">
        <v>43</v>
      </c>
      <c r="B17" s="36" t="s">
        <v>29</v>
      </c>
      <c r="C17" s="34"/>
      <c r="D17" s="6"/>
      <c r="E17" s="34"/>
      <c r="F17" s="6">
        <v>51</v>
      </c>
      <c r="G17" s="34"/>
      <c r="H17" s="6"/>
      <c r="I17" s="34">
        <f>102636+65206</f>
        <v>167842</v>
      </c>
      <c r="J17" s="6">
        <v>343807</v>
      </c>
      <c r="K17" s="34">
        <f t="shared" si="8"/>
        <v>167842</v>
      </c>
      <c r="L17" s="6">
        <f t="shared" si="9"/>
        <v>343858</v>
      </c>
      <c r="M17" s="34"/>
      <c r="N17" s="20">
        <v>0</v>
      </c>
      <c r="O17" s="34"/>
      <c r="P17" s="6"/>
      <c r="Q17" s="6"/>
      <c r="R17" s="105"/>
      <c r="S17" s="34"/>
      <c r="T17" s="20"/>
      <c r="U17" s="34">
        <f t="shared" si="11"/>
        <v>0</v>
      </c>
      <c r="V17" s="67">
        <f t="shared" si="10"/>
        <v>0</v>
      </c>
      <c r="W17" s="20"/>
      <c r="X17" s="6"/>
      <c r="Y17" s="6"/>
    </row>
    <row r="18" spans="1:25" s="7" customFormat="1" ht="15.75" thickBot="1">
      <c r="A18" s="17" t="s">
        <v>43</v>
      </c>
      <c r="B18" s="36" t="s">
        <v>32</v>
      </c>
      <c r="C18" s="34"/>
      <c r="D18" s="6">
        <v>96</v>
      </c>
      <c r="E18" s="34">
        <v>3566</v>
      </c>
      <c r="F18" s="6">
        <v>4025</v>
      </c>
      <c r="G18" s="34"/>
      <c r="H18" s="6"/>
      <c r="I18" s="34"/>
      <c r="J18" s="6"/>
      <c r="K18" s="34">
        <f t="shared" si="8"/>
        <v>3566</v>
      </c>
      <c r="L18" s="6">
        <f t="shared" si="9"/>
        <v>4121</v>
      </c>
      <c r="M18" s="34"/>
      <c r="N18" s="20"/>
      <c r="O18" s="81"/>
      <c r="P18" s="17"/>
      <c r="Q18" s="17"/>
      <c r="R18" s="274"/>
      <c r="S18" s="81"/>
      <c r="T18" s="132"/>
      <c r="U18" s="34">
        <f t="shared" si="11"/>
        <v>0</v>
      </c>
      <c r="V18" s="67">
        <f t="shared" si="10"/>
        <v>0</v>
      </c>
      <c r="W18" s="20">
        <v>0</v>
      </c>
      <c r="X18" s="6">
        <v>0</v>
      </c>
      <c r="Y18" s="6">
        <v>0</v>
      </c>
    </row>
    <row r="19" spans="1:25" s="7" customFormat="1" ht="15.75" thickBot="1">
      <c r="A19" s="17" t="s">
        <v>44</v>
      </c>
      <c r="B19" s="36" t="s">
        <v>33</v>
      </c>
      <c r="C19" s="34"/>
      <c r="D19" s="6"/>
      <c r="E19" s="34">
        <v>5262</v>
      </c>
      <c r="F19" s="6">
        <v>468</v>
      </c>
      <c r="G19" s="34"/>
      <c r="H19" s="6"/>
      <c r="I19" s="34"/>
      <c r="J19" s="6"/>
      <c r="K19" s="34">
        <f t="shared" si="8"/>
        <v>5262</v>
      </c>
      <c r="L19" s="6">
        <f t="shared" si="9"/>
        <v>468</v>
      </c>
      <c r="M19" s="34">
        <v>0</v>
      </c>
      <c r="N19" s="20"/>
      <c r="O19" s="34"/>
      <c r="P19" s="6"/>
      <c r="Q19" s="6"/>
      <c r="R19" s="105"/>
      <c r="S19" s="34"/>
      <c r="T19" s="20"/>
      <c r="U19" s="34">
        <f t="shared" si="11"/>
        <v>0</v>
      </c>
      <c r="V19" s="67">
        <f t="shared" si="10"/>
        <v>0</v>
      </c>
      <c r="W19" s="20">
        <v>0</v>
      </c>
      <c r="X19" s="6">
        <v>0</v>
      </c>
      <c r="Y19" s="6">
        <v>0</v>
      </c>
    </row>
    <row r="20" spans="1:25" s="7" customFormat="1" ht="15.75" thickBot="1">
      <c r="A20" s="17" t="s">
        <v>43</v>
      </c>
      <c r="B20" s="36" t="s">
        <v>116</v>
      </c>
      <c r="C20" s="34"/>
      <c r="D20" s="6">
        <v>148</v>
      </c>
      <c r="E20" s="34"/>
      <c r="F20" s="6"/>
      <c r="G20" s="34"/>
      <c r="H20" s="6">
        <v>0</v>
      </c>
      <c r="I20" s="34"/>
      <c r="J20" s="6"/>
      <c r="K20" s="34">
        <f t="shared" si="8"/>
        <v>0</v>
      </c>
      <c r="L20" s="6">
        <f t="shared" si="9"/>
        <v>148</v>
      </c>
      <c r="M20" s="34"/>
      <c r="N20" s="20"/>
      <c r="O20" s="34"/>
      <c r="P20" s="6"/>
      <c r="Q20" s="6"/>
      <c r="R20" s="105"/>
      <c r="S20" s="34"/>
      <c r="T20" s="20"/>
      <c r="U20" s="34"/>
      <c r="V20" s="67">
        <f t="shared" si="10"/>
        <v>0</v>
      </c>
      <c r="W20" s="20"/>
      <c r="X20" s="6"/>
      <c r="Y20" s="6"/>
    </row>
    <row r="21" spans="1:25" s="7" customFormat="1" ht="15.75" thickBot="1">
      <c r="A21" s="17" t="s">
        <v>43</v>
      </c>
      <c r="B21" s="36" t="s">
        <v>120</v>
      </c>
      <c r="C21" s="34"/>
      <c r="D21" s="6">
        <v>1033</v>
      </c>
      <c r="E21" s="34">
        <v>125101</v>
      </c>
      <c r="F21" s="6">
        <v>94465</v>
      </c>
      <c r="G21" s="34"/>
      <c r="H21" s="6"/>
      <c r="I21" s="34"/>
      <c r="J21" s="6"/>
      <c r="K21" s="34">
        <f t="shared" si="8"/>
        <v>125101</v>
      </c>
      <c r="L21" s="6">
        <f t="shared" si="9"/>
        <v>95498</v>
      </c>
      <c r="M21" s="34">
        <v>94928</v>
      </c>
      <c r="N21" s="20">
        <v>0</v>
      </c>
      <c r="O21" s="34"/>
      <c r="P21" s="6"/>
      <c r="Q21" s="6"/>
      <c r="R21" s="105"/>
      <c r="S21" s="34"/>
      <c r="T21" s="20"/>
      <c r="U21" s="34">
        <f t="shared" ref="U21:U26" si="12">M21+O21+S21</f>
        <v>94928</v>
      </c>
      <c r="V21" s="67">
        <f t="shared" si="10"/>
        <v>0</v>
      </c>
      <c r="W21" s="20">
        <v>0</v>
      </c>
      <c r="X21" s="6">
        <v>0</v>
      </c>
      <c r="Y21" s="6">
        <v>0</v>
      </c>
    </row>
    <row r="22" spans="1:25" s="7" customFormat="1" ht="15.75" thickBot="1">
      <c r="A22" s="17" t="s">
        <v>43</v>
      </c>
      <c r="B22" s="36" t="s">
        <v>10</v>
      </c>
      <c r="C22" s="34">
        <v>82337</v>
      </c>
      <c r="D22" s="6">
        <v>155000</v>
      </c>
      <c r="E22" s="34">
        <v>41910</v>
      </c>
      <c r="F22" s="6">
        <v>18712</v>
      </c>
      <c r="G22" s="34"/>
      <c r="H22" s="6">
        <v>6067</v>
      </c>
      <c r="I22" s="34"/>
      <c r="J22" s="6"/>
      <c r="K22" s="34">
        <f t="shared" si="8"/>
        <v>124247</v>
      </c>
      <c r="L22" s="6">
        <f t="shared" si="9"/>
        <v>179779</v>
      </c>
      <c r="M22" s="34">
        <v>115762</v>
      </c>
      <c r="N22" s="20">
        <v>155817</v>
      </c>
      <c r="O22" s="34"/>
      <c r="P22" s="6"/>
      <c r="Q22" s="6"/>
      <c r="R22" s="105"/>
      <c r="S22" s="34"/>
      <c r="T22" s="20"/>
      <c r="U22" s="34">
        <f t="shared" si="12"/>
        <v>115762</v>
      </c>
      <c r="V22" s="67">
        <f t="shared" si="10"/>
        <v>155817</v>
      </c>
      <c r="W22" s="20">
        <v>0</v>
      </c>
      <c r="X22" s="6">
        <v>0</v>
      </c>
      <c r="Y22" s="6">
        <v>177</v>
      </c>
    </row>
    <row r="23" spans="1:25" s="7" customFormat="1" ht="15.75" thickBot="1">
      <c r="A23" s="17" t="s">
        <v>44</v>
      </c>
      <c r="B23" s="36" t="s">
        <v>11</v>
      </c>
      <c r="C23" s="34"/>
      <c r="D23" s="6"/>
      <c r="E23" s="34"/>
      <c r="F23" s="6">
        <v>15557</v>
      </c>
      <c r="G23" s="34">
        <v>53417</v>
      </c>
      <c r="H23" s="6">
        <v>46134</v>
      </c>
      <c r="I23" s="34"/>
      <c r="J23" s="6"/>
      <c r="K23" s="34">
        <f t="shared" si="8"/>
        <v>53417</v>
      </c>
      <c r="L23" s="6">
        <f t="shared" si="9"/>
        <v>61691</v>
      </c>
      <c r="M23" s="34">
        <v>51132</v>
      </c>
      <c r="N23" s="20">
        <v>69578</v>
      </c>
      <c r="O23" s="34"/>
      <c r="P23" s="6"/>
      <c r="Q23" s="6"/>
      <c r="R23" s="105"/>
      <c r="S23" s="34"/>
      <c r="T23" s="20"/>
      <c r="U23" s="34">
        <f t="shared" si="12"/>
        <v>51132</v>
      </c>
      <c r="V23" s="67">
        <f t="shared" si="10"/>
        <v>69578</v>
      </c>
      <c r="W23" s="20">
        <v>0</v>
      </c>
      <c r="X23" s="6">
        <v>0</v>
      </c>
      <c r="Y23" s="6">
        <v>0</v>
      </c>
    </row>
    <row r="24" spans="1:25" s="7" customFormat="1" ht="15.75" thickBot="1">
      <c r="A24" s="17" t="s">
        <v>43</v>
      </c>
      <c r="B24" s="98" t="s">
        <v>34</v>
      </c>
      <c r="C24" s="34">
        <v>7033</v>
      </c>
      <c r="D24" s="6">
        <v>7291</v>
      </c>
      <c r="E24" s="34">
        <v>1462</v>
      </c>
      <c r="F24" s="6">
        <v>1380</v>
      </c>
      <c r="G24" s="34">
        <v>250</v>
      </c>
      <c r="H24" s="6"/>
      <c r="I24" s="34"/>
      <c r="J24" s="6"/>
      <c r="K24" s="34">
        <f t="shared" si="8"/>
        <v>8745</v>
      </c>
      <c r="L24" s="6">
        <f t="shared" si="9"/>
        <v>8671</v>
      </c>
      <c r="M24" s="34">
        <v>4128</v>
      </c>
      <c r="N24" s="20">
        <v>0</v>
      </c>
      <c r="O24" s="34"/>
      <c r="P24" s="6"/>
      <c r="Q24" s="6"/>
      <c r="R24" s="105"/>
      <c r="S24" s="34"/>
      <c r="T24" s="20"/>
      <c r="U24" s="34">
        <f t="shared" si="12"/>
        <v>4128</v>
      </c>
      <c r="V24" s="67">
        <f t="shared" si="10"/>
        <v>0</v>
      </c>
      <c r="W24" s="20">
        <v>3</v>
      </c>
      <c r="X24" s="6">
        <v>0</v>
      </c>
      <c r="Y24" s="6">
        <v>0</v>
      </c>
    </row>
    <row r="25" spans="1:25" s="7" customFormat="1" ht="15.75" thickBot="1">
      <c r="A25" s="17" t="s">
        <v>43</v>
      </c>
      <c r="B25" s="98" t="s">
        <v>35</v>
      </c>
      <c r="C25" s="34">
        <v>6604</v>
      </c>
      <c r="D25" s="6">
        <v>7837</v>
      </c>
      <c r="E25" s="34">
        <v>1613</v>
      </c>
      <c r="F25" s="6">
        <v>1198</v>
      </c>
      <c r="G25" s="34"/>
      <c r="H25" s="6"/>
      <c r="I25" s="34"/>
      <c r="J25" s="6"/>
      <c r="K25" s="102">
        <f t="shared" si="8"/>
        <v>8217</v>
      </c>
      <c r="L25" s="109">
        <f t="shared" si="9"/>
        <v>9035</v>
      </c>
      <c r="M25" s="34">
        <v>8184</v>
      </c>
      <c r="N25" s="20"/>
      <c r="O25" s="34"/>
      <c r="P25" s="6"/>
      <c r="Q25" s="6"/>
      <c r="R25" s="105"/>
      <c r="S25" s="34"/>
      <c r="T25" s="20"/>
      <c r="U25" s="34">
        <f t="shared" si="12"/>
        <v>8184</v>
      </c>
      <c r="V25" s="67">
        <f t="shared" si="10"/>
        <v>0</v>
      </c>
      <c r="W25" s="20">
        <v>2</v>
      </c>
      <c r="X25" s="6">
        <v>0</v>
      </c>
      <c r="Y25" s="6">
        <v>0</v>
      </c>
    </row>
    <row r="26" spans="1:25" s="7" customFormat="1" ht="15.75" thickBot="1">
      <c r="A26" s="184" t="s">
        <v>44</v>
      </c>
      <c r="B26" s="64" t="s">
        <v>45</v>
      </c>
      <c r="C26" s="102">
        <v>0</v>
      </c>
      <c r="D26" s="109">
        <v>0</v>
      </c>
      <c r="E26" s="102">
        <v>17615</v>
      </c>
      <c r="F26" s="109">
        <v>17615</v>
      </c>
      <c r="G26" s="102"/>
      <c r="H26" s="109"/>
      <c r="I26" s="102"/>
      <c r="J26" s="109"/>
      <c r="K26" s="68">
        <f t="shared" si="8"/>
        <v>17615</v>
      </c>
      <c r="L26" s="69">
        <f t="shared" si="9"/>
        <v>17615</v>
      </c>
      <c r="M26" s="102">
        <v>1800</v>
      </c>
      <c r="N26" s="133"/>
      <c r="O26" s="102"/>
      <c r="P26" s="109"/>
      <c r="Q26" s="109"/>
      <c r="R26" s="275"/>
      <c r="S26" s="102"/>
      <c r="T26" s="133"/>
      <c r="U26" s="68">
        <f t="shared" si="12"/>
        <v>1800</v>
      </c>
      <c r="V26" s="67">
        <f t="shared" si="10"/>
        <v>0</v>
      </c>
      <c r="W26" s="133">
        <v>0</v>
      </c>
      <c r="X26" s="109">
        <v>0</v>
      </c>
      <c r="Y26" s="109">
        <v>0</v>
      </c>
    </row>
    <row r="27" spans="1:25" s="104" customFormat="1" ht="15.75" thickBot="1">
      <c r="A27" s="322" t="s">
        <v>48</v>
      </c>
      <c r="B27" s="323"/>
      <c r="C27" s="103">
        <f>SUM(C6:C26)</f>
        <v>95974</v>
      </c>
      <c r="D27" s="103">
        <f t="shared" ref="D27" si="13">SUM(D6:D26)</f>
        <v>216903</v>
      </c>
      <c r="E27" s="103">
        <f t="shared" ref="E27:J27" si="14">SUM(E6:E26)</f>
        <v>233017</v>
      </c>
      <c r="F27" s="103">
        <f t="shared" si="14"/>
        <v>256311</v>
      </c>
      <c r="G27" s="103">
        <f t="shared" si="14"/>
        <v>62567</v>
      </c>
      <c r="H27" s="103">
        <f t="shared" si="14"/>
        <v>69832</v>
      </c>
      <c r="I27" s="103">
        <f t="shared" si="14"/>
        <v>167842</v>
      </c>
      <c r="J27" s="122">
        <f t="shared" si="14"/>
        <v>343807</v>
      </c>
      <c r="K27" s="122">
        <f t="shared" si="8"/>
        <v>559400</v>
      </c>
      <c r="L27" s="122">
        <f t="shared" si="9"/>
        <v>886853</v>
      </c>
      <c r="M27" s="103">
        <f>SUM(M6:M26)</f>
        <v>559310</v>
      </c>
      <c r="N27" s="103">
        <f>SUM(N6:N26)</f>
        <v>886853</v>
      </c>
      <c r="O27" s="103"/>
      <c r="P27" s="103"/>
      <c r="Q27" s="103"/>
      <c r="R27" s="266"/>
      <c r="S27" s="103">
        <f t="shared" ref="S27:T27" si="15">SUM(S6:S26)</f>
        <v>0</v>
      </c>
      <c r="T27" s="103">
        <f t="shared" si="15"/>
        <v>0</v>
      </c>
      <c r="U27" s="103">
        <f>SUM(U6:U26)</f>
        <v>559310</v>
      </c>
      <c r="V27" s="103">
        <f t="shared" ref="V27" si="16">SUM(V6:V26)</f>
        <v>886853</v>
      </c>
      <c r="W27" s="276"/>
      <c r="X27" s="277"/>
      <c r="Y27" s="195"/>
    </row>
    <row r="28" spans="1:25">
      <c r="K28" s="70"/>
      <c r="L28" s="70"/>
      <c r="U28" s="30"/>
      <c r="V28" s="30"/>
    </row>
    <row r="29" spans="1:25">
      <c r="A29" s="318"/>
      <c r="B29" s="318"/>
      <c r="C29" s="117" t="s">
        <v>125</v>
      </c>
      <c r="D29" s="117" t="s">
        <v>126</v>
      </c>
      <c r="K29" s="71"/>
      <c r="L29" s="70"/>
    </row>
    <row r="30" spans="1:25">
      <c r="A30" s="287" t="s">
        <v>124</v>
      </c>
      <c r="B30" s="319"/>
      <c r="C30" s="118">
        <f>K27</f>
        <v>559400</v>
      </c>
      <c r="D30" s="118">
        <f>L27</f>
        <v>886853</v>
      </c>
      <c r="K30" s="71"/>
      <c r="L30" s="70"/>
    </row>
    <row r="31" spans="1:25">
      <c r="A31" s="287" t="s">
        <v>123</v>
      </c>
      <c r="B31" s="319"/>
      <c r="C31" s="118">
        <f>U27</f>
        <v>559310</v>
      </c>
      <c r="D31" s="118">
        <f>V27</f>
        <v>886853</v>
      </c>
      <c r="K31" s="71"/>
      <c r="L31" s="70"/>
    </row>
    <row r="32" spans="1:25">
      <c r="A32" s="287" t="s">
        <v>3</v>
      </c>
      <c r="B32" s="319"/>
      <c r="C32" s="24"/>
      <c r="D32" s="24"/>
      <c r="K32" s="71"/>
      <c r="L32" s="70"/>
      <c r="M32"/>
    </row>
    <row r="33" spans="2:13">
      <c r="K33" s="71"/>
      <c r="L33" s="70"/>
      <c r="M33"/>
    </row>
    <row r="34" spans="2:13">
      <c r="K34" s="71"/>
      <c r="L34" s="70"/>
      <c r="M34"/>
    </row>
    <row r="35" spans="2:13">
      <c r="K35" s="71"/>
      <c r="L35" s="70"/>
      <c r="M35"/>
    </row>
    <row r="36" spans="2:13">
      <c r="B36" s="15"/>
      <c r="K36" s="71"/>
      <c r="L36" s="70"/>
      <c r="M36"/>
    </row>
    <row r="37" spans="2:13">
      <c r="K37" s="71"/>
      <c r="L37" s="70"/>
      <c r="M37"/>
    </row>
    <row r="38" spans="2:13">
      <c r="K38" s="71"/>
      <c r="L38" s="70"/>
      <c r="M38"/>
    </row>
    <row r="39" spans="2:13">
      <c r="K39" s="71"/>
      <c r="L39" s="70"/>
      <c r="M39"/>
    </row>
    <row r="40" spans="2:13">
      <c r="K40" s="71"/>
      <c r="L40" s="70"/>
      <c r="M40"/>
    </row>
    <row r="41" spans="2:13">
      <c r="K41" s="71"/>
      <c r="L41" s="70"/>
      <c r="M41"/>
    </row>
    <row r="42" spans="2:13">
      <c r="K42" s="71"/>
      <c r="L42" s="70"/>
      <c r="M42"/>
    </row>
    <row r="43" spans="2:13">
      <c r="K43" s="71"/>
      <c r="L43" s="70"/>
      <c r="M43"/>
    </row>
    <row r="44" spans="2:13">
      <c r="K44" s="71"/>
      <c r="L44" s="70"/>
      <c r="M44"/>
    </row>
    <row r="45" spans="2:13">
      <c r="K45" s="70"/>
      <c r="L45" s="70"/>
      <c r="M45"/>
    </row>
    <row r="46" spans="2:13">
      <c r="K46" s="70"/>
      <c r="L46" s="70"/>
      <c r="M46"/>
    </row>
  </sheetData>
  <mergeCells count="14">
    <mergeCell ref="A1:Y1"/>
    <mergeCell ref="W2:Y2"/>
    <mergeCell ref="A3:B3"/>
    <mergeCell ref="W3:Y3"/>
    <mergeCell ref="C3:L3"/>
    <mergeCell ref="A2:V2"/>
    <mergeCell ref="M3:V3"/>
    <mergeCell ref="A29:B29"/>
    <mergeCell ref="A30:B30"/>
    <mergeCell ref="A31:B31"/>
    <mergeCell ref="A32:B32"/>
    <mergeCell ref="A4:A5"/>
    <mergeCell ref="A27:B27"/>
    <mergeCell ref="B4:B5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X1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8" sqref="B28"/>
    </sheetView>
  </sheetViews>
  <sheetFormatPr defaultRowHeight="15"/>
  <cols>
    <col min="1" max="1" width="5.140625" customWidth="1"/>
    <col min="2" max="2" width="48.140625" bestFit="1" customWidth="1"/>
    <col min="3" max="3" width="17.85546875" bestFit="1" customWidth="1"/>
    <col min="4" max="4" width="17.85546875" customWidth="1"/>
    <col min="5" max="6" width="17.28515625" customWidth="1"/>
    <col min="7" max="7" width="14.140625" bestFit="1" customWidth="1"/>
    <col min="8" max="8" width="14.140625" customWidth="1"/>
    <col min="9" max="9" width="13.85546875" customWidth="1"/>
    <col min="10" max="11" width="13.28515625" customWidth="1"/>
    <col min="12" max="15" width="15.42578125" customWidth="1"/>
    <col min="16" max="18" width="7.28515625" hidden="1" customWidth="1"/>
    <col min="19" max="19" width="10.7109375" hidden="1" customWidth="1"/>
    <col min="20" max="21" width="15.28515625" customWidth="1"/>
    <col min="22" max="22" width="12" customWidth="1"/>
    <col min="23" max="23" width="13.5703125" customWidth="1"/>
    <col min="24" max="24" width="16.5703125" customWidth="1"/>
  </cols>
  <sheetData>
    <row r="1" spans="1:24" s="1" customFormat="1">
      <c r="A1" s="326" t="s">
        <v>144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4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326" t="s">
        <v>69</v>
      </c>
      <c r="W2" s="326"/>
      <c r="X2" s="326"/>
    </row>
    <row r="3" spans="1:24" s="2" customFormat="1" ht="15" customHeight="1" thickBot="1">
      <c r="A3" s="327" t="s">
        <v>27</v>
      </c>
      <c r="B3" s="327"/>
      <c r="C3" s="334" t="s">
        <v>1</v>
      </c>
      <c r="D3" s="335"/>
      <c r="E3" s="335"/>
      <c r="F3" s="335"/>
      <c r="G3" s="335"/>
      <c r="H3" s="335"/>
      <c r="I3" s="335"/>
      <c r="J3" s="307"/>
      <c r="K3" s="307"/>
      <c r="L3" s="310" t="s">
        <v>2</v>
      </c>
      <c r="M3" s="311"/>
      <c r="N3" s="311"/>
      <c r="O3" s="311"/>
      <c r="P3" s="311"/>
      <c r="Q3" s="311"/>
      <c r="R3" s="311"/>
      <c r="S3" s="311"/>
      <c r="T3" s="311"/>
      <c r="U3" s="311"/>
      <c r="V3" s="326" t="s">
        <v>4</v>
      </c>
      <c r="W3" s="326"/>
      <c r="X3" s="326"/>
    </row>
    <row r="4" spans="1:24" s="2" customFormat="1" ht="61.5" customHeight="1">
      <c r="A4" s="331" t="s">
        <v>21</v>
      </c>
      <c r="B4" s="332" t="s">
        <v>36</v>
      </c>
      <c r="C4" s="31" t="s">
        <v>79</v>
      </c>
      <c r="D4" s="32" t="s">
        <v>80</v>
      </c>
      <c r="E4" s="31" t="s">
        <v>81</v>
      </c>
      <c r="F4" s="32" t="s">
        <v>82</v>
      </c>
      <c r="G4" s="31" t="s">
        <v>83</v>
      </c>
      <c r="H4" s="32" t="s">
        <v>84</v>
      </c>
      <c r="I4" s="40" t="s">
        <v>31</v>
      </c>
      <c r="J4" s="31" t="s">
        <v>87</v>
      </c>
      <c r="K4" s="32" t="s">
        <v>88</v>
      </c>
      <c r="L4" s="31" t="s">
        <v>89</v>
      </c>
      <c r="M4" s="41" t="s">
        <v>90</v>
      </c>
      <c r="N4" s="119" t="s">
        <v>128</v>
      </c>
      <c r="O4" s="120" t="s">
        <v>129</v>
      </c>
      <c r="P4" s="31"/>
      <c r="Q4" s="32"/>
      <c r="R4" s="32"/>
      <c r="S4" s="33"/>
      <c r="T4" s="31" t="s">
        <v>97</v>
      </c>
      <c r="U4" s="32" t="s">
        <v>98</v>
      </c>
      <c r="V4" s="22" t="s">
        <v>5</v>
      </c>
      <c r="W4" s="4" t="s">
        <v>6</v>
      </c>
      <c r="X4" s="5" t="s">
        <v>7</v>
      </c>
    </row>
    <row r="5" spans="1:24" s="10" customFormat="1">
      <c r="A5" s="331"/>
      <c r="B5" s="333"/>
      <c r="C5" s="35">
        <f>SUM(C6:C10)</f>
        <v>70053</v>
      </c>
      <c r="D5" s="9">
        <f t="shared" ref="D5" si="0">SUM(D6:D10)</f>
        <v>89465</v>
      </c>
      <c r="E5" s="35">
        <f>SUM(E6:E10)</f>
        <v>8500</v>
      </c>
      <c r="F5" s="9">
        <f t="shared" ref="F5" si="1">SUM(F6:F10)</f>
        <v>11594</v>
      </c>
      <c r="G5" s="35"/>
      <c r="H5" s="9"/>
      <c r="I5" s="263"/>
      <c r="J5" s="35">
        <f>SUM(J6:J10)</f>
        <v>78553</v>
      </c>
      <c r="K5" s="9">
        <f t="shared" ref="K5" si="2">SUM(K6:K10)</f>
        <v>101059</v>
      </c>
      <c r="L5" s="35"/>
      <c r="M5" s="42"/>
      <c r="N5" s="35"/>
      <c r="O5" s="9">
        <f t="shared" ref="O5" si="3">SUM(O6:O10)</f>
        <v>6297</v>
      </c>
      <c r="P5" s="35"/>
      <c r="Q5" s="9"/>
      <c r="R5" s="9"/>
      <c r="S5" s="80"/>
      <c r="T5" s="35">
        <f>SUM(T6:T10)</f>
        <v>78553</v>
      </c>
      <c r="U5" s="9">
        <f t="shared" ref="U5" si="4">SUM(U6:U10)</f>
        <v>101059</v>
      </c>
      <c r="V5" s="42">
        <v>20</v>
      </c>
      <c r="W5" s="9">
        <v>0</v>
      </c>
      <c r="X5" s="9">
        <v>0</v>
      </c>
    </row>
    <row r="6" spans="1:24" s="7" customFormat="1" ht="26.25" thickBot="1">
      <c r="A6" s="17" t="s">
        <v>46</v>
      </c>
      <c r="B6" s="39" t="s">
        <v>37</v>
      </c>
      <c r="C6" s="34">
        <v>55879</v>
      </c>
      <c r="D6" s="6">
        <v>81849</v>
      </c>
      <c r="E6" s="34">
        <v>8500</v>
      </c>
      <c r="F6" s="6">
        <v>11382</v>
      </c>
      <c r="G6" s="34"/>
      <c r="H6" s="6"/>
      <c r="I6" s="112">
        <v>5</v>
      </c>
      <c r="J6" s="34">
        <f>C6+E6+G6</f>
        <v>64379</v>
      </c>
      <c r="K6" s="6">
        <f>D6+F6</f>
        <v>93231</v>
      </c>
      <c r="L6" s="34"/>
      <c r="M6" s="20"/>
      <c r="N6" s="34"/>
      <c r="O6" s="6">
        <v>6297</v>
      </c>
      <c r="P6" s="34"/>
      <c r="Q6" s="6"/>
      <c r="R6" s="6"/>
      <c r="S6" s="105"/>
      <c r="T6" s="68">
        <f>L6</f>
        <v>0</v>
      </c>
      <c r="U6" s="6">
        <f>M6+Q6+O6</f>
        <v>6297</v>
      </c>
      <c r="V6" s="20">
        <v>18</v>
      </c>
      <c r="W6" s="6">
        <v>0</v>
      </c>
      <c r="X6" s="6">
        <v>0</v>
      </c>
    </row>
    <row r="7" spans="1:24" s="7" customFormat="1" ht="15.75" thickBot="1">
      <c r="A7" s="81" t="s">
        <v>43</v>
      </c>
      <c r="B7" s="82" t="s">
        <v>12</v>
      </c>
      <c r="C7" s="34">
        <v>14174</v>
      </c>
      <c r="D7" s="6">
        <v>7616</v>
      </c>
      <c r="E7" s="34"/>
      <c r="F7" s="6"/>
      <c r="G7" s="34"/>
      <c r="H7" s="6"/>
      <c r="I7" s="112"/>
      <c r="J7" s="34">
        <f>C7+E7+G7</f>
        <v>14174</v>
      </c>
      <c r="K7" s="6">
        <f>D7+F7+H7</f>
        <v>7616</v>
      </c>
      <c r="L7" s="34"/>
      <c r="M7" s="6"/>
      <c r="N7" s="34"/>
      <c r="O7" s="6"/>
      <c r="P7" s="34"/>
      <c r="Q7" s="6"/>
      <c r="R7" s="6"/>
      <c r="S7" s="105"/>
      <c r="T7" s="68">
        <f>L7</f>
        <v>0</v>
      </c>
      <c r="U7" s="6"/>
      <c r="V7" s="20">
        <v>2</v>
      </c>
      <c r="W7" s="6">
        <v>0</v>
      </c>
      <c r="X7" s="145">
        <v>0</v>
      </c>
    </row>
    <row r="8" spans="1:24" s="7" customFormat="1" ht="15.75" thickBot="1">
      <c r="A8" s="81" t="s">
        <v>43</v>
      </c>
      <c r="B8" s="82" t="s">
        <v>106</v>
      </c>
      <c r="C8" s="34"/>
      <c r="D8" s="6"/>
      <c r="E8" s="34"/>
      <c r="F8" s="6">
        <v>182</v>
      </c>
      <c r="G8" s="34"/>
      <c r="H8" s="6"/>
      <c r="I8" s="112"/>
      <c r="J8" s="34"/>
      <c r="K8" s="6">
        <f>D8+F8+H8</f>
        <v>182</v>
      </c>
      <c r="L8" s="34"/>
      <c r="M8" s="6"/>
      <c r="N8" s="34"/>
      <c r="O8" s="6"/>
      <c r="P8" s="34"/>
      <c r="Q8" s="6"/>
      <c r="R8" s="6"/>
      <c r="S8" s="105"/>
      <c r="T8" s="68">
        <f>L8</f>
        <v>0</v>
      </c>
      <c r="U8" s="6"/>
      <c r="V8" s="20"/>
      <c r="W8" s="6"/>
      <c r="X8" s="145"/>
    </row>
    <row r="9" spans="1:24" s="7" customFormat="1" ht="15.75" thickBot="1">
      <c r="A9" s="81" t="s">
        <v>43</v>
      </c>
      <c r="B9" s="82" t="s">
        <v>107</v>
      </c>
      <c r="C9" s="34"/>
      <c r="D9" s="6"/>
      <c r="E9" s="34"/>
      <c r="F9" s="6">
        <v>30</v>
      </c>
      <c r="G9" s="34"/>
      <c r="H9" s="6"/>
      <c r="I9" s="112"/>
      <c r="J9" s="34"/>
      <c r="K9" s="6">
        <f>D9+F9+H9</f>
        <v>30</v>
      </c>
      <c r="L9" s="34">
        <v>78553</v>
      </c>
      <c r="M9" s="6">
        <v>94762</v>
      </c>
      <c r="N9" s="34"/>
      <c r="O9" s="6"/>
      <c r="P9" s="34"/>
      <c r="Q9" s="6"/>
      <c r="R9" s="6"/>
      <c r="S9" s="105"/>
      <c r="T9" s="68">
        <f>L9</f>
        <v>78553</v>
      </c>
      <c r="U9" s="6">
        <f>M9+Q9+O9</f>
        <v>94762</v>
      </c>
      <c r="V9" s="20"/>
      <c r="W9" s="6"/>
      <c r="X9" s="145"/>
    </row>
    <row r="10" spans="1:24" s="7" customFormat="1" ht="15.75" thickBot="1">
      <c r="A10" s="83" t="s">
        <v>43</v>
      </c>
      <c r="B10" s="84" t="s">
        <v>10</v>
      </c>
      <c r="C10" s="68"/>
      <c r="D10" s="69"/>
      <c r="E10" s="68"/>
      <c r="F10" s="69"/>
      <c r="G10" s="68"/>
      <c r="H10" s="69"/>
      <c r="I10" s="267"/>
      <c r="J10" s="68"/>
      <c r="K10" s="6">
        <f>D10+F10+H10</f>
        <v>0</v>
      </c>
      <c r="L10" s="68"/>
      <c r="M10" s="6"/>
      <c r="N10" s="68"/>
      <c r="O10" s="69"/>
      <c r="P10" s="68"/>
      <c r="Q10" s="69"/>
      <c r="R10" s="69"/>
      <c r="S10" s="105"/>
      <c r="T10" s="68">
        <f>L10</f>
        <v>0</v>
      </c>
      <c r="U10" s="6"/>
      <c r="V10" s="226"/>
      <c r="W10" s="69"/>
      <c r="X10" s="182"/>
    </row>
    <row r="11" spans="1:24" s="196" customFormat="1" ht="15.75" thickBot="1">
      <c r="A11" s="322" t="s">
        <v>19</v>
      </c>
      <c r="B11" s="323"/>
      <c r="C11" s="103">
        <f>SUM(C6:C10)</f>
        <v>70053</v>
      </c>
      <c r="D11" s="103">
        <f>SUM(D6:D10)</f>
        <v>89465</v>
      </c>
      <c r="E11" s="103">
        <f>SUM(E6:E10)</f>
        <v>8500</v>
      </c>
      <c r="F11" s="103">
        <f>SUM(F6:F10)</f>
        <v>11594</v>
      </c>
      <c r="G11" s="103"/>
      <c r="H11" s="193"/>
      <c r="I11" s="122">
        <f>SUM(I6:I10)</f>
        <v>5</v>
      </c>
      <c r="J11" s="103">
        <f>SUM(J6:J10)</f>
        <v>78553</v>
      </c>
      <c r="K11" s="103">
        <f t="shared" ref="K11" si="5">SUM(K6:K10)</f>
        <v>101059</v>
      </c>
      <c r="L11" s="103">
        <v>78553</v>
      </c>
      <c r="M11" s="6">
        <v>94762</v>
      </c>
      <c r="N11" s="103"/>
      <c r="O11" s="103">
        <f t="shared" ref="O11" si="6">SUM(O6:O10)</f>
        <v>6297</v>
      </c>
      <c r="P11" s="103">
        <f>SUM(P6:P10)</f>
        <v>0</v>
      </c>
      <c r="Q11" s="103">
        <f t="shared" ref="Q11:R11" si="7">SUM(Q6:Q10)</f>
        <v>0</v>
      </c>
      <c r="R11" s="103">
        <f t="shared" si="7"/>
        <v>0</v>
      </c>
      <c r="S11" s="191"/>
      <c r="T11" s="103">
        <f>SUM(T6:T10)</f>
        <v>78553</v>
      </c>
      <c r="U11" s="103">
        <f t="shared" ref="U11" si="8">SUM(U6:U10)</f>
        <v>101059</v>
      </c>
      <c r="V11" s="193">
        <f t="shared" ref="V11:X11" si="9">SUM(V6:V7)</f>
        <v>20</v>
      </c>
      <c r="W11" s="194">
        <f t="shared" si="9"/>
        <v>0</v>
      </c>
      <c r="X11" s="258">
        <f t="shared" si="9"/>
        <v>0</v>
      </c>
    </row>
    <row r="12" spans="1:24" s="196" customFormat="1">
      <c r="A12" s="268"/>
      <c r="B12" s="268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70"/>
      <c r="T12" s="269"/>
      <c r="U12" s="269"/>
      <c r="V12" s="269"/>
      <c r="W12" s="269"/>
      <c r="X12" s="269"/>
    </row>
    <row r="13" spans="1:24" s="104" customFormat="1">
      <c r="A13" s="330"/>
      <c r="B13" s="330"/>
      <c r="C13" s="121" t="s">
        <v>125</v>
      </c>
      <c r="D13" s="121" t="s">
        <v>126</v>
      </c>
      <c r="U13" s="271"/>
    </row>
    <row r="14" spans="1:24">
      <c r="A14" s="287" t="s">
        <v>124</v>
      </c>
      <c r="B14" s="319"/>
      <c r="C14" s="118">
        <f>J11</f>
        <v>78553</v>
      </c>
      <c r="D14" s="118">
        <f>K11</f>
        <v>101059</v>
      </c>
      <c r="U14" s="30"/>
    </row>
    <row r="15" spans="1:24">
      <c r="A15" s="287" t="s">
        <v>123</v>
      </c>
      <c r="B15" s="319"/>
      <c r="C15" s="118">
        <f>T11</f>
        <v>78553</v>
      </c>
      <c r="D15" s="118">
        <f>U11</f>
        <v>101059</v>
      </c>
      <c r="U15" s="30"/>
    </row>
    <row r="16" spans="1:24">
      <c r="A16" s="287" t="s">
        <v>3</v>
      </c>
      <c r="B16" s="319"/>
      <c r="C16" s="118">
        <f>C15-C14</f>
        <v>0</v>
      </c>
      <c r="D16" s="24"/>
    </row>
  </sheetData>
  <mergeCells count="14">
    <mergeCell ref="A1:X1"/>
    <mergeCell ref="V2:X2"/>
    <mergeCell ref="A3:B3"/>
    <mergeCell ref="V3:X3"/>
    <mergeCell ref="C3:K3"/>
    <mergeCell ref="A2:U2"/>
    <mergeCell ref="L3:U3"/>
    <mergeCell ref="A13:B13"/>
    <mergeCell ref="A14:B14"/>
    <mergeCell ref="A15:B15"/>
    <mergeCell ref="A16:B16"/>
    <mergeCell ref="A4:A5"/>
    <mergeCell ref="B4:B5"/>
    <mergeCell ref="A11:B11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X2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9" sqref="B19"/>
    </sheetView>
  </sheetViews>
  <sheetFormatPr defaultRowHeight="15"/>
  <cols>
    <col min="1" max="1" width="5.140625" style="27" customWidth="1"/>
    <col min="2" max="2" width="56" style="27" bestFit="1" customWidth="1"/>
    <col min="3" max="11" width="17.140625" style="27" customWidth="1"/>
    <col min="12" max="13" width="16.140625" style="27" customWidth="1"/>
    <col min="14" max="16" width="16.140625" style="27" hidden="1" customWidth="1"/>
    <col min="17" max="17" width="10.28515625" style="27" hidden="1" customWidth="1"/>
    <col min="18" max="21" width="16.140625" style="27" customWidth="1"/>
    <col min="22" max="22" width="10.42578125" style="27" customWidth="1"/>
    <col min="23" max="23" width="11.140625" style="27" customWidth="1"/>
    <col min="24" max="24" width="17.42578125" style="27" customWidth="1"/>
    <col min="25" max="16384" width="9.140625" style="27"/>
  </cols>
  <sheetData>
    <row r="1" spans="1:24" s="1" customFormat="1">
      <c r="A1" s="326" t="s">
        <v>145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4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326" t="s">
        <v>70</v>
      </c>
      <c r="W2" s="326"/>
      <c r="X2" s="326"/>
    </row>
    <row r="3" spans="1:24" s="2" customFormat="1" ht="15" customHeight="1" thickBot="1">
      <c r="A3" s="326" t="s">
        <v>27</v>
      </c>
      <c r="B3" s="326"/>
      <c r="C3" s="334" t="s">
        <v>1</v>
      </c>
      <c r="D3" s="335"/>
      <c r="E3" s="335"/>
      <c r="F3" s="335"/>
      <c r="G3" s="335"/>
      <c r="H3" s="335"/>
      <c r="I3" s="335"/>
      <c r="J3" s="335"/>
      <c r="K3" s="335"/>
      <c r="L3" s="343" t="s">
        <v>2</v>
      </c>
      <c r="M3" s="343"/>
      <c r="N3" s="343"/>
      <c r="O3" s="343"/>
      <c r="P3" s="343"/>
      <c r="Q3" s="343"/>
      <c r="R3" s="343"/>
      <c r="S3" s="343"/>
      <c r="T3" s="343"/>
      <c r="U3" s="343"/>
      <c r="V3" s="342" t="s">
        <v>4</v>
      </c>
      <c r="W3" s="326"/>
      <c r="X3" s="326"/>
    </row>
    <row r="4" spans="1:24" s="180" customFormat="1" ht="61.5" customHeight="1">
      <c r="A4" s="338" t="s">
        <v>21</v>
      </c>
      <c r="B4" s="340" t="s">
        <v>38</v>
      </c>
      <c r="C4" s="99" t="s">
        <v>79</v>
      </c>
      <c r="D4" s="110" t="s">
        <v>80</v>
      </c>
      <c r="E4" s="99" t="s">
        <v>81</v>
      </c>
      <c r="F4" s="110" t="s">
        <v>82</v>
      </c>
      <c r="G4" s="99" t="s">
        <v>83</v>
      </c>
      <c r="H4" s="110" t="s">
        <v>84</v>
      </c>
      <c r="I4" s="262" t="s">
        <v>31</v>
      </c>
      <c r="J4" s="99" t="s">
        <v>87</v>
      </c>
      <c r="K4" s="110" t="s">
        <v>88</v>
      </c>
      <c r="L4" s="99" t="s">
        <v>89</v>
      </c>
      <c r="M4" s="110" t="s">
        <v>90</v>
      </c>
      <c r="N4" s="99" t="s">
        <v>91</v>
      </c>
      <c r="O4" s="110" t="s">
        <v>92</v>
      </c>
      <c r="P4" s="110" t="s">
        <v>93</v>
      </c>
      <c r="Q4" s="230" t="s">
        <v>94</v>
      </c>
      <c r="R4" s="119" t="s">
        <v>128</v>
      </c>
      <c r="S4" s="120" t="s">
        <v>129</v>
      </c>
      <c r="T4" s="99" t="s">
        <v>97</v>
      </c>
      <c r="U4" s="110" t="s">
        <v>98</v>
      </c>
      <c r="V4" s="232" t="s">
        <v>5</v>
      </c>
      <c r="W4" s="233" t="s">
        <v>6</v>
      </c>
      <c r="X4" s="234" t="s">
        <v>7</v>
      </c>
    </row>
    <row r="5" spans="1:24" s="10" customFormat="1">
      <c r="A5" s="339"/>
      <c r="B5" s="341"/>
      <c r="C5" s="35">
        <f>SUM(C6:C11)</f>
        <v>68235</v>
      </c>
      <c r="D5" s="9">
        <f t="shared" ref="D5" si="0">SUM(D6:D11)</f>
        <v>89485</v>
      </c>
      <c r="E5" s="35">
        <f>SUM(E6:E11)</f>
        <v>12863</v>
      </c>
      <c r="F5" s="9">
        <f>SUM(F6:F11)</f>
        <v>14152</v>
      </c>
      <c r="G5" s="35">
        <f>SUM(G6:G11)</f>
        <v>1400</v>
      </c>
      <c r="H5" s="9">
        <f t="shared" ref="H5" si="1">SUM(H6:H11)</f>
        <v>0</v>
      </c>
      <c r="I5" s="263"/>
      <c r="J5" s="35">
        <f>SUM(J6:J11)</f>
        <v>82498</v>
      </c>
      <c r="K5" s="9">
        <f t="shared" ref="K5" si="2">SUM(K6:K11)</f>
        <v>103637</v>
      </c>
      <c r="L5" s="35">
        <f>SUM(L6:L11)</f>
        <v>16566</v>
      </c>
      <c r="M5" s="9">
        <f t="shared" ref="M5" si="3">SUM(M6:M11)</f>
        <v>202</v>
      </c>
      <c r="N5" s="35"/>
      <c r="O5" s="9"/>
      <c r="P5" s="9"/>
      <c r="Q5" s="80"/>
      <c r="R5" s="35">
        <f>SUM(R6:R11)</f>
        <v>65932</v>
      </c>
      <c r="S5" s="9">
        <f t="shared" ref="S5" si="4">SUM(S6:S11)</f>
        <v>103435</v>
      </c>
      <c r="T5" s="35">
        <f>SUM(T6:T11)</f>
        <v>82498</v>
      </c>
      <c r="U5" s="9">
        <f>SUM(U6:U11)</f>
        <v>103637</v>
      </c>
      <c r="V5" s="35">
        <v>20</v>
      </c>
      <c r="W5" s="9"/>
      <c r="X5" s="146">
        <v>0</v>
      </c>
    </row>
    <row r="6" spans="1:24" s="7" customFormat="1">
      <c r="A6" s="17" t="s">
        <v>43</v>
      </c>
      <c r="B6" s="245" t="s">
        <v>39</v>
      </c>
      <c r="C6" s="34">
        <f>42491+11472</f>
        <v>53963</v>
      </c>
      <c r="D6" s="6">
        <v>73386</v>
      </c>
      <c r="E6" s="34"/>
      <c r="F6" s="6">
        <v>5883</v>
      </c>
      <c r="G6" s="34"/>
      <c r="H6" s="6"/>
      <c r="I6" s="112"/>
      <c r="J6" s="34">
        <f t="shared" ref="J6:K9" si="5">C6+E6+G6</f>
        <v>53963</v>
      </c>
      <c r="K6" s="6">
        <f t="shared" si="5"/>
        <v>79269</v>
      </c>
      <c r="L6" s="34"/>
      <c r="M6" s="6">
        <v>34</v>
      </c>
      <c r="N6" s="34"/>
      <c r="O6" s="6"/>
      <c r="P6" s="6"/>
      <c r="Q6" s="79"/>
      <c r="R6" s="34">
        <v>56706</v>
      </c>
      <c r="S6" s="6">
        <v>62748</v>
      </c>
      <c r="T6" s="34">
        <f t="shared" ref="T6:T11" si="6">L6+N6+R6</f>
        <v>56706</v>
      </c>
      <c r="U6" s="6">
        <f t="shared" ref="U6:U11" si="7">M6+S6+O6</f>
        <v>62782</v>
      </c>
      <c r="V6" s="34">
        <v>18</v>
      </c>
      <c r="W6" s="6"/>
      <c r="X6" s="145">
        <v>0</v>
      </c>
    </row>
    <row r="7" spans="1:24" s="7" customFormat="1">
      <c r="A7" s="17" t="s">
        <v>43</v>
      </c>
      <c r="B7" s="245" t="s">
        <v>40</v>
      </c>
      <c r="C7" s="34">
        <f>3168+855</f>
        <v>4023</v>
      </c>
      <c r="D7" s="6">
        <v>77</v>
      </c>
      <c r="E7" s="34">
        <v>5301</v>
      </c>
      <c r="F7" s="6">
        <v>7155</v>
      </c>
      <c r="G7" s="34">
        <v>1400</v>
      </c>
      <c r="H7" s="6">
        <v>0</v>
      </c>
      <c r="I7" s="112"/>
      <c r="J7" s="34">
        <f t="shared" si="5"/>
        <v>10724</v>
      </c>
      <c r="K7" s="6">
        <f t="shared" si="5"/>
        <v>7232</v>
      </c>
      <c r="L7" s="34"/>
      <c r="M7" s="6">
        <v>168</v>
      </c>
      <c r="N7" s="34"/>
      <c r="O7" s="6"/>
      <c r="P7" s="6"/>
      <c r="Q7" s="79"/>
      <c r="R7" s="34">
        <v>9226</v>
      </c>
      <c r="S7" s="6"/>
      <c r="T7" s="34">
        <f t="shared" si="6"/>
        <v>9226</v>
      </c>
      <c r="U7" s="6">
        <f t="shared" si="7"/>
        <v>168</v>
      </c>
      <c r="V7" s="34">
        <v>2</v>
      </c>
      <c r="W7" s="6"/>
      <c r="X7" s="145">
        <v>0</v>
      </c>
    </row>
    <row r="8" spans="1:24" s="7" customFormat="1">
      <c r="A8" s="17" t="s">
        <v>43</v>
      </c>
      <c r="B8" s="245" t="s">
        <v>41</v>
      </c>
      <c r="C8" s="34">
        <v>1245</v>
      </c>
      <c r="D8" s="6">
        <v>2272</v>
      </c>
      <c r="E8" s="34"/>
      <c r="F8" s="6"/>
      <c r="G8" s="34"/>
      <c r="H8" s="6"/>
      <c r="I8" s="112"/>
      <c r="J8" s="34">
        <f t="shared" si="5"/>
        <v>1245</v>
      </c>
      <c r="K8" s="6">
        <f t="shared" si="5"/>
        <v>2272</v>
      </c>
      <c r="L8" s="34"/>
      <c r="M8" s="6"/>
      <c r="N8" s="34"/>
      <c r="O8" s="6"/>
      <c r="P8" s="6"/>
      <c r="Q8" s="79"/>
      <c r="R8" s="34"/>
      <c r="S8" s="6"/>
      <c r="T8" s="34">
        <f t="shared" si="6"/>
        <v>0</v>
      </c>
      <c r="U8" s="6">
        <f t="shared" si="7"/>
        <v>0</v>
      </c>
      <c r="V8" s="34"/>
      <c r="W8" s="6"/>
      <c r="X8" s="145">
        <v>0</v>
      </c>
    </row>
    <row r="9" spans="1:24" s="7" customFormat="1" ht="13.5" customHeight="1">
      <c r="A9" s="81" t="s">
        <v>44</v>
      </c>
      <c r="B9" s="264" t="s">
        <v>42</v>
      </c>
      <c r="C9" s="34">
        <f>7198+1806</f>
        <v>9004</v>
      </c>
      <c r="D9" s="6">
        <v>9004</v>
      </c>
      <c r="E9" s="34">
        <v>7562</v>
      </c>
      <c r="F9" s="6">
        <v>0</v>
      </c>
      <c r="G9" s="34"/>
      <c r="H9" s="6"/>
      <c r="I9" s="112"/>
      <c r="J9" s="34">
        <f t="shared" si="5"/>
        <v>16566</v>
      </c>
      <c r="K9" s="6">
        <f t="shared" si="5"/>
        <v>9004</v>
      </c>
      <c r="L9" s="34">
        <v>16566</v>
      </c>
      <c r="M9" s="6">
        <v>0</v>
      </c>
      <c r="N9" s="34"/>
      <c r="O9" s="6"/>
      <c r="P9" s="6"/>
      <c r="Q9" s="79"/>
      <c r="R9" s="34"/>
      <c r="S9" s="6"/>
      <c r="T9" s="34">
        <f t="shared" si="6"/>
        <v>16566</v>
      </c>
      <c r="U9" s="6">
        <f t="shared" si="7"/>
        <v>0</v>
      </c>
      <c r="V9" s="34"/>
      <c r="W9" s="6"/>
      <c r="X9" s="145">
        <v>0</v>
      </c>
    </row>
    <row r="10" spans="1:24" s="7" customFormat="1">
      <c r="A10" s="81" t="s">
        <v>43</v>
      </c>
      <c r="B10" s="264" t="s">
        <v>105</v>
      </c>
      <c r="C10" s="34"/>
      <c r="D10" s="6"/>
      <c r="E10" s="34"/>
      <c r="F10" s="6">
        <v>1017</v>
      </c>
      <c r="G10" s="34"/>
      <c r="H10" s="6"/>
      <c r="I10" s="112"/>
      <c r="J10" s="34"/>
      <c r="K10" s="6">
        <f>D10+F10+H10</f>
        <v>1017</v>
      </c>
      <c r="L10" s="34"/>
      <c r="M10" s="6"/>
      <c r="N10" s="34"/>
      <c r="O10" s="6"/>
      <c r="P10" s="6"/>
      <c r="Q10" s="79"/>
      <c r="R10" s="34"/>
      <c r="S10" s="6">
        <v>39663</v>
      </c>
      <c r="T10" s="34">
        <f t="shared" si="6"/>
        <v>0</v>
      </c>
      <c r="U10" s="6">
        <f t="shared" si="7"/>
        <v>39663</v>
      </c>
      <c r="V10" s="34"/>
      <c r="W10" s="6"/>
      <c r="X10" s="145"/>
    </row>
    <row r="11" spans="1:24" s="7" customFormat="1" ht="15.75" thickBot="1">
      <c r="A11" s="83" t="s">
        <v>43</v>
      </c>
      <c r="B11" s="265" t="s">
        <v>102</v>
      </c>
      <c r="C11" s="68"/>
      <c r="D11" s="69">
        <v>4746</v>
      </c>
      <c r="E11" s="68"/>
      <c r="F11" s="69">
        <v>97</v>
      </c>
      <c r="G11" s="68"/>
      <c r="H11" s="69"/>
      <c r="I11" s="183"/>
      <c r="J11" s="68"/>
      <c r="K11" s="6">
        <f>D11+F11+H11</f>
        <v>4843</v>
      </c>
      <c r="L11" s="68"/>
      <c r="M11" s="69">
        <v>0</v>
      </c>
      <c r="N11" s="68"/>
      <c r="O11" s="69"/>
      <c r="P11" s="69"/>
      <c r="Q11" s="91"/>
      <c r="R11" s="68"/>
      <c r="S11" s="69">
        <v>1024</v>
      </c>
      <c r="T11" s="68">
        <f t="shared" si="6"/>
        <v>0</v>
      </c>
      <c r="U11" s="6">
        <f t="shared" si="7"/>
        <v>1024</v>
      </c>
      <c r="V11" s="68"/>
      <c r="W11" s="69"/>
      <c r="X11" s="182"/>
    </row>
    <row r="12" spans="1:24" s="196" customFormat="1" ht="15.75" thickBot="1">
      <c r="A12" s="336" t="s">
        <v>19</v>
      </c>
      <c r="B12" s="337"/>
      <c r="C12" s="103">
        <f>SUM(C6:C11)</f>
        <v>68235</v>
      </c>
      <c r="D12" s="103">
        <f t="shared" ref="D12" si="8">SUM(D6:D11)</f>
        <v>89485</v>
      </c>
      <c r="E12" s="103">
        <f>SUM(E6:E11)</f>
        <v>12863</v>
      </c>
      <c r="F12" s="103">
        <f t="shared" ref="F12" si="9">SUM(F6:F11)</f>
        <v>14152</v>
      </c>
      <c r="G12" s="103">
        <f>SUM(G6:G11)</f>
        <v>1400</v>
      </c>
      <c r="H12" s="103">
        <f t="shared" ref="H12" si="10">SUM(H6:H11)</f>
        <v>0</v>
      </c>
      <c r="I12" s="122">
        <f>SUM(I5:I11)</f>
        <v>0</v>
      </c>
      <c r="J12" s="103">
        <f>SUM(J6:J11)</f>
        <v>82498</v>
      </c>
      <c r="K12" s="103">
        <f t="shared" ref="K12" si="11">SUM(K6:K11)</f>
        <v>103637</v>
      </c>
      <c r="L12" s="103">
        <f>SUM(L6:L11)</f>
        <v>16566</v>
      </c>
      <c r="M12" s="103">
        <f t="shared" ref="M12" si="12">SUM(M6:M11)</f>
        <v>202</v>
      </c>
      <c r="N12" s="103"/>
      <c r="O12" s="103"/>
      <c r="P12" s="103"/>
      <c r="Q12" s="191"/>
      <c r="R12" s="103">
        <f>SUM(R6:R11)</f>
        <v>65932</v>
      </c>
      <c r="S12" s="103">
        <f>SUM(S6:S11)</f>
        <v>103435</v>
      </c>
      <c r="T12" s="103">
        <f>SUM(T6:T11)</f>
        <v>82498</v>
      </c>
      <c r="U12" s="103">
        <f t="shared" ref="U12" si="13">SUM(U6:U11)</f>
        <v>103637</v>
      </c>
      <c r="V12" s="193">
        <f>SUM(V6:V9)</f>
        <v>20</v>
      </c>
      <c r="W12" s="194"/>
      <c r="X12" s="258"/>
    </row>
    <row r="13" spans="1:24">
      <c r="U13" s="108"/>
    </row>
    <row r="14" spans="1:24">
      <c r="A14" s="318"/>
      <c r="B14" s="318"/>
      <c r="C14" s="113" t="s">
        <v>125</v>
      </c>
      <c r="D14" s="113" t="s">
        <v>126</v>
      </c>
    </row>
    <row r="15" spans="1:24">
      <c r="A15" s="287" t="s">
        <v>124</v>
      </c>
      <c r="B15" s="319"/>
      <c r="C15" s="118">
        <f>J12</f>
        <v>82498</v>
      </c>
      <c r="D15" s="118">
        <f>K12</f>
        <v>103637</v>
      </c>
    </row>
    <row r="16" spans="1:24">
      <c r="A16" s="287" t="s">
        <v>123</v>
      </c>
      <c r="B16" s="319"/>
      <c r="C16" s="118">
        <f>T12</f>
        <v>82498</v>
      </c>
      <c r="D16" s="118">
        <f>U12</f>
        <v>103637</v>
      </c>
    </row>
    <row r="17" spans="1:4">
      <c r="A17" s="287" t="s">
        <v>3</v>
      </c>
      <c r="B17" s="319"/>
      <c r="C17" s="24"/>
      <c r="D17" s="24"/>
    </row>
    <row r="18" spans="1:4">
      <c r="A18"/>
      <c r="B18"/>
      <c r="C18"/>
      <c r="D18"/>
    </row>
    <row r="19" spans="1:4">
      <c r="A19"/>
      <c r="B19"/>
      <c r="C19"/>
      <c r="D19"/>
    </row>
    <row r="22" spans="1:4">
      <c r="C22"/>
    </row>
  </sheetData>
  <mergeCells count="14">
    <mergeCell ref="A4:A5"/>
    <mergeCell ref="B4:B5"/>
    <mergeCell ref="A1:X1"/>
    <mergeCell ref="V2:X2"/>
    <mergeCell ref="A3:B3"/>
    <mergeCell ref="V3:X3"/>
    <mergeCell ref="C3:K3"/>
    <mergeCell ref="L3:U3"/>
    <mergeCell ref="A2:U2"/>
    <mergeCell ref="A14:B14"/>
    <mergeCell ref="A15:B15"/>
    <mergeCell ref="A16:B16"/>
    <mergeCell ref="A17:B17"/>
    <mergeCell ref="A12:B1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X15"/>
  <sheetViews>
    <sheetView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V2" sqref="V2:X2"/>
    </sheetView>
  </sheetViews>
  <sheetFormatPr defaultRowHeight="15"/>
  <cols>
    <col min="1" max="1" width="7.7109375" style="27" customWidth="1"/>
    <col min="2" max="2" width="35.140625" style="27" customWidth="1"/>
    <col min="3" max="11" width="18.28515625" style="27" customWidth="1"/>
    <col min="12" max="13" width="15.5703125" style="27" customWidth="1"/>
    <col min="14" max="14" width="0.42578125" style="27" customWidth="1"/>
    <col min="15" max="16" width="15.5703125" style="27" hidden="1" customWidth="1"/>
    <col min="17" max="17" width="15.7109375" style="27" hidden="1" customWidth="1"/>
    <col min="18" max="21" width="15.5703125" style="27" customWidth="1"/>
    <col min="22" max="22" width="10.85546875" style="27" customWidth="1"/>
    <col min="23" max="23" width="10.42578125" style="27" customWidth="1"/>
    <col min="24" max="24" width="17.28515625" style="27" bestFit="1" customWidth="1"/>
    <col min="25" max="16384" width="9.140625" style="27"/>
  </cols>
  <sheetData>
    <row r="1" spans="1:24" s="1" customFormat="1">
      <c r="A1" s="326" t="s">
        <v>146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4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326"/>
      <c r="W2" s="326"/>
      <c r="X2" s="326"/>
    </row>
    <row r="3" spans="1:24" s="2" customFormat="1" ht="15" customHeight="1" thickBot="1">
      <c r="A3" s="326" t="s">
        <v>27</v>
      </c>
      <c r="B3" s="326"/>
      <c r="C3" s="334" t="s">
        <v>1</v>
      </c>
      <c r="D3" s="335"/>
      <c r="E3" s="335"/>
      <c r="F3" s="335"/>
      <c r="G3" s="335"/>
      <c r="H3" s="335"/>
      <c r="I3" s="335"/>
      <c r="J3" s="335"/>
      <c r="K3" s="335"/>
      <c r="L3" s="310" t="s">
        <v>2</v>
      </c>
      <c r="M3" s="311"/>
      <c r="N3" s="311"/>
      <c r="O3" s="311"/>
      <c r="P3" s="311"/>
      <c r="Q3" s="311"/>
      <c r="R3" s="311"/>
      <c r="S3" s="311"/>
      <c r="T3" s="311"/>
      <c r="U3" s="311"/>
      <c r="V3" s="326" t="s">
        <v>4</v>
      </c>
      <c r="W3" s="326"/>
      <c r="X3" s="326"/>
    </row>
    <row r="4" spans="1:24" s="2" customFormat="1" ht="66.75" customHeight="1">
      <c r="A4" s="25" t="s">
        <v>21</v>
      </c>
      <c r="B4" s="29" t="s">
        <v>55</v>
      </c>
      <c r="C4" s="31" t="s">
        <v>79</v>
      </c>
      <c r="D4" s="32" t="s">
        <v>80</v>
      </c>
      <c r="E4" s="31" t="s">
        <v>81</v>
      </c>
      <c r="F4" s="32" t="s">
        <v>82</v>
      </c>
      <c r="G4" s="31" t="s">
        <v>83</v>
      </c>
      <c r="H4" s="32" t="s">
        <v>84</v>
      </c>
      <c r="I4" s="40" t="s">
        <v>31</v>
      </c>
      <c r="J4" s="31" t="s">
        <v>87</v>
      </c>
      <c r="K4" s="32" t="s">
        <v>88</v>
      </c>
      <c r="L4" s="31" t="s">
        <v>89</v>
      </c>
      <c r="M4" s="32" t="s">
        <v>90</v>
      </c>
      <c r="N4" s="31" t="s">
        <v>91</v>
      </c>
      <c r="O4" s="32" t="s">
        <v>92</v>
      </c>
      <c r="P4" s="32" t="s">
        <v>93</v>
      </c>
      <c r="Q4" s="33" t="s">
        <v>94</v>
      </c>
      <c r="R4" s="119" t="s">
        <v>128</v>
      </c>
      <c r="S4" s="120" t="s">
        <v>129</v>
      </c>
      <c r="T4" s="31" t="s">
        <v>97</v>
      </c>
      <c r="U4" s="32" t="s">
        <v>98</v>
      </c>
      <c r="V4" s="22" t="s">
        <v>5</v>
      </c>
      <c r="W4" s="4" t="s">
        <v>6</v>
      </c>
      <c r="X4" s="5" t="s">
        <v>7</v>
      </c>
    </row>
    <row r="5" spans="1:24" s="10" customFormat="1">
      <c r="A5" s="81" t="s">
        <v>43</v>
      </c>
      <c r="B5" s="255" t="s">
        <v>49</v>
      </c>
      <c r="C5" s="34">
        <v>5546</v>
      </c>
      <c r="D5" s="6">
        <v>5406</v>
      </c>
      <c r="E5" s="34">
        <v>1208</v>
      </c>
      <c r="F5" s="6">
        <v>1734</v>
      </c>
      <c r="G5" s="35"/>
      <c r="H5" s="9">
        <v>797</v>
      </c>
      <c r="I5" s="112"/>
      <c r="J5" s="34">
        <f t="shared" ref="J5:K7" si="0">C5+E5+G5</f>
        <v>6754</v>
      </c>
      <c r="K5" s="6">
        <f t="shared" si="0"/>
        <v>7937</v>
      </c>
      <c r="L5" s="34">
        <v>500</v>
      </c>
      <c r="M5" s="6">
        <v>664</v>
      </c>
      <c r="N5" s="34"/>
      <c r="O5" s="6"/>
      <c r="P5" s="6"/>
      <c r="Q5" s="79" t="e">
        <f>P5/O5</f>
        <v>#DIV/0!</v>
      </c>
      <c r="R5" s="34">
        <v>6254</v>
      </c>
      <c r="S5" s="6">
        <v>1756</v>
      </c>
      <c r="T5" s="34">
        <f>L5+N5+R5</f>
        <v>6754</v>
      </c>
      <c r="U5" s="6">
        <f>M5+S5+O5</f>
        <v>2420</v>
      </c>
      <c r="V5" s="42">
        <v>2</v>
      </c>
      <c r="W5" s="9"/>
      <c r="X5" s="146"/>
    </row>
    <row r="6" spans="1:24" s="10" customFormat="1">
      <c r="A6" s="81" t="s">
        <v>43</v>
      </c>
      <c r="B6" s="255" t="s">
        <v>104</v>
      </c>
      <c r="C6" s="34"/>
      <c r="D6" s="6"/>
      <c r="E6" s="34"/>
      <c r="F6" s="6"/>
      <c r="G6" s="35"/>
      <c r="H6" s="9"/>
      <c r="I6" s="112"/>
      <c r="J6" s="34">
        <f t="shared" si="0"/>
        <v>0</v>
      </c>
      <c r="K6" s="6">
        <f t="shared" si="0"/>
        <v>0</v>
      </c>
      <c r="L6" s="34"/>
      <c r="M6" s="6"/>
      <c r="N6" s="34"/>
      <c r="O6" s="6"/>
      <c r="P6" s="6"/>
      <c r="Q6" s="145"/>
      <c r="R6" s="34"/>
      <c r="S6" s="6">
        <v>6525</v>
      </c>
      <c r="T6" s="34">
        <f>L6+N6+R6</f>
        <v>0</v>
      </c>
      <c r="U6" s="6">
        <f>M6+S6+O6</f>
        <v>6525</v>
      </c>
      <c r="V6" s="42"/>
      <c r="W6" s="9"/>
      <c r="X6" s="146"/>
    </row>
    <row r="7" spans="1:24" s="10" customFormat="1" ht="15.75" thickBot="1">
      <c r="A7" s="83" t="s">
        <v>43</v>
      </c>
      <c r="B7" s="257" t="s">
        <v>102</v>
      </c>
      <c r="C7" s="68"/>
      <c r="D7" s="69">
        <v>2073</v>
      </c>
      <c r="E7" s="68"/>
      <c r="F7" s="69">
        <v>386</v>
      </c>
      <c r="G7" s="150"/>
      <c r="H7" s="151"/>
      <c r="I7" s="183"/>
      <c r="J7" s="68">
        <f t="shared" si="0"/>
        <v>0</v>
      </c>
      <c r="K7" s="69">
        <f t="shared" si="0"/>
        <v>2459</v>
      </c>
      <c r="L7" s="68"/>
      <c r="M7" s="69">
        <v>1451</v>
      </c>
      <c r="N7" s="68"/>
      <c r="O7" s="69"/>
      <c r="P7" s="69"/>
      <c r="Q7" s="182"/>
      <c r="R7" s="68"/>
      <c r="S7" s="69"/>
      <c r="T7" s="68">
        <f>L7+N7+R7</f>
        <v>0</v>
      </c>
      <c r="U7" s="6">
        <f>M7+S7+O7</f>
        <v>1451</v>
      </c>
      <c r="V7" s="261"/>
      <c r="W7" s="151"/>
      <c r="X7" s="153"/>
    </row>
    <row r="8" spans="1:24" s="196" customFormat="1" ht="15.75" thickBot="1">
      <c r="A8" s="344" t="s">
        <v>19</v>
      </c>
      <c r="B8" s="344"/>
      <c r="C8" s="122">
        <f>SUM(C5:C7)</f>
        <v>5546</v>
      </c>
      <c r="D8" s="122">
        <f t="shared" ref="D8" si="1">SUM(D5:D7)</f>
        <v>7479</v>
      </c>
      <c r="E8" s="122">
        <f>SUM(E5:E7)</f>
        <v>1208</v>
      </c>
      <c r="F8" s="122">
        <f t="shared" ref="F8" si="2">SUM(F5:F7)</f>
        <v>2120</v>
      </c>
      <c r="G8" s="122"/>
      <c r="H8" s="122">
        <f>SUM(H5:H7)</f>
        <v>797</v>
      </c>
      <c r="I8" s="122">
        <f>SUM(I5:I7)</f>
        <v>0</v>
      </c>
      <c r="J8" s="122">
        <f>SUM(J5:J7)</f>
        <v>6754</v>
      </c>
      <c r="K8" s="122">
        <f t="shared" ref="K8" si="3">SUM(K5:K7)</f>
        <v>10396</v>
      </c>
      <c r="L8" s="122">
        <f>SUM(L5:L7)</f>
        <v>500</v>
      </c>
      <c r="M8" s="122">
        <f t="shared" ref="M8" si="4">SUM(M5:M7)</f>
        <v>2115</v>
      </c>
      <c r="N8" s="122">
        <f>SUM(N5:N7)</f>
        <v>0</v>
      </c>
      <c r="O8" s="122">
        <f t="shared" ref="O8:Q8" si="5">SUM(O5:O7)</f>
        <v>0</v>
      </c>
      <c r="P8" s="122">
        <f t="shared" si="5"/>
        <v>0</v>
      </c>
      <c r="Q8" s="227" t="e">
        <f t="shared" si="5"/>
        <v>#DIV/0!</v>
      </c>
      <c r="R8" s="122">
        <f>SUM(R5:R7)</f>
        <v>6254</v>
      </c>
      <c r="S8" s="122">
        <f t="shared" ref="S8" si="6">SUM(S5:S7)</f>
        <v>8281</v>
      </c>
      <c r="T8" s="122">
        <f>SUM(T5:T7)</f>
        <v>6754</v>
      </c>
      <c r="U8" s="122">
        <f t="shared" ref="U8" si="7">SUM(U5:U7)</f>
        <v>10396</v>
      </c>
      <c r="V8" s="122">
        <f t="shared" ref="V8" si="8">SUM(V5)</f>
        <v>2</v>
      </c>
      <c r="W8" s="122"/>
      <c r="X8" s="122"/>
    </row>
    <row r="10" spans="1:24">
      <c r="A10" s="318"/>
      <c r="B10" s="318"/>
      <c r="C10" s="113" t="s">
        <v>125</v>
      </c>
      <c r="D10" s="113" t="s">
        <v>126</v>
      </c>
    </row>
    <row r="11" spans="1:24">
      <c r="A11" s="287" t="s">
        <v>124</v>
      </c>
      <c r="B11" s="319"/>
      <c r="C11" s="118">
        <f>J8</f>
        <v>6754</v>
      </c>
      <c r="D11" s="118">
        <f>K8</f>
        <v>10396</v>
      </c>
    </row>
    <row r="12" spans="1:24">
      <c r="A12" s="287" t="s">
        <v>123</v>
      </c>
      <c r="B12" s="319"/>
      <c r="C12" s="118">
        <f>T8</f>
        <v>6754</v>
      </c>
      <c r="D12" s="118">
        <f>U8</f>
        <v>10396</v>
      </c>
    </row>
    <row r="13" spans="1:24">
      <c r="A13" s="287" t="s">
        <v>3</v>
      </c>
      <c r="B13" s="319"/>
      <c r="C13" s="24"/>
      <c r="D13" s="24"/>
    </row>
    <row r="14" spans="1:24">
      <c r="A14"/>
      <c r="B14"/>
      <c r="C14"/>
      <c r="D14"/>
    </row>
    <row r="15" spans="1:24">
      <c r="A15"/>
      <c r="B15"/>
      <c r="C15"/>
      <c r="D15"/>
    </row>
  </sheetData>
  <mergeCells count="12">
    <mergeCell ref="A1:X1"/>
    <mergeCell ref="V2:X2"/>
    <mergeCell ref="A3:B3"/>
    <mergeCell ref="V3:X3"/>
    <mergeCell ref="C3:K3"/>
    <mergeCell ref="A2:U2"/>
    <mergeCell ref="L3:U3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X2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7" sqref="T17"/>
    </sheetView>
  </sheetViews>
  <sheetFormatPr defaultRowHeight="15"/>
  <cols>
    <col min="1" max="1" width="3.7109375" style="27" customWidth="1"/>
    <col min="2" max="2" width="63.85546875" style="27" bestFit="1" customWidth="1"/>
    <col min="3" max="11" width="16.85546875" style="27" customWidth="1"/>
    <col min="12" max="13" width="15.5703125" style="27" customWidth="1"/>
    <col min="14" max="17" width="15.5703125" style="27" hidden="1" customWidth="1"/>
    <col min="18" max="21" width="15.5703125" style="27" customWidth="1"/>
    <col min="22" max="22" width="10.85546875" style="27" customWidth="1"/>
    <col min="23" max="23" width="11.7109375" style="27" customWidth="1"/>
    <col min="24" max="24" width="17.28515625" style="27" bestFit="1" customWidth="1"/>
    <col min="25" max="16384" width="9.140625" style="27"/>
  </cols>
  <sheetData>
    <row r="1" spans="1:24" s="1" customFormat="1">
      <c r="A1" s="326" t="s">
        <v>147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24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326" t="s">
        <v>155</v>
      </c>
      <c r="W2" s="326"/>
      <c r="X2" s="326"/>
    </row>
    <row r="3" spans="1:24" s="2" customFormat="1" ht="15" customHeight="1" thickBot="1">
      <c r="A3" s="326" t="s">
        <v>27</v>
      </c>
      <c r="B3" s="326"/>
      <c r="C3" s="334" t="s">
        <v>1</v>
      </c>
      <c r="D3" s="335"/>
      <c r="E3" s="335"/>
      <c r="F3" s="335"/>
      <c r="G3" s="335"/>
      <c r="H3" s="335"/>
      <c r="I3" s="335"/>
      <c r="J3" s="335"/>
      <c r="K3" s="335"/>
      <c r="L3" s="345" t="s">
        <v>2</v>
      </c>
      <c r="M3" s="290"/>
      <c r="N3" s="290"/>
      <c r="O3" s="290"/>
      <c r="P3" s="290"/>
      <c r="Q3" s="290"/>
      <c r="R3" s="290"/>
      <c r="S3" s="290"/>
      <c r="T3" s="290"/>
      <c r="U3" s="290"/>
      <c r="V3" s="326" t="s">
        <v>4</v>
      </c>
      <c r="W3" s="326"/>
      <c r="X3" s="326"/>
    </row>
    <row r="4" spans="1:24" s="2" customFormat="1" ht="66.75" customHeight="1">
      <c r="A4" s="25" t="s">
        <v>21</v>
      </c>
      <c r="B4" s="29" t="s">
        <v>14</v>
      </c>
      <c r="C4" s="31" t="s">
        <v>79</v>
      </c>
      <c r="D4" s="32" t="s">
        <v>80</v>
      </c>
      <c r="E4" s="31" t="s">
        <v>81</v>
      </c>
      <c r="F4" s="32" t="s">
        <v>82</v>
      </c>
      <c r="G4" s="31" t="s">
        <v>83</v>
      </c>
      <c r="H4" s="32" t="s">
        <v>84</v>
      </c>
      <c r="I4" s="45" t="s">
        <v>31</v>
      </c>
      <c r="J4" s="31" t="s">
        <v>87</v>
      </c>
      <c r="K4" s="32" t="s">
        <v>88</v>
      </c>
      <c r="L4" s="31" t="s">
        <v>89</v>
      </c>
      <c r="M4" s="32" t="s">
        <v>90</v>
      </c>
      <c r="N4" s="31" t="s">
        <v>91</v>
      </c>
      <c r="O4" s="32" t="s">
        <v>92</v>
      </c>
      <c r="P4" s="32" t="s">
        <v>93</v>
      </c>
      <c r="Q4" s="33" t="s">
        <v>94</v>
      </c>
      <c r="R4" s="119" t="s">
        <v>128</v>
      </c>
      <c r="S4" s="120" t="s">
        <v>129</v>
      </c>
      <c r="T4" s="31" t="s">
        <v>97</v>
      </c>
      <c r="U4" s="32" t="s">
        <v>98</v>
      </c>
      <c r="V4" s="22" t="s">
        <v>5</v>
      </c>
      <c r="W4" s="4" t="s">
        <v>6</v>
      </c>
      <c r="X4" s="5" t="s">
        <v>7</v>
      </c>
    </row>
    <row r="5" spans="1:24" s="7" customFormat="1">
      <c r="A5" s="17" t="s">
        <v>43</v>
      </c>
      <c r="B5" s="255" t="s">
        <v>50</v>
      </c>
      <c r="C5" s="34">
        <v>8863</v>
      </c>
      <c r="D5" s="6">
        <v>9120</v>
      </c>
      <c r="E5" s="34">
        <v>5510</v>
      </c>
      <c r="F5" s="6">
        <v>6550</v>
      </c>
      <c r="G5" s="34">
        <v>300</v>
      </c>
      <c r="H5" s="6"/>
      <c r="I5" s="112"/>
      <c r="J5" s="34">
        <f t="shared" ref="J5:K7" si="0">C5+E5+G5</f>
        <v>14673</v>
      </c>
      <c r="K5" s="6">
        <f t="shared" si="0"/>
        <v>15670</v>
      </c>
      <c r="L5" s="34">
        <v>1800</v>
      </c>
      <c r="M5" s="6">
        <v>2506</v>
      </c>
      <c r="N5" s="34"/>
      <c r="O5" s="6"/>
      <c r="P5" s="6"/>
      <c r="Q5" s="79"/>
      <c r="R5" s="34">
        <v>12873</v>
      </c>
      <c r="S5" s="6">
        <v>2871</v>
      </c>
      <c r="T5" s="34">
        <f>L5+N5+R5</f>
        <v>14673</v>
      </c>
      <c r="U5" s="6">
        <f>S5+O5+M5</f>
        <v>5377</v>
      </c>
      <c r="V5" s="34">
        <v>3</v>
      </c>
      <c r="W5" s="6">
        <v>1</v>
      </c>
      <c r="X5" s="145">
        <v>0</v>
      </c>
    </row>
    <row r="6" spans="1:24" s="7" customFormat="1">
      <c r="A6" s="132" t="s">
        <v>43</v>
      </c>
      <c r="B6" s="255" t="s">
        <v>101</v>
      </c>
      <c r="C6" s="34"/>
      <c r="D6" s="6"/>
      <c r="E6" s="34"/>
      <c r="F6" s="6"/>
      <c r="G6" s="34"/>
      <c r="H6" s="6"/>
      <c r="I6" s="112"/>
      <c r="J6" s="34">
        <f t="shared" si="0"/>
        <v>0</v>
      </c>
      <c r="K6" s="6">
        <f t="shared" si="0"/>
        <v>0</v>
      </c>
      <c r="L6" s="34"/>
      <c r="M6" s="6"/>
      <c r="N6" s="34"/>
      <c r="O6" s="6"/>
      <c r="P6" s="6"/>
      <c r="Q6" s="79"/>
      <c r="R6" s="34"/>
      <c r="S6" s="6">
        <v>12200</v>
      </c>
      <c r="T6" s="34">
        <f>L6+N6+R6</f>
        <v>0</v>
      </c>
      <c r="U6" s="6">
        <f>S6+O6+M6</f>
        <v>12200</v>
      </c>
      <c r="V6" s="34"/>
      <c r="W6" s="6"/>
      <c r="X6" s="145"/>
    </row>
    <row r="7" spans="1:24" s="7" customFormat="1" ht="15.75" thickBot="1">
      <c r="A7" s="256" t="s">
        <v>43</v>
      </c>
      <c r="B7" s="257" t="s">
        <v>102</v>
      </c>
      <c r="C7" s="68"/>
      <c r="D7" s="69">
        <v>1884</v>
      </c>
      <c r="E7" s="68"/>
      <c r="F7" s="69">
        <v>1018</v>
      </c>
      <c r="G7" s="68"/>
      <c r="H7" s="69"/>
      <c r="I7" s="183"/>
      <c r="J7" s="68">
        <f t="shared" si="0"/>
        <v>0</v>
      </c>
      <c r="K7" s="6">
        <f t="shared" si="0"/>
        <v>2902</v>
      </c>
      <c r="L7" s="68"/>
      <c r="M7" s="69">
        <v>995</v>
      </c>
      <c r="N7" s="68"/>
      <c r="O7" s="69"/>
      <c r="P7" s="69"/>
      <c r="Q7" s="91"/>
      <c r="R7" s="68"/>
      <c r="S7" s="69"/>
      <c r="T7" s="68">
        <f>L7+N7+R7</f>
        <v>0</v>
      </c>
      <c r="U7" s="6">
        <f>S7+O7+M7</f>
        <v>995</v>
      </c>
      <c r="V7" s="68"/>
      <c r="W7" s="69"/>
      <c r="X7" s="182"/>
    </row>
    <row r="8" spans="1:24" s="196" customFormat="1" ht="15.75" thickBot="1">
      <c r="A8" s="344" t="s">
        <v>19</v>
      </c>
      <c r="B8" s="344"/>
      <c r="C8" s="122">
        <f>SUM(C5:C7)</f>
        <v>8863</v>
      </c>
      <c r="D8" s="122">
        <f t="shared" ref="D8" si="1">SUM(D5:D7)</f>
        <v>11004</v>
      </c>
      <c r="E8" s="122">
        <f>SUM(E5:E7)</f>
        <v>5510</v>
      </c>
      <c r="F8" s="122">
        <f t="shared" ref="F8" si="2">SUM(F5:F7)</f>
        <v>7568</v>
      </c>
      <c r="G8" s="122">
        <f>SUM(G5:G7)</f>
        <v>300</v>
      </c>
      <c r="H8" s="122">
        <f t="shared" ref="H8" si="3">SUM(H5:H7)</f>
        <v>0</v>
      </c>
      <c r="I8" s="122">
        <f t="shared" ref="I8:X8" si="4">SUM(I5)</f>
        <v>0</v>
      </c>
      <c r="J8" s="122">
        <f>SUM(J5:J7)</f>
        <v>14673</v>
      </c>
      <c r="K8" s="122">
        <f>SUM(K5:K7)</f>
        <v>18572</v>
      </c>
      <c r="L8" s="103">
        <f>SUM(L5:L7)</f>
        <v>1800</v>
      </c>
      <c r="M8" s="103">
        <f t="shared" ref="M8" si="5">SUM(M5:M7)</f>
        <v>3501</v>
      </c>
      <c r="N8" s="103">
        <f>SUM(N5:N7)</f>
        <v>0</v>
      </c>
      <c r="O8" s="103">
        <f t="shared" ref="O8:Q8" si="6">SUM(O5:O7)</f>
        <v>0</v>
      </c>
      <c r="P8" s="103">
        <f t="shared" si="6"/>
        <v>0</v>
      </c>
      <c r="Q8" s="191">
        <f t="shared" si="6"/>
        <v>0</v>
      </c>
      <c r="R8" s="103">
        <f>SUM(R5:R7)</f>
        <v>12873</v>
      </c>
      <c r="S8" s="103">
        <f>SUM(S5:S7)</f>
        <v>15071</v>
      </c>
      <c r="T8" s="103">
        <f>SUM(T5:T7)</f>
        <v>14673</v>
      </c>
      <c r="U8" s="192">
        <f t="shared" ref="U8" si="7">SUM(U5:U7)</f>
        <v>18572</v>
      </c>
      <c r="V8" s="193">
        <f t="shared" si="4"/>
        <v>3</v>
      </c>
      <c r="W8" s="194">
        <f t="shared" si="4"/>
        <v>1</v>
      </c>
      <c r="X8" s="258">
        <f t="shared" si="4"/>
        <v>0</v>
      </c>
    </row>
    <row r="9" spans="1:24" s="111" customFormat="1">
      <c r="Q9" s="259"/>
      <c r="U9" s="260"/>
    </row>
    <row r="10" spans="1:24">
      <c r="A10" s="318"/>
      <c r="B10" s="318"/>
      <c r="C10" s="117" t="s">
        <v>125</v>
      </c>
      <c r="D10" s="117" t="s">
        <v>126</v>
      </c>
      <c r="F10" s="111"/>
      <c r="S10" s="104"/>
    </row>
    <row r="11" spans="1:24">
      <c r="A11" s="287" t="s">
        <v>124</v>
      </c>
      <c r="B11" s="319"/>
      <c r="C11" s="118">
        <f>J8</f>
        <v>14673</v>
      </c>
      <c r="D11" s="118">
        <f>K8</f>
        <v>18572</v>
      </c>
      <c r="S11" s="111"/>
    </row>
    <row r="12" spans="1:24">
      <c r="A12" s="287" t="s">
        <v>123</v>
      </c>
      <c r="B12" s="319"/>
      <c r="C12" s="118">
        <f>T8</f>
        <v>14673</v>
      </c>
      <c r="D12" s="118">
        <f>U8</f>
        <v>18572</v>
      </c>
      <c r="L12" s="111"/>
    </row>
    <row r="13" spans="1:24">
      <c r="A13" s="287" t="s">
        <v>3</v>
      </c>
      <c r="B13" s="319"/>
      <c r="C13" s="24"/>
      <c r="D13" s="24"/>
      <c r="L13" s="111"/>
    </row>
    <row r="14" spans="1:24">
      <c r="A14"/>
      <c r="B14"/>
      <c r="C14"/>
      <c r="D14"/>
      <c r="L14" s="111"/>
    </row>
    <row r="15" spans="1:24">
      <c r="A15"/>
      <c r="B15"/>
      <c r="C15"/>
      <c r="D15"/>
      <c r="L15" s="111"/>
    </row>
    <row r="16" spans="1:24">
      <c r="L16" s="111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</sheetData>
  <mergeCells count="12">
    <mergeCell ref="A1:X1"/>
    <mergeCell ref="V2:X2"/>
    <mergeCell ref="A3:B3"/>
    <mergeCell ref="V3:X3"/>
    <mergeCell ref="C3:K3"/>
    <mergeCell ref="A2:U2"/>
    <mergeCell ref="L3:U3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11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2" sqref="X2:Z2"/>
    </sheetView>
  </sheetViews>
  <sheetFormatPr defaultRowHeight="15"/>
  <cols>
    <col min="1" max="1" width="4" style="27" customWidth="1"/>
    <col min="2" max="2" width="45.28515625" style="27" bestFit="1" customWidth="1"/>
    <col min="3" max="13" width="17" style="27" customWidth="1"/>
    <col min="14" max="15" width="16.85546875" style="27" customWidth="1"/>
    <col min="16" max="16" width="0.28515625" style="27" customWidth="1"/>
    <col min="17" max="19" width="16.85546875" style="27" hidden="1" customWidth="1"/>
    <col min="20" max="23" width="16.85546875" style="27" customWidth="1"/>
    <col min="24" max="24" width="11.28515625" style="27" customWidth="1"/>
    <col min="25" max="25" width="11.5703125" style="27" customWidth="1"/>
    <col min="26" max="26" width="17.28515625" style="27" bestFit="1" customWidth="1"/>
    <col min="27" max="16384" width="9.140625" style="27"/>
  </cols>
  <sheetData>
    <row r="1" spans="1:26" s="1" customFormat="1">
      <c r="A1" s="326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</row>
    <row r="2" spans="1:26" s="1" customFormat="1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326" t="s">
        <v>73</v>
      </c>
      <c r="Y2" s="326"/>
      <c r="Z2" s="326"/>
    </row>
    <row r="3" spans="1:26" s="2" customFormat="1" ht="15" customHeight="1" thickBot="1">
      <c r="A3" s="326" t="s">
        <v>27</v>
      </c>
      <c r="B3" s="326"/>
      <c r="C3" s="334" t="s">
        <v>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10" t="s">
        <v>2</v>
      </c>
      <c r="O3" s="311"/>
      <c r="P3" s="311"/>
      <c r="Q3" s="311"/>
      <c r="R3" s="311"/>
      <c r="S3" s="311"/>
      <c r="T3" s="311"/>
      <c r="U3" s="311"/>
      <c r="V3" s="311"/>
      <c r="W3" s="311"/>
      <c r="X3" s="342" t="s">
        <v>4</v>
      </c>
      <c r="Y3" s="326"/>
      <c r="Z3" s="326"/>
    </row>
    <row r="4" spans="1:26" s="180" customFormat="1" ht="66.75" customHeight="1">
      <c r="A4" s="228" t="s">
        <v>21</v>
      </c>
      <c r="B4" s="229" t="s">
        <v>54</v>
      </c>
      <c r="C4" s="99" t="s">
        <v>79</v>
      </c>
      <c r="D4" s="110" t="s">
        <v>80</v>
      </c>
      <c r="E4" s="99" t="s">
        <v>81</v>
      </c>
      <c r="F4" s="110" t="s">
        <v>82</v>
      </c>
      <c r="G4" s="99" t="s">
        <v>83</v>
      </c>
      <c r="H4" s="110" t="s">
        <v>84</v>
      </c>
      <c r="I4" s="110" t="s">
        <v>85</v>
      </c>
      <c r="J4" s="230" t="s">
        <v>86</v>
      </c>
      <c r="K4" s="231" t="s">
        <v>31</v>
      </c>
      <c r="L4" s="99" t="s">
        <v>87</v>
      </c>
      <c r="M4" s="110" t="s">
        <v>88</v>
      </c>
      <c r="N4" s="99" t="s">
        <v>89</v>
      </c>
      <c r="O4" s="110" t="s">
        <v>90</v>
      </c>
      <c r="P4" s="99" t="s">
        <v>91</v>
      </c>
      <c r="Q4" s="110" t="s">
        <v>92</v>
      </c>
      <c r="R4" s="110" t="s">
        <v>93</v>
      </c>
      <c r="S4" s="230" t="s">
        <v>94</v>
      </c>
      <c r="T4" s="119" t="s">
        <v>128</v>
      </c>
      <c r="U4" s="120" t="s">
        <v>129</v>
      </c>
      <c r="V4" s="99" t="s">
        <v>97</v>
      </c>
      <c r="W4" s="110" t="s">
        <v>98</v>
      </c>
      <c r="X4" s="232" t="s">
        <v>5</v>
      </c>
      <c r="Y4" s="233" t="s">
        <v>6</v>
      </c>
      <c r="Z4" s="234" t="s">
        <v>7</v>
      </c>
    </row>
    <row r="5" spans="1:26" s="180" customFormat="1" ht="19.5" customHeight="1">
      <c r="A5" s="235" t="s">
        <v>43</v>
      </c>
      <c r="B5" s="236" t="s">
        <v>51</v>
      </c>
      <c r="C5" s="125">
        <f>3906+1054</f>
        <v>4960</v>
      </c>
      <c r="D5" s="97">
        <v>4343</v>
      </c>
      <c r="E5" s="125">
        <v>1489</v>
      </c>
      <c r="F5" s="97">
        <v>1951</v>
      </c>
      <c r="G5" s="125"/>
      <c r="H5" s="97"/>
      <c r="I5" s="97"/>
      <c r="J5" s="188"/>
      <c r="K5" s="237"/>
      <c r="L5" s="125">
        <f t="shared" ref="L5:M9" si="0">C5+E5+G5</f>
        <v>6449</v>
      </c>
      <c r="M5" s="97">
        <f t="shared" si="0"/>
        <v>6294</v>
      </c>
      <c r="N5" s="238"/>
      <c r="O5" s="239"/>
      <c r="P5" s="240"/>
      <c r="Q5" s="241"/>
      <c r="R5" s="241"/>
      <c r="S5" s="242"/>
      <c r="T5" s="240">
        <v>6449</v>
      </c>
      <c r="U5" s="243">
        <v>501</v>
      </c>
      <c r="V5" s="125">
        <f>N5+P5+T5</f>
        <v>6449</v>
      </c>
      <c r="W5" s="97">
        <f>O5+U5+Q5</f>
        <v>501</v>
      </c>
      <c r="X5" s="244">
        <v>2</v>
      </c>
      <c r="Y5" s="233"/>
      <c r="Z5" s="234"/>
    </row>
    <row r="6" spans="1:26" s="10" customFormat="1" ht="18" customHeight="1">
      <c r="A6" s="17" t="s">
        <v>43</v>
      </c>
      <c r="B6" s="245" t="s">
        <v>52</v>
      </c>
      <c r="C6" s="125">
        <f>1749+472</f>
        <v>2221</v>
      </c>
      <c r="D6" s="97">
        <v>2710</v>
      </c>
      <c r="E6" s="125">
        <v>424</v>
      </c>
      <c r="F6" s="97">
        <v>25</v>
      </c>
      <c r="G6" s="125">
        <v>250</v>
      </c>
      <c r="H6" s="97"/>
      <c r="I6" s="97">
        <v>0</v>
      </c>
      <c r="J6" s="188"/>
      <c r="K6" s="237"/>
      <c r="L6" s="125">
        <f t="shared" si="0"/>
        <v>2895</v>
      </c>
      <c r="M6" s="97">
        <f t="shared" si="0"/>
        <v>2735</v>
      </c>
      <c r="N6" s="238"/>
      <c r="O6" s="239"/>
      <c r="P6" s="240"/>
      <c r="Q6" s="241"/>
      <c r="R6" s="241"/>
      <c r="S6" s="242"/>
      <c r="T6" s="240">
        <v>2985</v>
      </c>
      <c r="U6" s="243">
        <v>1075</v>
      </c>
      <c r="V6" s="125">
        <f>N6+P6+T6</f>
        <v>2985</v>
      </c>
      <c r="W6" s="97">
        <f>O6+U6+Q6</f>
        <v>1075</v>
      </c>
      <c r="X6" s="244">
        <v>1</v>
      </c>
      <c r="Y6" s="9"/>
      <c r="Z6" s="9"/>
    </row>
    <row r="7" spans="1:26" s="111" customFormat="1" ht="18" customHeight="1">
      <c r="A7" s="246" t="s">
        <v>43</v>
      </c>
      <c r="B7" s="185" t="s">
        <v>53</v>
      </c>
      <c r="C7" s="125">
        <f>6657+1798</f>
        <v>8455</v>
      </c>
      <c r="D7" s="97">
        <v>11761</v>
      </c>
      <c r="E7" s="125">
        <v>684</v>
      </c>
      <c r="F7" s="97">
        <v>1144</v>
      </c>
      <c r="G7" s="125">
        <v>550</v>
      </c>
      <c r="H7" s="97"/>
      <c r="I7" s="97">
        <v>0</v>
      </c>
      <c r="J7" s="188"/>
      <c r="K7" s="126"/>
      <c r="L7" s="125">
        <f t="shared" si="0"/>
        <v>9689</v>
      </c>
      <c r="M7" s="97">
        <f t="shared" si="0"/>
        <v>12905</v>
      </c>
      <c r="N7" s="238"/>
      <c r="O7" s="246"/>
      <c r="P7" s="125"/>
      <c r="Q7" s="97"/>
      <c r="R7" s="97"/>
      <c r="S7" s="242"/>
      <c r="T7" s="125">
        <v>9689</v>
      </c>
      <c r="U7" s="97">
        <v>3842</v>
      </c>
      <c r="V7" s="125">
        <f>N7+P7+T7</f>
        <v>9689</v>
      </c>
      <c r="W7" s="97">
        <f>O7+U7+Q7</f>
        <v>3842</v>
      </c>
      <c r="X7" s="248">
        <v>3</v>
      </c>
      <c r="Y7" s="246"/>
      <c r="Z7" s="247"/>
    </row>
    <row r="8" spans="1:26" s="111" customFormat="1" ht="18" customHeight="1">
      <c r="A8" s="28" t="s">
        <v>44</v>
      </c>
      <c r="B8" s="52" t="s">
        <v>101</v>
      </c>
      <c r="C8" s="125"/>
      <c r="D8" s="97"/>
      <c r="E8" s="125"/>
      <c r="F8" s="97"/>
      <c r="G8" s="125"/>
      <c r="H8" s="97"/>
      <c r="I8" s="97"/>
      <c r="J8" s="188"/>
      <c r="K8" s="126"/>
      <c r="L8" s="125">
        <f t="shared" si="0"/>
        <v>0</v>
      </c>
      <c r="M8" s="97">
        <f t="shared" si="0"/>
        <v>0</v>
      </c>
      <c r="N8" s="238"/>
      <c r="O8" s="246"/>
      <c r="P8" s="125"/>
      <c r="Q8" s="97"/>
      <c r="R8" s="97"/>
      <c r="S8" s="188"/>
      <c r="T8" s="125"/>
      <c r="U8" s="97">
        <v>16914</v>
      </c>
      <c r="V8" s="125"/>
      <c r="W8" s="97">
        <f>O8+U8+Q8</f>
        <v>16914</v>
      </c>
      <c r="X8" s="248"/>
      <c r="Y8" s="246"/>
      <c r="Z8" s="247"/>
    </row>
    <row r="9" spans="1:26" s="111" customFormat="1" ht="18" customHeight="1" thickBot="1">
      <c r="A9" s="76" t="s">
        <v>43</v>
      </c>
      <c r="B9" s="77" t="s">
        <v>102</v>
      </c>
      <c r="C9" s="123"/>
      <c r="D9" s="124">
        <v>3749</v>
      </c>
      <c r="E9" s="123"/>
      <c r="F9" s="124">
        <v>63</v>
      </c>
      <c r="G9" s="123"/>
      <c r="H9" s="124"/>
      <c r="I9" s="124"/>
      <c r="J9" s="189"/>
      <c r="K9" s="190"/>
      <c r="L9" s="123">
        <f t="shared" si="0"/>
        <v>0</v>
      </c>
      <c r="M9" s="124">
        <f t="shared" si="0"/>
        <v>3812</v>
      </c>
      <c r="N9" s="249"/>
      <c r="O9" s="124">
        <v>3414</v>
      </c>
      <c r="P9" s="123"/>
      <c r="Q9" s="124"/>
      <c r="R9" s="124"/>
      <c r="S9" s="189"/>
      <c r="T9" s="123"/>
      <c r="U9" s="124"/>
      <c r="V9" s="123"/>
      <c r="W9" s="97">
        <f>O9+U9+Q9</f>
        <v>3414</v>
      </c>
      <c r="X9" s="250"/>
      <c r="Y9" s="251"/>
      <c r="Z9" s="252"/>
    </row>
    <row r="10" spans="1:26" s="196" customFormat="1" ht="15.75" thickBot="1">
      <c r="A10" s="346" t="s">
        <v>19</v>
      </c>
      <c r="B10" s="346"/>
      <c r="C10" s="253">
        <f>SUM(C5:C9)</f>
        <v>15636</v>
      </c>
      <c r="D10" s="253">
        <f t="shared" ref="D10" si="1">SUM(D5:D9)</f>
        <v>22563</v>
      </c>
      <c r="E10" s="122">
        <f>SUM(E5:E8)</f>
        <v>2597</v>
      </c>
      <c r="F10" s="122">
        <f>SUM(F5:F9)</f>
        <v>3183</v>
      </c>
      <c r="G10" s="122">
        <f>SUM(G5:G8)</f>
        <v>800</v>
      </c>
      <c r="H10" s="122">
        <f t="shared" ref="H10:I10" si="2">SUM(H5:H8)</f>
        <v>0</v>
      </c>
      <c r="I10" s="122">
        <f t="shared" si="2"/>
        <v>0</v>
      </c>
      <c r="J10" s="122"/>
      <c r="K10" s="122">
        <f>SUM(K5:K9)</f>
        <v>0</v>
      </c>
      <c r="L10" s="122">
        <f>SUM(L5:L9)</f>
        <v>19033</v>
      </c>
      <c r="M10" s="122">
        <f t="shared" ref="M10" si="3">SUM(M5:M9)</f>
        <v>25746</v>
      </c>
      <c r="N10" s="122"/>
      <c r="O10" s="122">
        <f>SUM(O5:O9)</f>
        <v>3414</v>
      </c>
      <c r="P10" s="122">
        <f>SUM(P5:P7)</f>
        <v>0</v>
      </c>
      <c r="Q10" s="122">
        <f>SUM(Q5:Q9)</f>
        <v>0</v>
      </c>
      <c r="R10" s="122">
        <f>SUM(R5:R7)</f>
        <v>0</v>
      </c>
      <c r="S10" s="227" t="e">
        <f>R10/Q10</f>
        <v>#DIV/0!</v>
      </c>
      <c r="T10" s="122">
        <f>SUM(T5:T8)</f>
        <v>19123</v>
      </c>
      <c r="U10" s="122">
        <f t="shared" ref="U10" si="4">SUM(U5:U8)</f>
        <v>22332</v>
      </c>
      <c r="V10" s="122">
        <f>SUM(V5:V8)</f>
        <v>19123</v>
      </c>
      <c r="W10" s="122">
        <f>SUM(W5:W9)</f>
        <v>25746</v>
      </c>
      <c r="X10" s="254">
        <f>SUM(X5:X7)</f>
        <v>6</v>
      </c>
      <c r="Y10" s="254"/>
      <c r="Z10" s="254"/>
    </row>
    <row r="12" spans="1:26">
      <c r="A12" s="318"/>
      <c r="B12" s="318"/>
      <c r="C12" s="117" t="s">
        <v>125</v>
      </c>
      <c r="D12" s="117" t="s">
        <v>126</v>
      </c>
    </row>
    <row r="13" spans="1:26">
      <c r="A13" s="287" t="s">
        <v>124</v>
      </c>
      <c r="B13" s="319"/>
      <c r="C13" s="118">
        <f>L10</f>
        <v>19033</v>
      </c>
      <c r="D13" s="118">
        <f>M10</f>
        <v>25746</v>
      </c>
    </row>
    <row r="14" spans="1:26">
      <c r="A14" s="287" t="s">
        <v>123</v>
      </c>
      <c r="B14" s="319"/>
      <c r="C14" s="118">
        <f>V10</f>
        <v>19123</v>
      </c>
      <c r="D14" s="118">
        <f>W10</f>
        <v>25746</v>
      </c>
    </row>
    <row r="15" spans="1:26">
      <c r="A15" s="287" t="s">
        <v>3</v>
      </c>
      <c r="B15" s="319"/>
      <c r="C15" s="24"/>
      <c r="D15" s="24"/>
    </row>
    <row r="16" spans="1:26">
      <c r="A16"/>
      <c r="B16"/>
      <c r="C16"/>
      <c r="D16"/>
    </row>
    <row r="17" spans="1:4">
      <c r="A17"/>
      <c r="B17"/>
      <c r="C17"/>
      <c r="D17"/>
    </row>
  </sheetData>
  <mergeCells count="12">
    <mergeCell ref="A1:Z1"/>
    <mergeCell ref="X2:Z2"/>
    <mergeCell ref="A3:B3"/>
    <mergeCell ref="X3:Z3"/>
    <mergeCell ref="C3:M3"/>
    <mergeCell ref="N3:W3"/>
    <mergeCell ref="A2:W2"/>
    <mergeCell ref="A12:B12"/>
    <mergeCell ref="A13:B13"/>
    <mergeCell ref="A14:B14"/>
    <mergeCell ref="A15:B15"/>
    <mergeCell ref="A10:B10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Előlap</vt:lpstr>
      <vt:lpstr>Tartalomjegyzék</vt:lpstr>
      <vt:lpstr>1.sz.Összesítő</vt:lpstr>
      <vt:lpstr>2.sz.Önkormányzat</vt:lpstr>
      <vt:lpstr>3.sz.Cházi Közös Önk.Hiv.</vt:lpstr>
      <vt:lpstr>4.sz.Óvoda</vt:lpstr>
      <vt:lpstr>5.sz.Könyvtár</vt:lpstr>
      <vt:lpstr>6.sz.Műv.Ház</vt:lpstr>
      <vt:lpstr>7.sz.CSSK</vt:lpstr>
      <vt:lpstr>8.sz.Bölcsőde</vt:lpstr>
      <vt:lpstr>9.sz.KSZKI</vt:lpstr>
      <vt:lpstr>10.sz.Vízmű</vt:lpstr>
      <vt:lpstr>'1.sz.Összesítő'!Nyomtatási_cím</vt:lpstr>
      <vt:lpstr>'1.sz.Összesítő'!Nyomtatási_terület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Jegyzo</cp:lastModifiedBy>
  <cp:lastPrinted>2014-12-04T12:59:54Z</cp:lastPrinted>
  <dcterms:created xsi:type="dcterms:W3CDTF">2014-01-27T07:36:46Z</dcterms:created>
  <dcterms:modified xsi:type="dcterms:W3CDTF">2015-05-20T13:50:15Z</dcterms:modified>
</cp:coreProperties>
</file>