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0"/>
  </bookViews>
  <sheets>
    <sheet name="1.sz.mell." sheetId="1" r:id="rId1"/>
  </sheets>
  <externalReferences>
    <externalReference r:id="rId4"/>
  </externalReferences>
  <definedNames>
    <definedName name="_xlnm.Print_Area" localSheetId="0">'1.sz.mell.'!$A$1:$F$144</definedName>
  </definedNames>
  <calcPr fullCalcOnLoad="1"/>
</workbook>
</file>

<file path=xl/sharedStrings.xml><?xml version="1.0" encoding="utf-8"?>
<sst xmlns="http://schemas.openxmlformats.org/spreadsheetml/2006/main" count="274" uniqueCount="227">
  <si>
    <t>B E V É T E L E K</t>
  </si>
  <si>
    <t>1. sz. táblázat</t>
  </si>
  <si>
    <t>Ezer forintban</t>
  </si>
  <si>
    <t>Sor-
szám</t>
  </si>
  <si>
    <t>Bevételi jogcím</t>
  </si>
  <si>
    <t xml:space="preserve">2013. évi </t>
  </si>
  <si>
    <t>Eredeti előirányzat</t>
  </si>
  <si>
    <t>Módosított előirányzat</t>
  </si>
  <si>
    <t>2013. XII. 31. teljesítés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</si>
  <si>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</si>
  <si>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</si>
  <si>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</si>
  <si>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</si>
  <si>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</si>
  <si>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</si>
  <si>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</si>
  <si>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</si>
  <si>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</si>
  <si>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</si>
  <si>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</si>
  <si>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</si>
  <si>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</si>
  <si>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</si>
  <si>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</si>
  <si>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</si>
  <si>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</si>
  <si>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</si>
  <si>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</si>
  <si>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</si>
  <si>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</si>
  <si>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</si>
  <si>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</si>
  <si>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</si>
  <si>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</si>
  <si>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</si>
  <si>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</si>
  <si>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</si>
  <si>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</si>
  <si>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</si>
  <si>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</si>
  <si>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</si>
  <si>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</si>
  <si>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</si>
  <si>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</si>
  <si>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</si>
  <si>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</si>
  <si>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</si>
  <si>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</si>
  <si>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</si>
  <si>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</si>
  <si>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</si>
  <si>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</si>
  <si>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</si>
  <si>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</si>
  <si>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</si>
  <si>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Vis maior támogatás</t>
  </si>
  <si>
    <t>5.8.</t>
  </si>
  <si>
    <t>Egyéb támogatás</t>
  </si>
  <si>
    <t>6.</t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</si>
  <si>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</si>
  <si>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</si>
  <si>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</si>
  <si>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</si>
  <si>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</si>
  <si>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</si>
  <si>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</si>
  <si>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</si>
  <si>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</si>
  <si>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</si>
  <si>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</si>
  <si>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</si>
  <si>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</si>
  <si>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</si>
  <si>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</si>
  <si>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</si>
  <si>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</si>
  <si>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 xml:space="preserve">   Önkormányzatok felhalmozási költségvetési támogatása</t>
  </si>
  <si>
    <t>6.2.4.</t>
  </si>
  <si>
    <t>6.2.5.</t>
  </si>
  <si>
    <t xml:space="preserve">   Egyéb felhalmozási támogatás államháztartáson belülről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</si>
  <si>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</si>
  <si>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</si>
  <si>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</si>
  <si>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</si>
  <si>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</si>
  <si>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</si>
  <si>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</si>
  <si>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</si>
  <si>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</si>
  <si>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</si>
  <si>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</si>
  <si>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</si>
  <si>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</si>
  <si>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</si>
  <si>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</si>
  <si>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</si>
  <si>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</si>
  <si>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</si>
  <si>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</si>
  <si>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</si>
  <si>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</si>
  <si>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</si>
  <si>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</si>
  <si>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</si>
  <si>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</si>
  <si>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</si>
  <si>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</si>
  <si>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</si>
  <si>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</si>
  <si>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</si>
  <si>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</si>
  <si>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</si>
  <si>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</si>
  <si>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</si>
  <si>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</si>
  <si>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</si>
  <si>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</si>
  <si>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</si>
  <si>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</si>
  <si>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</si>
  <si>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</si>
  <si>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</si>
  <si>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</si>
  <si>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</si>
  <si>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</si>
  <si>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 (10+11)</t>
  </si>
  <si>
    <t>13.</t>
  </si>
  <si>
    <t>IX. Függő, átfutó, kiegyenlítő bevételek</t>
  </si>
  <si>
    <t>14.</t>
  </si>
  <si>
    <t>BEVÉTELEK ÖSSZESEN (12+13)</t>
  </si>
  <si>
    <t>K I A D Á S O K</t>
  </si>
  <si>
    <t>2. sz. táblázat</t>
  </si>
  <si>
    <t>Kiadási jogcím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</si>
  <si>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</si>
  <si>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</si>
  <si>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</si>
  <si>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</si>
  <si>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</si>
  <si>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</si>
  <si>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</si>
  <si>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</si>
  <si>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</si>
  <si>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</si>
  <si>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</si>
  <si>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</si>
  <si>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</si>
  <si>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</si>
  <si>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</si>
  <si>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</si>
  <si>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</si>
  <si>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</si>
  <si>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</si>
  <si>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</si>
  <si>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</si>
  <si>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</si>
  <si>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</si>
  <si>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</si>
  <si>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</si>
  <si>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</si>
  <si>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</si>
  <si>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</si>
  <si>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</si>
  <si>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</si>
  <si>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</si>
  <si>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</si>
  <si>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</si>
  <si>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</si>
  <si>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</si>
  <si>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</si>
  <si>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</si>
  <si>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</si>
  <si>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</si>
  <si>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</si>
  <si>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</si>
  <si>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</si>
  <si>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</si>
  <si>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</si>
  <si>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</si>
  <si>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</si>
  <si>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</si>
  <si>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</si>
  <si>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</si>
  <si>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</si>
  <si>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</si>
  <si>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</si>
  <si>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</si>
  <si>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</si>
  <si>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</si>
  <si>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</si>
  <si>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</si>
  <si>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(6.2.1.+...+6.2.8.)</t>
  </si>
  <si>
    <t xml:space="preserve">   Hitelek törlesztése (konszolidáció)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</si>
  <si>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</si>
  <si>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</si>
  <si>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</si>
  <si>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</si>
  <si>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</si>
  <si>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</si>
  <si>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</si>
  <si>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</si>
  <si>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</si>
  <si>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</si>
  <si>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t>KÖLTSÉGVETÉSI BEVÉTELEK ÉS KIADÁSOK EGYENLEGE</t>
  </si>
  <si>
    <t>3. sz. táblázat</t>
  </si>
  <si>
    <t>Költségvetési hiány, többlet ( költségvetési bevételek 10. sor - költségvetési kiadások 5. sor) (+/-)</t>
  </si>
  <si>
    <t xml:space="preserve">KÜLSŐ FORRÁS BEVONÁSÁVAL – HITEL, KÖLCSÖN -  FINANSZÍROZHATÓ HIÁNY ÖSSZEGE </t>
  </si>
  <si>
    <t>4. sz. táblázat</t>
  </si>
  <si>
    <t>2013. évi külső forrásból fedezhető összes hiány (1+2)</t>
  </si>
  <si>
    <t>FINANSZÍROZÁSI BEVÉTELEK ÉS KIADÁSOK EGYENLEGE</t>
  </si>
  <si>
    <t>5. sz. táblázat</t>
  </si>
  <si>
    <t xml:space="preserve"> Finanszírozási műveletek egyenlege (1.1-1.2.) +/-</t>
  </si>
  <si>
    <t>Finanszírozási bevételek (1. melléklet 1. sz. táblázat 11. sor)</t>
  </si>
  <si>
    <t>1.1.1.</t>
  </si>
  <si>
    <t>1.1-ből: Működési célú finanszírozási bevételek (2.1. melléklet 2. sz. oszlop 22. sor)</t>
  </si>
  <si>
    <t>1.1.2.</t>
  </si>
  <si>
    <t xml:space="preserve">             Felhalmozási célú finanszírozási bevételek (2.2. melléklet 2. sz. oszlop 25. sor)</t>
  </si>
  <si>
    <t>Finanszírozási kiadások (1. melléklet 2. sz. táblázat 6. sor)</t>
  </si>
  <si>
    <t>1.2.1.</t>
  </si>
  <si>
    <t>1.2-ből: Működési célú finanszírozási kiadások (2.1. melléklet 4. sz. oszlop 22. sor)</t>
  </si>
  <si>
    <t>1.2.2.</t>
  </si>
  <si>
    <t xml:space="preserve">              Felhalmozási célú finanszírozási kiadások (2.2 .melléklet 4. sz. oszlop 25. sor)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</si>
  <si>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</si>
  <si>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</si>
  <si>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</si>
  <si>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</si>
  <si>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r>
      <t xml:space="preserve">2013. évi külső forrásból fedezhető működési hiány  </t>
    </r>
    <r>
      <rPr>
        <sz val="7"/>
        <rFont val="Times New Roman"/>
        <family val="1"/>
      </rPr>
      <t>(2.1. melléklet 3.,4.,5. oszlop 27. sor)</t>
    </r>
  </si>
  <si>
    <r>
      <t xml:space="preserve">2013. évi külső forrásból fedezhető felhalmozási hiány  </t>
    </r>
    <r>
      <rPr>
        <sz val="7"/>
        <rFont val="Times New Roman"/>
        <family val="1"/>
      </rPr>
      <t>(2.2. melléklet 3.,4.,5. oszlop 30. sor)</t>
    </r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</si>
</sst>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0.0%"/>
    <numFmt numFmtId="173" formatCode="#,##0.0000"/>
    <numFmt numFmtId="174" formatCode="#,###__;\-\ #,###__"/>
    <numFmt numFmtId="175" formatCode="#,##0.00\ _F_t;\-\ #,##0.00\ _F_t"/>
    <numFmt numFmtId="176" formatCode="00"/>
  </numFmts>
  <fonts count="41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Times New Roman CE"/>
      <family val="0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164" fontId="23" fillId="0" borderId="0" xfId="57" applyNumberFormat="1" applyFont="1" applyFill="1" applyBorder="1" applyAlignment="1" applyProtection="1">
      <alignment horizontal="center" vertical="center"/>
      <protection/>
    </xf>
    <xf numFmtId="0" fontId="18" fillId="0" borderId="0" xfId="57" applyFill="1">
      <alignment/>
      <protection/>
    </xf>
    <xf numFmtId="164" fontId="24" fillId="0" borderId="10" xfId="57" applyNumberFormat="1" applyFont="1" applyFill="1" applyBorder="1" applyAlignment="1" applyProtection="1">
      <alignment vertical="center"/>
      <protection/>
    </xf>
    <xf numFmtId="0" fontId="25" fillId="0" borderId="10" xfId="0" applyFont="1" applyFill="1" applyBorder="1" applyAlignment="1" applyProtection="1">
      <alignment horizontal="right" vertical="center"/>
      <protection/>
    </xf>
    <xf numFmtId="0" fontId="26" fillId="0" borderId="11" xfId="57" applyFont="1" applyFill="1" applyBorder="1" applyAlignment="1" applyProtection="1">
      <alignment horizontal="center" vertical="center" wrapText="1"/>
      <protection/>
    </xf>
    <xf numFmtId="0" fontId="26" fillId="0" borderId="12" xfId="57" applyFont="1" applyFill="1" applyBorder="1" applyAlignment="1" applyProtection="1">
      <alignment horizontal="center" vertical="center" wrapText="1"/>
      <protection/>
    </xf>
    <xf numFmtId="164" fontId="26" fillId="0" borderId="12" xfId="57" applyNumberFormat="1" applyFont="1" applyFill="1" applyBorder="1" applyAlignment="1" applyProtection="1">
      <alignment horizontal="center" vertical="center"/>
      <protection/>
    </xf>
    <xf numFmtId="164" fontId="26" fillId="0" borderId="13" xfId="57" applyNumberFormat="1" applyFont="1" applyFill="1" applyBorder="1" applyAlignment="1" applyProtection="1">
      <alignment horizontal="center" vertical="center"/>
      <protection/>
    </xf>
    <xf numFmtId="0" fontId="18" fillId="0" borderId="14" xfId="57" applyFill="1" applyBorder="1">
      <alignment/>
      <protection/>
    </xf>
    <xf numFmtId="0" fontId="26" fillId="0" borderId="15" xfId="57" applyFont="1" applyFill="1" applyBorder="1" applyAlignment="1" applyProtection="1">
      <alignment horizontal="center" vertical="center" wrapText="1"/>
      <protection/>
    </xf>
    <xf numFmtId="0" fontId="26" fillId="0" borderId="16" xfId="57" applyFont="1" applyFill="1" applyBorder="1" applyAlignment="1" applyProtection="1">
      <alignment horizontal="center" vertical="center" wrapText="1"/>
      <protection/>
    </xf>
    <xf numFmtId="0" fontId="26" fillId="0" borderId="16" xfId="57" applyFont="1" applyFill="1" applyBorder="1" applyAlignment="1" applyProtection="1">
      <alignment horizontal="center" vertical="center" wrapText="1"/>
      <protection/>
    </xf>
    <xf numFmtId="0" fontId="26" fillId="0" borderId="17" xfId="57" applyFont="1" applyFill="1" applyBorder="1" applyAlignment="1" applyProtection="1">
      <alignment horizontal="center" vertical="center" wrapText="1"/>
      <protection/>
    </xf>
    <xf numFmtId="0" fontId="18" fillId="0" borderId="18" xfId="57" applyFill="1" applyBorder="1">
      <alignment/>
      <protection/>
    </xf>
    <xf numFmtId="0" fontId="27" fillId="0" borderId="19" xfId="57" applyFont="1" applyFill="1" applyBorder="1" applyAlignment="1" applyProtection="1">
      <alignment horizontal="center" vertical="center" wrapText="1"/>
      <protection/>
    </xf>
    <xf numFmtId="0" fontId="27" fillId="0" borderId="20" xfId="57" applyFont="1" applyFill="1" applyBorder="1" applyAlignment="1" applyProtection="1">
      <alignment horizontal="center" vertical="center" wrapText="1"/>
      <protection/>
    </xf>
    <xf numFmtId="0" fontId="27" fillId="0" borderId="21" xfId="57" applyFont="1" applyFill="1" applyBorder="1" applyAlignment="1" applyProtection="1">
      <alignment horizontal="center" vertical="center" wrapText="1"/>
      <protection/>
    </xf>
    <xf numFmtId="0" fontId="28" fillId="0" borderId="22" xfId="57" applyFont="1" applyFill="1" applyBorder="1">
      <alignment/>
      <protection/>
    </xf>
    <xf numFmtId="0" fontId="28" fillId="0" borderId="0" xfId="57" applyFont="1" applyFill="1">
      <alignment/>
      <protection/>
    </xf>
    <xf numFmtId="0" fontId="27" fillId="0" borderId="23" xfId="57" applyFont="1" applyFill="1" applyBorder="1" applyAlignment="1" applyProtection="1">
      <alignment horizontal="left" vertical="center" wrapText="1" indent="1"/>
      <protection/>
    </xf>
    <xf numFmtId="0" fontId="27" fillId="0" borderId="20" xfId="57" applyFont="1" applyFill="1" applyBorder="1" applyAlignment="1" applyProtection="1">
      <alignment horizontal="left" vertical="center" wrapText="1" indent="1"/>
      <protection/>
    </xf>
    <xf numFmtId="164" fontId="27" fillId="0" borderId="24" xfId="57" applyNumberFormat="1" applyFont="1" applyFill="1" applyBorder="1" applyAlignment="1" applyProtection="1">
      <alignment horizontal="right" vertical="center" wrapText="1" indent="1"/>
      <protection/>
    </xf>
    <xf numFmtId="164" fontId="27" fillId="0" borderId="25" xfId="57" applyNumberFormat="1" applyFont="1" applyFill="1" applyBorder="1" applyAlignment="1" applyProtection="1">
      <alignment horizontal="right" vertical="center" wrapText="1" indent="1"/>
      <protection/>
    </xf>
    <xf numFmtId="172" fontId="28" fillId="0" borderId="22" xfId="64" applyNumberFormat="1" applyFont="1" applyFill="1" applyBorder="1" applyAlignment="1">
      <alignment/>
    </xf>
    <xf numFmtId="0" fontId="0" fillId="0" borderId="0" xfId="57" applyFont="1" applyFill="1">
      <alignment/>
      <protection/>
    </xf>
    <xf numFmtId="0" fontId="27" fillId="0" borderId="19" xfId="57" applyFont="1" applyFill="1" applyBorder="1" applyAlignment="1" applyProtection="1">
      <alignment horizontal="left" vertical="center" wrapText="1" indent="1"/>
      <protection/>
    </xf>
    <xf numFmtId="0" fontId="29" fillId="0" borderId="20" xfId="0" applyFont="1" applyBorder="1" applyAlignment="1" applyProtection="1">
      <alignment horizontal="left" vertical="center" wrapText="1" indent="1"/>
      <protection/>
    </xf>
    <xf numFmtId="164" fontId="27" fillId="0" borderId="20" xfId="57" applyNumberFormat="1" applyFont="1" applyFill="1" applyBorder="1" applyAlignment="1" applyProtection="1">
      <alignment horizontal="right" vertical="center" wrapText="1" indent="1"/>
      <protection/>
    </xf>
    <xf numFmtId="164" fontId="27" fillId="0" borderId="21" xfId="57" applyNumberFormat="1" applyFont="1" applyFill="1" applyBorder="1" applyAlignment="1" applyProtection="1">
      <alignment horizontal="right" vertical="center" wrapText="1" indent="1"/>
      <protection/>
    </xf>
    <xf numFmtId="49" fontId="28" fillId="0" borderId="26" xfId="57" applyNumberFormat="1" applyFont="1" applyFill="1" applyBorder="1" applyAlignment="1" applyProtection="1">
      <alignment horizontal="left" vertical="center" wrapText="1" indent="1"/>
      <protection/>
    </xf>
    <xf numFmtId="0" fontId="30" fillId="0" borderId="12" xfId="0" applyFont="1" applyBorder="1" applyAlignment="1" applyProtection="1">
      <alignment horizontal="left" vertical="center" wrapText="1" indent="1"/>
      <protection/>
    </xf>
    <xf numFmtId="164" fontId="28" fillId="0" borderId="27" xfId="5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8" xfId="5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9" xfId="57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30" xfId="64" applyNumberFormat="1" applyFont="1" applyFill="1" applyBorder="1" applyAlignment="1">
      <alignment/>
    </xf>
    <xf numFmtId="0" fontId="30" fillId="0" borderId="31" xfId="0" applyFont="1" applyBorder="1" applyAlignment="1" applyProtection="1">
      <alignment horizontal="left" vertical="center" wrapText="1" indent="1"/>
      <protection/>
    </xf>
    <xf numFmtId="172" fontId="28" fillId="0" borderId="32" xfId="64" applyNumberFormat="1" applyFont="1" applyFill="1" applyBorder="1" applyAlignment="1">
      <alignment/>
    </xf>
    <xf numFmtId="0" fontId="30" fillId="0" borderId="33" xfId="0" applyFont="1" applyBorder="1" applyAlignment="1" applyProtection="1">
      <alignment horizontal="left" vertical="center" wrapText="1" indent="1"/>
      <protection/>
    </xf>
    <xf numFmtId="172" fontId="28" fillId="0" borderId="34" xfId="64" applyNumberFormat="1" applyFont="1" applyFill="1" applyBorder="1" applyAlignment="1">
      <alignment/>
    </xf>
    <xf numFmtId="49" fontId="28" fillId="0" borderId="11" xfId="57" applyNumberFormat="1" applyFont="1" applyFill="1" applyBorder="1" applyAlignment="1" applyProtection="1">
      <alignment horizontal="left" vertical="center" wrapText="1" indent="1"/>
      <protection/>
    </xf>
    <xf numFmtId="0" fontId="28" fillId="0" borderId="12" xfId="57" applyFont="1" applyFill="1" applyBorder="1" applyAlignment="1" applyProtection="1">
      <alignment horizontal="left" vertical="center" wrapText="1" indent="1"/>
      <protection/>
    </xf>
    <xf numFmtId="164" fontId="28" fillId="0" borderId="12" xfId="57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27" xfId="57" applyFont="1" applyFill="1" applyBorder="1" applyAlignment="1" applyProtection="1">
      <alignment horizontal="left" vertical="center" wrapText="1" indent="1"/>
      <protection/>
    </xf>
    <xf numFmtId="49" fontId="28" fillId="0" borderId="35" xfId="57" applyNumberFormat="1" applyFont="1" applyFill="1" applyBorder="1" applyAlignment="1" applyProtection="1">
      <alignment horizontal="left" vertical="center" wrapText="1" indent="1"/>
      <protection/>
    </xf>
    <xf numFmtId="0" fontId="28" fillId="0" borderId="36" xfId="57" applyFont="1" applyFill="1" applyBorder="1" applyAlignment="1" applyProtection="1">
      <alignment horizontal="left" vertical="center" wrapText="1" indent="1"/>
      <protection/>
    </xf>
    <xf numFmtId="164" fontId="28" fillId="0" borderId="36" xfId="57" applyNumberFormat="1" applyFont="1" applyFill="1" applyBorder="1" applyAlignment="1" applyProtection="1">
      <alignment horizontal="right" vertical="center" wrapText="1" indent="1"/>
      <protection locked="0"/>
    </xf>
    <xf numFmtId="49" fontId="28" fillId="0" borderId="37" xfId="57" applyNumberFormat="1" applyFont="1" applyFill="1" applyBorder="1" applyAlignment="1" applyProtection="1">
      <alignment horizontal="left" vertical="center" wrapText="1" indent="1"/>
      <protection/>
    </xf>
    <xf numFmtId="0" fontId="28" fillId="0" borderId="33" xfId="57" applyFont="1" applyFill="1" applyBorder="1" applyAlignment="1" applyProtection="1">
      <alignment horizontal="left" vertical="center" wrapText="1" indent="1"/>
      <protection/>
    </xf>
    <xf numFmtId="164" fontId="28" fillId="0" borderId="33" xfId="5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3" xfId="57" applyNumberFormat="1" applyFont="1" applyFill="1" applyBorder="1" applyAlignment="1" applyProtection="1">
      <alignment horizontal="right" vertical="center" wrapText="1" indent="1"/>
      <protection locked="0"/>
    </xf>
    <xf numFmtId="49" fontId="28" fillId="0" borderId="38" xfId="57" applyNumberFormat="1" applyFont="1" applyFill="1" applyBorder="1" applyAlignment="1" applyProtection="1">
      <alignment horizontal="left" vertical="center" wrapText="1" indent="1"/>
      <protection/>
    </xf>
    <xf numFmtId="0" fontId="28" fillId="0" borderId="31" xfId="57" applyFont="1" applyFill="1" applyBorder="1" applyAlignment="1" applyProtection="1">
      <alignment horizontal="left" vertical="center" wrapText="1" indent="1"/>
      <protection/>
    </xf>
    <xf numFmtId="164" fontId="28" fillId="0" borderId="31" xfId="5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9" xfId="57" applyNumberFormat="1" applyFont="1" applyFill="1" applyBorder="1" applyAlignment="1" applyProtection="1">
      <alignment horizontal="right" vertical="center" wrapText="1" indent="1"/>
      <protection locked="0"/>
    </xf>
    <xf numFmtId="49" fontId="28" fillId="0" borderId="40" xfId="57" applyNumberFormat="1" applyFont="1" applyFill="1" applyBorder="1" applyAlignment="1" applyProtection="1">
      <alignment horizontal="left" vertical="center" wrapText="1" indent="1"/>
      <protection/>
    </xf>
    <xf numFmtId="164" fontId="28" fillId="0" borderId="41" xfId="5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7" xfId="57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41" xfId="57" applyFont="1" applyFill="1" applyBorder="1" applyAlignment="1" applyProtection="1">
      <alignment horizontal="left" vertical="center" wrapText="1" indent="1"/>
      <protection/>
    </xf>
    <xf numFmtId="0" fontId="27" fillId="0" borderId="42" xfId="57" applyFont="1" applyFill="1" applyBorder="1" applyAlignment="1" applyProtection="1">
      <alignment horizontal="left" vertical="center" wrapText="1" indent="1"/>
      <protection/>
    </xf>
    <xf numFmtId="49" fontId="28" fillId="0" borderId="43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31" xfId="0" applyFont="1" applyBorder="1" applyAlignment="1" applyProtection="1">
      <alignment horizontal="left" vertical="center" wrapText="1" indent="1"/>
      <protection/>
    </xf>
    <xf numFmtId="164" fontId="32" fillId="0" borderId="31" xfId="57" applyNumberFormat="1" applyFont="1" applyFill="1" applyBorder="1" applyAlignment="1" applyProtection="1">
      <alignment horizontal="right" vertical="center" wrapText="1" indent="1"/>
      <protection/>
    </xf>
    <xf numFmtId="164" fontId="32" fillId="0" borderId="39" xfId="57" applyNumberFormat="1" applyFont="1" applyFill="1" applyBorder="1" applyAlignment="1" applyProtection="1">
      <alignment horizontal="right" vertical="center" wrapText="1" indent="1"/>
      <protection/>
    </xf>
    <xf numFmtId="164" fontId="32" fillId="0" borderId="13" xfId="57" applyNumberFormat="1" applyFont="1" applyFill="1" applyBorder="1" applyAlignment="1" applyProtection="1">
      <alignment horizontal="right" vertical="center" wrapText="1" indent="1"/>
      <protection/>
    </xf>
    <xf numFmtId="49" fontId="28" fillId="0" borderId="44" xfId="57" applyNumberFormat="1" applyFont="1" applyFill="1" applyBorder="1" applyAlignment="1" applyProtection="1">
      <alignment horizontal="left" vertical="center" wrapText="1" indent="1"/>
      <protection/>
    </xf>
    <xf numFmtId="0" fontId="30" fillId="0" borderId="27" xfId="0" applyFont="1" applyBorder="1" applyAlignment="1" applyProtection="1">
      <alignment horizontal="left" vertical="center" wrapText="1" indent="1"/>
      <protection/>
    </xf>
    <xf numFmtId="164" fontId="28" fillId="0" borderId="29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7" xfId="0" applyFont="1" applyBorder="1" applyAlignment="1" applyProtection="1">
      <alignment horizontal="left" vertical="center" wrapText="1" indent="1"/>
      <protection/>
    </xf>
    <xf numFmtId="164" fontId="32" fillId="0" borderId="27" xfId="57" applyNumberFormat="1" applyFont="1" applyFill="1" applyBorder="1" applyAlignment="1" applyProtection="1">
      <alignment horizontal="right" vertical="center" wrapText="1" indent="1"/>
      <protection/>
    </xf>
    <xf numFmtId="164" fontId="32" fillId="0" borderId="29" xfId="57" applyNumberFormat="1" applyFont="1" applyFill="1" applyBorder="1" applyAlignment="1" applyProtection="1">
      <alignment horizontal="right" vertical="center" wrapText="1" indent="1"/>
      <protection/>
    </xf>
    <xf numFmtId="0" fontId="30" fillId="0" borderId="27" xfId="0" applyFont="1" applyBorder="1" applyAlignment="1" applyProtection="1">
      <alignment horizontal="left" vertical="center" indent="1"/>
      <protection/>
    </xf>
    <xf numFmtId="49" fontId="28" fillId="0" borderId="45" xfId="57" applyNumberFormat="1" applyFont="1" applyFill="1" applyBorder="1" applyAlignment="1" applyProtection="1">
      <alignment horizontal="left" vertical="center" wrapText="1" indent="1"/>
      <protection/>
    </xf>
    <xf numFmtId="0" fontId="30" fillId="0" borderId="16" xfId="0" applyFont="1" applyBorder="1" applyAlignment="1" applyProtection="1">
      <alignment horizontal="left" vertical="center" indent="1"/>
      <protection/>
    </xf>
    <xf numFmtId="164" fontId="28" fillId="0" borderId="41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6" xfId="0" applyFont="1" applyBorder="1" applyAlignment="1" applyProtection="1">
      <alignment horizontal="left" vertical="center" wrapText="1" indent="1"/>
      <protection/>
    </xf>
    <xf numFmtId="0" fontId="30" fillId="0" borderId="16" xfId="0" applyFont="1" applyBorder="1" applyAlignment="1" applyProtection="1">
      <alignment horizontal="left" vertical="center" wrapText="1" indent="1"/>
      <protection/>
    </xf>
    <xf numFmtId="164" fontId="28" fillId="0" borderId="31" xfId="5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9" xfId="5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6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3" xfId="0" applyFont="1" applyBorder="1" applyAlignment="1" applyProtection="1">
      <alignment horizontal="left" vertical="center" wrapText="1" indent="1"/>
      <protection/>
    </xf>
    <xf numFmtId="164" fontId="27" fillId="0" borderId="20" xfId="5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1" xfId="57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20" xfId="57" applyFont="1" applyFill="1" applyBorder="1" applyAlignment="1" applyProtection="1">
      <alignment horizontal="left" vertical="center" wrapText="1" indent="1"/>
      <protection/>
    </xf>
    <xf numFmtId="164" fontId="33" fillId="0" borderId="20" xfId="57" applyNumberFormat="1" applyFont="1" applyFill="1" applyBorder="1" applyAlignment="1" applyProtection="1">
      <alignment horizontal="right" vertical="center" wrapText="1" indent="1"/>
      <protection/>
    </xf>
    <xf numFmtId="164" fontId="33" fillId="0" borderId="21" xfId="57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left" vertical="center" wrapText="1" indent="1"/>
      <protection/>
    </xf>
    <xf numFmtId="164" fontId="27" fillId="0" borderId="20" xfId="57" applyNumberFormat="1" applyFont="1" applyFill="1" applyBorder="1" applyAlignment="1" applyProtection="1">
      <alignment horizontal="right" vertical="center" wrapText="1" indent="1"/>
      <protection/>
    </xf>
    <xf numFmtId="164" fontId="27" fillId="0" borderId="21" xfId="57" applyNumberFormat="1" applyFont="1" applyFill="1" applyBorder="1" applyAlignment="1" applyProtection="1">
      <alignment horizontal="right" vertical="center" wrapText="1" indent="1"/>
      <protection/>
    </xf>
    <xf numFmtId="49" fontId="29" fillId="0" borderId="38" xfId="0" applyNumberFormat="1" applyFont="1" applyBorder="1" applyAlignment="1" applyProtection="1">
      <alignment horizontal="left" vertical="center" wrapText="1" indent="1"/>
      <protection/>
    </xf>
    <xf numFmtId="49" fontId="30" fillId="0" borderId="26" xfId="0" applyNumberFormat="1" applyFont="1" applyBorder="1" applyAlignment="1" applyProtection="1">
      <alignment horizontal="left" vertical="center" wrapText="1" indent="2"/>
      <protection/>
    </xf>
    <xf numFmtId="49" fontId="29" fillId="0" borderId="26" xfId="0" applyNumberFormat="1" applyFont="1" applyBorder="1" applyAlignment="1" applyProtection="1">
      <alignment horizontal="left" vertical="center" wrapText="1" indent="1"/>
      <protection/>
    </xf>
    <xf numFmtId="49" fontId="30" fillId="0" borderId="15" xfId="0" applyNumberFormat="1" applyFont="1" applyBorder="1" applyAlignment="1" applyProtection="1">
      <alignment horizontal="left" vertical="center" wrapText="1" indent="2"/>
      <protection/>
    </xf>
    <xf numFmtId="164" fontId="28" fillId="0" borderId="16" xfId="5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57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19" xfId="0" applyFont="1" applyBorder="1" applyAlignment="1" applyProtection="1">
      <alignment horizontal="left" vertical="center" wrapText="1" indent="1"/>
      <protection/>
    </xf>
    <xf numFmtId="0" fontId="34" fillId="0" borderId="20" xfId="0" applyFont="1" applyBorder="1" applyAlignment="1" applyProtection="1">
      <alignment horizontal="left" vertical="center" wrapText="1" indent="1"/>
      <protection/>
    </xf>
    <xf numFmtId="0" fontId="35" fillId="0" borderId="37" xfId="0" applyFont="1" applyBorder="1" applyAlignment="1" applyProtection="1">
      <alignment horizontal="left" vertical="center" wrapText="1" indent="1"/>
      <protection/>
    </xf>
    <xf numFmtId="0" fontId="34" fillId="0" borderId="33" xfId="0" applyFont="1" applyBorder="1" applyAlignment="1" applyProtection="1">
      <alignment horizontal="left" vertical="center" wrapText="1" indent="1"/>
      <protection/>
    </xf>
    <xf numFmtId="164" fontId="27" fillId="0" borderId="33" xfId="57" applyNumberFormat="1" applyFont="1" applyFill="1" applyBorder="1" applyAlignment="1" applyProtection="1" quotePrefix="1">
      <alignment horizontal="right" vertical="center" wrapText="1" indent="1"/>
      <protection locked="0"/>
    </xf>
    <xf numFmtId="164" fontId="27" fillId="0" borderId="46" xfId="57" applyNumberFormat="1" applyFont="1" applyFill="1" applyBorder="1" applyAlignment="1" applyProtection="1" quotePrefix="1">
      <alignment horizontal="right" vertical="center" wrapText="1" indent="1"/>
      <protection locked="0"/>
    </xf>
    <xf numFmtId="164" fontId="26" fillId="0" borderId="20" xfId="57" applyNumberFormat="1" applyFont="1" applyFill="1" applyBorder="1" applyAlignment="1" applyProtection="1">
      <alignment horizontal="right" vertical="center" wrapText="1" indent="1"/>
      <protection/>
    </xf>
    <xf numFmtId="164" fontId="26" fillId="0" borderId="21" xfId="57" applyNumberFormat="1" applyFont="1" applyFill="1" applyBorder="1" applyAlignment="1" applyProtection="1">
      <alignment horizontal="right" vertical="center" wrapText="1" indent="1"/>
      <protection/>
    </xf>
    <xf numFmtId="172" fontId="28" fillId="0" borderId="47" xfId="64" applyNumberFormat="1" applyFont="1" applyFill="1" applyBorder="1" applyAlignment="1">
      <alignment/>
    </xf>
    <xf numFmtId="0" fontId="23" fillId="0" borderId="0" xfId="57" applyFont="1" applyFill="1" applyBorder="1" applyAlignment="1" applyProtection="1">
      <alignment horizontal="center" vertical="center" wrapText="1"/>
      <protection/>
    </xf>
    <xf numFmtId="0" fontId="23" fillId="0" borderId="0" xfId="57" applyFont="1" applyFill="1" applyBorder="1" applyAlignment="1" applyProtection="1">
      <alignment vertical="center" wrapText="1"/>
      <protection/>
    </xf>
    <xf numFmtId="164" fontId="23" fillId="0" borderId="0" xfId="57" applyNumberFormat="1" applyFont="1" applyFill="1" applyBorder="1" applyAlignment="1" applyProtection="1">
      <alignment horizontal="right" vertical="center" wrapText="1" indent="1"/>
      <protection/>
    </xf>
    <xf numFmtId="172" fontId="28" fillId="0" borderId="0" xfId="64" applyNumberFormat="1" applyFont="1" applyFill="1" applyAlignment="1">
      <alignment/>
    </xf>
    <xf numFmtId="164" fontId="24" fillId="0" borderId="10" xfId="57" applyNumberFormat="1" applyFont="1" applyFill="1" applyBorder="1" applyAlignment="1" applyProtection="1">
      <alignment/>
      <protection/>
    </xf>
    <xf numFmtId="0" fontId="25" fillId="0" borderId="10" xfId="0" applyFont="1" applyFill="1" applyBorder="1" applyAlignment="1" applyProtection="1">
      <alignment horizontal="right"/>
      <protection/>
    </xf>
    <xf numFmtId="0" fontId="18" fillId="0" borderId="0" xfId="57" applyFill="1" applyAlignment="1">
      <alignment/>
      <protection/>
    </xf>
    <xf numFmtId="172" fontId="28" fillId="0" borderId="48" xfId="64" applyNumberFormat="1" applyFont="1" applyFill="1" applyBorder="1" applyAlignment="1">
      <alignment/>
    </xf>
    <xf numFmtId="172" fontId="28" fillId="0" borderId="49" xfId="64" applyNumberFormat="1" applyFont="1" applyFill="1" applyBorder="1" applyAlignment="1">
      <alignment/>
    </xf>
    <xf numFmtId="0" fontId="27" fillId="0" borderId="24" xfId="57" applyFont="1" applyFill="1" applyBorder="1" applyAlignment="1" applyProtection="1">
      <alignment vertical="center" wrapText="1"/>
      <protection/>
    </xf>
    <xf numFmtId="164" fontId="28" fillId="0" borderId="13" xfId="57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50" xfId="57" applyFont="1" applyFill="1" applyBorder="1" applyAlignment="1" applyProtection="1">
      <alignment horizontal="left" vertical="center" wrapText="1" indent="1"/>
      <protection/>
    </xf>
    <xf numFmtId="0" fontId="28" fillId="0" borderId="0" xfId="57" applyFont="1" applyFill="1" applyBorder="1" applyAlignment="1" applyProtection="1">
      <alignment horizontal="left" vertical="center" wrapText="1" indent="1"/>
      <protection/>
    </xf>
    <xf numFmtId="0" fontId="28" fillId="0" borderId="27" xfId="57" applyFont="1" applyFill="1" applyBorder="1" applyAlignment="1" applyProtection="1">
      <alignment horizontal="left" indent="6"/>
      <protection/>
    </xf>
    <xf numFmtId="0" fontId="28" fillId="0" borderId="27" xfId="57" applyFont="1" applyFill="1" applyBorder="1" applyAlignment="1" applyProtection="1">
      <alignment horizontal="left" vertical="center" wrapText="1" indent="6"/>
      <protection/>
    </xf>
    <xf numFmtId="0" fontId="28" fillId="0" borderId="41" xfId="57" applyFont="1" applyFill="1" applyBorder="1" applyAlignment="1" applyProtection="1">
      <alignment horizontal="left" vertical="center" wrapText="1" indent="6"/>
      <protection/>
    </xf>
    <xf numFmtId="49" fontId="28" fillId="0" borderId="15" xfId="57" applyNumberFormat="1" applyFont="1" applyFill="1" applyBorder="1" applyAlignment="1" applyProtection="1">
      <alignment horizontal="left" vertical="center" wrapText="1" indent="1"/>
      <protection/>
    </xf>
    <xf numFmtId="0" fontId="28" fillId="0" borderId="16" xfId="57" applyFont="1" applyFill="1" applyBorder="1" applyAlignment="1" applyProtection="1">
      <alignment horizontal="left" vertical="center" wrapText="1" indent="6"/>
      <protection/>
    </xf>
    <xf numFmtId="164" fontId="28" fillId="0" borderId="16" xfId="5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0" xfId="57" applyFont="1" applyFill="1" applyBorder="1" applyAlignment="1" applyProtection="1">
      <alignment vertical="center" wrapText="1"/>
      <protection/>
    </xf>
    <xf numFmtId="0" fontId="30" fillId="0" borderId="27" xfId="0" applyFont="1" applyBorder="1" applyAlignment="1" applyProtection="1" quotePrefix="1">
      <alignment horizontal="left" vertical="center" wrapText="1" indent="6"/>
      <protection/>
    </xf>
    <xf numFmtId="0" fontId="30" fillId="0" borderId="16" xfId="0" applyFont="1" applyBorder="1" applyAlignment="1" applyProtection="1" quotePrefix="1">
      <alignment horizontal="left" vertical="center" wrapText="1" indent="6"/>
      <protection/>
    </xf>
    <xf numFmtId="0" fontId="27" fillId="0" borderId="20" xfId="57" applyFont="1" applyFill="1" applyBorder="1" applyAlignment="1" applyProtection="1">
      <alignment horizontal="left" vertical="center" wrapText="1" indent="1"/>
      <protection/>
    </xf>
    <xf numFmtId="164" fontId="28" fillId="0" borderId="20" xfId="5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1" xfId="57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57" applyFill="1" applyAlignment="1">
      <alignment horizontal="left" vertical="center" indent="1"/>
      <protection/>
    </xf>
    <xf numFmtId="0" fontId="27" fillId="0" borderId="35" xfId="57" applyFont="1" applyFill="1" applyBorder="1" applyAlignment="1" applyProtection="1">
      <alignment horizontal="left" vertical="center" wrapText="1" indent="1"/>
      <protection/>
    </xf>
    <xf numFmtId="0" fontId="33" fillId="0" borderId="36" xfId="57" applyFont="1" applyFill="1" applyBorder="1" applyAlignment="1" applyProtection="1">
      <alignment horizontal="left" vertical="center" wrapText="1" indent="1"/>
      <protection/>
    </xf>
    <xf numFmtId="172" fontId="28" fillId="0" borderId="51" xfId="64" applyNumberFormat="1" applyFont="1" applyFill="1" applyBorder="1" applyAlignment="1">
      <alignment/>
    </xf>
    <xf numFmtId="49" fontId="29" fillId="0" borderId="19" xfId="0" applyNumberFormat="1" applyFont="1" applyBorder="1" applyAlignment="1" applyProtection="1">
      <alignment horizontal="left" vertical="center" wrapText="1" indent="1"/>
      <protection/>
    </xf>
    <xf numFmtId="0" fontId="31" fillId="0" borderId="20" xfId="0" applyFont="1" applyBorder="1" applyAlignment="1" applyProtection="1">
      <alignment horizontal="left" vertical="center" wrapText="1" indent="1"/>
      <protection/>
    </xf>
    <xf numFmtId="49" fontId="30" fillId="0" borderId="38" xfId="0" applyNumberFormat="1" applyFont="1" applyBorder="1" applyAlignment="1" applyProtection="1">
      <alignment horizontal="left" vertical="center" wrapText="1" indent="2"/>
      <protection/>
    </xf>
    <xf numFmtId="0" fontId="30" fillId="0" borderId="31" xfId="0" applyFont="1" applyBorder="1" applyAlignment="1" applyProtection="1">
      <alignment horizontal="right" vertical="center" wrapText="1" indent="1"/>
      <protection locked="0"/>
    </xf>
    <xf numFmtId="0" fontId="30" fillId="0" borderId="29" xfId="0" applyFont="1" applyBorder="1" applyAlignment="1" applyProtection="1">
      <alignment horizontal="right" vertical="center" wrapText="1" indent="1"/>
      <protection locked="0"/>
    </xf>
    <xf numFmtId="3" fontId="30" fillId="0" borderId="27" xfId="0" applyNumberFormat="1" applyFont="1" applyBorder="1" applyAlignment="1" applyProtection="1">
      <alignment horizontal="right" vertical="center" wrapText="1" indent="1"/>
      <protection locked="0"/>
    </xf>
    <xf numFmtId="3" fontId="30" fillId="0" borderId="28" xfId="0" applyNumberFormat="1" applyFont="1" applyBorder="1" applyAlignment="1" applyProtection="1">
      <alignment horizontal="right" vertical="center" wrapText="1" indent="1"/>
      <protection locked="0"/>
    </xf>
    <xf numFmtId="3" fontId="30" fillId="0" borderId="29" xfId="0" applyNumberFormat="1" applyFont="1" applyBorder="1" applyAlignment="1" applyProtection="1">
      <alignment horizontal="right" vertical="center" wrapText="1" indent="1"/>
      <protection locked="0"/>
    </xf>
    <xf numFmtId="49" fontId="30" fillId="0" borderId="40" xfId="0" applyNumberFormat="1" applyFont="1" applyBorder="1" applyAlignment="1" applyProtection="1">
      <alignment horizontal="left" vertical="center" wrapText="1" indent="2"/>
      <protection/>
    </xf>
    <xf numFmtId="0" fontId="30" fillId="0" borderId="41" xfId="0" applyFont="1" applyBorder="1" applyAlignment="1" applyProtection="1">
      <alignment horizontal="left" vertical="center" wrapText="1" indent="1"/>
      <protection/>
    </xf>
    <xf numFmtId="3" fontId="30" fillId="0" borderId="41" xfId="0" applyNumberFormat="1" applyFont="1" applyBorder="1" applyAlignment="1" applyProtection="1">
      <alignment horizontal="right" vertical="center" wrapText="1" indent="1"/>
      <protection locked="0"/>
    </xf>
    <xf numFmtId="3" fontId="30" fillId="0" borderId="52" xfId="0" applyNumberFormat="1" applyFont="1" applyBorder="1" applyAlignment="1" applyProtection="1">
      <alignment horizontal="right" vertical="center" wrapText="1" indent="1"/>
      <protection locked="0"/>
    </xf>
    <xf numFmtId="3" fontId="27" fillId="0" borderId="20" xfId="57" applyNumberFormat="1" applyFont="1" applyFill="1" applyBorder="1" applyAlignment="1" applyProtection="1">
      <alignment horizontal="right" vertical="center" wrapText="1" indent="1"/>
      <protection/>
    </xf>
    <xf numFmtId="3" fontId="27" fillId="0" borderId="21" xfId="57" applyNumberFormat="1" applyFont="1" applyFill="1" applyBorder="1" applyAlignment="1" applyProtection="1">
      <alignment horizontal="right" vertical="center" wrapText="1" indent="1"/>
      <protection/>
    </xf>
    <xf numFmtId="3" fontId="30" fillId="0" borderId="31" xfId="0" applyNumberFormat="1" applyFont="1" applyBorder="1" applyAlignment="1" applyProtection="1">
      <alignment horizontal="right" vertical="center" wrapText="1" indent="1"/>
      <protection locked="0"/>
    </xf>
    <xf numFmtId="3" fontId="30" fillId="0" borderId="39" xfId="0" applyNumberFormat="1" applyFont="1" applyBorder="1" applyAlignment="1" applyProtection="1">
      <alignment horizontal="right" vertical="center" wrapText="1" indent="1"/>
      <protection locked="0"/>
    </xf>
    <xf numFmtId="0" fontId="30" fillId="0" borderId="27" xfId="0" applyFont="1" applyBorder="1" applyAlignment="1" applyProtection="1">
      <alignment horizontal="right" vertical="center" wrapText="1" indent="1"/>
      <protection locked="0"/>
    </xf>
    <xf numFmtId="0" fontId="30" fillId="0" borderId="41" xfId="0" applyFont="1" applyBorder="1" applyAlignment="1" applyProtection="1">
      <alignment horizontal="right" vertical="center" wrapText="1" indent="1"/>
      <protection locked="0"/>
    </xf>
    <xf numFmtId="0" fontId="30" fillId="0" borderId="52" xfId="0" applyFont="1" applyBorder="1" applyAlignment="1" applyProtection="1">
      <alignment horizontal="right" vertical="center" wrapText="1" indent="1"/>
      <protection locked="0"/>
    </xf>
    <xf numFmtId="164" fontId="29" fillId="0" borderId="20" xfId="0" applyNumberFormat="1" applyFont="1" applyBorder="1" applyAlignment="1" applyProtection="1">
      <alignment horizontal="right" vertical="center" wrapText="1" indent="1"/>
      <protection/>
    </xf>
    <xf numFmtId="164" fontId="29" fillId="0" borderId="21" xfId="0" applyNumberFormat="1" applyFont="1" applyBorder="1" applyAlignment="1" applyProtection="1">
      <alignment horizontal="right" vertical="center" wrapText="1" indent="1"/>
      <protection/>
    </xf>
    <xf numFmtId="0" fontId="34" fillId="0" borderId="20" xfId="0" applyFont="1" applyBorder="1" applyAlignment="1" applyProtection="1" quotePrefix="1">
      <alignment horizontal="right" vertical="center" wrapText="1" indent="1"/>
      <protection locked="0"/>
    </xf>
    <xf numFmtId="0" fontId="34" fillId="0" borderId="21" xfId="0" applyFont="1" applyBorder="1" applyAlignment="1" applyProtection="1" quotePrefix="1">
      <alignment horizontal="right" vertical="center" wrapText="1" indent="1"/>
      <protection locked="0"/>
    </xf>
    <xf numFmtId="0" fontId="23" fillId="0" borderId="0" xfId="57" applyFont="1" applyFill="1">
      <alignment/>
      <protection/>
    </xf>
    <xf numFmtId="0" fontId="29" fillId="0" borderId="37" xfId="0" applyFont="1" applyBorder="1" applyAlignment="1" applyProtection="1">
      <alignment horizontal="left" vertical="center" wrapText="1" indent="1"/>
      <protection/>
    </xf>
    <xf numFmtId="0" fontId="18" fillId="0" borderId="0" xfId="57" applyFont="1" applyFill="1" applyProtection="1">
      <alignment/>
      <protection/>
    </xf>
    <xf numFmtId="0" fontId="18" fillId="0" borderId="0" xfId="57" applyFont="1" applyFill="1" applyAlignment="1" applyProtection="1">
      <alignment horizontal="right" vertical="center" indent="1"/>
      <protection/>
    </xf>
    <xf numFmtId="0" fontId="23" fillId="0" borderId="0" xfId="57" applyFont="1" applyFill="1" applyAlignment="1" applyProtection="1">
      <alignment/>
      <protection/>
    </xf>
    <xf numFmtId="164" fontId="27" fillId="0" borderId="53" xfId="57" applyNumberFormat="1" applyFont="1" applyFill="1" applyBorder="1" applyAlignment="1" applyProtection="1">
      <alignment horizontal="right" vertical="center" wrapText="1" indent="1"/>
      <protection/>
    </xf>
    <xf numFmtId="0" fontId="18" fillId="0" borderId="22" xfId="57" applyFill="1" applyBorder="1">
      <alignment/>
      <protection/>
    </xf>
    <xf numFmtId="0" fontId="36" fillId="0" borderId="0" xfId="0" applyFont="1" applyAlignment="1" applyProtection="1">
      <alignment vertical="center"/>
      <protection/>
    </xf>
    <xf numFmtId="0" fontId="37" fillId="0" borderId="10" xfId="0" applyFont="1" applyBorder="1" applyAlignment="1" applyProtection="1">
      <alignment wrapText="1"/>
      <protection/>
    </xf>
    <xf numFmtId="0" fontId="25" fillId="0" borderId="0" xfId="0" applyFont="1" applyFill="1" applyBorder="1" applyAlignment="1" applyProtection="1">
      <alignment horizontal="right" vertical="center"/>
      <protection/>
    </xf>
    <xf numFmtId="0" fontId="39" fillId="0" borderId="20" xfId="0" applyFont="1" applyBorder="1" applyAlignment="1" applyProtection="1">
      <alignment horizontal="left" vertical="center" wrapText="1" indent="1"/>
      <protection/>
    </xf>
    <xf numFmtId="0" fontId="29" fillId="0" borderId="20" xfId="0" applyFont="1" applyBorder="1" applyAlignment="1" applyProtection="1">
      <alignment horizontal="right" vertical="center" wrapText="1" indent="1"/>
      <protection/>
    </xf>
    <xf numFmtId="0" fontId="29" fillId="0" borderId="21" xfId="0" applyFont="1" applyBorder="1" applyAlignment="1" applyProtection="1">
      <alignment horizontal="right" vertical="center" wrapText="1" indent="1"/>
      <protection/>
    </xf>
    <xf numFmtId="0" fontId="18" fillId="0" borderId="54" xfId="57" applyFill="1" applyBorder="1">
      <alignment/>
      <protection/>
    </xf>
    <xf numFmtId="0" fontId="30" fillId="0" borderId="20" xfId="0" applyFont="1" applyBorder="1" applyAlignment="1" applyProtection="1">
      <alignment horizontal="right" vertical="center" wrapText="1" indent="1"/>
      <protection/>
    </xf>
    <xf numFmtId="0" fontId="30" fillId="0" borderId="21" xfId="0" applyFont="1" applyBorder="1" applyAlignment="1" applyProtection="1">
      <alignment horizontal="right" vertical="center" wrapText="1" indent="1"/>
      <protection/>
    </xf>
    <xf numFmtId="0" fontId="18" fillId="0" borderId="32" xfId="57" applyFill="1" applyBorder="1">
      <alignment/>
      <protection/>
    </xf>
    <xf numFmtId="0" fontId="18" fillId="0" borderId="55" xfId="57" applyFill="1" applyBorder="1">
      <alignment/>
      <protection/>
    </xf>
    <xf numFmtId="0" fontId="36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right" vertical="center" indent="1"/>
      <protection/>
    </xf>
    <xf numFmtId="49" fontId="30" fillId="0" borderId="19" xfId="0" applyNumberFormat="1" applyFont="1" applyBorder="1" applyAlignment="1" applyProtection="1">
      <alignment horizontal="left" vertical="center" wrapText="1" indent="1"/>
      <protection/>
    </xf>
    <xf numFmtId="0" fontId="38" fillId="0" borderId="20" xfId="0" applyFont="1" applyBorder="1" applyAlignment="1" applyProtection="1">
      <alignment horizontal="left" vertical="center" wrapText="1" indent="1"/>
      <protection/>
    </xf>
    <xf numFmtId="164" fontId="30" fillId="0" borderId="20" xfId="0" applyNumberFormat="1" applyFont="1" applyBorder="1" applyAlignment="1" applyProtection="1">
      <alignment horizontal="right" vertical="center" wrapText="1" indent="1"/>
      <protection/>
    </xf>
    <xf numFmtId="164" fontId="30" fillId="0" borderId="21" xfId="0" applyNumberFormat="1" applyFont="1" applyBorder="1" applyAlignment="1" applyProtection="1">
      <alignment horizontal="right" vertical="center" wrapText="1" indent="1"/>
      <protection/>
    </xf>
    <xf numFmtId="49" fontId="31" fillId="0" borderId="19" xfId="0" applyNumberFormat="1" applyFont="1" applyBorder="1" applyAlignment="1" applyProtection="1">
      <alignment horizontal="left" vertical="center" wrapText="1" indent="1"/>
      <protection/>
    </xf>
    <xf numFmtId="0" fontId="40" fillId="0" borderId="20" xfId="0" applyFont="1" applyBorder="1" applyAlignment="1" applyProtection="1">
      <alignment horizontal="left" vertical="center" wrapText="1" indent="1"/>
      <protection/>
    </xf>
    <xf numFmtId="0" fontId="30" fillId="0" borderId="53" xfId="0" applyFont="1" applyBorder="1" applyAlignment="1" applyProtection="1">
      <alignment horizontal="right" vertical="center" wrapText="1" indent="1"/>
      <protection/>
    </xf>
    <xf numFmtId="0" fontId="18" fillId="0" borderId="0" xfId="57" applyFont="1" applyFill="1">
      <alignment/>
      <protection/>
    </xf>
    <xf numFmtId="0" fontId="18" fillId="0" borderId="0" xfId="57" applyFont="1" applyFill="1" applyAlignment="1">
      <alignment horizontal="right" vertical="center" inden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1.%20DOKUMENTUMOK\TEST&#220;LETI%20JKV.RENDELETEK\2014\2013.%20&#233;vi%20z&#225;rsz&#225;mad&#225;s\z&#225;rsz&#225;mad&#225;s%20t&#225;bl&#225;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sz.mell."/>
      <sheetName val="2.sz.mell. "/>
      <sheetName val="3.sz.mell."/>
      <sheetName val="4.sz.me."/>
      <sheetName val="5.sz.mell  "/>
      <sheetName val="6.sz.mell  "/>
      <sheetName val="7.mell."/>
      <sheetName val="8.mell."/>
      <sheetName val="9. mell"/>
      <sheetName val="10.mell"/>
      <sheetName val="11.mell"/>
      <sheetName val="12. mell"/>
      <sheetName val="13. mell"/>
      <sheetName val="14. mell"/>
      <sheetName val="15.mell"/>
      <sheetName val="16. mell"/>
      <sheetName val="17.mell"/>
      <sheetName val="18.mell"/>
      <sheetName val="19. mell"/>
      <sheetName val="20. mell"/>
      <sheetName val="21.mell"/>
      <sheetName val="22. mell."/>
      <sheetName val="23.mell"/>
      <sheetName val="24.mell"/>
      <sheetName val="25.mell"/>
      <sheetName val="26.mell"/>
      <sheetName val="27.mell"/>
      <sheetName val="28.mell"/>
      <sheetName val="29.mell"/>
      <sheetName val="30.mell"/>
      <sheetName val="31.mell"/>
      <sheetName val="32. mell"/>
    </sheetNames>
    <sheetDataSet>
      <sheetData sheetId="2">
        <row r="8">
          <cell r="D8">
            <v>171927</v>
          </cell>
          <cell r="E8">
            <v>179348</v>
          </cell>
        </row>
        <row r="9">
          <cell r="D9">
            <v>0</v>
          </cell>
          <cell r="E9">
            <v>0</v>
          </cell>
        </row>
        <row r="10">
          <cell r="D10">
            <v>1500</v>
          </cell>
          <cell r="E10">
            <v>1826</v>
          </cell>
        </row>
        <row r="11">
          <cell r="D11">
            <v>0</v>
          </cell>
          <cell r="E11">
            <v>0</v>
          </cell>
        </row>
        <row r="13">
          <cell r="D13">
            <v>0</v>
          </cell>
          <cell r="E13">
            <v>131</v>
          </cell>
        </row>
        <row r="14">
          <cell r="D14">
            <v>19954</v>
          </cell>
          <cell r="E14">
            <v>19128</v>
          </cell>
        </row>
        <row r="15">
          <cell r="D15">
            <v>0</v>
          </cell>
          <cell r="E15">
            <v>0</v>
          </cell>
        </row>
        <row r="16">
          <cell r="D16">
            <v>7918</v>
          </cell>
          <cell r="E16">
            <v>10887</v>
          </cell>
        </row>
        <row r="17">
          <cell r="D17">
            <v>1245</v>
          </cell>
          <cell r="E17">
            <v>1639</v>
          </cell>
        </row>
        <row r="18">
          <cell r="D18">
            <v>31472</v>
          </cell>
          <cell r="E18">
            <v>33398</v>
          </cell>
        </row>
        <row r="19">
          <cell r="D19">
            <v>3</v>
          </cell>
          <cell r="E19">
            <v>912</v>
          </cell>
        </row>
        <row r="20">
          <cell r="D20">
            <v>1906</v>
          </cell>
          <cell r="E20">
            <v>2812</v>
          </cell>
        </row>
        <row r="21">
          <cell r="E21">
            <v>11089</v>
          </cell>
        </row>
        <row r="23">
          <cell r="D23">
            <v>435945</v>
          </cell>
          <cell r="E23">
            <v>435945</v>
          </cell>
        </row>
        <row r="25">
          <cell r="D25">
            <v>12550</v>
          </cell>
          <cell r="E25">
            <v>12550</v>
          </cell>
        </row>
        <row r="26">
          <cell r="D26">
            <v>68651</v>
          </cell>
          <cell r="E26">
            <v>68651</v>
          </cell>
        </row>
        <row r="30">
          <cell r="D30">
            <v>168701</v>
          </cell>
          <cell r="E30">
            <v>168701</v>
          </cell>
        </row>
        <row r="33">
          <cell r="D33">
            <v>12292</v>
          </cell>
          <cell r="E33">
            <v>12799</v>
          </cell>
        </row>
        <row r="34">
          <cell r="D34">
            <v>30047</v>
          </cell>
          <cell r="E34">
            <v>13956</v>
          </cell>
        </row>
        <row r="35">
          <cell r="D35">
            <v>0</v>
          </cell>
          <cell r="E35">
            <v>0</v>
          </cell>
        </row>
        <row r="36">
          <cell r="D36">
            <v>44128</v>
          </cell>
          <cell r="E36">
            <v>44127</v>
          </cell>
        </row>
        <row r="37">
          <cell r="D37">
            <v>145482</v>
          </cell>
          <cell r="E37">
            <v>163514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D43">
            <v>44715</v>
          </cell>
          <cell r="E43">
            <v>34956</v>
          </cell>
        </row>
        <row r="45">
          <cell r="D45">
            <v>190</v>
          </cell>
          <cell r="E45">
            <v>190</v>
          </cell>
        </row>
        <row r="46">
          <cell r="D46">
            <v>8000</v>
          </cell>
          <cell r="E46">
            <v>7986</v>
          </cell>
        </row>
        <row r="48">
          <cell r="E48">
            <v>0</v>
          </cell>
        </row>
        <row r="49">
          <cell r="D49">
            <v>8690</v>
          </cell>
          <cell r="E49">
            <v>5496</v>
          </cell>
        </row>
        <row r="50">
          <cell r="D50">
            <v>0</v>
          </cell>
          <cell r="E50">
            <v>200</v>
          </cell>
        </row>
        <row r="55">
          <cell r="D55">
            <v>19029</v>
          </cell>
          <cell r="E55">
            <v>23220</v>
          </cell>
        </row>
        <row r="67">
          <cell r="E67">
            <v>-2676</v>
          </cell>
        </row>
        <row r="76">
          <cell r="D76">
            <v>358660</v>
          </cell>
          <cell r="E76">
            <v>346339</v>
          </cell>
        </row>
        <row r="77">
          <cell r="D77">
            <v>79264</v>
          </cell>
          <cell r="E77">
            <v>76746</v>
          </cell>
        </row>
        <row r="78">
          <cell r="D78">
            <v>226551</v>
          </cell>
          <cell r="E78">
            <v>182414</v>
          </cell>
        </row>
        <row r="79">
          <cell r="D79">
            <v>404</v>
          </cell>
          <cell r="E79">
            <v>404</v>
          </cell>
        </row>
        <row r="80">
          <cell r="D80">
            <v>250769</v>
          </cell>
          <cell r="E80">
            <v>252745</v>
          </cell>
        </row>
        <row r="81">
          <cell r="D81">
            <v>0</v>
          </cell>
          <cell r="E81">
            <v>0</v>
          </cell>
        </row>
        <row r="82">
          <cell r="D82">
            <v>145234</v>
          </cell>
          <cell r="E82">
            <v>145038</v>
          </cell>
        </row>
        <row r="83">
          <cell r="D83">
            <v>48333</v>
          </cell>
          <cell r="E83">
            <v>46760</v>
          </cell>
        </row>
        <row r="84">
          <cell r="D84">
            <v>44647</v>
          </cell>
          <cell r="E84">
            <v>44575</v>
          </cell>
        </row>
        <row r="85">
          <cell r="D85">
            <v>0</v>
          </cell>
          <cell r="E85">
            <v>0</v>
          </cell>
        </row>
        <row r="86">
          <cell r="D86">
            <v>9824</v>
          </cell>
          <cell r="E86">
            <v>8078</v>
          </cell>
        </row>
        <row r="87">
          <cell r="D87">
            <v>0</v>
          </cell>
          <cell r="E87">
            <v>0</v>
          </cell>
        </row>
        <row r="89">
          <cell r="D89">
            <v>25970</v>
          </cell>
          <cell r="E89">
            <v>22708</v>
          </cell>
        </row>
        <row r="90">
          <cell r="D90">
            <v>42905</v>
          </cell>
          <cell r="E90">
            <v>42381</v>
          </cell>
        </row>
        <row r="91">
          <cell r="D91">
            <v>43679</v>
          </cell>
          <cell r="E91">
            <v>43693</v>
          </cell>
        </row>
        <row r="92">
          <cell r="D92">
            <v>8399</v>
          </cell>
          <cell r="E92">
            <v>8399</v>
          </cell>
        </row>
        <row r="93">
          <cell r="D93">
            <v>300</v>
          </cell>
          <cell r="E93">
            <v>314</v>
          </cell>
        </row>
        <row r="94">
          <cell r="E94">
            <v>0</v>
          </cell>
        </row>
        <row r="95">
          <cell r="E95">
            <v>0</v>
          </cell>
        </row>
        <row r="96">
          <cell r="E96">
            <v>0</v>
          </cell>
        </row>
        <row r="97">
          <cell r="D97">
            <v>34980</v>
          </cell>
          <cell r="E97">
            <v>34980</v>
          </cell>
        </row>
        <row r="98">
          <cell r="E98">
            <v>0</v>
          </cell>
        </row>
        <row r="100">
          <cell r="D100">
            <v>0</v>
          </cell>
          <cell r="E100">
            <v>0</v>
          </cell>
        </row>
        <row r="101">
          <cell r="E101">
            <v>0</v>
          </cell>
        </row>
        <row r="102">
          <cell r="E102">
            <v>0</v>
          </cell>
        </row>
        <row r="107">
          <cell r="D107">
            <v>21393</v>
          </cell>
          <cell r="E107">
            <v>21319</v>
          </cell>
        </row>
        <row r="117">
          <cell r="D117">
            <v>149455</v>
          </cell>
          <cell r="E117">
            <v>145954</v>
          </cell>
        </row>
        <row r="123">
          <cell r="E123">
            <v>-18859</v>
          </cell>
        </row>
      </sheetData>
      <sheetData sheetId="3">
        <row r="8"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10270</v>
          </cell>
          <cell r="E14">
            <v>6590</v>
          </cell>
        </row>
        <row r="15">
          <cell r="D15">
            <v>0</v>
          </cell>
          <cell r="E15">
            <v>0</v>
          </cell>
        </row>
        <row r="16">
          <cell r="D16">
            <v>32796</v>
          </cell>
          <cell r="E16">
            <v>36449</v>
          </cell>
        </row>
        <row r="17">
          <cell r="D17">
            <v>5445</v>
          </cell>
          <cell r="E17">
            <v>4915</v>
          </cell>
        </row>
        <row r="18">
          <cell r="D18">
            <v>10968</v>
          </cell>
          <cell r="E18">
            <v>12948</v>
          </cell>
        </row>
        <row r="19">
          <cell r="D19">
            <v>0</v>
          </cell>
          <cell r="E19">
            <v>0</v>
          </cell>
        </row>
        <row r="20">
          <cell r="D20">
            <v>500</v>
          </cell>
          <cell r="E20">
            <v>0</v>
          </cell>
        </row>
        <row r="21">
          <cell r="E21">
            <v>0</v>
          </cell>
        </row>
        <row r="33">
          <cell r="D33">
            <v>0</v>
          </cell>
          <cell r="E33">
            <v>0</v>
          </cell>
        </row>
        <row r="34">
          <cell r="D34">
            <v>0</v>
          </cell>
          <cell r="E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350</v>
          </cell>
          <cell r="E37">
            <v>305</v>
          </cell>
        </row>
        <row r="39">
          <cell r="D39">
            <v>0</v>
          </cell>
          <cell r="E39">
            <v>0</v>
          </cell>
        </row>
        <row r="40">
          <cell r="D40">
            <v>0</v>
          </cell>
          <cell r="E40">
            <v>0</v>
          </cell>
        </row>
        <row r="41">
          <cell r="D41">
            <v>0</v>
          </cell>
          <cell r="E41">
            <v>0</v>
          </cell>
        </row>
        <row r="42">
          <cell r="D42">
            <v>0</v>
          </cell>
          <cell r="E42">
            <v>0</v>
          </cell>
        </row>
        <row r="43">
          <cell r="D43">
            <v>0</v>
          </cell>
          <cell r="E43">
            <v>0</v>
          </cell>
        </row>
        <row r="45">
          <cell r="E45">
            <v>0</v>
          </cell>
        </row>
        <row r="46">
          <cell r="E46">
            <v>0</v>
          </cell>
        </row>
        <row r="48">
          <cell r="D48">
            <v>1200</v>
          </cell>
          <cell r="E48">
            <v>1200</v>
          </cell>
        </row>
        <row r="49">
          <cell r="D49">
            <v>1440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67">
          <cell r="E67">
            <v>0</v>
          </cell>
        </row>
        <row r="76">
          <cell r="D76">
            <v>18665</v>
          </cell>
          <cell r="E76">
            <v>18466</v>
          </cell>
        </row>
        <row r="77">
          <cell r="D77">
            <v>4809</v>
          </cell>
          <cell r="E77">
            <v>4739</v>
          </cell>
        </row>
        <row r="78">
          <cell r="D78">
            <v>58897</v>
          </cell>
          <cell r="E78">
            <v>55377</v>
          </cell>
        </row>
        <row r="79">
          <cell r="D79">
            <v>0</v>
          </cell>
          <cell r="E79">
            <v>0</v>
          </cell>
        </row>
        <row r="80">
          <cell r="D80">
            <v>8601</v>
          </cell>
          <cell r="E80">
            <v>8601</v>
          </cell>
        </row>
        <row r="81">
          <cell r="D81">
            <v>0</v>
          </cell>
          <cell r="E81">
            <v>0</v>
          </cell>
        </row>
        <row r="82">
          <cell r="D82">
            <v>0</v>
          </cell>
          <cell r="E82">
            <v>0</v>
          </cell>
        </row>
        <row r="83">
          <cell r="D83">
            <v>8601</v>
          </cell>
          <cell r="E83">
            <v>8601</v>
          </cell>
        </row>
        <row r="84">
          <cell r="D84">
            <v>0</v>
          </cell>
          <cell r="E84">
            <v>0</v>
          </cell>
        </row>
        <row r="85">
          <cell r="D85">
            <v>0</v>
          </cell>
          <cell r="E85">
            <v>0</v>
          </cell>
        </row>
        <row r="86">
          <cell r="D86">
            <v>0</v>
          </cell>
          <cell r="E86">
            <v>0</v>
          </cell>
        </row>
        <row r="87">
          <cell r="D87">
            <v>0</v>
          </cell>
          <cell r="E87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>
            <v>0</v>
          </cell>
        </row>
        <row r="96">
          <cell r="E96">
            <v>0</v>
          </cell>
        </row>
        <row r="97">
          <cell r="E97">
            <v>0</v>
          </cell>
        </row>
        <row r="98">
          <cell r="E98">
            <v>0</v>
          </cell>
        </row>
        <row r="100">
          <cell r="E100">
            <v>0</v>
          </cell>
        </row>
        <row r="101">
          <cell r="E101">
            <v>0</v>
          </cell>
        </row>
        <row r="102">
          <cell r="E102">
            <v>0</v>
          </cell>
        </row>
        <row r="123">
          <cell r="E123">
            <v>0</v>
          </cell>
        </row>
      </sheetData>
      <sheetData sheetId="4">
        <row r="11">
          <cell r="D11">
            <v>30</v>
          </cell>
          <cell r="E11">
            <v>80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67">
          <cell r="E67">
            <v>0</v>
          </cell>
        </row>
        <row r="76">
          <cell r="D76">
            <v>23178</v>
          </cell>
          <cell r="E76">
            <v>26007</v>
          </cell>
        </row>
        <row r="77">
          <cell r="D77">
            <v>6025</v>
          </cell>
          <cell r="E77">
            <v>6252</v>
          </cell>
        </row>
        <row r="78">
          <cell r="D78">
            <v>5593</v>
          </cell>
          <cell r="E78">
            <v>5654</v>
          </cell>
        </row>
        <row r="79">
          <cell r="D79">
            <v>0</v>
          </cell>
          <cell r="E79">
            <v>0</v>
          </cell>
        </row>
        <row r="80">
          <cell r="D80">
            <v>870</v>
          </cell>
          <cell r="E80">
            <v>729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</sheetData>
      <sheetData sheetId="5">
        <row r="27">
          <cell r="C27">
            <v>3349</v>
          </cell>
          <cell r="D27">
            <v>0</v>
          </cell>
          <cell r="E27">
            <v>0</v>
          </cell>
          <cell r="G27">
            <v>0</v>
          </cell>
          <cell r="H27">
            <v>21393</v>
          </cell>
          <cell r="I27">
            <v>21319</v>
          </cell>
        </row>
        <row r="32">
          <cell r="C32">
            <v>350</v>
          </cell>
          <cell r="D32" t="str">
            <v>-</v>
          </cell>
          <cell r="E32" t="str">
            <v>-</v>
          </cell>
        </row>
      </sheetData>
      <sheetData sheetId="6">
        <row r="31">
          <cell r="C31">
            <v>10398</v>
          </cell>
          <cell r="D31">
            <v>36373</v>
          </cell>
          <cell r="E31">
            <v>33178</v>
          </cell>
          <cell r="G31">
            <v>20301</v>
          </cell>
          <cell r="H31">
            <v>149455</v>
          </cell>
          <cell r="I31">
            <v>145954</v>
          </cell>
        </row>
        <row r="36">
          <cell r="C36" t="str">
            <v>-</v>
          </cell>
          <cell r="D36">
            <v>49781</v>
          </cell>
          <cell r="E36">
            <v>48226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tabSelected="1" zoomScale="120" zoomScaleNormal="120" zoomScaleSheetLayoutView="100" workbookViewId="0" topLeftCell="A1">
      <selection activeCell="B3" sqref="B3:B4"/>
    </sheetView>
  </sheetViews>
  <sheetFormatPr defaultColWidth="9.00390625" defaultRowHeight="12.75"/>
  <cols>
    <col min="1" max="1" width="9.50390625" style="184" customWidth="1"/>
    <col min="2" max="2" width="60.875" style="184" customWidth="1"/>
    <col min="3" max="5" width="15.875" style="185" customWidth="1"/>
    <col min="6" max="16384" width="9.375" style="2" customWidth="1"/>
  </cols>
  <sheetData>
    <row r="1" spans="1:5" ht="15.75" customHeight="1">
      <c r="A1" s="1" t="s">
        <v>0</v>
      </c>
      <c r="B1" s="1"/>
      <c r="C1" s="1"/>
      <c r="D1" s="1"/>
      <c r="E1" s="1"/>
    </row>
    <row r="2" spans="1:5" ht="15.75" customHeight="1" thickBot="1">
      <c r="A2" s="3" t="s">
        <v>1</v>
      </c>
      <c r="B2" s="3"/>
      <c r="C2" s="4"/>
      <c r="D2" s="4"/>
      <c r="E2" s="4" t="s">
        <v>2</v>
      </c>
    </row>
    <row r="3" spans="1:6" ht="15.75" customHeight="1">
      <c r="A3" s="5" t="s">
        <v>3</v>
      </c>
      <c r="B3" s="6" t="s">
        <v>4</v>
      </c>
      <c r="C3" s="7" t="s">
        <v>5</v>
      </c>
      <c r="D3" s="7"/>
      <c r="E3" s="8"/>
      <c r="F3" s="9"/>
    </row>
    <row r="4" spans="1:6" ht="37.5" customHeight="1" thickBot="1">
      <c r="A4" s="10"/>
      <c r="B4" s="11"/>
      <c r="C4" s="12" t="s">
        <v>6</v>
      </c>
      <c r="D4" s="12" t="s">
        <v>7</v>
      </c>
      <c r="E4" s="13" t="s">
        <v>8</v>
      </c>
      <c r="F4" s="14"/>
    </row>
    <row r="5" spans="1:6" s="19" customFormat="1" ht="12" customHeight="1" thickBot="1">
      <c r="A5" s="15">
        <v>1</v>
      </c>
      <c r="B5" s="16">
        <v>2</v>
      </c>
      <c r="C5" s="16">
        <v>3</v>
      </c>
      <c r="D5" s="16">
        <v>4</v>
      </c>
      <c r="E5" s="17">
        <v>5</v>
      </c>
      <c r="F5" s="18"/>
    </row>
    <row r="6" spans="1:6" s="25" customFormat="1" ht="12" customHeight="1" thickBot="1">
      <c r="A6" s="20" t="s">
        <v>9</v>
      </c>
      <c r="B6" s="21" t="s">
        <v>10</v>
      </c>
      <c r="C6" s="22">
        <f>+C7+C12+C21</f>
        <v>281623</v>
      </c>
      <c r="D6" s="22">
        <f>+D7+D12+D21</f>
        <v>306934</v>
      </c>
      <c r="E6" s="23">
        <f>+E7+E12+E21</f>
        <v>321788</v>
      </c>
      <c r="F6" s="24">
        <f>E6/D6</f>
        <v>1.0483947689079738</v>
      </c>
    </row>
    <row r="7" spans="1:6" s="25" customFormat="1" ht="12" customHeight="1" thickBot="1">
      <c r="A7" s="26" t="s">
        <v>11</v>
      </c>
      <c r="B7" s="27" t="s">
        <v>12</v>
      </c>
      <c r="C7" s="28">
        <f>+C8+C9+C10+C11</f>
        <v>168030</v>
      </c>
      <c r="D7" s="28">
        <f>+D8+D9+D10+D11</f>
        <v>173457</v>
      </c>
      <c r="E7" s="29">
        <f>+E8+E9+E10+E11</f>
        <v>181254</v>
      </c>
      <c r="F7" s="24">
        <f>E7/D7</f>
        <v>1.044950621767931</v>
      </c>
    </row>
    <row r="8" spans="1:6" s="25" customFormat="1" ht="12" customHeight="1">
      <c r="A8" s="30" t="s">
        <v>13</v>
      </c>
      <c r="B8" s="31" t="s">
        <v>14</v>
      </c>
      <c r="C8" s="32">
        <v>166500</v>
      </c>
      <c r="D8" s="33">
        <f>+'[1]2.sz.mell. '!D8+'[1]3.sz.mell.'!D8+'[1]4.sz.me.'!D8</f>
        <v>171927</v>
      </c>
      <c r="E8" s="34">
        <f>+'[1]2.sz.mell. '!E8+'[1]3.sz.mell.'!E8+'[1]4.sz.me.'!E8</f>
        <v>179348</v>
      </c>
      <c r="F8" s="35">
        <f>E8/D8</f>
        <v>1.0431636683010812</v>
      </c>
    </row>
    <row r="9" spans="1:6" s="25" customFormat="1" ht="12" customHeight="1">
      <c r="A9" s="30" t="s">
        <v>15</v>
      </c>
      <c r="B9" s="36" t="s">
        <v>16</v>
      </c>
      <c r="C9" s="32"/>
      <c r="D9" s="32">
        <f>+'[1]2.sz.mell. '!D9+'[1]3.sz.mell.'!D9+'[1]4.sz.me.'!D9</f>
        <v>0</v>
      </c>
      <c r="E9" s="34">
        <f>+'[1]2.sz.mell. '!E9+'[1]3.sz.mell.'!E9+'[1]4.sz.me.'!E9</f>
        <v>0</v>
      </c>
      <c r="F9" s="37"/>
    </row>
    <row r="10" spans="1:6" s="25" customFormat="1" ht="12" customHeight="1">
      <c r="A10" s="30" t="s">
        <v>17</v>
      </c>
      <c r="B10" s="36" t="s">
        <v>18</v>
      </c>
      <c r="C10" s="32">
        <v>1500</v>
      </c>
      <c r="D10" s="32">
        <f>+'[1]2.sz.mell. '!D10+'[1]3.sz.mell.'!D10+'[1]4.sz.me.'!D10</f>
        <v>1500</v>
      </c>
      <c r="E10" s="34">
        <f>+'[1]2.sz.mell. '!E10+'[1]3.sz.mell.'!E10+'[1]4.sz.me.'!E10</f>
        <v>1826</v>
      </c>
      <c r="F10" s="37">
        <f>E10/D10</f>
        <v>1.2173333333333334</v>
      </c>
    </row>
    <row r="11" spans="1:6" s="25" customFormat="1" ht="12" customHeight="1" thickBot="1">
      <c r="A11" s="30" t="s">
        <v>19</v>
      </c>
      <c r="B11" s="38" t="s">
        <v>20</v>
      </c>
      <c r="C11" s="32">
        <v>30</v>
      </c>
      <c r="D11" s="32">
        <f>+'[1]2.sz.mell. '!D11+'[1]3.sz.mell.'!D11+'[1]4.sz.me.'!D11</f>
        <v>30</v>
      </c>
      <c r="E11" s="34">
        <f>+'[1]2.sz.mell. '!E11+'[1]3.sz.mell.'!E11+'[1]4.sz.me.'!E11</f>
        <v>80</v>
      </c>
      <c r="F11" s="39">
        <f>E11/D11</f>
        <v>2.6666666666666665</v>
      </c>
    </row>
    <row r="12" spans="1:6" s="25" customFormat="1" ht="12" customHeight="1" thickBot="1">
      <c r="A12" s="26" t="s">
        <v>21</v>
      </c>
      <c r="B12" s="21" t="s">
        <v>22</v>
      </c>
      <c r="C12" s="28">
        <f>+C13+C14+C15+C16+C17+C18+C19+C20</f>
        <v>102593</v>
      </c>
      <c r="D12" s="28">
        <f>+D13+D14+D15+D16+D17+D18+D19+D20</f>
        <v>122477</v>
      </c>
      <c r="E12" s="29">
        <f>+E13+E14+E15+E16+E17+E18+E19+E20</f>
        <v>129445</v>
      </c>
      <c r="F12" s="24">
        <f>E12/D12</f>
        <v>1.0568923144753708</v>
      </c>
    </row>
    <row r="13" spans="1:6" s="25" customFormat="1" ht="12" customHeight="1">
      <c r="A13" s="40" t="s">
        <v>23</v>
      </c>
      <c r="B13" s="41" t="s">
        <v>24</v>
      </c>
      <c r="C13" s="42"/>
      <c r="D13" s="42">
        <f>+'[1]2.sz.mell. '!D13+'[1]3.sz.mell.'!D13+'[1]4.sz.me.'!D13</f>
        <v>0</v>
      </c>
      <c r="E13" s="34">
        <f>+'[1]2.sz.mell. '!E13+'[1]3.sz.mell.'!E13+'[1]4.sz.me.'!E13</f>
        <v>131</v>
      </c>
      <c r="F13" s="35"/>
    </row>
    <row r="14" spans="1:6" s="25" customFormat="1" ht="12" customHeight="1">
      <c r="A14" s="30" t="s">
        <v>25</v>
      </c>
      <c r="B14" s="43" t="s">
        <v>26</v>
      </c>
      <c r="C14" s="32">
        <v>23398</v>
      </c>
      <c r="D14" s="32">
        <f>+'[1]2.sz.mell. '!D14+'[1]3.sz.mell.'!D14+'[1]4.sz.me.'!D14</f>
        <v>30224</v>
      </c>
      <c r="E14" s="34">
        <f>+'[1]2.sz.mell. '!E14+'[1]3.sz.mell.'!E14+'[1]4.sz.me.'!E14-364</f>
        <v>25354</v>
      </c>
      <c r="F14" s="37">
        <f>E14/D14</f>
        <v>0.8388697723663314</v>
      </c>
    </row>
    <row r="15" spans="1:6" s="25" customFormat="1" ht="12" customHeight="1">
      <c r="A15" s="30" t="s">
        <v>27</v>
      </c>
      <c r="B15" s="43" t="s">
        <v>28</v>
      </c>
      <c r="C15" s="32"/>
      <c r="D15" s="32">
        <f>+'[1]2.sz.mell. '!D15+'[1]3.sz.mell.'!D15+'[1]4.sz.me.'!D15</f>
        <v>0</v>
      </c>
      <c r="E15" s="34">
        <f>+'[1]2.sz.mell. '!E15+'[1]3.sz.mell.'!E15+'[1]4.sz.me.'!E15</f>
        <v>0</v>
      </c>
      <c r="F15" s="37"/>
    </row>
    <row r="16" spans="1:6" s="25" customFormat="1" ht="12" customHeight="1">
      <c r="A16" s="30" t="s">
        <v>29</v>
      </c>
      <c r="B16" s="43" t="s">
        <v>30</v>
      </c>
      <c r="C16" s="32">
        <v>35089</v>
      </c>
      <c r="D16" s="32">
        <f>+'[1]2.sz.mell. '!D16+'[1]3.sz.mell.'!D16+'[1]4.sz.me.'!D16</f>
        <v>40714</v>
      </c>
      <c r="E16" s="34">
        <f>+'[1]2.sz.mell. '!E16+'[1]3.sz.mell.'!E16+'[1]4.sz.me.'!E16</f>
        <v>47336</v>
      </c>
      <c r="F16" s="37">
        <f>E16/D16</f>
        <v>1.1626467554158275</v>
      </c>
    </row>
    <row r="17" spans="1:6" s="25" customFormat="1" ht="12" customHeight="1">
      <c r="A17" s="44" t="s">
        <v>31</v>
      </c>
      <c r="B17" s="45" t="s">
        <v>32</v>
      </c>
      <c r="C17" s="46">
        <v>6690</v>
      </c>
      <c r="D17" s="46">
        <f>+'[1]2.sz.mell. '!D17+'[1]3.sz.mell.'!D17+'[1]4.sz.me.'!D17</f>
        <v>6690</v>
      </c>
      <c r="E17" s="34">
        <f>+'[1]2.sz.mell. '!E17+'[1]3.sz.mell.'!E17+'[1]4.sz.me.'!E17</f>
        <v>6554</v>
      </c>
      <c r="F17" s="37">
        <f>E17/D17</f>
        <v>0.9796711509715994</v>
      </c>
    </row>
    <row r="18" spans="1:6" s="25" customFormat="1" ht="12" customHeight="1">
      <c r="A18" s="30" t="s">
        <v>33</v>
      </c>
      <c r="B18" s="43" t="s">
        <v>34</v>
      </c>
      <c r="C18" s="32">
        <v>36913</v>
      </c>
      <c r="D18" s="32">
        <f>+'[1]2.sz.mell. '!D18+'[1]3.sz.mell.'!D18+'[1]4.sz.me.'!D18</f>
        <v>42440</v>
      </c>
      <c r="E18" s="34">
        <f>+'[1]2.sz.mell. '!E18+'[1]3.sz.mell.'!E18+'[1]4.sz.me.'!E18</f>
        <v>46346</v>
      </c>
      <c r="F18" s="37">
        <f>E18/D18</f>
        <v>1.0920358152686145</v>
      </c>
    </row>
    <row r="19" spans="1:6" s="25" customFormat="1" ht="12" customHeight="1">
      <c r="A19" s="30" t="s">
        <v>35</v>
      </c>
      <c r="B19" s="43" t="s">
        <v>36</v>
      </c>
      <c r="C19" s="32">
        <v>3</v>
      </c>
      <c r="D19" s="32">
        <f>+'[1]2.sz.mell. '!D19+'[1]3.sz.mell.'!D19+'[1]4.sz.me.'!D19</f>
        <v>3</v>
      </c>
      <c r="E19" s="34">
        <f>+'[1]2.sz.mell. '!E19+'[1]3.sz.mell.'!E19+'[1]4.sz.me.'!E19</f>
        <v>912</v>
      </c>
      <c r="F19" s="37"/>
    </row>
    <row r="20" spans="1:6" s="25" customFormat="1" ht="12" customHeight="1" thickBot="1">
      <c r="A20" s="47" t="s">
        <v>37</v>
      </c>
      <c r="B20" s="48" t="s">
        <v>38</v>
      </c>
      <c r="C20" s="49">
        <v>500</v>
      </c>
      <c r="D20" s="49">
        <f>+'[1]2.sz.mell. '!D20+'[1]3.sz.mell.'!D20+'[1]4.sz.me.'!D20</f>
        <v>2406</v>
      </c>
      <c r="E20" s="34">
        <f>+'[1]2.sz.mell. '!E20+'[1]3.sz.mell.'!E20+'[1]4.sz.me.'!E20</f>
        <v>2812</v>
      </c>
      <c r="F20" s="39">
        <f>E20/D20</f>
        <v>1.168744804655029</v>
      </c>
    </row>
    <row r="21" spans="1:6" s="25" customFormat="1" ht="12" customHeight="1" thickBot="1">
      <c r="A21" s="26" t="s">
        <v>39</v>
      </c>
      <c r="B21" s="21" t="s">
        <v>40</v>
      </c>
      <c r="C21" s="50">
        <v>11000</v>
      </c>
      <c r="D21" s="50">
        <v>11000</v>
      </c>
      <c r="E21" s="29">
        <f>+'[1]2.sz.mell. '!E21+'[1]3.sz.mell.'!E21+'[1]4.sz.me.'!E21</f>
        <v>11089</v>
      </c>
      <c r="F21" s="24">
        <f>E21/D21</f>
        <v>1.0080909090909091</v>
      </c>
    </row>
    <row r="22" spans="1:6" s="25" customFormat="1" ht="12" customHeight="1" thickBot="1">
      <c r="A22" s="26" t="s">
        <v>41</v>
      </c>
      <c r="B22" s="21" t="s">
        <v>221</v>
      </c>
      <c r="C22" s="28">
        <f>+C23+C24+C25+C26+C27+C28+C29+C30</f>
        <v>460413</v>
      </c>
      <c r="D22" s="28">
        <f>+D23+D24+D25+D26+D27+D28+D29+D30</f>
        <v>685847</v>
      </c>
      <c r="E22" s="29">
        <f>+E23+E24+E25+E26+E27+E28+E29+E30</f>
        <v>685847</v>
      </c>
      <c r="F22" s="24">
        <f>E22/D22</f>
        <v>1</v>
      </c>
    </row>
    <row r="23" spans="1:6" s="25" customFormat="1" ht="12" customHeight="1">
      <c r="A23" s="51" t="s">
        <v>42</v>
      </c>
      <c r="B23" s="52" t="s">
        <v>43</v>
      </c>
      <c r="C23" s="53">
        <v>460413</v>
      </c>
      <c r="D23" s="53">
        <f>+'[1]2.sz.mell. '!D23+'[1]3.sz.mell.'!D23+'[1]4.sz.me.'!D23</f>
        <v>435945</v>
      </c>
      <c r="E23" s="54">
        <f>+'[1]2.sz.mell. '!E23+'[1]3.sz.mell.'!E23+'[1]4.sz.me.'!E23</f>
        <v>435945</v>
      </c>
      <c r="F23" s="35">
        <f>E23/D23</f>
        <v>1</v>
      </c>
    </row>
    <row r="24" spans="1:6" s="25" customFormat="1" ht="12" customHeight="1">
      <c r="A24" s="30" t="s">
        <v>44</v>
      </c>
      <c r="B24" s="43" t="s">
        <v>45</v>
      </c>
      <c r="C24" s="32"/>
      <c r="D24" s="32">
        <f>+'[1]2.sz.mell. '!D24+'[1]3.sz.mell.'!D24+'[1]4.sz.me.'!D24</f>
        <v>0</v>
      </c>
      <c r="E24" s="54">
        <f>+'[1]2.sz.mell. '!E24+'[1]3.sz.mell.'!E24+'[1]4.sz.me.'!E24</f>
        <v>0</v>
      </c>
      <c r="F24" s="37"/>
    </row>
    <row r="25" spans="1:6" s="25" customFormat="1" ht="12" customHeight="1">
      <c r="A25" s="30" t="s">
        <v>46</v>
      </c>
      <c r="B25" s="43" t="s">
        <v>47</v>
      </c>
      <c r="C25" s="32"/>
      <c r="D25" s="32">
        <f>+'[1]2.sz.mell. '!D25+'[1]3.sz.mell.'!D25+'[1]4.sz.me.'!D25</f>
        <v>12550</v>
      </c>
      <c r="E25" s="54">
        <f>+'[1]2.sz.mell. '!E25+'[1]3.sz.mell.'!E25+'[1]4.sz.me.'!E25</f>
        <v>12550</v>
      </c>
      <c r="F25" s="37">
        <f>E25/D25</f>
        <v>1</v>
      </c>
    </row>
    <row r="26" spans="1:6" s="25" customFormat="1" ht="12" customHeight="1">
      <c r="A26" s="55" t="s">
        <v>48</v>
      </c>
      <c r="B26" s="43" t="s">
        <v>49</v>
      </c>
      <c r="C26" s="56"/>
      <c r="D26" s="56">
        <f>+'[1]2.sz.mell. '!D26+'[1]3.sz.mell.'!D26+'[1]4.sz.me.'!D26</f>
        <v>68651</v>
      </c>
      <c r="E26" s="54">
        <f>+'[1]2.sz.mell. '!E26+'[1]3.sz.mell.'!E26+'[1]4.sz.me.'!E26</f>
        <v>68651</v>
      </c>
      <c r="F26" s="37">
        <f>E26/D26</f>
        <v>1</v>
      </c>
    </row>
    <row r="27" spans="1:6" s="25" customFormat="1" ht="12" customHeight="1">
      <c r="A27" s="55" t="s">
        <v>50</v>
      </c>
      <c r="B27" s="43" t="s">
        <v>51</v>
      </c>
      <c r="C27" s="56"/>
      <c r="D27" s="56">
        <f>+'[1]2.sz.mell. '!D27+'[1]3.sz.mell.'!D27+'[1]4.sz.me.'!D27</f>
        <v>0</v>
      </c>
      <c r="E27" s="54">
        <f>+'[1]2.sz.mell. '!E27+'[1]3.sz.mell.'!E27+'[1]4.sz.me.'!E27</f>
        <v>0</v>
      </c>
      <c r="F27" s="37"/>
    </row>
    <row r="28" spans="1:6" s="25" customFormat="1" ht="12" customHeight="1">
      <c r="A28" s="30" t="s">
        <v>52</v>
      </c>
      <c r="B28" s="43" t="s">
        <v>53</v>
      </c>
      <c r="C28" s="32"/>
      <c r="D28" s="32">
        <f>+'[1]2.sz.mell. '!D28+'[1]3.sz.mell.'!D28+'[1]4.sz.me.'!D28</f>
        <v>0</v>
      </c>
      <c r="E28" s="54">
        <f>+'[1]2.sz.mell. '!E28+'[1]3.sz.mell.'!E28+'[1]4.sz.me.'!E28</f>
        <v>0</v>
      </c>
      <c r="F28" s="37"/>
    </row>
    <row r="29" spans="1:6" s="25" customFormat="1" ht="12" customHeight="1">
      <c r="A29" s="30" t="s">
        <v>54</v>
      </c>
      <c r="B29" s="43" t="s">
        <v>55</v>
      </c>
      <c r="C29" s="57"/>
      <c r="D29" s="57">
        <f>+'[1]2.sz.mell. '!D29+'[1]3.sz.mell.'!D29+'[1]4.sz.me.'!D29</f>
        <v>0</v>
      </c>
      <c r="E29" s="54">
        <f>+'[1]2.sz.mell. '!E29+'[1]3.sz.mell.'!E29+'[1]4.sz.me.'!E29</f>
        <v>0</v>
      </c>
      <c r="F29" s="37"/>
    </row>
    <row r="30" spans="1:6" s="25" customFormat="1" ht="12" customHeight="1" thickBot="1">
      <c r="A30" s="30" t="s">
        <v>56</v>
      </c>
      <c r="B30" s="58" t="s">
        <v>57</v>
      </c>
      <c r="C30" s="57"/>
      <c r="D30" s="57">
        <f>+'[1]2.sz.mell. '!D30+'[1]3.sz.mell.'!D30+'[1]4.sz.me.'!D30</f>
        <v>168701</v>
      </c>
      <c r="E30" s="54">
        <f>+'[1]2.sz.mell. '!E30+'[1]3.sz.mell.'!E30+'[1]4.sz.me.'!E30</f>
        <v>168701</v>
      </c>
      <c r="F30" s="39">
        <f>E30/D30</f>
        <v>1</v>
      </c>
    </row>
    <row r="31" spans="1:6" s="25" customFormat="1" ht="12" customHeight="1" thickBot="1">
      <c r="A31" s="59" t="s">
        <v>58</v>
      </c>
      <c r="B31" s="21" t="s">
        <v>222</v>
      </c>
      <c r="C31" s="28">
        <f>+C32+C38</f>
        <v>127179</v>
      </c>
      <c r="D31" s="28">
        <f>+D32+D38</f>
        <v>277014</v>
      </c>
      <c r="E31" s="29">
        <f>+E32+E38</f>
        <v>269657</v>
      </c>
      <c r="F31" s="24">
        <f>E31/D31</f>
        <v>0.9734417755059311</v>
      </c>
    </row>
    <row r="32" spans="1:6" s="25" customFormat="1" ht="12" customHeight="1">
      <c r="A32" s="60" t="s">
        <v>59</v>
      </c>
      <c r="B32" s="61" t="s">
        <v>60</v>
      </c>
      <c r="C32" s="62">
        <f>+C33+C34+C35+C36+C37</f>
        <v>92199</v>
      </c>
      <c r="D32" s="63">
        <f>+D33+D34+D35+D36+D37</f>
        <v>232299</v>
      </c>
      <c r="E32" s="64">
        <f>+E33+E34+E35+E36+E37</f>
        <v>234701</v>
      </c>
      <c r="F32" s="35">
        <f>E32/D32</f>
        <v>1.0103401219979422</v>
      </c>
    </row>
    <row r="33" spans="1:6" s="25" customFormat="1" ht="12" customHeight="1">
      <c r="A33" s="65" t="s">
        <v>61</v>
      </c>
      <c r="B33" s="66" t="s">
        <v>62</v>
      </c>
      <c r="C33" s="57">
        <v>12292</v>
      </c>
      <c r="D33" s="57">
        <f>+'[1]2.sz.mell. '!D33+'[1]3.sz.mell.'!D33+'[1]4.sz.me.'!D33</f>
        <v>12292</v>
      </c>
      <c r="E33" s="67">
        <f>+'[1]2.sz.mell. '!E33+'[1]3.sz.mell.'!E33+'[1]4.sz.me.'!E33</f>
        <v>12799</v>
      </c>
      <c r="F33" s="37">
        <f>E33/D33</f>
        <v>1.0412463390823299</v>
      </c>
    </row>
    <row r="34" spans="1:6" s="25" customFormat="1" ht="12" customHeight="1">
      <c r="A34" s="65" t="s">
        <v>63</v>
      </c>
      <c r="B34" s="66" t="s">
        <v>64</v>
      </c>
      <c r="C34" s="57">
        <v>30047</v>
      </c>
      <c r="D34" s="57">
        <f>+'[1]2.sz.mell. '!D34+'[1]3.sz.mell.'!D34+'[1]4.sz.me.'!D34</f>
        <v>30047</v>
      </c>
      <c r="E34" s="67">
        <f>+'[1]2.sz.mell. '!E34+'[1]3.sz.mell.'!E34+'[1]4.sz.me.'!E34</f>
        <v>13956</v>
      </c>
      <c r="F34" s="37">
        <f>E34/D34</f>
        <v>0.4644723266881885</v>
      </c>
    </row>
    <row r="35" spans="1:6" s="25" customFormat="1" ht="12" customHeight="1">
      <c r="A35" s="65" t="s">
        <v>65</v>
      </c>
      <c r="B35" s="66" t="s">
        <v>66</v>
      </c>
      <c r="C35" s="57"/>
      <c r="D35" s="57">
        <f>+'[1]2.sz.mell. '!D35+'[1]3.sz.mell.'!D35+'[1]4.sz.me.'!D35</f>
        <v>0</v>
      </c>
      <c r="E35" s="67">
        <f>+'[1]2.sz.mell. '!E35+'[1]3.sz.mell.'!E35+'[1]4.sz.me.'!E35</f>
        <v>0</v>
      </c>
      <c r="F35" s="37"/>
    </row>
    <row r="36" spans="1:6" s="25" customFormat="1" ht="12" customHeight="1">
      <c r="A36" s="65" t="s">
        <v>67</v>
      </c>
      <c r="B36" s="66" t="s">
        <v>68</v>
      </c>
      <c r="C36" s="57"/>
      <c r="D36" s="57">
        <f>+'[1]2.sz.mell. '!D36+'[1]3.sz.mell.'!D36+'[1]4.sz.me.'!D36</f>
        <v>44128</v>
      </c>
      <c r="E36" s="67">
        <f>+'[1]2.sz.mell. '!E36+'[1]3.sz.mell.'!E36+'[1]4.sz.me.'!E36</f>
        <v>44127</v>
      </c>
      <c r="F36" s="37">
        <f>E36/D36</f>
        <v>0.9999773386511965</v>
      </c>
    </row>
    <row r="37" spans="1:6" s="25" customFormat="1" ht="12" customHeight="1">
      <c r="A37" s="65" t="s">
        <v>69</v>
      </c>
      <c r="B37" s="66" t="s">
        <v>70</v>
      </c>
      <c r="C37" s="57">
        <v>49860</v>
      </c>
      <c r="D37" s="57">
        <f>+'[1]2.sz.mell. '!D37+'[1]3.sz.mell.'!D37+'[1]4.sz.me.'!D37</f>
        <v>145832</v>
      </c>
      <c r="E37" s="67">
        <f>+'[1]2.sz.mell. '!E37+'[1]3.sz.mell.'!E37+'[1]4.sz.me.'!E37</f>
        <v>163819</v>
      </c>
      <c r="F37" s="37">
        <f>E37/D37</f>
        <v>1.1233405562565144</v>
      </c>
    </row>
    <row r="38" spans="1:6" s="25" customFormat="1" ht="12" customHeight="1">
      <c r="A38" s="65" t="s">
        <v>71</v>
      </c>
      <c r="B38" s="68" t="s">
        <v>72</v>
      </c>
      <c r="C38" s="69">
        <f>+C39+C40+C41+C42+C43</f>
        <v>34980</v>
      </c>
      <c r="D38" s="69">
        <f>+D39+D40+D41+D42+D43</f>
        <v>44715</v>
      </c>
      <c r="E38" s="70">
        <f>+E39+E40+E41+E42+E43</f>
        <v>34956</v>
      </c>
      <c r="F38" s="37">
        <f>E38/D38</f>
        <v>0.7817510902381751</v>
      </c>
    </row>
    <row r="39" spans="1:6" s="25" customFormat="1" ht="12" customHeight="1">
      <c r="A39" s="65" t="s">
        <v>73</v>
      </c>
      <c r="B39" s="66" t="s">
        <v>62</v>
      </c>
      <c r="C39" s="57"/>
      <c r="D39" s="57">
        <f>+'[1]2.sz.mell. '!D39+'[1]3.sz.mell.'!D39+'[1]4.sz.me.'!D39</f>
        <v>0</v>
      </c>
      <c r="E39" s="67">
        <f>+'[1]2.sz.mell. '!E39+'[1]3.sz.mell.'!E39+'[1]4.sz.me.'!E39</f>
        <v>0</v>
      </c>
      <c r="F39" s="37"/>
    </row>
    <row r="40" spans="1:6" s="25" customFormat="1" ht="12" customHeight="1">
      <c r="A40" s="65" t="s">
        <v>74</v>
      </c>
      <c r="B40" s="66" t="s">
        <v>64</v>
      </c>
      <c r="C40" s="57"/>
      <c r="D40" s="57">
        <f>+'[1]2.sz.mell. '!D40+'[1]3.sz.mell.'!D40+'[1]4.sz.me.'!D40</f>
        <v>0</v>
      </c>
      <c r="E40" s="67">
        <f>+'[1]2.sz.mell. '!E40+'[1]3.sz.mell.'!E40+'[1]4.sz.me.'!E40</f>
        <v>0</v>
      </c>
      <c r="F40" s="37"/>
    </row>
    <row r="41" spans="1:6" s="25" customFormat="1" ht="12" customHeight="1">
      <c r="A41" s="65" t="s">
        <v>75</v>
      </c>
      <c r="B41" s="66" t="s">
        <v>76</v>
      </c>
      <c r="C41" s="57"/>
      <c r="D41" s="57">
        <f>+'[1]2.sz.mell. '!D41+'[1]3.sz.mell.'!D41+'[1]4.sz.me.'!D41</f>
        <v>0</v>
      </c>
      <c r="E41" s="67">
        <f>+'[1]2.sz.mell. '!E41+'[1]3.sz.mell.'!E41+'[1]4.sz.me.'!E41</f>
        <v>0</v>
      </c>
      <c r="F41" s="37"/>
    </row>
    <row r="42" spans="1:6" s="25" customFormat="1" ht="12" customHeight="1">
      <c r="A42" s="65" t="s">
        <v>77</v>
      </c>
      <c r="B42" s="71" t="s">
        <v>68</v>
      </c>
      <c r="C42" s="57"/>
      <c r="D42" s="57">
        <f>+'[1]2.sz.mell. '!D42+'[1]3.sz.mell.'!D42+'[1]4.sz.me.'!D42</f>
        <v>0</v>
      </c>
      <c r="E42" s="67">
        <f>+'[1]2.sz.mell. '!E42+'[1]3.sz.mell.'!E42+'[1]4.sz.me.'!E42</f>
        <v>0</v>
      </c>
      <c r="F42" s="37"/>
    </row>
    <row r="43" spans="1:6" s="25" customFormat="1" ht="12" customHeight="1" thickBot="1">
      <c r="A43" s="72" t="s">
        <v>78</v>
      </c>
      <c r="B43" s="73" t="s">
        <v>79</v>
      </c>
      <c r="C43" s="74">
        <v>34980</v>
      </c>
      <c r="D43" s="74">
        <f>+'[1]2.sz.mell. '!D43+'[1]3.sz.mell.'!D43+'[1]4.sz.me.'!D43</f>
        <v>44715</v>
      </c>
      <c r="E43" s="67">
        <f>+'[1]2.sz.mell. '!E43+'[1]3.sz.mell.'!E43+'[1]4.sz.me.'!E43</f>
        <v>34956</v>
      </c>
      <c r="F43" s="39">
        <f aca="true" t="shared" si="0" ref="F43:F49">E43/D43</f>
        <v>0.7817510902381751</v>
      </c>
    </row>
    <row r="44" spans="1:6" s="25" customFormat="1" ht="12" customHeight="1" thickBot="1">
      <c r="A44" s="26" t="s">
        <v>80</v>
      </c>
      <c r="B44" s="75" t="s">
        <v>81</v>
      </c>
      <c r="C44" s="28">
        <f>+C45+C46</f>
        <v>0</v>
      </c>
      <c r="D44" s="28">
        <f>+D45+D46</f>
        <v>8190</v>
      </c>
      <c r="E44" s="29">
        <f>+E45+E46</f>
        <v>8176</v>
      </c>
      <c r="F44" s="24">
        <f t="shared" si="0"/>
        <v>0.9982905982905983</v>
      </c>
    </row>
    <row r="45" spans="1:6" s="25" customFormat="1" ht="12" customHeight="1">
      <c r="A45" s="51" t="s">
        <v>82</v>
      </c>
      <c r="B45" s="36" t="s">
        <v>83</v>
      </c>
      <c r="C45" s="53"/>
      <c r="D45" s="53">
        <f>+'[1]2.sz.mell. '!D45+'[1]3.sz.mell.'!D45+'[1]4.sz.me.'!D45</f>
        <v>190</v>
      </c>
      <c r="E45" s="54">
        <f>+'[1]2.sz.mell. '!E45+'[1]3.sz.mell.'!E45+'[1]4.sz.me.'!E45</f>
        <v>190</v>
      </c>
      <c r="F45" s="35">
        <f t="shared" si="0"/>
        <v>1</v>
      </c>
    </row>
    <row r="46" spans="1:6" s="25" customFormat="1" ht="12" customHeight="1" thickBot="1">
      <c r="A46" s="44" t="s">
        <v>84</v>
      </c>
      <c r="B46" s="76" t="s">
        <v>85</v>
      </c>
      <c r="C46" s="46"/>
      <c r="D46" s="46">
        <f>+'[1]2.sz.mell. '!D46+'[1]3.sz.mell.'!D46+'[1]4.sz.me.'!D46</f>
        <v>8000</v>
      </c>
      <c r="E46" s="54">
        <f>+'[1]2.sz.mell. '!E46+'[1]3.sz.mell.'!E46+'[1]4.sz.me.'!E46</f>
        <v>7986</v>
      </c>
      <c r="F46" s="39">
        <f t="shared" si="0"/>
        <v>0.99825</v>
      </c>
    </row>
    <row r="47" spans="1:6" s="25" customFormat="1" ht="12" customHeight="1" thickBot="1">
      <c r="A47" s="26" t="s">
        <v>86</v>
      </c>
      <c r="B47" s="75" t="s">
        <v>87</v>
      </c>
      <c r="C47" s="28">
        <f>+C48+C49+C50</f>
        <v>11330</v>
      </c>
      <c r="D47" s="28">
        <f>+D48+D49+D50</f>
        <v>11330</v>
      </c>
      <c r="E47" s="29">
        <f>+E48+E49+E50</f>
        <v>11194</v>
      </c>
      <c r="F47" s="24">
        <f t="shared" si="0"/>
        <v>0.9879964695498676</v>
      </c>
    </row>
    <row r="48" spans="1:6" s="25" customFormat="1" ht="12" customHeight="1">
      <c r="A48" s="51" t="s">
        <v>88</v>
      </c>
      <c r="B48" s="36" t="s">
        <v>89</v>
      </c>
      <c r="C48" s="77">
        <v>1200</v>
      </c>
      <c r="D48" s="77">
        <f>+'[1]2.sz.mell. '!D48+'[1]3.sz.mell.'!D48+'[1]4.sz.me.'!D48</f>
        <v>1200</v>
      </c>
      <c r="E48" s="78">
        <f>+'[1]2.sz.mell. '!E48+'[1]3.sz.mell.'!E48+'[1]4.sz.me.'!E48</f>
        <v>1200</v>
      </c>
      <c r="F48" s="35">
        <f t="shared" si="0"/>
        <v>1</v>
      </c>
    </row>
    <row r="49" spans="1:6" s="25" customFormat="1" ht="12" customHeight="1">
      <c r="A49" s="30" t="s">
        <v>90</v>
      </c>
      <c r="B49" s="66" t="s">
        <v>91</v>
      </c>
      <c r="C49" s="57">
        <v>10130</v>
      </c>
      <c r="D49" s="57">
        <f>+'[1]2.sz.mell. '!D49+'[1]3.sz.mell.'!D49+'[1]4.sz.me.'!D49</f>
        <v>10130</v>
      </c>
      <c r="E49" s="78">
        <f>+'[1]2.sz.mell. '!E49+'[1]3.sz.mell.'!E49+'[1]4.sz.me.'!E49+4298</f>
        <v>9794</v>
      </c>
      <c r="F49" s="37">
        <f t="shared" si="0"/>
        <v>0.9668311944718657</v>
      </c>
    </row>
    <row r="50" spans="1:6" s="25" customFormat="1" ht="12" customHeight="1" thickBot="1">
      <c r="A50" s="44" t="s">
        <v>92</v>
      </c>
      <c r="B50" s="76" t="s">
        <v>93</v>
      </c>
      <c r="C50" s="79"/>
      <c r="D50" s="79">
        <f>+'[1]2.sz.mell. '!D50+'[1]3.sz.mell.'!D50+'[1]4.sz.me.'!D50</f>
        <v>0</v>
      </c>
      <c r="E50" s="78">
        <f>+'[1]2.sz.mell. '!E50+'[1]3.sz.mell.'!E50+'[1]4.sz.me.'!E50</f>
        <v>200</v>
      </c>
      <c r="F50" s="39"/>
    </row>
    <row r="51" spans="1:6" s="25" customFormat="1" ht="17.25" customHeight="1" thickBot="1">
      <c r="A51" s="26" t="s">
        <v>94</v>
      </c>
      <c r="B51" s="80" t="s">
        <v>95</v>
      </c>
      <c r="C51" s="81"/>
      <c r="D51" s="81"/>
      <c r="E51" s="82"/>
      <c r="F51" s="24"/>
    </row>
    <row r="52" spans="1:6" s="25" customFormat="1" ht="12" customHeight="1" thickBot="1">
      <c r="A52" s="26" t="s">
        <v>96</v>
      </c>
      <c r="B52" s="83" t="s">
        <v>97</v>
      </c>
      <c r="C52" s="84">
        <f>+C7+C12+C21+C22+C31+C44+C47+C51</f>
        <v>880545</v>
      </c>
      <c r="D52" s="84">
        <f>+D7+D12+D21+D22+D31+D44+D47+D51</f>
        <v>1289315</v>
      </c>
      <c r="E52" s="85">
        <f>+E7+E12+E21+E22+E31+E44+E47+E51</f>
        <v>1296662</v>
      </c>
      <c r="F52" s="24">
        <f>E52/D52</f>
        <v>1.005698374718358</v>
      </c>
    </row>
    <row r="53" spans="1:6" s="25" customFormat="1" ht="12" customHeight="1" thickBot="1">
      <c r="A53" s="86" t="s">
        <v>98</v>
      </c>
      <c r="B53" s="27" t="s">
        <v>99</v>
      </c>
      <c r="C53" s="87">
        <f>+C54+C60</f>
        <v>14097</v>
      </c>
      <c r="D53" s="87">
        <f>+D54+D60</f>
        <v>36373</v>
      </c>
      <c r="E53" s="88">
        <f>+E54+E60</f>
        <v>33178</v>
      </c>
      <c r="F53" s="24">
        <f>E53/D53</f>
        <v>0.9121601187694168</v>
      </c>
    </row>
    <row r="54" spans="1:6" s="25" customFormat="1" ht="12" customHeight="1">
      <c r="A54" s="89" t="s">
        <v>100</v>
      </c>
      <c r="B54" s="61" t="s">
        <v>101</v>
      </c>
      <c r="C54" s="62">
        <f>+C55+C56+C57+C58+C59</f>
        <v>14097</v>
      </c>
      <c r="D54" s="62">
        <f>+D55+D56+D57+D58+D59</f>
        <v>19029</v>
      </c>
      <c r="E54" s="63">
        <f>+E55+E56+E57+E58+E59</f>
        <v>23220</v>
      </c>
      <c r="F54" s="35">
        <f>E54/D54</f>
        <v>1.2202427873246098</v>
      </c>
    </row>
    <row r="55" spans="1:6" s="25" customFormat="1" ht="12" customHeight="1">
      <c r="A55" s="90" t="s">
        <v>102</v>
      </c>
      <c r="B55" s="66" t="s">
        <v>103</v>
      </c>
      <c r="C55" s="57">
        <v>14097</v>
      </c>
      <c r="D55" s="57">
        <f>+'[1]2.sz.mell. '!D55</f>
        <v>19029</v>
      </c>
      <c r="E55" s="67">
        <f>+'[1]2.sz.mell. '!E55</f>
        <v>23220</v>
      </c>
      <c r="F55" s="37">
        <f>E55/D55</f>
        <v>1.2202427873246098</v>
      </c>
    </row>
    <row r="56" spans="1:6" s="25" customFormat="1" ht="12" customHeight="1">
      <c r="A56" s="90" t="s">
        <v>104</v>
      </c>
      <c r="B56" s="66" t="s">
        <v>105</v>
      </c>
      <c r="C56" s="57"/>
      <c r="D56" s="57"/>
      <c r="E56" s="67"/>
      <c r="F56" s="37"/>
    </row>
    <row r="57" spans="1:6" s="25" customFormat="1" ht="12" customHeight="1">
      <c r="A57" s="90" t="s">
        <v>106</v>
      </c>
      <c r="B57" s="66" t="s">
        <v>107</v>
      </c>
      <c r="C57" s="57"/>
      <c r="D57" s="57"/>
      <c r="E57" s="67"/>
      <c r="F57" s="37"/>
    </row>
    <row r="58" spans="1:6" s="25" customFormat="1" ht="12" customHeight="1">
      <c r="A58" s="90" t="s">
        <v>108</v>
      </c>
      <c r="B58" s="66" t="s">
        <v>109</v>
      </c>
      <c r="C58" s="57"/>
      <c r="D58" s="57"/>
      <c r="E58" s="67"/>
      <c r="F58" s="37"/>
    </row>
    <row r="59" spans="1:6" s="25" customFormat="1" ht="12" customHeight="1">
      <c r="A59" s="90" t="s">
        <v>110</v>
      </c>
      <c r="B59" s="66" t="s">
        <v>111</v>
      </c>
      <c r="C59" s="57"/>
      <c r="D59" s="57"/>
      <c r="E59" s="67"/>
      <c r="F59" s="37"/>
    </row>
    <row r="60" spans="1:6" s="25" customFormat="1" ht="12" customHeight="1">
      <c r="A60" s="91" t="s">
        <v>112</v>
      </c>
      <c r="B60" s="68" t="s">
        <v>113</v>
      </c>
      <c r="C60" s="69">
        <f>+C61+C62+C63+C64+C65</f>
        <v>0</v>
      </c>
      <c r="D60" s="69">
        <f>+D61+D62+D63+D64+D65</f>
        <v>17344</v>
      </c>
      <c r="E60" s="70">
        <f>+E61+E62+E63+E64+E65</f>
        <v>9958</v>
      </c>
      <c r="F60" s="37">
        <f>E60/D60</f>
        <v>0.5741466789667896</v>
      </c>
    </row>
    <row r="61" spans="1:6" s="25" customFormat="1" ht="12" customHeight="1">
      <c r="A61" s="90" t="s">
        <v>114</v>
      </c>
      <c r="B61" s="66" t="s">
        <v>115</v>
      </c>
      <c r="C61" s="57"/>
      <c r="D61" s="57">
        <v>9958</v>
      </c>
      <c r="E61" s="67">
        <v>9958</v>
      </c>
      <c r="F61" s="37">
        <f>E61/D61</f>
        <v>1</v>
      </c>
    </row>
    <row r="62" spans="1:6" s="25" customFormat="1" ht="12" customHeight="1">
      <c r="A62" s="90" t="s">
        <v>116</v>
      </c>
      <c r="B62" s="66" t="s">
        <v>117</v>
      </c>
      <c r="C62" s="57"/>
      <c r="D62" s="57">
        <v>7386</v>
      </c>
      <c r="E62" s="67"/>
      <c r="F62" s="37">
        <f>E62/D62</f>
        <v>0</v>
      </c>
    </row>
    <row r="63" spans="1:6" s="25" customFormat="1" ht="12" customHeight="1">
      <c r="A63" s="90" t="s">
        <v>118</v>
      </c>
      <c r="B63" s="66" t="s">
        <v>119</v>
      </c>
      <c r="C63" s="57"/>
      <c r="D63" s="57"/>
      <c r="E63" s="67"/>
      <c r="F63" s="37"/>
    </row>
    <row r="64" spans="1:6" s="25" customFormat="1" ht="12" customHeight="1">
      <c r="A64" s="90" t="s">
        <v>120</v>
      </c>
      <c r="B64" s="66" t="s">
        <v>121</v>
      </c>
      <c r="C64" s="57"/>
      <c r="D64" s="57"/>
      <c r="E64" s="67"/>
      <c r="F64" s="37"/>
    </row>
    <row r="65" spans="1:6" s="25" customFormat="1" ht="12" customHeight="1" thickBot="1">
      <c r="A65" s="92" t="s">
        <v>122</v>
      </c>
      <c r="B65" s="76" t="s">
        <v>123</v>
      </c>
      <c r="C65" s="93"/>
      <c r="D65" s="93"/>
      <c r="E65" s="94"/>
      <c r="F65" s="39"/>
    </row>
    <row r="66" spans="1:6" s="25" customFormat="1" ht="12" customHeight="1" thickBot="1">
      <c r="A66" s="95" t="s">
        <v>124</v>
      </c>
      <c r="B66" s="96" t="s">
        <v>125</v>
      </c>
      <c r="C66" s="87">
        <f>+C52+C53</f>
        <v>894642</v>
      </c>
      <c r="D66" s="87">
        <f>+D52+D53</f>
        <v>1325688</v>
      </c>
      <c r="E66" s="88">
        <f>+E52+E53</f>
        <v>1329840</v>
      </c>
      <c r="F66" s="24">
        <f>E66/D66</f>
        <v>1.0031319586509042</v>
      </c>
    </row>
    <row r="67" spans="1:6" s="25" customFormat="1" ht="13.5" customHeight="1" thickBot="1">
      <c r="A67" s="97" t="s">
        <v>126</v>
      </c>
      <c r="B67" s="98" t="s">
        <v>127</v>
      </c>
      <c r="C67" s="99"/>
      <c r="D67" s="99"/>
      <c r="E67" s="100">
        <f>+'[1]2.sz.mell. '!E67+'[1]3.sz.mell.'!E67+'[1]4.sz.me.'!E67</f>
        <v>-2676</v>
      </c>
      <c r="F67" s="24"/>
    </row>
    <row r="68" spans="1:6" s="25" customFormat="1" ht="12" customHeight="1" thickBot="1">
      <c r="A68" s="95" t="s">
        <v>128</v>
      </c>
      <c r="B68" s="96" t="s">
        <v>129</v>
      </c>
      <c r="C68" s="101">
        <f>+C66+C67</f>
        <v>894642</v>
      </c>
      <c r="D68" s="101">
        <f>+D66+D67</f>
        <v>1325688</v>
      </c>
      <c r="E68" s="102">
        <f>+E66+E67</f>
        <v>1327164</v>
      </c>
      <c r="F68" s="103">
        <f>E68/D68</f>
        <v>1.0011133841446855</v>
      </c>
    </row>
    <row r="69" spans="1:6" s="25" customFormat="1" ht="57" customHeight="1">
      <c r="A69" s="104"/>
      <c r="B69" s="105"/>
      <c r="C69" s="106"/>
      <c r="D69" s="106"/>
      <c r="E69" s="106"/>
      <c r="F69" s="107"/>
    </row>
    <row r="70" spans="1:6" ht="16.5" customHeight="1">
      <c r="A70" s="1" t="s">
        <v>130</v>
      </c>
      <c r="B70" s="1"/>
      <c r="C70" s="1"/>
      <c r="D70" s="1"/>
      <c r="E70" s="1"/>
      <c r="F70" s="107"/>
    </row>
    <row r="71" spans="1:6" s="110" customFormat="1" ht="16.5" customHeight="1" thickBot="1">
      <c r="A71" s="108" t="s">
        <v>131</v>
      </c>
      <c r="B71" s="108"/>
      <c r="C71" s="109"/>
      <c r="D71" s="109"/>
      <c r="E71" s="109" t="s">
        <v>2</v>
      </c>
      <c r="F71" s="107"/>
    </row>
    <row r="72" spans="1:6" s="110" customFormat="1" ht="16.5" customHeight="1">
      <c r="A72" s="5" t="s">
        <v>3</v>
      </c>
      <c r="B72" s="6" t="s">
        <v>132</v>
      </c>
      <c r="C72" s="7" t="s">
        <v>5</v>
      </c>
      <c r="D72" s="7"/>
      <c r="E72" s="7"/>
      <c r="F72" s="111"/>
    </row>
    <row r="73" spans="1:6" ht="37.5" customHeight="1" thickBot="1">
      <c r="A73" s="10"/>
      <c r="B73" s="11"/>
      <c r="C73" s="12" t="s">
        <v>6</v>
      </c>
      <c r="D73" s="12" t="s">
        <v>7</v>
      </c>
      <c r="E73" s="12" t="s">
        <v>8</v>
      </c>
      <c r="F73" s="112"/>
    </row>
    <row r="74" spans="1:6" s="19" customFormat="1" ht="12" customHeight="1" thickBot="1">
      <c r="A74" s="15">
        <v>1</v>
      </c>
      <c r="B74" s="16">
        <v>2</v>
      </c>
      <c r="C74" s="16">
        <v>3</v>
      </c>
      <c r="D74" s="16">
        <v>4</v>
      </c>
      <c r="E74" s="17">
        <v>5</v>
      </c>
      <c r="F74" s="24">
        <f aca="true" t="shared" si="1" ref="F74:F80">E74/D74</f>
        <v>1.25</v>
      </c>
    </row>
    <row r="75" spans="1:6" ht="12" customHeight="1" thickBot="1">
      <c r="A75" s="20" t="s">
        <v>9</v>
      </c>
      <c r="B75" s="113" t="s">
        <v>223</v>
      </c>
      <c r="C75" s="22">
        <f>+C76+C77+C78+C79+C80</f>
        <v>834258</v>
      </c>
      <c r="D75" s="22">
        <f>+D76+D77+D78+D79+D80</f>
        <v>1042286</v>
      </c>
      <c r="E75" s="23">
        <f>+E76+E77+E78+E79+E80</f>
        <v>984473</v>
      </c>
      <c r="F75" s="24">
        <f t="shared" si="1"/>
        <v>0.9445324987575388</v>
      </c>
    </row>
    <row r="76" spans="1:6" ht="12" customHeight="1">
      <c r="A76" s="40" t="s">
        <v>133</v>
      </c>
      <c r="B76" s="41" t="s">
        <v>134</v>
      </c>
      <c r="C76" s="42">
        <v>334033</v>
      </c>
      <c r="D76" s="42">
        <f>+'[1]2.sz.mell. '!D76+'[1]3.sz.mell.'!D76+'[1]4.sz.me.'!D76</f>
        <v>400503</v>
      </c>
      <c r="E76" s="114">
        <f>+'[1]2.sz.mell. '!E76+'[1]3.sz.mell.'!E76+'[1]4.sz.me.'!E76</f>
        <v>390812</v>
      </c>
      <c r="F76" s="35">
        <f t="shared" si="1"/>
        <v>0.9758029278182685</v>
      </c>
    </row>
    <row r="77" spans="1:6" ht="12" customHeight="1">
      <c r="A77" s="30" t="s">
        <v>135</v>
      </c>
      <c r="B77" s="43" t="s">
        <v>136</v>
      </c>
      <c r="C77" s="32">
        <v>81990</v>
      </c>
      <c r="D77" s="32">
        <f>+'[1]2.sz.mell. '!D77+'[1]3.sz.mell.'!D77+'[1]4.sz.me.'!D77</f>
        <v>90098</v>
      </c>
      <c r="E77" s="54">
        <f>+'[1]2.sz.mell. '!E77+'[1]3.sz.mell.'!E77+'[1]4.sz.me.'!E77</f>
        <v>87737</v>
      </c>
      <c r="F77" s="37">
        <f t="shared" si="1"/>
        <v>0.9737952007813714</v>
      </c>
    </row>
    <row r="78" spans="1:6" ht="12" customHeight="1">
      <c r="A78" s="30" t="s">
        <v>137</v>
      </c>
      <c r="B78" s="43" t="s">
        <v>138</v>
      </c>
      <c r="C78" s="56">
        <v>223617</v>
      </c>
      <c r="D78" s="56">
        <f>+'[1]2.sz.mell. '!D78+'[1]3.sz.mell.'!D78+'[1]4.sz.me.'!D78</f>
        <v>291041</v>
      </c>
      <c r="E78" s="54">
        <f>+'[1]2.sz.mell. '!E78+'[1]3.sz.mell.'!E78+'[1]4.sz.me.'!E78</f>
        <v>243445</v>
      </c>
      <c r="F78" s="37">
        <f t="shared" si="1"/>
        <v>0.8364629038520346</v>
      </c>
    </row>
    <row r="79" spans="1:6" ht="12" customHeight="1">
      <c r="A79" s="30" t="s">
        <v>139</v>
      </c>
      <c r="B79" s="115" t="s">
        <v>140</v>
      </c>
      <c r="C79" s="56"/>
      <c r="D79" s="56">
        <f>+'[1]2.sz.mell. '!D79+'[1]3.sz.mell.'!D79+'[1]4.sz.me.'!D79</f>
        <v>404</v>
      </c>
      <c r="E79" s="54">
        <f>+'[1]2.sz.mell. '!E79+'[1]3.sz.mell.'!E79+'[1]4.sz.me.'!E79</f>
        <v>404</v>
      </c>
      <c r="F79" s="37">
        <f t="shared" si="1"/>
        <v>1</v>
      </c>
    </row>
    <row r="80" spans="1:6" ht="12" customHeight="1">
      <c r="A80" s="30" t="s">
        <v>141</v>
      </c>
      <c r="B80" s="116" t="s">
        <v>142</v>
      </c>
      <c r="C80" s="56">
        <v>194618</v>
      </c>
      <c r="D80" s="56">
        <f>+'[1]2.sz.mell. '!D80+'[1]3.sz.mell.'!D80+'[1]4.sz.me.'!D80</f>
        <v>260240</v>
      </c>
      <c r="E80" s="54">
        <f>+'[1]2.sz.mell. '!E80+'[1]3.sz.mell.'!E80+'[1]4.sz.me.'!E80</f>
        <v>262075</v>
      </c>
      <c r="F80" s="37">
        <f t="shared" si="1"/>
        <v>1.007051183522902</v>
      </c>
    </row>
    <row r="81" spans="1:6" ht="12" customHeight="1">
      <c r="A81" s="30" t="s">
        <v>143</v>
      </c>
      <c r="B81" s="43" t="s">
        <v>144</v>
      </c>
      <c r="C81" s="56"/>
      <c r="D81" s="56">
        <f>+'[1]2.sz.mell. '!D81+'[1]3.sz.mell.'!D81+'[1]4.sz.me.'!D81</f>
        <v>0</v>
      </c>
      <c r="E81" s="54">
        <f>+'[1]2.sz.mell. '!E81+'[1]3.sz.mell.'!E81+'[1]4.sz.me.'!E81</f>
        <v>0</v>
      </c>
      <c r="F81" s="37"/>
    </row>
    <row r="82" spans="1:6" ht="12" customHeight="1">
      <c r="A82" s="30" t="s">
        <v>145</v>
      </c>
      <c r="B82" s="117" t="s">
        <v>146</v>
      </c>
      <c r="C82" s="56">
        <v>154725</v>
      </c>
      <c r="D82" s="56">
        <f>+'[1]2.sz.mell. '!D82+'[1]3.sz.mell.'!D82+'[1]4.sz.me.'!D82</f>
        <v>145234</v>
      </c>
      <c r="E82" s="54">
        <f>+'[1]2.sz.mell. '!E82+'[1]3.sz.mell.'!E82+'[1]4.sz.me.'!E82</f>
        <v>145038</v>
      </c>
      <c r="F82" s="37">
        <f>E82/D82</f>
        <v>0.9986504537504992</v>
      </c>
    </row>
    <row r="83" spans="1:6" ht="12" customHeight="1">
      <c r="A83" s="30" t="s">
        <v>147</v>
      </c>
      <c r="B83" s="117" t="s">
        <v>148</v>
      </c>
      <c r="C83" s="56">
        <v>15155</v>
      </c>
      <c r="D83" s="56">
        <f>+'[1]2.sz.mell. '!D83+'[1]3.sz.mell.'!D83+'[1]4.sz.me.'!D83</f>
        <v>56934</v>
      </c>
      <c r="E83" s="54">
        <f>+'[1]2.sz.mell. '!E83+'[1]3.sz.mell.'!E83+'[1]4.sz.me.'!E83</f>
        <v>55361</v>
      </c>
      <c r="F83" s="37">
        <f>E83/D83</f>
        <v>0.9723715178979169</v>
      </c>
    </row>
    <row r="84" spans="1:6" ht="12" customHeight="1">
      <c r="A84" s="30" t="s">
        <v>149</v>
      </c>
      <c r="B84" s="118" t="s">
        <v>150</v>
      </c>
      <c r="C84" s="56">
        <v>5037</v>
      </c>
      <c r="D84" s="56">
        <f>+'[1]2.sz.mell. '!D84+'[1]3.sz.mell.'!D84+'[1]4.sz.me.'!D84</f>
        <v>44647</v>
      </c>
      <c r="E84" s="54">
        <f>+'[1]2.sz.mell. '!E84+'[1]3.sz.mell.'!E84+'[1]4.sz.me.'!E84</f>
        <v>44575</v>
      </c>
      <c r="F84" s="37">
        <f>E84/D84</f>
        <v>0.9983873496539521</v>
      </c>
    </row>
    <row r="85" spans="1:6" ht="12" customHeight="1">
      <c r="A85" s="44" t="s">
        <v>151</v>
      </c>
      <c r="B85" s="119" t="s">
        <v>152</v>
      </c>
      <c r="C85" s="56"/>
      <c r="D85" s="56">
        <f>+'[1]2.sz.mell. '!D85+'[1]3.sz.mell.'!D85+'[1]4.sz.me.'!D85</f>
        <v>0</v>
      </c>
      <c r="E85" s="54">
        <f>+'[1]2.sz.mell. '!E85+'[1]3.sz.mell.'!E85+'[1]4.sz.me.'!E85</f>
        <v>0</v>
      </c>
      <c r="F85" s="37"/>
    </row>
    <row r="86" spans="1:6" ht="12" customHeight="1">
      <c r="A86" s="30" t="s">
        <v>153</v>
      </c>
      <c r="B86" s="119" t="s">
        <v>154</v>
      </c>
      <c r="C86" s="56">
        <v>15750</v>
      </c>
      <c r="D86" s="56">
        <f>+'[1]2.sz.mell. '!D86+'[1]3.sz.mell.'!D86+'[1]4.sz.me.'!D86</f>
        <v>9824</v>
      </c>
      <c r="E86" s="34">
        <f>+'[1]2.sz.mell. '!E86+'[1]3.sz.mell.'!E86+'[1]4.sz.me.'!E86</f>
        <v>8078</v>
      </c>
      <c r="F86" s="37">
        <f>E86/D86</f>
        <v>0.822271986970684</v>
      </c>
    </row>
    <row r="87" spans="1:6" ht="12" customHeight="1" thickBot="1">
      <c r="A87" s="120" t="s">
        <v>155</v>
      </c>
      <c r="B87" s="121" t="s">
        <v>156</v>
      </c>
      <c r="C87" s="122"/>
      <c r="D87" s="122">
        <f>+'[1]2.sz.mell. '!D87+'[1]3.sz.mell.'!D87+'[1]4.sz.me.'!D87</f>
        <v>0</v>
      </c>
      <c r="E87" s="54">
        <f>+'[1]2.sz.mell. '!E87+'[1]3.sz.mell.'!E87+'[1]4.sz.me.'!E87</f>
        <v>0</v>
      </c>
      <c r="F87" s="39"/>
    </row>
    <row r="88" spans="1:6" ht="12" customHeight="1" thickBot="1">
      <c r="A88" s="26" t="s">
        <v>11</v>
      </c>
      <c r="B88" s="123" t="s">
        <v>224</v>
      </c>
      <c r="C88" s="28">
        <f>+C89+C90+C91</f>
        <v>36407</v>
      </c>
      <c r="D88" s="28">
        <f>+D89+D90+D91</f>
        <v>112554</v>
      </c>
      <c r="E88" s="29">
        <f>+E89+E90+E91</f>
        <v>108782</v>
      </c>
      <c r="F88" s="24">
        <f aca="true" t="shared" si="2" ref="F88:F93">E88/D88</f>
        <v>0.9664871972564281</v>
      </c>
    </row>
    <row r="89" spans="1:6" ht="12" customHeight="1">
      <c r="A89" s="51" t="s">
        <v>13</v>
      </c>
      <c r="B89" s="43" t="s">
        <v>157</v>
      </c>
      <c r="C89" s="53">
        <v>1277</v>
      </c>
      <c r="D89" s="53">
        <f>+'[1]2.sz.mell. '!D89+'[1]3.sz.mell.'!D89+'[1]4.sz.me.'!D89</f>
        <v>25970</v>
      </c>
      <c r="E89" s="54">
        <f>+'[1]2.sz.mell. '!E89+'[1]3.sz.mell.'!E89+'[1]4.sz.me.'!E89</f>
        <v>22708</v>
      </c>
      <c r="F89" s="35">
        <f t="shared" si="2"/>
        <v>0.8743935309973045</v>
      </c>
    </row>
    <row r="90" spans="1:6" ht="12" customHeight="1">
      <c r="A90" s="51" t="s">
        <v>15</v>
      </c>
      <c r="B90" s="58" t="s">
        <v>158</v>
      </c>
      <c r="C90" s="32">
        <v>150</v>
      </c>
      <c r="D90" s="32">
        <f>+'[1]2.sz.mell. '!D90+'[1]3.sz.mell.'!D90+'[1]4.sz.me.'!D90</f>
        <v>42905</v>
      </c>
      <c r="E90" s="54">
        <f>+'[1]2.sz.mell. '!E90+'[1]3.sz.mell.'!E90+'[1]4.sz.me.'!E90</f>
        <v>42381</v>
      </c>
      <c r="F90" s="37">
        <f t="shared" si="2"/>
        <v>0.9877869712154761</v>
      </c>
    </row>
    <row r="91" spans="1:6" ht="12" customHeight="1">
      <c r="A91" s="51" t="s">
        <v>17</v>
      </c>
      <c r="B91" s="66" t="s">
        <v>159</v>
      </c>
      <c r="C91" s="32">
        <v>34980</v>
      </c>
      <c r="D91" s="32">
        <f>+'[1]2.sz.mell. '!D91+'[1]3.sz.mell.'!D91+'[1]4.sz.me.'!D91</f>
        <v>43679</v>
      </c>
      <c r="E91" s="54">
        <f>+'[1]2.sz.mell. '!E91+'[1]3.sz.mell.'!E91+'[1]4.sz.me.'!E91</f>
        <v>43693</v>
      </c>
      <c r="F91" s="37">
        <f t="shared" si="2"/>
        <v>1.0003205201584284</v>
      </c>
    </row>
    <row r="92" spans="1:6" ht="12" customHeight="1">
      <c r="A92" s="51" t="s">
        <v>19</v>
      </c>
      <c r="B92" s="66" t="s">
        <v>160</v>
      </c>
      <c r="C92" s="32"/>
      <c r="D92" s="32">
        <f>+'[1]2.sz.mell. '!D92+'[1]3.sz.mell.'!D92+'[1]4.sz.me.'!D92</f>
        <v>8399</v>
      </c>
      <c r="E92" s="54">
        <f>+'[1]2.sz.mell. '!E92+'[1]3.sz.mell.'!E92+'[1]4.sz.me.'!E92</f>
        <v>8399</v>
      </c>
      <c r="F92" s="37">
        <f t="shared" si="2"/>
        <v>1</v>
      </c>
    </row>
    <row r="93" spans="1:6" ht="12" customHeight="1">
      <c r="A93" s="51" t="s">
        <v>161</v>
      </c>
      <c r="B93" s="66" t="s">
        <v>162</v>
      </c>
      <c r="C93" s="32"/>
      <c r="D93" s="32">
        <f>+'[1]2.sz.mell. '!D93+'[1]3.sz.mell.'!D93+'[1]4.sz.me.'!D93</f>
        <v>300</v>
      </c>
      <c r="E93" s="54">
        <f>+'[1]2.sz.mell. '!E93+'[1]3.sz.mell.'!E93+'[1]4.sz.me.'!E93</f>
        <v>314</v>
      </c>
      <c r="F93" s="37">
        <f t="shared" si="2"/>
        <v>1.0466666666666666</v>
      </c>
    </row>
    <row r="94" spans="1:6" ht="15.75">
      <c r="A94" s="51" t="s">
        <v>163</v>
      </c>
      <c r="B94" s="66" t="s">
        <v>164</v>
      </c>
      <c r="C94" s="32"/>
      <c r="D94" s="32">
        <f>+'[1]2.sz.mell. '!D94+'[1]3.sz.mell.'!D94+'[1]4.sz.me.'!D94</f>
        <v>0</v>
      </c>
      <c r="E94" s="54">
        <f>+'[1]2.sz.mell. '!E94+'[1]3.sz.mell.'!E94+'[1]4.sz.me.'!E94</f>
        <v>0</v>
      </c>
      <c r="F94" s="37"/>
    </row>
    <row r="95" spans="1:6" ht="12" customHeight="1">
      <c r="A95" s="51" t="s">
        <v>165</v>
      </c>
      <c r="B95" s="124" t="s">
        <v>166</v>
      </c>
      <c r="C95" s="32"/>
      <c r="D95" s="32">
        <f>+'[1]2.sz.mell. '!D95+'[1]3.sz.mell.'!D95+'[1]4.sz.me.'!D95</f>
        <v>0</v>
      </c>
      <c r="E95" s="54">
        <f>+'[1]2.sz.mell. '!E95+'[1]3.sz.mell.'!E95+'[1]4.sz.me.'!E95</f>
        <v>0</v>
      </c>
      <c r="F95" s="37"/>
    </row>
    <row r="96" spans="1:6" ht="12" customHeight="1">
      <c r="A96" s="51" t="s">
        <v>167</v>
      </c>
      <c r="B96" s="124" t="s">
        <v>168</v>
      </c>
      <c r="C96" s="32"/>
      <c r="D96" s="32">
        <f>+'[1]2.sz.mell. '!D96+'[1]3.sz.mell.'!D96+'[1]4.sz.me.'!D96</f>
        <v>0</v>
      </c>
      <c r="E96" s="54">
        <f>+'[1]2.sz.mell. '!E96+'[1]3.sz.mell.'!E96+'[1]4.sz.me.'!E96</f>
        <v>0</v>
      </c>
      <c r="F96" s="37"/>
    </row>
    <row r="97" spans="1:6" ht="21.75" customHeight="1">
      <c r="A97" s="51" t="s">
        <v>169</v>
      </c>
      <c r="B97" s="124" t="s">
        <v>170</v>
      </c>
      <c r="C97" s="32">
        <v>34980</v>
      </c>
      <c r="D97" s="32">
        <f>+'[1]2.sz.mell. '!D97+'[1]3.sz.mell.'!D97+'[1]4.sz.me.'!D97</f>
        <v>34980</v>
      </c>
      <c r="E97" s="54">
        <f>+'[1]2.sz.mell. '!E97+'[1]3.sz.mell.'!E97+'[1]4.sz.me.'!E97</f>
        <v>34980</v>
      </c>
      <c r="F97" s="37">
        <f>E97/D97</f>
        <v>1</v>
      </c>
    </row>
    <row r="98" spans="1:6" ht="24" customHeight="1" thickBot="1">
      <c r="A98" s="44" t="s">
        <v>171</v>
      </c>
      <c r="B98" s="125" t="s">
        <v>172</v>
      </c>
      <c r="C98" s="56"/>
      <c r="D98" s="56">
        <f>+'[1]2.sz.mell. '!D98+'[1]3.sz.mell.'!D98+'[1]4.sz.me.'!D98</f>
        <v>0</v>
      </c>
      <c r="E98" s="54">
        <f>+'[1]2.sz.mell. '!E98+'[1]3.sz.mell.'!E98+'[1]4.sz.me.'!E98</f>
        <v>0</v>
      </c>
      <c r="F98" s="39"/>
    </row>
    <row r="99" spans="1:6" ht="12" customHeight="1" thickBot="1">
      <c r="A99" s="26" t="s">
        <v>21</v>
      </c>
      <c r="B99" s="126" t="s">
        <v>173</v>
      </c>
      <c r="C99" s="28">
        <f>+C100+C101</f>
        <v>3676</v>
      </c>
      <c r="D99" s="28">
        <f>+D100+D101</f>
        <v>0</v>
      </c>
      <c r="E99" s="29">
        <f>+E100+E101</f>
        <v>0</v>
      </c>
      <c r="F99" s="24"/>
    </row>
    <row r="100" spans="1:6" ht="12" customHeight="1">
      <c r="A100" s="51" t="s">
        <v>23</v>
      </c>
      <c r="B100" s="52" t="s">
        <v>174</v>
      </c>
      <c r="C100" s="53">
        <v>3676</v>
      </c>
      <c r="D100" s="53">
        <f>+'[1]2.sz.mell. '!D100+'[1]3.sz.mell.'!D100</f>
        <v>0</v>
      </c>
      <c r="E100" s="54">
        <f>+'[1]2.sz.mell. '!E100+'[1]3.sz.mell.'!E100+'[1]4.sz.me.'!E100</f>
        <v>0</v>
      </c>
      <c r="F100" s="35"/>
    </row>
    <row r="101" spans="1:6" ht="12" customHeight="1" thickBot="1">
      <c r="A101" s="55" t="s">
        <v>25</v>
      </c>
      <c r="B101" s="58" t="s">
        <v>175</v>
      </c>
      <c r="C101" s="56"/>
      <c r="D101" s="56"/>
      <c r="E101" s="54">
        <f>+'[1]2.sz.mell. '!E101+'[1]3.sz.mell.'!E101+'[1]4.sz.me.'!E101</f>
        <v>0</v>
      </c>
      <c r="F101" s="39"/>
    </row>
    <row r="102" spans="1:6" s="129" customFormat="1" ht="12" customHeight="1" thickBot="1">
      <c r="A102" s="86" t="s">
        <v>176</v>
      </c>
      <c r="B102" s="27" t="s">
        <v>177</v>
      </c>
      <c r="C102" s="127"/>
      <c r="D102" s="127"/>
      <c r="E102" s="128">
        <f>+'[1]2.sz.mell. '!E102+'[1]3.sz.mell.'!E102+'[1]4.sz.me.'!E102</f>
        <v>0</v>
      </c>
      <c r="F102" s="24"/>
    </row>
    <row r="103" spans="1:6" ht="12" customHeight="1" thickBot="1">
      <c r="A103" s="130" t="s">
        <v>41</v>
      </c>
      <c r="B103" s="131" t="s">
        <v>178</v>
      </c>
      <c r="C103" s="22">
        <f>+C75+C88+C99+C102</f>
        <v>874341</v>
      </c>
      <c r="D103" s="22">
        <f>+D75+D88+D99+D102</f>
        <v>1154840</v>
      </c>
      <c r="E103" s="23">
        <f>+E75+E88+E99+E102</f>
        <v>1093255</v>
      </c>
      <c r="F103" s="132">
        <f>E103/D103</f>
        <v>0.9466722662879706</v>
      </c>
    </row>
    <row r="104" spans="1:6" ht="12" customHeight="1" thickBot="1">
      <c r="A104" s="86" t="s">
        <v>58</v>
      </c>
      <c r="B104" s="27" t="s">
        <v>179</v>
      </c>
      <c r="C104" s="28">
        <f>+C105+C113</f>
        <v>20301</v>
      </c>
      <c r="D104" s="28">
        <f>+D105+D113</f>
        <v>170848</v>
      </c>
      <c r="E104" s="29">
        <f>+E105+E113</f>
        <v>167273</v>
      </c>
      <c r="F104" s="24">
        <f>E104/D104</f>
        <v>0.9790749672223262</v>
      </c>
    </row>
    <row r="105" spans="1:6" ht="12" customHeight="1" thickBot="1">
      <c r="A105" s="133" t="s">
        <v>59</v>
      </c>
      <c r="B105" s="134" t="s">
        <v>180</v>
      </c>
      <c r="C105" s="28">
        <f>+C106+C107+C108+C109+C110+C111+C112</f>
        <v>0</v>
      </c>
      <c r="D105" s="28">
        <f>+D106+D107+D108+D109+D110+D111+D112</f>
        <v>21393</v>
      </c>
      <c r="E105" s="29">
        <f>+E106+E107+E108+E109+E110+E111+E112</f>
        <v>21319</v>
      </c>
      <c r="F105" s="24">
        <f>E105/D105</f>
        <v>0.9965409246015051</v>
      </c>
    </row>
    <row r="106" spans="1:6" ht="12" customHeight="1">
      <c r="A106" s="135" t="s">
        <v>61</v>
      </c>
      <c r="B106" s="36" t="s">
        <v>181</v>
      </c>
      <c r="C106" s="136"/>
      <c r="D106" s="136"/>
      <c r="E106" s="137"/>
      <c r="F106" s="35"/>
    </row>
    <row r="107" spans="1:6" ht="12" customHeight="1">
      <c r="A107" s="90" t="s">
        <v>63</v>
      </c>
      <c r="B107" s="66" t="s">
        <v>182</v>
      </c>
      <c r="C107" s="138"/>
      <c r="D107" s="139">
        <f>+'[1]2.sz.mell. '!D107</f>
        <v>21393</v>
      </c>
      <c r="E107" s="140">
        <f>+'[1]2.sz.mell. '!E107</f>
        <v>21319</v>
      </c>
      <c r="F107" s="37">
        <f>E107/D107</f>
        <v>0.9965409246015051</v>
      </c>
    </row>
    <row r="108" spans="1:6" ht="12" customHeight="1">
      <c r="A108" s="90" t="s">
        <v>65</v>
      </c>
      <c r="B108" s="66" t="s">
        <v>183</v>
      </c>
      <c r="C108" s="138"/>
      <c r="D108" s="138"/>
      <c r="E108" s="140"/>
      <c r="F108" s="37"/>
    </row>
    <row r="109" spans="1:6" ht="12" customHeight="1">
      <c r="A109" s="90" t="s">
        <v>67</v>
      </c>
      <c r="B109" s="66" t="s">
        <v>184</v>
      </c>
      <c r="C109" s="138"/>
      <c r="D109" s="138"/>
      <c r="E109" s="140"/>
      <c r="F109" s="37"/>
    </row>
    <row r="110" spans="1:6" ht="12" customHeight="1">
      <c r="A110" s="90" t="s">
        <v>69</v>
      </c>
      <c r="B110" s="66" t="s">
        <v>185</v>
      </c>
      <c r="C110" s="138"/>
      <c r="D110" s="138"/>
      <c r="E110" s="140"/>
      <c r="F110" s="37"/>
    </row>
    <row r="111" spans="1:6" ht="12" customHeight="1">
      <c r="A111" s="90" t="s">
        <v>186</v>
      </c>
      <c r="B111" s="66" t="s">
        <v>187</v>
      </c>
      <c r="C111" s="138"/>
      <c r="D111" s="138"/>
      <c r="E111" s="140"/>
      <c r="F111" s="37"/>
    </row>
    <row r="112" spans="1:6" ht="12" customHeight="1" thickBot="1">
      <c r="A112" s="141" t="s">
        <v>188</v>
      </c>
      <c r="B112" s="142" t="s">
        <v>189</v>
      </c>
      <c r="C112" s="143"/>
      <c r="D112" s="143"/>
      <c r="E112" s="144"/>
      <c r="F112" s="39"/>
    </row>
    <row r="113" spans="1:6" ht="12" customHeight="1" thickBot="1">
      <c r="A113" s="133" t="s">
        <v>71</v>
      </c>
      <c r="B113" s="134" t="s">
        <v>190</v>
      </c>
      <c r="C113" s="145">
        <f>+C114+C115+C116+C117+C118+C119+C120+C121</f>
        <v>20301</v>
      </c>
      <c r="D113" s="145">
        <f>+D114+D115+D116+D117+D118+D119+D120+D121</f>
        <v>149455</v>
      </c>
      <c r="E113" s="146">
        <f>+E114+E115+E116+E117+E118+E119+E120+E121</f>
        <v>145954</v>
      </c>
      <c r="F113" s="24">
        <f>E113/D113</f>
        <v>0.9765748887625038</v>
      </c>
    </row>
    <row r="114" spans="1:6" ht="12" customHeight="1">
      <c r="A114" s="135" t="s">
        <v>73</v>
      </c>
      <c r="B114" s="36" t="s">
        <v>181</v>
      </c>
      <c r="C114" s="147"/>
      <c r="D114" s="147"/>
      <c r="E114" s="148"/>
      <c r="F114" s="35"/>
    </row>
    <row r="115" spans="1:6" ht="12" customHeight="1">
      <c r="A115" s="90" t="s">
        <v>74</v>
      </c>
      <c r="B115" s="66" t="s">
        <v>191</v>
      </c>
      <c r="C115" s="138"/>
      <c r="D115" s="138"/>
      <c r="E115" s="140"/>
      <c r="F115" s="37"/>
    </row>
    <row r="116" spans="1:6" ht="12" customHeight="1">
      <c r="A116" s="90" t="s">
        <v>75</v>
      </c>
      <c r="B116" s="66" t="s">
        <v>183</v>
      </c>
      <c r="C116" s="138"/>
      <c r="D116" s="138"/>
      <c r="E116" s="140"/>
      <c r="F116" s="37"/>
    </row>
    <row r="117" spans="1:6" ht="12" customHeight="1">
      <c r="A117" s="90" t="s">
        <v>77</v>
      </c>
      <c r="B117" s="66" t="s">
        <v>184</v>
      </c>
      <c r="C117" s="138">
        <v>20301</v>
      </c>
      <c r="D117" s="139">
        <f>+'[1]2.sz.mell. '!D117</f>
        <v>149455</v>
      </c>
      <c r="E117" s="140">
        <f>+'[1]2.sz.mell. '!E117</f>
        <v>145954</v>
      </c>
      <c r="F117" s="37">
        <f>E117/D117</f>
        <v>0.9765748887625038</v>
      </c>
    </row>
    <row r="118" spans="1:6" ht="12" customHeight="1">
      <c r="A118" s="90" t="s">
        <v>78</v>
      </c>
      <c r="B118" s="66" t="s">
        <v>185</v>
      </c>
      <c r="C118" s="149"/>
      <c r="D118" s="149"/>
      <c r="E118" s="137"/>
      <c r="F118" s="37"/>
    </row>
    <row r="119" spans="1:6" ht="12" customHeight="1">
      <c r="A119" s="90" t="s">
        <v>192</v>
      </c>
      <c r="B119" s="66" t="s">
        <v>193</v>
      </c>
      <c r="C119" s="149"/>
      <c r="D119" s="149"/>
      <c r="E119" s="137"/>
      <c r="F119" s="37"/>
    </row>
    <row r="120" spans="1:6" ht="12" customHeight="1">
      <c r="A120" s="90" t="s">
        <v>194</v>
      </c>
      <c r="B120" s="66" t="s">
        <v>189</v>
      </c>
      <c r="C120" s="149"/>
      <c r="D120" s="149"/>
      <c r="E120" s="137"/>
      <c r="F120" s="37"/>
    </row>
    <row r="121" spans="1:6" ht="12" customHeight="1" thickBot="1">
      <c r="A121" s="141" t="s">
        <v>195</v>
      </c>
      <c r="B121" s="142" t="s">
        <v>196</v>
      </c>
      <c r="C121" s="150"/>
      <c r="D121" s="150"/>
      <c r="E121" s="151"/>
      <c r="F121" s="39"/>
    </row>
    <row r="122" spans="1:6" ht="12" customHeight="1" thickBot="1">
      <c r="A122" s="86" t="s">
        <v>197</v>
      </c>
      <c r="B122" s="96" t="s">
        <v>198</v>
      </c>
      <c r="C122" s="152">
        <f>+C103+C104</f>
        <v>894642</v>
      </c>
      <c r="D122" s="152">
        <f>+D103+D104</f>
        <v>1325688</v>
      </c>
      <c r="E122" s="153">
        <f>+E103+E104</f>
        <v>1260528</v>
      </c>
      <c r="F122" s="24">
        <f>E122/D122</f>
        <v>0.9508481633687564</v>
      </c>
    </row>
    <row r="123" spans="1:9" ht="15" customHeight="1" thickBot="1">
      <c r="A123" s="86" t="s">
        <v>86</v>
      </c>
      <c r="B123" s="96" t="s">
        <v>199</v>
      </c>
      <c r="C123" s="154"/>
      <c r="D123" s="154"/>
      <c r="E123" s="155">
        <f>+'[1]2.sz.mell. '!E123+'[1]3.sz.mell.'!E123+'[1]4.sz.me.'!E123</f>
        <v>-18859</v>
      </c>
      <c r="F123" s="132"/>
      <c r="G123" s="156"/>
      <c r="H123" s="156"/>
      <c r="I123" s="156"/>
    </row>
    <row r="124" spans="1:6" s="25" customFormat="1" ht="12.75" customHeight="1" thickBot="1">
      <c r="A124" s="157" t="s">
        <v>200</v>
      </c>
      <c r="B124" s="98" t="s">
        <v>201</v>
      </c>
      <c r="C124" s="87">
        <f>+C122+C123</f>
        <v>894642</v>
      </c>
      <c r="D124" s="87">
        <f>+D122+D123</f>
        <v>1325688</v>
      </c>
      <c r="E124" s="88">
        <f>+E122+E123</f>
        <v>1241669</v>
      </c>
      <c r="F124" s="24">
        <f>E124/D124</f>
        <v>0.9366223425119636</v>
      </c>
    </row>
    <row r="125" spans="1:5" ht="7.5" customHeight="1">
      <c r="A125" s="158"/>
      <c r="B125" s="158"/>
      <c r="C125" s="159"/>
      <c r="D125" s="159"/>
      <c r="E125" s="159"/>
    </row>
    <row r="126" spans="1:5" ht="15.75">
      <c r="A126" s="160" t="s">
        <v>202</v>
      </c>
      <c r="B126" s="160"/>
      <c r="C126" s="160"/>
      <c r="D126" s="160"/>
      <c r="E126" s="160"/>
    </row>
    <row r="127" spans="1:5" ht="15" customHeight="1" thickBot="1">
      <c r="A127" s="3" t="s">
        <v>203</v>
      </c>
      <c r="B127" s="3"/>
      <c r="C127" s="4"/>
      <c r="D127" s="4"/>
      <c r="E127" s="4" t="s">
        <v>2</v>
      </c>
    </row>
    <row r="128" spans="1:6" ht="13.5" customHeight="1" thickBot="1">
      <c r="A128" s="26">
        <v>1</v>
      </c>
      <c r="B128" s="123" t="s">
        <v>204</v>
      </c>
      <c r="C128" s="29">
        <f>+C52-C103</f>
        <v>6204</v>
      </c>
      <c r="D128" s="29">
        <f>+D52-D103</f>
        <v>134475</v>
      </c>
      <c r="E128" s="161">
        <f>+E52-E103</f>
        <v>203407</v>
      </c>
      <c r="F128" s="162"/>
    </row>
    <row r="129" spans="1:5" ht="7.5" customHeight="1">
      <c r="A129" s="158"/>
      <c r="B129" s="158"/>
      <c r="C129" s="159"/>
      <c r="D129" s="159"/>
      <c r="E129" s="159"/>
    </row>
    <row r="130" spans="1:5" ht="15.75">
      <c r="A130" s="163" t="s">
        <v>205</v>
      </c>
      <c r="B130" s="163"/>
      <c r="C130" s="163"/>
      <c r="D130" s="163"/>
      <c r="E130" s="163"/>
    </row>
    <row r="131" spans="1:5" ht="12.75" customHeight="1" thickBot="1">
      <c r="A131" s="164" t="s">
        <v>206</v>
      </c>
      <c r="B131" s="164"/>
      <c r="C131" s="165"/>
      <c r="D131" s="165"/>
      <c r="E131" s="165" t="s">
        <v>2</v>
      </c>
    </row>
    <row r="132" spans="1:6" ht="13.5" customHeight="1" thickBot="1">
      <c r="A132" s="86" t="s">
        <v>9</v>
      </c>
      <c r="B132" s="166" t="s">
        <v>225</v>
      </c>
      <c r="C132" s="167">
        <f>+'[1]5.sz.mell  '!C32</f>
        <v>350</v>
      </c>
      <c r="D132" s="167" t="str">
        <f>+'[1]5.sz.mell  '!D32</f>
        <v>-</v>
      </c>
      <c r="E132" s="168" t="str">
        <f>+'[1]5.sz.mell  '!E32</f>
        <v>-</v>
      </c>
      <c r="F132" s="169"/>
    </row>
    <row r="133" spans="1:6" ht="13.5" customHeight="1" thickBot="1">
      <c r="A133" s="86" t="s">
        <v>11</v>
      </c>
      <c r="B133" s="166" t="s">
        <v>226</v>
      </c>
      <c r="C133" s="170" t="str">
        <f>+'[1]6.sz.mell  '!C36</f>
        <v>-</v>
      </c>
      <c r="D133" s="170">
        <f>+'[1]6.sz.mell  '!D36</f>
        <v>49781</v>
      </c>
      <c r="E133" s="171">
        <f>+'[1]6.sz.mell  '!E36</f>
        <v>48226</v>
      </c>
      <c r="F133" s="172"/>
    </row>
    <row r="134" spans="1:6" ht="13.5" customHeight="1" thickBot="1">
      <c r="A134" s="86" t="s">
        <v>21</v>
      </c>
      <c r="B134" s="166" t="s">
        <v>207</v>
      </c>
      <c r="C134" s="152"/>
      <c r="D134" s="152"/>
      <c r="E134" s="153"/>
      <c r="F134" s="173"/>
    </row>
    <row r="135" spans="1:5" ht="7.5" customHeight="1">
      <c r="A135" s="174"/>
      <c r="B135" s="175"/>
      <c r="C135" s="176"/>
      <c r="D135" s="176"/>
      <c r="E135" s="176"/>
    </row>
    <row r="136" spans="1:5" ht="15.75">
      <c r="A136" s="163" t="s">
        <v>208</v>
      </c>
      <c r="B136" s="163"/>
      <c r="C136" s="163"/>
      <c r="D136" s="163"/>
      <c r="E136" s="163"/>
    </row>
    <row r="137" spans="1:5" ht="12.75" customHeight="1" thickBot="1">
      <c r="A137" s="164" t="s">
        <v>209</v>
      </c>
      <c r="B137" s="164"/>
      <c r="C137" s="165"/>
      <c r="D137" s="165"/>
      <c r="E137" s="165" t="s">
        <v>2</v>
      </c>
    </row>
    <row r="138" spans="1:6" ht="12.75" customHeight="1" thickBot="1">
      <c r="A138" s="86" t="s">
        <v>9</v>
      </c>
      <c r="B138" s="166" t="s">
        <v>210</v>
      </c>
      <c r="C138" s="152">
        <f>+C139-C142</f>
        <v>-6204</v>
      </c>
      <c r="D138" s="152">
        <f>+D139-D142</f>
        <v>-134475</v>
      </c>
      <c r="E138" s="153">
        <f>+E139-E142</f>
        <v>-134095</v>
      </c>
      <c r="F138" s="169"/>
    </row>
    <row r="139" spans="1:6" ht="12.75" customHeight="1" thickBot="1">
      <c r="A139" s="177" t="s">
        <v>133</v>
      </c>
      <c r="B139" s="178" t="s">
        <v>211</v>
      </c>
      <c r="C139" s="179">
        <f>+C53</f>
        <v>14097</v>
      </c>
      <c r="D139" s="179">
        <f>+D53</f>
        <v>36373</v>
      </c>
      <c r="E139" s="180">
        <f>+E53</f>
        <v>33178</v>
      </c>
      <c r="F139" s="172"/>
    </row>
    <row r="140" spans="1:6" ht="12.75" customHeight="1" thickBot="1">
      <c r="A140" s="181" t="s">
        <v>212</v>
      </c>
      <c r="B140" s="182" t="s">
        <v>213</v>
      </c>
      <c r="C140" s="170">
        <f>+'[1]5.sz.mell  '!C27</f>
        <v>3349</v>
      </c>
      <c r="D140" s="170">
        <f>+'[1]5.sz.mell  '!D27</f>
        <v>0</v>
      </c>
      <c r="E140" s="171">
        <f>+'[1]5.sz.mell  '!E27</f>
        <v>0</v>
      </c>
      <c r="F140" s="172"/>
    </row>
    <row r="141" spans="1:6" ht="12.75" customHeight="1" thickBot="1">
      <c r="A141" s="181" t="s">
        <v>214</v>
      </c>
      <c r="B141" s="182" t="s">
        <v>215</v>
      </c>
      <c r="C141" s="170">
        <f>+'[1]6.sz.mell  '!C31</f>
        <v>10398</v>
      </c>
      <c r="D141" s="170">
        <f>+'[1]6.sz.mell  '!D31</f>
        <v>36373</v>
      </c>
      <c r="E141" s="171">
        <f>+'[1]6.sz.mell  '!E31</f>
        <v>33178</v>
      </c>
      <c r="F141" s="172"/>
    </row>
    <row r="142" spans="1:6" ht="12.75" customHeight="1" thickBot="1">
      <c r="A142" s="177" t="s">
        <v>135</v>
      </c>
      <c r="B142" s="178" t="s">
        <v>216</v>
      </c>
      <c r="C142" s="179">
        <f>+C104</f>
        <v>20301</v>
      </c>
      <c r="D142" s="179">
        <f>+D104</f>
        <v>170848</v>
      </c>
      <c r="E142" s="180">
        <f>+E104</f>
        <v>167273</v>
      </c>
      <c r="F142" s="172"/>
    </row>
    <row r="143" spans="1:6" ht="12.75" customHeight="1" thickBot="1">
      <c r="A143" s="181" t="s">
        <v>217</v>
      </c>
      <c r="B143" s="182" t="s">
        <v>218</v>
      </c>
      <c r="C143" s="170">
        <f>+'[1]5.sz.mell  '!G27</f>
        <v>0</v>
      </c>
      <c r="D143" s="170">
        <f>+'[1]5.sz.mell  '!H27</f>
        <v>21393</v>
      </c>
      <c r="E143" s="171">
        <f>+'[1]5.sz.mell  '!I27</f>
        <v>21319</v>
      </c>
      <c r="F143" s="173"/>
    </row>
    <row r="144" spans="1:6" ht="12.75" customHeight="1" thickBot="1">
      <c r="A144" s="181" t="s">
        <v>219</v>
      </c>
      <c r="B144" s="182" t="s">
        <v>220</v>
      </c>
      <c r="C144" s="170">
        <f>+'[1]6.sz.mell  '!G31</f>
        <v>20301</v>
      </c>
      <c r="D144" s="170">
        <f>+'[1]6.sz.mell  '!H31</f>
        <v>149455</v>
      </c>
      <c r="E144" s="183">
        <f>+'[1]6.sz.mell  '!I31</f>
        <v>145954</v>
      </c>
      <c r="F144" s="162"/>
    </row>
  </sheetData>
  <sheetProtection/>
  <mergeCells count="8">
    <mergeCell ref="A1:E1"/>
    <mergeCell ref="A70:E70"/>
    <mergeCell ref="A72:A73"/>
    <mergeCell ref="B72:B73"/>
    <mergeCell ref="C72:E72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8" r:id="rId1"/>
  <headerFooter alignWithMargins="0">
    <oddHeader>&amp;C&amp;"Times New Roman CE,Félkövér"&amp;12
Téglás Városi Önkormányzat
2013. ÉVI KÖLTSÉGVETÉSÉNEK ÖSSZEVONT MÉRLEGE&amp;10
&amp;R&amp;"Times New Roman CE,Félkövér dőlt"&amp;11 1. melléklet a 9/2014. (IV.25.) önkormányzati rendelethez</oddHeader>
  </headerFooter>
  <rowBreaks count="1" manualBreakCount="1">
    <brk id="6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Téglás</dc:creator>
  <cp:keywords/>
  <dc:description/>
  <cp:lastModifiedBy>Téglás</cp:lastModifiedBy>
  <cp:lastPrinted>2014-04-24T13:04:39Z</cp:lastPrinted>
  <dcterms:created xsi:type="dcterms:W3CDTF">2014-04-24T12:58:45Z</dcterms:created>
  <dcterms:modified xsi:type="dcterms:W3CDTF">2014-04-24T13:04:51Z</dcterms:modified>
  <cp:category/>
  <cp:version/>
  <cp:contentType/>
  <cp:contentStatus/>
</cp:coreProperties>
</file>